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inheiro/Documents/sheets 2/"/>
    </mc:Choice>
  </mc:AlternateContent>
  <xr:revisionPtr revIDLastSave="0" documentId="8_{5D31B40C-7102-E649-B246-67C38FDB866C}" xr6:coauthVersionLast="36" xr6:coauthVersionMax="36" xr10:uidLastSave="{00000000-0000-0000-0000-000000000000}"/>
  <bookViews>
    <workbookView xWindow="780" yWindow="1000" windowWidth="27640" windowHeight="16440" xr2:uid="{FFD66ABC-EE41-7049-B4DF-6274EAAF10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973" i="1" l="1"/>
  <c r="AQ1973" i="1" s="1"/>
  <c r="AJ1973" i="1"/>
  <c r="AO1973" i="1" s="1"/>
  <c r="Q1973" i="1"/>
  <c r="AO1972" i="1"/>
  <c r="AL1972" i="1"/>
  <c r="AQ1972" i="1" s="1"/>
  <c r="AJ1972" i="1"/>
  <c r="Q1972" i="1"/>
  <c r="AQ1971" i="1"/>
  <c r="AO1971" i="1"/>
  <c r="AL1971" i="1"/>
  <c r="AJ1971" i="1"/>
  <c r="Q1971" i="1"/>
  <c r="AQ1970" i="1"/>
  <c r="AL1970" i="1"/>
  <c r="AJ1970" i="1"/>
  <c r="AO1970" i="1" s="1"/>
  <c r="Q1970" i="1"/>
  <c r="AL1969" i="1"/>
  <c r="AQ1969" i="1" s="1"/>
  <c r="AK1969" i="1"/>
  <c r="AJ1969" i="1"/>
  <c r="AO1969" i="1" s="1"/>
  <c r="Q1969" i="1"/>
  <c r="AQ1968" i="1"/>
  <c r="AO1968" i="1"/>
  <c r="AL1968" i="1"/>
  <c r="AJ1968" i="1"/>
  <c r="Q1968" i="1"/>
  <c r="AQ1967" i="1"/>
  <c r="AL1967" i="1"/>
  <c r="AJ1967" i="1"/>
  <c r="Q1967" i="1"/>
  <c r="AO1966" i="1"/>
  <c r="AL1966" i="1"/>
  <c r="AQ1966" i="1" s="1"/>
  <c r="AJ1966" i="1"/>
  <c r="Q1966" i="1"/>
  <c r="AQ1965" i="1"/>
  <c r="AO1965" i="1"/>
  <c r="AL1965" i="1"/>
  <c r="AJ1965" i="1"/>
  <c r="Q1965" i="1"/>
  <c r="AQ1964" i="1"/>
  <c r="AL1964" i="1"/>
  <c r="AJ1964" i="1"/>
  <c r="Q1964" i="1"/>
  <c r="AO1963" i="1"/>
  <c r="AL1963" i="1"/>
  <c r="AQ1963" i="1" s="1"/>
  <c r="AJ1963" i="1"/>
  <c r="AK1963" i="1" s="1"/>
  <c r="Q1963" i="1"/>
  <c r="AQ1962" i="1"/>
  <c r="AL1962" i="1"/>
  <c r="AJ1962" i="1"/>
  <c r="AO1962" i="1" s="1"/>
  <c r="Q1962" i="1"/>
  <c r="AL1961" i="1"/>
  <c r="AQ1961" i="1" s="1"/>
  <c r="AJ1961" i="1"/>
  <c r="AO1961" i="1" s="1"/>
  <c r="Q1961" i="1"/>
  <c r="AO1960" i="1"/>
  <c r="AL1960" i="1"/>
  <c r="AQ1960" i="1" s="1"/>
  <c r="AJ1960" i="1"/>
  <c r="Q1960" i="1"/>
  <c r="AQ1959" i="1"/>
  <c r="AO1959" i="1"/>
  <c r="AL1959" i="1"/>
  <c r="AJ1959" i="1"/>
  <c r="Q1959" i="1"/>
  <c r="AQ1958" i="1"/>
  <c r="AL1958" i="1"/>
  <c r="AJ1958" i="1"/>
  <c r="Q1958" i="1"/>
  <c r="AO1957" i="1"/>
  <c r="AL1957" i="1"/>
  <c r="AQ1957" i="1" s="1"/>
  <c r="AJ1957" i="1"/>
  <c r="Q1957" i="1"/>
  <c r="AQ1956" i="1"/>
  <c r="AO1956" i="1"/>
  <c r="AL1956" i="1"/>
  <c r="AJ1956" i="1"/>
  <c r="Q1956" i="1"/>
  <c r="AQ1955" i="1"/>
  <c r="AL1955" i="1"/>
  <c r="AJ1955" i="1"/>
  <c r="Q1955" i="1"/>
  <c r="AO1954" i="1"/>
  <c r="AL1954" i="1"/>
  <c r="AQ1954" i="1" s="1"/>
  <c r="AJ1954" i="1"/>
  <c r="Q1954" i="1"/>
  <c r="AQ1953" i="1"/>
  <c r="AO1953" i="1"/>
  <c r="AL1953" i="1"/>
  <c r="AJ1953" i="1"/>
  <c r="AK1953" i="1" s="1"/>
  <c r="Q1953" i="1"/>
  <c r="AL1952" i="1"/>
  <c r="AQ1952" i="1" s="1"/>
  <c r="AJ1952" i="1"/>
  <c r="AO1952" i="1" s="1"/>
  <c r="Q1952" i="1"/>
  <c r="AO1951" i="1"/>
  <c r="AL1951" i="1"/>
  <c r="AQ1951" i="1" s="1"/>
  <c r="AJ1951" i="1"/>
  <c r="Q1951" i="1"/>
  <c r="AQ1950" i="1"/>
  <c r="AO1950" i="1"/>
  <c r="AL1950" i="1"/>
  <c r="AJ1950" i="1"/>
  <c r="AK1950" i="1" s="1"/>
  <c r="Q1950" i="1"/>
  <c r="AL1949" i="1"/>
  <c r="AQ1949" i="1" s="1"/>
  <c r="AJ1949" i="1"/>
  <c r="AO1949" i="1" s="1"/>
  <c r="Q1949" i="1"/>
  <c r="AO1948" i="1"/>
  <c r="AL1948" i="1"/>
  <c r="AQ1948" i="1" s="1"/>
  <c r="AJ1948" i="1"/>
  <c r="Q1948" i="1"/>
  <c r="AQ1947" i="1"/>
  <c r="AO1947" i="1"/>
  <c r="AL1947" i="1"/>
  <c r="AJ1947" i="1"/>
  <c r="AK1947" i="1" s="1"/>
  <c r="Q1947" i="1"/>
  <c r="AL1946" i="1"/>
  <c r="AQ1946" i="1" s="1"/>
  <c r="AK1946" i="1"/>
  <c r="AJ1946" i="1"/>
  <c r="AO1946" i="1" s="1"/>
  <c r="Q1946" i="1"/>
  <c r="AQ1945" i="1"/>
  <c r="AO1945" i="1"/>
  <c r="AL1945" i="1"/>
  <c r="AJ1945" i="1"/>
  <c r="Q1945" i="1"/>
  <c r="AQ1944" i="1"/>
  <c r="AL1944" i="1"/>
  <c r="AJ1944" i="1"/>
  <c r="Q1944" i="1"/>
  <c r="AO1943" i="1"/>
  <c r="AL1943" i="1"/>
  <c r="AQ1943" i="1" s="1"/>
  <c r="AK1943" i="1"/>
  <c r="AJ1943" i="1"/>
  <c r="Q1943" i="1"/>
  <c r="AQ1942" i="1"/>
  <c r="AL1942" i="1"/>
  <c r="AJ1942" i="1"/>
  <c r="AO1942" i="1" s="1"/>
  <c r="Q1942" i="1"/>
  <c r="AL1941" i="1"/>
  <c r="AQ1941" i="1" s="1"/>
  <c r="AJ1941" i="1"/>
  <c r="AO1941" i="1" s="1"/>
  <c r="Q1941" i="1"/>
  <c r="AO1940" i="1"/>
  <c r="AL1940" i="1"/>
  <c r="AQ1940" i="1" s="1"/>
  <c r="AK1940" i="1"/>
  <c r="AJ1940" i="1"/>
  <c r="Q1940" i="1"/>
  <c r="AQ1939" i="1"/>
  <c r="AL1939" i="1"/>
  <c r="AJ1939" i="1"/>
  <c r="Q1939" i="1"/>
  <c r="AO1938" i="1"/>
  <c r="AL1938" i="1"/>
  <c r="AQ1938" i="1" s="1"/>
  <c r="AK1938" i="1"/>
  <c r="AJ1938" i="1"/>
  <c r="Q1938" i="1"/>
  <c r="AQ1937" i="1"/>
  <c r="AL1937" i="1"/>
  <c r="AJ1937" i="1"/>
  <c r="Q1937" i="1"/>
  <c r="AO1936" i="1"/>
  <c r="AL1936" i="1"/>
  <c r="AQ1936" i="1" s="1"/>
  <c r="AJ1936" i="1"/>
  <c r="AK1936" i="1" s="1"/>
  <c r="Q1936" i="1"/>
  <c r="AQ1935" i="1"/>
  <c r="AL1935" i="1"/>
  <c r="AJ1935" i="1"/>
  <c r="AO1935" i="1" s="1"/>
  <c r="Q1935" i="1"/>
  <c r="AL1934" i="1"/>
  <c r="AQ1934" i="1" s="1"/>
  <c r="AJ1934" i="1"/>
  <c r="AO1934" i="1" s="1"/>
  <c r="Q1934" i="1"/>
  <c r="AO1933" i="1"/>
  <c r="AL1933" i="1"/>
  <c r="AQ1933" i="1" s="1"/>
  <c r="AJ1933" i="1"/>
  <c r="Q1933" i="1"/>
  <c r="AQ1932" i="1"/>
  <c r="AO1932" i="1"/>
  <c r="AL1932" i="1"/>
  <c r="AJ1932" i="1"/>
  <c r="AK1932" i="1" s="1"/>
  <c r="Q1932" i="1"/>
  <c r="AL1931" i="1"/>
  <c r="AQ1931" i="1" s="1"/>
  <c r="AK1931" i="1"/>
  <c r="AJ1931" i="1"/>
  <c r="AO1931" i="1" s="1"/>
  <c r="Q1931" i="1"/>
  <c r="AQ1930" i="1"/>
  <c r="AO1930" i="1"/>
  <c r="AL1930" i="1"/>
  <c r="AJ1930" i="1"/>
  <c r="Q1930" i="1"/>
  <c r="AQ1929" i="1"/>
  <c r="AL1929" i="1"/>
  <c r="AJ1929" i="1"/>
  <c r="Q1929" i="1"/>
  <c r="AO1928" i="1"/>
  <c r="AL1928" i="1"/>
  <c r="AQ1928" i="1" s="1"/>
  <c r="AK1928" i="1"/>
  <c r="AJ1928" i="1"/>
  <c r="Q1928" i="1"/>
  <c r="AQ1927" i="1"/>
  <c r="AL1927" i="1"/>
  <c r="AJ1927" i="1"/>
  <c r="AO1927" i="1" s="1"/>
  <c r="Q1927" i="1"/>
  <c r="AL1926" i="1"/>
  <c r="AQ1926" i="1" s="1"/>
  <c r="AJ1926" i="1"/>
  <c r="AO1926" i="1" s="1"/>
  <c r="Q1926" i="1"/>
  <c r="AO1925" i="1"/>
  <c r="AL1925" i="1"/>
  <c r="AQ1925" i="1" s="1"/>
  <c r="AJ1925" i="1"/>
  <c r="Q1925" i="1"/>
  <c r="AQ1924" i="1"/>
  <c r="AO1924" i="1"/>
  <c r="AL1924" i="1"/>
  <c r="AJ1924" i="1"/>
  <c r="Q1924" i="1"/>
  <c r="AQ1923" i="1"/>
  <c r="AL1923" i="1"/>
  <c r="AJ1923" i="1"/>
  <c r="AO1923" i="1" s="1"/>
  <c r="Q1923" i="1"/>
  <c r="AL1922" i="1"/>
  <c r="AQ1922" i="1" s="1"/>
  <c r="AK1922" i="1"/>
  <c r="AJ1922" i="1"/>
  <c r="AO1922" i="1" s="1"/>
  <c r="Q1922" i="1"/>
  <c r="AQ1921" i="1"/>
  <c r="AO1921" i="1"/>
  <c r="AL1921" i="1"/>
  <c r="AJ1921" i="1"/>
  <c r="AK1921" i="1" s="1"/>
  <c r="Q1921" i="1"/>
  <c r="AL1920" i="1"/>
  <c r="AQ1920" i="1" s="1"/>
  <c r="AK1920" i="1"/>
  <c r="AJ1920" i="1"/>
  <c r="AO1920" i="1" s="1"/>
  <c r="Q1920" i="1"/>
  <c r="AQ1919" i="1"/>
  <c r="AO1919" i="1"/>
  <c r="AL1919" i="1"/>
  <c r="AJ1919" i="1"/>
  <c r="Q1919" i="1"/>
  <c r="AQ1918" i="1"/>
  <c r="AL1918" i="1"/>
  <c r="AJ1918" i="1"/>
  <c r="AO1918" i="1" s="1"/>
  <c r="Q1918" i="1"/>
  <c r="AL1917" i="1"/>
  <c r="AQ1917" i="1" s="1"/>
  <c r="AJ1917" i="1"/>
  <c r="AO1917" i="1" s="1"/>
  <c r="Q1917" i="1"/>
  <c r="AO1916" i="1"/>
  <c r="AL1916" i="1"/>
  <c r="AQ1916" i="1" s="1"/>
  <c r="AJ1916" i="1"/>
  <c r="Q1916" i="1"/>
  <c r="AQ1915" i="1"/>
  <c r="AO1915" i="1"/>
  <c r="AL1915" i="1"/>
  <c r="AJ1915" i="1"/>
  <c r="AK1915" i="1" s="1"/>
  <c r="Q1915" i="1"/>
  <c r="AL1914" i="1"/>
  <c r="AQ1914" i="1" s="1"/>
  <c r="AK1914" i="1"/>
  <c r="AJ1914" i="1"/>
  <c r="AO1914" i="1" s="1"/>
  <c r="Q1914" i="1"/>
  <c r="AQ1913" i="1"/>
  <c r="AO1913" i="1"/>
  <c r="AL1913" i="1"/>
  <c r="AJ1913" i="1"/>
  <c r="AK1913" i="1" s="1"/>
  <c r="Q1913" i="1"/>
  <c r="AL1912" i="1"/>
  <c r="AQ1912" i="1" s="1"/>
  <c r="AJ1912" i="1"/>
  <c r="AO1912" i="1" s="1"/>
  <c r="Q1912" i="1"/>
  <c r="AO1911" i="1"/>
  <c r="AL1911" i="1"/>
  <c r="AQ1911" i="1" s="1"/>
  <c r="AJ1911" i="1"/>
  <c r="Q1911" i="1"/>
  <c r="AQ1910" i="1"/>
  <c r="AO1910" i="1"/>
  <c r="AL1910" i="1"/>
  <c r="AJ1910" i="1"/>
  <c r="AK1910" i="1" s="1"/>
  <c r="Q1910" i="1"/>
  <c r="AL1909" i="1"/>
  <c r="AQ1909" i="1" s="1"/>
  <c r="AK1909" i="1"/>
  <c r="AJ1909" i="1"/>
  <c r="AO1909" i="1" s="1"/>
  <c r="Q1909" i="1"/>
  <c r="AQ1908" i="1"/>
  <c r="AO1908" i="1"/>
  <c r="AL1908" i="1"/>
  <c r="AJ1908" i="1"/>
  <c r="Q1908" i="1"/>
  <c r="AQ1907" i="1"/>
  <c r="AL1907" i="1"/>
  <c r="AJ1907" i="1"/>
  <c r="Q1907" i="1"/>
  <c r="AO1906" i="1"/>
  <c r="AL1906" i="1"/>
  <c r="AQ1906" i="1" s="1"/>
  <c r="AK1906" i="1"/>
  <c r="AJ1906" i="1"/>
  <c r="Q1906" i="1"/>
  <c r="AQ1905" i="1"/>
  <c r="AL1905" i="1"/>
  <c r="AJ1905" i="1"/>
  <c r="AO1905" i="1" s="1"/>
  <c r="Q1905" i="1"/>
  <c r="AL1904" i="1"/>
  <c r="AQ1904" i="1" s="1"/>
  <c r="AJ1904" i="1"/>
  <c r="AO1904" i="1" s="1"/>
  <c r="Q1904" i="1"/>
  <c r="AO1903" i="1"/>
  <c r="AL1903" i="1"/>
  <c r="AQ1903" i="1" s="1"/>
  <c r="AJ1903" i="1"/>
  <c r="Q1903" i="1"/>
  <c r="AQ1902" i="1"/>
  <c r="AO1902" i="1"/>
  <c r="AL1902" i="1"/>
  <c r="AJ1902" i="1"/>
  <c r="Q1902" i="1"/>
  <c r="AQ1901" i="1"/>
  <c r="AL1901" i="1"/>
  <c r="AJ1901" i="1"/>
  <c r="AO1901" i="1" s="1"/>
  <c r="Q1901" i="1"/>
  <c r="AL1900" i="1"/>
  <c r="AQ1900" i="1" s="1"/>
  <c r="AJ1900" i="1"/>
  <c r="AO1900" i="1" s="1"/>
  <c r="Q1900" i="1"/>
  <c r="AO1899" i="1"/>
  <c r="AL1899" i="1"/>
  <c r="AQ1899" i="1" s="1"/>
  <c r="AJ1899" i="1"/>
  <c r="Q1899" i="1"/>
  <c r="AQ1898" i="1"/>
  <c r="AO1898" i="1"/>
  <c r="AL1898" i="1"/>
  <c r="AJ1898" i="1"/>
  <c r="Q1898" i="1"/>
  <c r="AQ1897" i="1"/>
  <c r="AL1897" i="1"/>
  <c r="AJ1897" i="1"/>
  <c r="AO1897" i="1" s="1"/>
  <c r="Q1897" i="1"/>
  <c r="AL1896" i="1"/>
  <c r="AQ1896" i="1" s="1"/>
  <c r="AJ1896" i="1"/>
  <c r="AO1896" i="1" s="1"/>
  <c r="Q1896" i="1"/>
  <c r="AO1895" i="1"/>
  <c r="AL1895" i="1"/>
  <c r="AQ1895" i="1" s="1"/>
  <c r="AJ1895" i="1"/>
  <c r="Q1895" i="1"/>
  <c r="AQ1894" i="1"/>
  <c r="AO1894" i="1"/>
  <c r="AL1894" i="1"/>
  <c r="AJ1894" i="1"/>
  <c r="Q1894" i="1"/>
  <c r="AQ1893" i="1"/>
  <c r="AL1893" i="1"/>
  <c r="AJ1893" i="1"/>
  <c r="AO1893" i="1" s="1"/>
  <c r="Q1893" i="1"/>
  <c r="AL1892" i="1"/>
  <c r="AQ1892" i="1" s="1"/>
  <c r="AJ1892" i="1"/>
  <c r="AO1892" i="1" s="1"/>
  <c r="Q1892" i="1"/>
  <c r="AO1891" i="1"/>
  <c r="AL1891" i="1"/>
  <c r="AQ1891" i="1" s="1"/>
  <c r="AJ1891" i="1"/>
  <c r="Q1891" i="1"/>
  <c r="AQ1890" i="1"/>
  <c r="AO1890" i="1"/>
  <c r="AL1890" i="1"/>
  <c r="AJ1890" i="1"/>
  <c r="Q1890" i="1"/>
  <c r="AQ1889" i="1"/>
  <c r="AL1889" i="1"/>
  <c r="AJ1889" i="1"/>
  <c r="AO1889" i="1" s="1"/>
  <c r="Q1889" i="1"/>
  <c r="AL1888" i="1"/>
  <c r="AQ1888" i="1" s="1"/>
  <c r="AJ1888" i="1"/>
  <c r="AO1888" i="1" s="1"/>
  <c r="Q1888" i="1"/>
  <c r="AO1887" i="1"/>
  <c r="AL1887" i="1"/>
  <c r="AQ1887" i="1" s="1"/>
  <c r="AJ1887" i="1"/>
  <c r="Q1887" i="1"/>
  <c r="AQ1886" i="1"/>
  <c r="AO1886" i="1"/>
  <c r="AL1886" i="1"/>
  <c r="AJ1886" i="1"/>
  <c r="Q1886" i="1"/>
  <c r="AQ1885" i="1"/>
  <c r="AL1885" i="1"/>
  <c r="AJ1885" i="1"/>
  <c r="AO1885" i="1" s="1"/>
  <c r="Q1885" i="1"/>
  <c r="AL1884" i="1"/>
  <c r="AQ1884" i="1" s="1"/>
  <c r="AJ1884" i="1"/>
  <c r="AO1884" i="1" s="1"/>
  <c r="Q1884" i="1"/>
  <c r="AO1883" i="1"/>
  <c r="AL1883" i="1"/>
  <c r="AQ1883" i="1" s="1"/>
  <c r="AJ1883" i="1"/>
  <c r="Q1883" i="1"/>
  <c r="AQ1882" i="1"/>
  <c r="AO1882" i="1"/>
  <c r="AL1882" i="1"/>
  <c r="AJ1882" i="1"/>
  <c r="Q1882" i="1"/>
  <c r="AQ1881" i="1"/>
  <c r="AL1881" i="1"/>
  <c r="AJ1881" i="1"/>
  <c r="AO1881" i="1" s="1"/>
  <c r="Q1881" i="1"/>
  <c r="AL1880" i="1"/>
  <c r="AQ1880" i="1" s="1"/>
  <c r="AJ1880" i="1"/>
  <c r="AO1880" i="1" s="1"/>
  <c r="Q1880" i="1"/>
  <c r="AO1879" i="1"/>
  <c r="AL1879" i="1"/>
  <c r="AQ1879" i="1" s="1"/>
  <c r="AJ1879" i="1"/>
  <c r="Q1879" i="1"/>
  <c r="AQ1878" i="1"/>
  <c r="AO1878" i="1"/>
  <c r="AL1878" i="1"/>
  <c r="AJ1878" i="1"/>
  <c r="Q1878" i="1"/>
  <c r="AQ1877" i="1"/>
  <c r="AL1877" i="1"/>
  <c r="AJ1877" i="1"/>
  <c r="Q1877" i="1"/>
  <c r="AO1876" i="1"/>
  <c r="AL1876" i="1"/>
  <c r="AQ1876" i="1" s="1"/>
  <c r="AJ1876" i="1"/>
  <c r="Q1876" i="1"/>
  <c r="AQ1875" i="1"/>
  <c r="AO1875" i="1"/>
  <c r="AL1875" i="1"/>
  <c r="AJ1875" i="1"/>
  <c r="Q1875" i="1"/>
  <c r="AQ1874" i="1"/>
  <c r="AL1874" i="1"/>
  <c r="AJ1874" i="1"/>
  <c r="AO1874" i="1" s="1"/>
  <c r="Q1874" i="1"/>
  <c r="AL1873" i="1"/>
  <c r="AQ1873" i="1" s="1"/>
  <c r="AJ1873" i="1"/>
  <c r="AO1873" i="1" s="1"/>
  <c r="Q1873" i="1"/>
  <c r="AO1872" i="1"/>
  <c r="AL1872" i="1"/>
  <c r="AQ1872" i="1" s="1"/>
  <c r="AJ1872" i="1"/>
  <c r="Q1872" i="1"/>
  <c r="AQ1871" i="1"/>
  <c r="AO1871" i="1"/>
  <c r="AL1871" i="1"/>
  <c r="AJ1871" i="1"/>
  <c r="AK1871" i="1" s="1"/>
  <c r="Q1871" i="1"/>
  <c r="AL1870" i="1"/>
  <c r="AQ1870" i="1" s="1"/>
  <c r="AJ1870" i="1"/>
  <c r="AO1870" i="1" s="1"/>
  <c r="Q1870" i="1"/>
  <c r="AO1869" i="1"/>
  <c r="AL1869" i="1"/>
  <c r="AQ1869" i="1" s="1"/>
  <c r="AJ1869" i="1"/>
  <c r="Q1869" i="1"/>
  <c r="AQ1868" i="1"/>
  <c r="AO1868" i="1"/>
  <c r="AL1868" i="1"/>
  <c r="AJ1868" i="1"/>
  <c r="Q1868" i="1"/>
  <c r="AQ1867" i="1"/>
  <c r="AL1867" i="1"/>
  <c r="AJ1867" i="1"/>
  <c r="AO1867" i="1" s="1"/>
  <c r="Q1867" i="1"/>
  <c r="AL1866" i="1"/>
  <c r="AQ1866" i="1" s="1"/>
  <c r="AJ1866" i="1"/>
  <c r="AO1866" i="1" s="1"/>
  <c r="Q1866" i="1"/>
  <c r="AO1865" i="1"/>
  <c r="AL1865" i="1"/>
  <c r="AQ1865" i="1" s="1"/>
  <c r="AJ1865" i="1"/>
  <c r="Q1865" i="1"/>
  <c r="AQ1864" i="1"/>
  <c r="AO1864" i="1"/>
  <c r="AL1864" i="1"/>
  <c r="AJ1864" i="1"/>
  <c r="Q1864" i="1"/>
  <c r="AQ1863" i="1"/>
  <c r="AL1863" i="1"/>
  <c r="AJ1863" i="1"/>
  <c r="AO1863" i="1" s="1"/>
  <c r="Q1863" i="1"/>
  <c r="AL1862" i="1"/>
  <c r="AQ1862" i="1" s="1"/>
  <c r="AJ1862" i="1"/>
  <c r="AO1862" i="1" s="1"/>
  <c r="Q1862" i="1"/>
  <c r="AO1861" i="1"/>
  <c r="AL1861" i="1"/>
  <c r="AQ1861" i="1" s="1"/>
  <c r="AJ1861" i="1"/>
  <c r="Q1861" i="1"/>
  <c r="AQ1860" i="1"/>
  <c r="AO1860" i="1"/>
  <c r="AL1860" i="1"/>
  <c r="AJ1860" i="1"/>
  <c r="Q1860" i="1"/>
  <c r="AQ1859" i="1"/>
  <c r="AL1859" i="1"/>
  <c r="AJ1859" i="1"/>
  <c r="AO1859" i="1" s="1"/>
  <c r="Q1859" i="1"/>
  <c r="AL1858" i="1"/>
  <c r="AQ1858" i="1" s="1"/>
  <c r="AJ1858" i="1"/>
  <c r="AO1858" i="1" s="1"/>
  <c r="Q1858" i="1"/>
  <c r="AO1857" i="1"/>
  <c r="AL1857" i="1"/>
  <c r="AQ1857" i="1" s="1"/>
  <c r="AJ1857" i="1"/>
  <c r="Q1857" i="1"/>
  <c r="AQ1856" i="1"/>
  <c r="AO1856" i="1"/>
  <c r="AL1856" i="1"/>
  <c r="AJ1856" i="1"/>
  <c r="Q1856" i="1"/>
  <c r="AQ1855" i="1"/>
  <c r="AL1855" i="1"/>
  <c r="AJ1855" i="1"/>
  <c r="AO1855" i="1" s="1"/>
  <c r="Q1855" i="1"/>
  <c r="AL1854" i="1"/>
  <c r="AQ1854" i="1" s="1"/>
  <c r="AJ1854" i="1"/>
  <c r="AO1854" i="1" s="1"/>
  <c r="Q1854" i="1"/>
  <c r="AO1853" i="1"/>
  <c r="AL1853" i="1"/>
  <c r="AQ1853" i="1" s="1"/>
  <c r="AJ1853" i="1"/>
  <c r="Q1853" i="1"/>
  <c r="AQ1852" i="1"/>
  <c r="AO1852" i="1"/>
  <c r="AL1852" i="1"/>
  <c r="AJ1852" i="1"/>
  <c r="AK1852" i="1" s="1"/>
  <c r="Q1852" i="1"/>
  <c r="AL1851" i="1"/>
  <c r="AQ1851" i="1" s="1"/>
  <c r="AJ1851" i="1"/>
  <c r="AO1851" i="1" s="1"/>
  <c r="Q1851" i="1"/>
  <c r="AO1850" i="1"/>
  <c r="AL1850" i="1"/>
  <c r="AQ1850" i="1" s="1"/>
  <c r="AJ1850" i="1"/>
  <c r="Q1850" i="1"/>
  <c r="AQ1849" i="1"/>
  <c r="AO1849" i="1"/>
  <c r="AL1849" i="1"/>
  <c r="AJ1849" i="1"/>
  <c r="AK1849" i="1" s="1"/>
  <c r="Q1849" i="1"/>
  <c r="AL1848" i="1"/>
  <c r="AQ1848" i="1" s="1"/>
  <c r="AJ1848" i="1"/>
  <c r="AO1848" i="1" s="1"/>
  <c r="Q1848" i="1"/>
  <c r="AO1847" i="1"/>
  <c r="AL1847" i="1"/>
  <c r="AQ1847" i="1" s="1"/>
  <c r="AJ1847" i="1"/>
  <c r="Q1847" i="1"/>
  <c r="AQ1846" i="1"/>
  <c r="AO1846" i="1"/>
  <c r="AL1846" i="1"/>
  <c r="AJ1846" i="1"/>
  <c r="Q1846" i="1"/>
  <c r="AQ1845" i="1"/>
  <c r="AL1845" i="1"/>
  <c r="AK1845" i="1"/>
  <c r="AJ1845" i="1"/>
  <c r="AO1845" i="1" s="1"/>
  <c r="Q1845" i="1"/>
  <c r="AO1844" i="1"/>
  <c r="AL1844" i="1"/>
  <c r="AQ1844" i="1" s="1"/>
  <c r="AK1844" i="1"/>
  <c r="AJ1844" i="1"/>
  <c r="Q1844" i="1"/>
  <c r="AQ1843" i="1"/>
  <c r="AL1843" i="1"/>
  <c r="AJ1843" i="1"/>
  <c r="AO1843" i="1" s="1"/>
  <c r="Q1843" i="1"/>
  <c r="AL1842" i="1"/>
  <c r="AQ1842" i="1" s="1"/>
  <c r="AJ1842" i="1"/>
  <c r="AO1842" i="1" s="1"/>
  <c r="Q1842" i="1"/>
  <c r="AO1841" i="1"/>
  <c r="AL1841" i="1"/>
  <c r="AQ1841" i="1" s="1"/>
  <c r="AJ1841" i="1"/>
  <c r="Q1841" i="1"/>
  <c r="AQ1840" i="1"/>
  <c r="AO1840" i="1"/>
  <c r="AL1840" i="1"/>
  <c r="AJ1840" i="1"/>
  <c r="Q1840" i="1"/>
  <c r="AQ1839" i="1"/>
  <c r="AL1839" i="1"/>
  <c r="AJ1839" i="1"/>
  <c r="AO1839" i="1" s="1"/>
  <c r="Q1839" i="1"/>
  <c r="AL1838" i="1"/>
  <c r="AQ1838" i="1" s="1"/>
  <c r="AJ1838" i="1"/>
  <c r="AO1838" i="1" s="1"/>
  <c r="Q1838" i="1"/>
  <c r="AO1837" i="1"/>
  <c r="AL1837" i="1"/>
  <c r="AQ1837" i="1" s="1"/>
  <c r="AJ1837" i="1"/>
  <c r="Q1837" i="1"/>
  <c r="AQ1836" i="1"/>
  <c r="AO1836" i="1"/>
  <c r="AL1836" i="1"/>
  <c r="AJ1836" i="1"/>
  <c r="Q1836" i="1"/>
  <c r="AQ1835" i="1"/>
  <c r="AL1835" i="1"/>
  <c r="AJ1835" i="1"/>
  <c r="AO1835" i="1" s="1"/>
  <c r="Q1835" i="1"/>
  <c r="AL1834" i="1"/>
  <c r="AQ1834" i="1" s="1"/>
  <c r="AK1834" i="1"/>
  <c r="AJ1834" i="1"/>
  <c r="AO1834" i="1" s="1"/>
  <c r="Q1834" i="1"/>
  <c r="AO1833" i="1"/>
  <c r="AL1833" i="1"/>
  <c r="AQ1833" i="1" s="1"/>
  <c r="AJ1833" i="1"/>
  <c r="Q1833" i="1"/>
  <c r="AQ1832" i="1"/>
  <c r="AO1832" i="1"/>
  <c r="AL1832" i="1"/>
  <c r="AJ1832" i="1"/>
  <c r="Q1832" i="1"/>
  <c r="AQ1831" i="1"/>
  <c r="AL1831" i="1"/>
  <c r="AJ1831" i="1"/>
  <c r="AO1831" i="1" s="1"/>
  <c r="Q1831" i="1"/>
  <c r="AO1830" i="1"/>
  <c r="AL1830" i="1"/>
  <c r="AQ1830" i="1" s="1"/>
  <c r="AJ1830" i="1"/>
  <c r="Q1830" i="1"/>
  <c r="AQ1829" i="1"/>
  <c r="AO1829" i="1"/>
  <c r="AL1829" i="1"/>
  <c r="AJ1829" i="1"/>
  <c r="AK1829" i="1" s="1"/>
  <c r="Q1829" i="1"/>
  <c r="AQ1828" i="1"/>
  <c r="AL1828" i="1"/>
  <c r="AJ1828" i="1"/>
  <c r="AO1828" i="1" s="1"/>
  <c r="Q1828" i="1"/>
  <c r="AL1827" i="1"/>
  <c r="AQ1827" i="1" s="1"/>
  <c r="AJ1827" i="1"/>
  <c r="AO1827" i="1" s="1"/>
  <c r="Q1827" i="1"/>
  <c r="AO1826" i="1"/>
  <c r="AL1826" i="1"/>
  <c r="AQ1826" i="1" s="1"/>
  <c r="AK1826" i="1"/>
  <c r="AJ1826" i="1"/>
  <c r="Q1826" i="1"/>
  <c r="AQ1825" i="1"/>
  <c r="AL1825" i="1"/>
  <c r="AJ1825" i="1"/>
  <c r="AO1825" i="1" s="1"/>
  <c r="Q1825" i="1"/>
  <c r="AL1824" i="1"/>
  <c r="AQ1824" i="1" s="1"/>
  <c r="AJ1824" i="1"/>
  <c r="AO1824" i="1" s="1"/>
  <c r="Q1824" i="1"/>
  <c r="AO1823" i="1"/>
  <c r="AL1823" i="1"/>
  <c r="AQ1823" i="1" s="1"/>
  <c r="AK1823" i="1"/>
  <c r="AJ1823" i="1"/>
  <c r="Q1823" i="1"/>
  <c r="AQ1822" i="1"/>
  <c r="AL1822" i="1"/>
  <c r="AJ1822" i="1"/>
  <c r="AO1822" i="1" s="1"/>
  <c r="Q1822" i="1"/>
  <c r="AL1821" i="1"/>
  <c r="AQ1821" i="1" s="1"/>
  <c r="AJ1821" i="1"/>
  <c r="AO1821" i="1" s="1"/>
  <c r="Q1821" i="1"/>
  <c r="AO1820" i="1"/>
  <c r="AL1820" i="1"/>
  <c r="AQ1820" i="1" s="1"/>
  <c r="AJ1820" i="1"/>
  <c r="Q1820" i="1"/>
  <c r="AQ1819" i="1"/>
  <c r="AO1819" i="1"/>
  <c r="AL1819" i="1"/>
  <c r="AJ1819" i="1"/>
  <c r="Q1819" i="1"/>
  <c r="AQ1818" i="1"/>
  <c r="AL1818" i="1"/>
  <c r="AJ1818" i="1"/>
  <c r="AO1818" i="1" s="1"/>
  <c r="Q1818" i="1"/>
  <c r="AL1817" i="1"/>
  <c r="AQ1817" i="1" s="1"/>
  <c r="AJ1817" i="1"/>
  <c r="AO1817" i="1" s="1"/>
  <c r="Q1817" i="1"/>
  <c r="AO1816" i="1"/>
  <c r="AL1816" i="1"/>
  <c r="AQ1816" i="1" s="1"/>
  <c r="AJ1816" i="1"/>
  <c r="Q1816" i="1"/>
  <c r="AQ1815" i="1"/>
  <c r="AO1815" i="1"/>
  <c r="AL1815" i="1"/>
  <c r="AJ1815" i="1"/>
  <c r="Q1815" i="1"/>
  <c r="AQ1814" i="1"/>
  <c r="AL1814" i="1"/>
  <c r="AJ1814" i="1"/>
  <c r="AO1814" i="1" s="1"/>
  <c r="Q1814" i="1"/>
  <c r="AL1813" i="1"/>
  <c r="AQ1813" i="1" s="1"/>
  <c r="AJ1813" i="1"/>
  <c r="AO1813" i="1" s="1"/>
  <c r="Q1813" i="1"/>
  <c r="AO1812" i="1"/>
  <c r="AL1812" i="1"/>
  <c r="AQ1812" i="1" s="1"/>
  <c r="AK1812" i="1"/>
  <c r="AJ1812" i="1"/>
  <c r="Q1812" i="1"/>
  <c r="AQ1811" i="1"/>
  <c r="AL1811" i="1"/>
  <c r="AJ1811" i="1"/>
  <c r="AO1811" i="1" s="1"/>
  <c r="Q1811" i="1"/>
  <c r="AL1810" i="1"/>
  <c r="AQ1810" i="1" s="1"/>
  <c r="AK1810" i="1"/>
  <c r="AJ1810" i="1"/>
  <c r="AO1810" i="1" s="1"/>
  <c r="Q1810" i="1"/>
  <c r="AQ1809" i="1"/>
  <c r="AO1809" i="1"/>
  <c r="AL1809" i="1"/>
  <c r="AJ1809" i="1"/>
  <c r="Q1809" i="1"/>
  <c r="AQ1808" i="1"/>
  <c r="AL1808" i="1"/>
  <c r="AJ1808" i="1"/>
  <c r="AO1808" i="1" s="1"/>
  <c r="Q1808" i="1"/>
  <c r="AL1807" i="1"/>
  <c r="AQ1807" i="1" s="1"/>
  <c r="AK1807" i="1"/>
  <c r="AJ1807" i="1"/>
  <c r="AO1807" i="1" s="1"/>
  <c r="Q1807" i="1"/>
  <c r="AQ1806" i="1"/>
  <c r="AO1806" i="1"/>
  <c r="AL1806" i="1"/>
  <c r="AJ1806" i="1"/>
  <c r="Q1806" i="1"/>
  <c r="AQ1805" i="1"/>
  <c r="AL1805" i="1"/>
  <c r="AK1805" i="1"/>
  <c r="AJ1805" i="1"/>
  <c r="AO1805" i="1" s="1"/>
  <c r="Q1805" i="1"/>
  <c r="AO1804" i="1"/>
  <c r="AL1804" i="1"/>
  <c r="AQ1804" i="1" s="1"/>
  <c r="AJ1804" i="1"/>
  <c r="Q1804" i="1"/>
  <c r="AQ1803" i="1"/>
  <c r="AL1803" i="1"/>
  <c r="AJ1803" i="1"/>
  <c r="Q1803" i="1"/>
  <c r="AL1802" i="1"/>
  <c r="AQ1802" i="1" s="1"/>
  <c r="AJ1802" i="1"/>
  <c r="AO1802" i="1" s="1"/>
  <c r="Q1802" i="1"/>
  <c r="AO1801" i="1"/>
  <c r="AL1801" i="1"/>
  <c r="AQ1801" i="1" s="1"/>
  <c r="AJ1801" i="1"/>
  <c r="Q1801" i="1"/>
  <c r="AQ1800" i="1"/>
  <c r="AO1800" i="1"/>
  <c r="AL1800" i="1"/>
  <c r="AJ1800" i="1"/>
  <c r="Q1800" i="1"/>
  <c r="AQ1799" i="1"/>
  <c r="AL1799" i="1"/>
  <c r="AJ1799" i="1"/>
  <c r="AO1799" i="1" s="1"/>
  <c r="Q1799" i="1"/>
  <c r="AL1798" i="1"/>
  <c r="AQ1798" i="1" s="1"/>
  <c r="AJ1798" i="1"/>
  <c r="AO1798" i="1" s="1"/>
  <c r="Q1798" i="1"/>
  <c r="AO1797" i="1"/>
  <c r="AL1797" i="1"/>
  <c r="AQ1797" i="1" s="1"/>
  <c r="AJ1797" i="1"/>
  <c r="Q1797" i="1"/>
  <c r="AQ1796" i="1"/>
  <c r="AL1796" i="1"/>
  <c r="AJ1796" i="1"/>
  <c r="Q1796" i="1"/>
  <c r="AL1795" i="1"/>
  <c r="AQ1795" i="1" s="1"/>
  <c r="AJ1795" i="1"/>
  <c r="AO1795" i="1" s="1"/>
  <c r="Q1795" i="1"/>
  <c r="AO1794" i="1"/>
  <c r="AL1794" i="1"/>
  <c r="AQ1794" i="1" s="1"/>
  <c r="AJ1794" i="1"/>
  <c r="Q1794" i="1"/>
  <c r="AQ1793" i="1"/>
  <c r="AO1793" i="1"/>
  <c r="AL1793" i="1"/>
  <c r="AJ1793" i="1"/>
  <c r="Q1793" i="1"/>
  <c r="AQ1792" i="1"/>
  <c r="AL1792" i="1"/>
  <c r="AJ1792" i="1"/>
  <c r="AO1792" i="1" s="1"/>
  <c r="Q1792" i="1"/>
  <c r="AL1791" i="1"/>
  <c r="AQ1791" i="1" s="1"/>
  <c r="AJ1791" i="1"/>
  <c r="AO1791" i="1" s="1"/>
  <c r="Q1791" i="1"/>
  <c r="AO1790" i="1"/>
  <c r="AL1790" i="1"/>
  <c r="AQ1790" i="1" s="1"/>
  <c r="AK1790" i="1"/>
  <c r="AJ1790" i="1"/>
  <c r="Q1790" i="1"/>
  <c r="AQ1789" i="1"/>
  <c r="AL1789" i="1"/>
  <c r="AJ1789" i="1"/>
  <c r="AO1789" i="1" s="1"/>
  <c r="Q1789" i="1"/>
  <c r="AL1788" i="1"/>
  <c r="AQ1788" i="1" s="1"/>
  <c r="AJ1788" i="1"/>
  <c r="AO1788" i="1" s="1"/>
  <c r="Q1788" i="1"/>
  <c r="AO1787" i="1"/>
  <c r="AL1787" i="1"/>
  <c r="AQ1787" i="1" s="1"/>
  <c r="AK1787" i="1"/>
  <c r="AJ1787" i="1"/>
  <c r="Q1787" i="1"/>
  <c r="AQ1786" i="1"/>
  <c r="AL1786" i="1"/>
  <c r="AJ1786" i="1"/>
  <c r="AO1786" i="1" s="1"/>
  <c r="Q1786" i="1"/>
  <c r="AQ1785" i="1"/>
  <c r="AO1785" i="1"/>
  <c r="AP1785" i="1" s="1"/>
  <c r="AL1785" i="1"/>
  <c r="AJ1785" i="1"/>
  <c r="Q1785" i="1"/>
  <c r="AQ1784" i="1"/>
  <c r="AL1784" i="1"/>
  <c r="AJ1784" i="1"/>
  <c r="Q1784" i="1"/>
  <c r="AL1783" i="1"/>
  <c r="AQ1783" i="1" s="1"/>
  <c r="AJ1783" i="1"/>
  <c r="AO1783" i="1" s="1"/>
  <c r="Q1783" i="1"/>
  <c r="AO1782" i="1"/>
  <c r="AL1782" i="1"/>
  <c r="AQ1782" i="1" s="1"/>
  <c r="AJ1782" i="1"/>
  <c r="Q1782" i="1"/>
  <c r="AQ1781" i="1"/>
  <c r="AO1781" i="1"/>
  <c r="AL1781" i="1"/>
  <c r="AJ1781" i="1"/>
  <c r="Q1781" i="1"/>
  <c r="AQ1780" i="1"/>
  <c r="AL1780" i="1"/>
  <c r="AJ1780" i="1"/>
  <c r="AO1780" i="1" s="1"/>
  <c r="Q1780" i="1"/>
  <c r="AL1779" i="1"/>
  <c r="AQ1779" i="1" s="1"/>
  <c r="AJ1779" i="1"/>
  <c r="AO1779" i="1" s="1"/>
  <c r="Q1779" i="1"/>
  <c r="AO1778" i="1"/>
  <c r="AL1778" i="1"/>
  <c r="AQ1778" i="1" s="1"/>
  <c r="AJ1778" i="1"/>
  <c r="Q1778" i="1"/>
  <c r="AQ1777" i="1"/>
  <c r="AO1777" i="1"/>
  <c r="AL1777" i="1"/>
  <c r="AJ1777" i="1"/>
  <c r="Q1777" i="1"/>
  <c r="AQ1776" i="1"/>
  <c r="AO1776" i="1"/>
  <c r="AL1776" i="1"/>
  <c r="AK1776" i="1"/>
  <c r="AJ1776" i="1"/>
  <c r="Q1776" i="1"/>
  <c r="AO1775" i="1"/>
  <c r="AL1775" i="1"/>
  <c r="AQ1775" i="1" s="1"/>
  <c r="AJ1775" i="1"/>
  <c r="Q1775" i="1"/>
  <c r="AQ1774" i="1"/>
  <c r="AO1774" i="1"/>
  <c r="AL1774" i="1"/>
  <c r="AJ1774" i="1"/>
  <c r="Q1774" i="1"/>
  <c r="AQ1773" i="1"/>
  <c r="AL1773" i="1"/>
  <c r="AJ1773" i="1"/>
  <c r="AO1773" i="1" s="1"/>
  <c r="Q1773" i="1"/>
  <c r="AL1772" i="1"/>
  <c r="AQ1772" i="1" s="1"/>
  <c r="AJ1772" i="1"/>
  <c r="AO1772" i="1" s="1"/>
  <c r="Q1772" i="1"/>
  <c r="AO1771" i="1"/>
  <c r="AL1771" i="1"/>
  <c r="AQ1771" i="1" s="1"/>
  <c r="AJ1771" i="1"/>
  <c r="Q1771" i="1"/>
  <c r="AQ1770" i="1"/>
  <c r="AL1770" i="1"/>
  <c r="AJ1770" i="1"/>
  <c r="AO1770" i="1" s="1"/>
  <c r="AP1770" i="1" s="1"/>
  <c r="Q1770" i="1"/>
  <c r="AL1769" i="1"/>
  <c r="AQ1769" i="1" s="1"/>
  <c r="AJ1769" i="1"/>
  <c r="AK1769" i="1" s="1"/>
  <c r="Q1769" i="1"/>
  <c r="AQ1768" i="1"/>
  <c r="AO1768" i="1"/>
  <c r="AL1768" i="1"/>
  <c r="AJ1768" i="1"/>
  <c r="Q1768" i="1"/>
  <c r="AQ1767" i="1"/>
  <c r="AL1767" i="1"/>
  <c r="AJ1767" i="1"/>
  <c r="AO1767" i="1" s="1"/>
  <c r="Q1767" i="1"/>
  <c r="AL1766" i="1"/>
  <c r="AQ1766" i="1" s="1"/>
  <c r="AJ1766" i="1"/>
  <c r="AO1766" i="1" s="1"/>
  <c r="Q1766" i="1"/>
  <c r="AO1765" i="1"/>
  <c r="AL1765" i="1"/>
  <c r="AQ1765" i="1" s="1"/>
  <c r="AJ1765" i="1"/>
  <c r="Q1765" i="1"/>
  <c r="AQ1764" i="1"/>
  <c r="AO1764" i="1"/>
  <c r="AL1764" i="1"/>
  <c r="AJ1764" i="1"/>
  <c r="Q1764" i="1"/>
  <c r="AQ1763" i="1"/>
  <c r="AL1763" i="1"/>
  <c r="AJ1763" i="1"/>
  <c r="AO1763" i="1" s="1"/>
  <c r="Q1763" i="1"/>
  <c r="AL1762" i="1"/>
  <c r="AQ1762" i="1" s="1"/>
  <c r="AJ1762" i="1"/>
  <c r="AO1762" i="1" s="1"/>
  <c r="Q1762" i="1"/>
  <c r="AO1761" i="1"/>
  <c r="AL1761" i="1"/>
  <c r="AQ1761" i="1" s="1"/>
  <c r="AJ1761" i="1"/>
  <c r="Q1761" i="1"/>
  <c r="AQ1760" i="1"/>
  <c r="AO1760" i="1"/>
  <c r="AL1760" i="1"/>
  <c r="AJ1760" i="1"/>
  <c r="Q1760" i="1"/>
  <c r="AQ1759" i="1"/>
  <c r="AL1759" i="1"/>
  <c r="AJ1759" i="1"/>
  <c r="AO1759" i="1" s="1"/>
  <c r="Q1759" i="1"/>
  <c r="AL1758" i="1"/>
  <c r="AQ1758" i="1" s="1"/>
  <c r="AJ1758" i="1"/>
  <c r="AO1758" i="1" s="1"/>
  <c r="Q1758" i="1"/>
  <c r="AO1757" i="1"/>
  <c r="AL1757" i="1"/>
  <c r="AQ1757" i="1" s="1"/>
  <c r="AK1757" i="1"/>
  <c r="AJ1757" i="1"/>
  <c r="Q1757" i="1"/>
  <c r="AQ1756" i="1"/>
  <c r="AL1756" i="1"/>
  <c r="AJ1756" i="1"/>
  <c r="AO1756" i="1" s="1"/>
  <c r="Q1756" i="1"/>
  <c r="AL1755" i="1"/>
  <c r="AQ1755" i="1" s="1"/>
  <c r="AJ1755" i="1"/>
  <c r="AO1755" i="1" s="1"/>
  <c r="Q1755" i="1"/>
  <c r="AO1754" i="1"/>
  <c r="AL1754" i="1"/>
  <c r="AQ1754" i="1" s="1"/>
  <c r="AK1754" i="1"/>
  <c r="AJ1754" i="1"/>
  <c r="Q1754" i="1"/>
  <c r="AQ1753" i="1"/>
  <c r="AO1753" i="1"/>
  <c r="AL1753" i="1"/>
  <c r="AK1753" i="1"/>
  <c r="AJ1753" i="1"/>
  <c r="Q1753" i="1"/>
  <c r="AO1752" i="1"/>
  <c r="AL1752" i="1"/>
  <c r="AQ1752" i="1" s="1"/>
  <c r="AK1752" i="1"/>
  <c r="AJ1752" i="1"/>
  <c r="Q1752" i="1"/>
  <c r="AQ1751" i="1"/>
  <c r="AL1751" i="1"/>
  <c r="AJ1751" i="1"/>
  <c r="AO1751" i="1" s="1"/>
  <c r="Q1751" i="1"/>
  <c r="AL1750" i="1"/>
  <c r="AQ1750" i="1" s="1"/>
  <c r="AJ1750" i="1"/>
  <c r="AO1750" i="1" s="1"/>
  <c r="Q1750" i="1"/>
  <c r="AO1749" i="1"/>
  <c r="AL1749" i="1"/>
  <c r="AQ1749" i="1" s="1"/>
  <c r="AJ1749" i="1"/>
  <c r="Q1749" i="1"/>
  <c r="AQ1748" i="1"/>
  <c r="AO1748" i="1"/>
  <c r="AL1748" i="1"/>
  <c r="AJ1748" i="1"/>
  <c r="Q1748" i="1"/>
  <c r="AQ1747" i="1"/>
  <c r="AL1747" i="1"/>
  <c r="AJ1747" i="1"/>
  <c r="AO1747" i="1" s="1"/>
  <c r="Q1747" i="1"/>
  <c r="AL1746" i="1"/>
  <c r="AQ1746" i="1" s="1"/>
  <c r="AJ1746" i="1"/>
  <c r="AO1746" i="1" s="1"/>
  <c r="Q1746" i="1"/>
  <c r="AO1745" i="1"/>
  <c r="AL1745" i="1"/>
  <c r="AQ1745" i="1" s="1"/>
  <c r="AJ1745" i="1"/>
  <c r="Q1745" i="1"/>
  <c r="AQ1744" i="1"/>
  <c r="AO1744" i="1"/>
  <c r="AL1744" i="1"/>
  <c r="AJ1744" i="1"/>
  <c r="Q1744" i="1"/>
  <c r="AQ1743" i="1"/>
  <c r="AO1743" i="1"/>
  <c r="AL1743" i="1"/>
  <c r="AK1743" i="1"/>
  <c r="AJ1743" i="1"/>
  <c r="Q1743" i="1"/>
  <c r="AO1742" i="1"/>
  <c r="AL1742" i="1"/>
  <c r="AQ1742" i="1" s="1"/>
  <c r="AJ1742" i="1"/>
  <c r="Q1742" i="1"/>
  <c r="AQ1741" i="1"/>
  <c r="AO1741" i="1"/>
  <c r="AL1741" i="1"/>
  <c r="AJ1741" i="1"/>
  <c r="Q1741" i="1"/>
  <c r="AQ1740" i="1"/>
  <c r="AL1740" i="1"/>
  <c r="AJ1740" i="1"/>
  <c r="AO1740" i="1" s="1"/>
  <c r="Q1740" i="1"/>
  <c r="AL1739" i="1"/>
  <c r="AQ1739" i="1" s="1"/>
  <c r="AJ1739" i="1"/>
  <c r="AO1739" i="1" s="1"/>
  <c r="Q1739" i="1"/>
  <c r="AO1738" i="1"/>
  <c r="AL1738" i="1"/>
  <c r="AQ1738" i="1" s="1"/>
  <c r="AJ1738" i="1"/>
  <c r="Q1738" i="1"/>
  <c r="AQ1737" i="1"/>
  <c r="AO1737" i="1"/>
  <c r="AL1737" i="1"/>
  <c r="AJ1737" i="1"/>
  <c r="Q1737" i="1"/>
  <c r="AQ1736" i="1"/>
  <c r="AL1736" i="1"/>
  <c r="AJ1736" i="1"/>
  <c r="AO1736" i="1" s="1"/>
  <c r="Q1736" i="1"/>
  <c r="AL1735" i="1"/>
  <c r="AQ1735" i="1" s="1"/>
  <c r="AJ1735" i="1"/>
  <c r="AO1735" i="1" s="1"/>
  <c r="Q1735" i="1"/>
  <c r="AO1734" i="1"/>
  <c r="AL1734" i="1"/>
  <c r="AQ1734" i="1" s="1"/>
  <c r="AK1734" i="1"/>
  <c r="AJ1734" i="1"/>
  <c r="Q1734" i="1"/>
  <c r="AQ1733" i="1"/>
  <c r="AL1733" i="1"/>
  <c r="AJ1733" i="1"/>
  <c r="AO1733" i="1" s="1"/>
  <c r="Q1733" i="1"/>
  <c r="AL1732" i="1"/>
  <c r="AQ1732" i="1" s="1"/>
  <c r="AJ1732" i="1"/>
  <c r="AO1732" i="1" s="1"/>
  <c r="Q1732" i="1"/>
  <c r="AO1731" i="1"/>
  <c r="AL1731" i="1"/>
  <c r="AQ1731" i="1" s="1"/>
  <c r="AJ1731" i="1"/>
  <c r="Q1731" i="1"/>
  <c r="AQ1730" i="1"/>
  <c r="AL1730" i="1"/>
  <c r="AJ1730" i="1"/>
  <c r="Q1730" i="1"/>
  <c r="AO1729" i="1"/>
  <c r="AL1729" i="1"/>
  <c r="AQ1729" i="1" s="1"/>
  <c r="AJ1729" i="1"/>
  <c r="Q1729" i="1"/>
  <c r="AQ1728" i="1"/>
  <c r="AO1728" i="1"/>
  <c r="AL1728" i="1"/>
  <c r="AJ1728" i="1"/>
  <c r="Q1728" i="1"/>
  <c r="AQ1727" i="1"/>
  <c r="AL1727" i="1"/>
  <c r="AJ1727" i="1"/>
  <c r="AO1727" i="1" s="1"/>
  <c r="Q1727" i="1"/>
  <c r="AL1726" i="1"/>
  <c r="AQ1726" i="1" s="1"/>
  <c r="AJ1726" i="1"/>
  <c r="AO1726" i="1" s="1"/>
  <c r="Q1726" i="1"/>
  <c r="AO1725" i="1"/>
  <c r="AL1725" i="1"/>
  <c r="AQ1725" i="1" s="1"/>
  <c r="AJ1725" i="1"/>
  <c r="Q1725" i="1"/>
  <c r="AQ1724" i="1"/>
  <c r="AO1724" i="1"/>
  <c r="AL1724" i="1"/>
  <c r="AK1724" i="1"/>
  <c r="AJ1724" i="1"/>
  <c r="Q1724" i="1"/>
  <c r="AL1723" i="1"/>
  <c r="AQ1723" i="1" s="1"/>
  <c r="AJ1723" i="1"/>
  <c r="AO1723" i="1" s="1"/>
  <c r="Q1723" i="1"/>
  <c r="AO1722" i="1"/>
  <c r="AL1722" i="1"/>
  <c r="AQ1722" i="1" s="1"/>
  <c r="AJ1722" i="1"/>
  <c r="Q1722" i="1"/>
  <c r="AQ1721" i="1"/>
  <c r="AO1721" i="1"/>
  <c r="AL1721" i="1"/>
  <c r="AJ1721" i="1"/>
  <c r="Q1721" i="1"/>
  <c r="AQ1720" i="1"/>
  <c r="AL1720" i="1"/>
  <c r="AJ1720" i="1"/>
  <c r="AO1720" i="1" s="1"/>
  <c r="Q1720" i="1"/>
  <c r="AL1719" i="1"/>
  <c r="AQ1719" i="1" s="1"/>
  <c r="AJ1719" i="1"/>
  <c r="AO1719" i="1" s="1"/>
  <c r="Q1719" i="1"/>
  <c r="AO1718" i="1"/>
  <c r="AL1718" i="1"/>
  <c r="AQ1718" i="1" s="1"/>
  <c r="AJ1718" i="1"/>
  <c r="Q1718" i="1"/>
  <c r="AQ1717" i="1"/>
  <c r="AO1717" i="1"/>
  <c r="AL1717" i="1"/>
  <c r="AJ1717" i="1"/>
  <c r="Q1717" i="1"/>
  <c r="AQ1716" i="1"/>
  <c r="AL1716" i="1"/>
  <c r="AJ1716" i="1"/>
  <c r="AO1716" i="1" s="1"/>
  <c r="Q1716" i="1"/>
  <c r="AL1715" i="1"/>
  <c r="AQ1715" i="1" s="1"/>
  <c r="AJ1715" i="1"/>
  <c r="AO1715" i="1" s="1"/>
  <c r="Q1715" i="1"/>
  <c r="AO1714" i="1"/>
  <c r="AL1714" i="1"/>
  <c r="AQ1714" i="1" s="1"/>
  <c r="AJ1714" i="1"/>
  <c r="Q1714" i="1"/>
  <c r="AQ1713" i="1"/>
  <c r="AO1713" i="1"/>
  <c r="AL1713" i="1"/>
  <c r="AJ1713" i="1"/>
  <c r="Q1713" i="1"/>
  <c r="AQ1712" i="1"/>
  <c r="AL1712" i="1"/>
  <c r="AJ1712" i="1"/>
  <c r="AO1712" i="1" s="1"/>
  <c r="Q1712" i="1"/>
  <c r="AL1711" i="1"/>
  <c r="AQ1711" i="1" s="1"/>
  <c r="AJ1711" i="1"/>
  <c r="AO1711" i="1" s="1"/>
  <c r="Q1711" i="1"/>
  <c r="AO1710" i="1"/>
  <c r="AL1710" i="1"/>
  <c r="AQ1710" i="1" s="1"/>
  <c r="AJ1710" i="1"/>
  <c r="Q1710" i="1"/>
  <c r="AQ1709" i="1"/>
  <c r="AO1709" i="1"/>
  <c r="AL1709" i="1"/>
  <c r="AJ1709" i="1"/>
  <c r="Q1709" i="1"/>
  <c r="AQ1708" i="1"/>
  <c r="AL1708" i="1"/>
  <c r="AJ1708" i="1"/>
  <c r="AO1708" i="1" s="1"/>
  <c r="Q1708" i="1"/>
  <c r="AO1707" i="1"/>
  <c r="AL1707" i="1"/>
  <c r="AQ1707" i="1" s="1"/>
  <c r="AK1707" i="1"/>
  <c r="AJ1707" i="1"/>
  <c r="Q1707" i="1"/>
  <c r="AQ1706" i="1"/>
  <c r="AO1706" i="1"/>
  <c r="AL1706" i="1"/>
  <c r="AK1706" i="1"/>
  <c r="AJ1706" i="1"/>
  <c r="Q1706" i="1"/>
  <c r="AO1705" i="1"/>
  <c r="AL1705" i="1"/>
  <c r="AQ1705" i="1" s="1"/>
  <c r="AK1705" i="1"/>
  <c r="AJ1705" i="1"/>
  <c r="Q1705" i="1"/>
  <c r="AQ1704" i="1"/>
  <c r="AO1704" i="1"/>
  <c r="AL1704" i="1"/>
  <c r="AJ1704" i="1"/>
  <c r="Q1704" i="1"/>
  <c r="AQ1703" i="1"/>
  <c r="AL1703" i="1"/>
  <c r="AJ1703" i="1"/>
  <c r="Q1703" i="1"/>
  <c r="AO1702" i="1"/>
  <c r="AL1702" i="1"/>
  <c r="AQ1702" i="1" s="1"/>
  <c r="AJ1702" i="1"/>
  <c r="Q1702" i="1"/>
  <c r="AQ1701" i="1"/>
  <c r="AO1701" i="1"/>
  <c r="AL1701" i="1"/>
  <c r="AJ1701" i="1"/>
  <c r="Q1701" i="1"/>
  <c r="AQ1700" i="1"/>
  <c r="AL1700" i="1"/>
  <c r="AJ1700" i="1"/>
  <c r="AO1700" i="1" s="1"/>
  <c r="Q1700" i="1"/>
  <c r="AL1699" i="1"/>
  <c r="AQ1699" i="1" s="1"/>
  <c r="AJ1699" i="1"/>
  <c r="AO1699" i="1" s="1"/>
  <c r="Q1699" i="1"/>
  <c r="AO1698" i="1"/>
  <c r="AL1698" i="1"/>
  <c r="AQ1698" i="1" s="1"/>
  <c r="AJ1698" i="1"/>
  <c r="Q1698" i="1"/>
  <c r="AQ1697" i="1"/>
  <c r="AO1697" i="1"/>
  <c r="AL1697" i="1"/>
  <c r="AK1697" i="1"/>
  <c r="AJ1697" i="1"/>
  <c r="Q1697" i="1"/>
  <c r="AO1696" i="1"/>
  <c r="AL1696" i="1"/>
  <c r="AQ1696" i="1" s="1"/>
  <c r="AK1696" i="1"/>
  <c r="AJ1696" i="1"/>
  <c r="Q1696" i="1"/>
  <c r="AQ1695" i="1"/>
  <c r="AO1695" i="1"/>
  <c r="AL1695" i="1"/>
  <c r="AK1695" i="1"/>
  <c r="AJ1695" i="1"/>
  <c r="Q1695" i="1"/>
  <c r="AO1694" i="1"/>
  <c r="AL1694" i="1"/>
  <c r="AQ1694" i="1" s="1"/>
  <c r="AK1694" i="1"/>
  <c r="AJ1694" i="1"/>
  <c r="Q1694" i="1"/>
  <c r="AQ1693" i="1"/>
  <c r="AO1693" i="1"/>
  <c r="AL1693" i="1"/>
  <c r="AJ1693" i="1"/>
  <c r="Q1693" i="1"/>
  <c r="AQ1692" i="1"/>
  <c r="AL1692" i="1"/>
  <c r="AJ1692" i="1"/>
  <c r="Q1692" i="1"/>
  <c r="AO1691" i="1"/>
  <c r="AL1691" i="1"/>
  <c r="AQ1691" i="1" s="1"/>
  <c r="AJ1691" i="1"/>
  <c r="Q1691" i="1"/>
  <c r="AQ1690" i="1"/>
  <c r="AO1690" i="1"/>
  <c r="AL1690" i="1"/>
  <c r="AJ1690" i="1"/>
  <c r="Q1690" i="1"/>
  <c r="AL1689" i="1"/>
  <c r="AQ1689" i="1" s="1"/>
  <c r="AJ1689" i="1"/>
  <c r="AO1689" i="1" s="1"/>
  <c r="Q1689" i="1"/>
  <c r="AL1688" i="1"/>
  <c r="AQ1688" i="1" s="1"/>
  <c r="AJ1688" i="1"/>
  <c r="AO1688" i="1" s="1"/>
  <c r="Q1688" i="1"/>
  <c r="AL1687" i="1"/>
  <c r="AQ1687" i="1" s="1"/>
  <c r="AJ1687" i="1"/>
  <c r="Q1687" i="1"/>
  <c r="AL1686" i="1"/>
  <c r="AQ1686" i="1" s="1"/>
  <c r="AJ1686" i="1"/>
  <c r="Q1686" i="1"/>
  <c r="AO1685" i="1"/>
  <c r="AL1685" i="1"/>
  <c r="AQ1685" i="1" s="1"/>
  <c r="AJ1685" i="1"/>
  <c r="Q1685" i="1"/>
  <c r="AQ1684" i="1"/>
  <c r="AO1684" i="1"/>
  <c r="AL1684" i="1"/>
  <c r="AJ1684" i="1"/>
  <c r="Q1684" i="1"/>
  <c r="AL1683" i="1"/>
  <c r="AQ1683" i="1" s="1"/>
  <c r="AJ1683" i="1"/>
  <c r="AO1683" i="1" s="1"/>
  <c r="Q1683" i="1"/>
  <c r="AO1682" i="1"/>
  <c r="AL1682" i="1"/>
  <c r="AQ1682" i="1" s="1"/>
  <c r="AK1682" i="1"/>
  <c r="AJ1682" i="1"/>
  <c r="Q1682" i="1"/>
  <c r="AQ1681" i="1"/>
  <c r="AL1681" i="1"/>
  <c r="AJ1681" i="1"/>
  <c r="AO1681" i="1" s="1"/>
  <c r="Q1681" i="1"/>
  <c r="AL1680" i="1"/>
  <c r="AQ1680" i="1" s="1"/>
  <c r="AJ1680" i="1"/>
  <c r="Q1680" i="1"/>
  <c r="AL1679" i="1"/>
  <c r="AQ1679" i="1" s="1"/>
  <c r="AJ1679" i="1"/>
  <c r="AO1679" i="1" s="1"/>
  <c r="Q1679" i="1"/>
  <c r="AL1678" i="1"/>
  <c r="AQ1678" i="1" s="1"/>
  <c r="AJ1678" i="1"/>
  <c r="AO1678" i="1" s="1"/>
  <c r="Q1678" i="1"/>
  <c r="AL1677" i="1"/>
  <c r="AQ1677" i="1" s="1"/>
  <c r="AJ1677" i="1"/>
  <c r="Q1677" i="1"/>
  <c r="AL1676" i="1"/>
  <c r="AQ1676" i="1" s="1"/>
  <c r="AJ1676" i="1"/>
  <c r="Q1676" i="1"/>
  <c r="AL1675" i="1"/>
  <c r="AQ1675" i="1" s="1"/>
  <c r="AJ1675" i="1"/>
  <c r="AO1675" i="1" s="1"/>
  <c r="Q1675" i="1"/>
  <c r="AL1674" i="1"/>
  <c r="AQ1674" i="1" s="1"/>
  <c r="AJ1674" i="1"/>
  <c r="AO1674" i="1" s="1"/>
  <c r="Q1674" i="1"/>
  <c r="AL1673" i="1"/>
  <c r="AQ1673" i="1" s="1"/>
  <c r="AJ1673" i="1"/>
  <c r="Q1673" i="1"/>
  <c r="AL1672" i="1"/>
  <c r="AQ1672" i="1" s="1"/>
  <c r="AJ1672" i="1"/>
  <c r="Q1672" i="1"/>
  <c r="AL1671" i="1"/>
  <c r="AQ1671" i="1" s="1"/>
  <c r="AJ1671" i="1"/>
  <c r="Q1671" i="1"/>
  <c r="AL1670" i="1"/>
  <c r="AQ1670" i="1" s="1"/>
  <c r="AJ1670" i="1"/>
  <c r="Q1670" i="1"/>
  <c r="AL1669" i="1"/>
  <c r="AQ1669" i="1" s="1"/>
  <c r="AJ1669" i="1"/>
  <c r="AO1669" i="1" s="1"/>
  <c r="Q1669" i="1"/>
  <c r="AO1668" i="1"/>
  <c r="AL1668" i="1"/>
  <c r="AQ1668" i="1" s="1"/>
  <c r="AK1668" i="1"/>
  <c r="AJ1668" i="1"/>
  <c r="Q1668" i="1"/>
  <c r="AL1667" i="1"/>
  <c r="AQ1667" i="1" s="1"/>
  <c r="AJ1667" i="1"/>
  <c r="AO1667" i="1" s="1"/>
  <c r="Q1667" i="1"/>
  <c r="AL1666" i="1"/>
  <c r="AQ1666" i="1" s="1"/>
  <c r="AJ1666" i="1"/>
  <c r="Q1666" i="1"/>
  <c r="AL1665" i="1"/>
  <c r="AQ1665" i="1" s="1"/>
  <c r="AJ1665" i="1"/>
  <c r="AO1665" i="1" s="1"/>
  <c r="Q1665" i="1"/>
  <c r="AL1664" i="1"/>
  <c r="AQ1664" i="1" s="1"/>
  <c r="AJ1664" i="1"/>
  <c r="AO1664" i="1" s="1"/>
  <c r="Q1664" i="1"/>
  <c r="AL1663" i="1"/>
  <c r="AQ1663" i="1" s="1"/>
  <c r="AJ1663" i="1"/>
  <c r="Q1663" i="1"/>
  <c r="AL1662" i="1"/>
  <c r="AQ1662" i="1" s="1"/>
  <c r="AJ1662" i="1"/>
  <c r="Q1662" i="1"/>
  <c r="AL1661" i="1"/>
  <c r="AQ1661" i="1" s="1"/>
  <c r="AJ1661" i="1"/>
  <c r="AO1661" i="1" s="1"/>
  <c r="Q1661" i="1"/>
  <c r="AO1660" i="1"/>
  <c r="AL1660" i="1"/>
  <c r="AQ1660" i="1" s="1"/>
  <c r="AK1660" i="1"/>
  <c r="AJ1660" i="1"/>
  <c r="Q1660" i="1"/>
  <c r="AO1659" i="1"/>
  <c r="AL1659" i="1"/>
  <c r="AQ1659" i="1" s="1"/>
  <c r="AK1659" i="1"/>
  <c r="AJ1659" i="1"/>
  <c r="Q1659" i="1"/>
  <c r="AO1658" i="1"/>
  <c r="AL1658" i="1"/>
  <c r="AQ1658" i="1" s="1"/>
  <c r="AK1658" i="1"/>
  <c r="AJ1658" i="1"/>
  <c r="Q1658" i="1"/>
  <c r="AL1657" i="1"/>
  <c r="AQ1657" i="1" s="1"/>
  <c r="AJ1657" i="1"/>
  <c r="AO1657" i="1" s="1"/>
  <c r="Q1657" i="1"/>
  <c r="AL1656" i="1"/>
  <c r="AQ1656" i="1" s="1"/>
  <c r="AJ1656" i="1"/>
  <c r="AO1656" i="1" s="1"/>
  <c r="Q1656" i="1"/>
  <c r="AL1655" i="1"/>
  <c r="AQ1655" i="1" s="1"/>
  <c r="AJ1655" i="1"/>
  <c r="AO1655" i="1" s="1"/>
  <c r="Q1655" i="1"/>
  <c r="AL1654" i="1"/>
  <c r="AQ1654" i="1" s="1"/>
  <c r="AJ1654" i="1"/>
  <c r="Q1654" i="1"/>
  <c r="AL1653" i="1"/>
  <c r="AQ1653" i="1" s="1"/>
  <c r="AJ1653" i="1"/>
  <c r="AO1653" i="1" s="1"/>
  <c r="Q1653" i="1"/>
  <c r="AL1652" i="1"/>
  <c r="AQ1652" i="1" s="1"/>
  <c r="AJ1652" i="1"/>
  <c r="AO1652" i="1" s="1"/>
  <c r="Q1652" i="1"/>
  <c r="AL1651" i="1"/>
  <c r="AQ1651" i="1" s="1"/>
  <c r="AJ1651" i="1"/>
  <c r="AO1651" i="1" s="1"/>
  <c r="Q1651" i="1"/>
  <c r="AO1650" i="1"/>
  <c r="AL1650" i="1"/>
  <c r="AQ1650" i="1" s="1"/>
  <c r="AK1650" i="1"/>
  <c r="AJ1650" i="1"/>
  <c r="Q1650" i="1"/>
  <c r="AL1649" i="1"/>
  <c r="AQ1649" i="1" s="1"/>
  <c r="AJ1649" i="1"/>
  <c r="AO1649" i="1" s="1"/>
  <c r="Q1649" i="1"/>
  <c r="AL1648" i="1"/>
  <c r="AQ1648" i="1" s="1"/>
  <c r="AJ1648" i="1"/>
  <c r="AO1648" i="1" s="1"/>
  <c r="Q1648" i="1"/>
  <c r="AL1647" i="1"/>
  <c r="AQ1647" i="1" s="1"/>
  <c r="AJ1647" i="1"/>
  <c r="AO1647" i="1" s="1"/>
  <c r="Q1647" i="1"/>
  <c r="AL1646" i="1"/>
  <c r="AQ1646" i="1" s="1"/>
  <c r="AJ1646" i="1"/>
  <c r="AO1646" i="1" s="1"/>
  <c r="Q1646" i="1"/>
  <c r="AL1645" i="1"/>
  <c r="AQ1645" i="1" s="1"/>
  <c r="AJ1645" i="1"/>
  <c r="AO1645" i="1" s="1"/>
  <c r="Q1645" i="1"/>
  <c r="AO1644" i="1"/>
  <c r="AL1644" i="1"/>
  <c r="AQ1644" i="1" s="1"/>
  <c r="AJ1644" i="1"/>
  <c r="Q1644" i="1"/>
  <c r="AQ1643" i="1"/>
  <c r="AO1643" i="1"/>
  <c r="AL1643" i="1"/>
  <c r="AJ1643" i="1"/>
  <c r="Q1643" i="1"/>
  <c r="AQ1642" i="1"/>
  <c r="AL1642" i="1"/>
  <c r="AJ1642" i="1"/>
  <c r="AO1642" i="1" s="1"/>
  <c r="Q1642" i="1"/>
  <c r="AO1641" i="1"/>
  <c r="AL1641" i="1"/>
  <c r="AQ1641" i="1" s="1"/>
  <c r="AJ1641" i="1"/>
  <c r="AK1641" i="1" s="1"/>
  <c r="Q1641" i="1"/>
  <c r="AL1640" i="1"/>
  <c r="AQ1640" i="1" s="1"/>
  <c r="AJ1640" i="1"/>
  <c r="AO1640" i="1" s="1"/>
  <c r="Q1640" i="1"/>
  <c r="AO1639" i="1"/>
  <c r="AP1639" i="1" s="1"/>
  <c r="AL1639" i="1"/>
  <c r="AQ1639" i="1" s="1"/>
  <c r="AJ1639" i="1"/>
  <c r="Q1639" i="1"/>
  <c r="AQ1638" i="1"/>
  <c r="AO1638" i="1"/>
  <c r="AL1638" i="1"/>
  <c r="AJ1638" i="1"/>
  <c r="AK1638" i="1" s="1"/>
  <c r="Q1638" i="1"/>
  <c r="AL1637" i="1"/>
  <c r="AQ1637" i="1" s="1"/>
  <c r="AJ1637" i="1"/>
  <c r="AO1637" i="1" s="1"/>
  <c r="Q1637" i="1"/>
  <c r="AL1636" i="1"/>
  <c r="AQ1636" i="1" s="1"/>
  <c r="AJ1636" i="1"/>
  <c r="AK1636" i="1" s="1"/>
  <c r="Q1636" i="1"/>
  <c r="AL1635" i="1"/>
  <c r="AQ1635" i="1" s="1"/>
  <c r="AK1635" i="1"/>
  <c r="AJ1635" i="1"/>
  <c r="AO1635" i="1" s="1"/>
  <c r="Q1635" i="1"/>
  <c r="AO1634" i="1"/>
  <c r="AL1634" i="1"/>
  <c r="AQ1634" i="1" s="1"/>
  <c r="AJ1634" i="1"/>
  <c r="AK1634" i="1" s="1"/>
  <c r="Q1634" i="1"/>
  <c r="AQ1633" i="1"/>
  <c r="AL1633" i="1"/>
  <c r="AJ1633" i="1"/>
  <c r="AO1633" i="1" s="1"/>
  <c r="Q1633" i="1"/>
  <c r="AO1632" i="1"/>
  <c r="AL1632" i="1"/>
  <c r="AQ1632" i="1" s="1"/>
  <c r="AJ1632" i="1"/>
  <c r="Q1632" i="1"/>
  <c r="AQ1631" i="1"/>
  <c r="AO1631" i="1"/>
  <c r="AL1631" i="1"/>
  <c r="AK1631" i="1"/>
  <c r="AJ1631" i="1"/>
  <c r="Q1631" i="1"/>
  <c r="AO1630" i="1"/>
  <c r="AL1630" i="1"/>
  <c r="AQ1630" i="1" s="1"/>
  <c r="AJ1630" i="1"/>
  <c r="Q1630" i="1"/>
  <c r="AQ1629" i="1"/>
  <c r="AO1629" i="1"/>
  <c r="AL1629" i="1"/>
  <c r="AJ1629" i="1"/>
  <c r="Q1629" i="1"/>
  <c r="AQ1628" i="1"/>
  <c r="AL1628" i="1"/>
  <c r="AJ1628" i="1"/>
  <c r="AO1628" i="1" s="1"/>
  <c r="Q1628" i="1"/>
  <c r="AL1627" i="1"/>
  <c r="AQ1627" i="1" s="1"/>
  <c r="AK1627" i="1"/>
  <c r="AJ1627" i="1"/>
  <c r="AO1627" i="1" s="1"/>
  <c r="Q1627" i="1"/>
  <c r="AO1626" i="1"/>
  <c r="AL1626" i="1"/>
  <c r="AQ1626" i="1" s="1"/>
  <c r="AJ1626" i="1"/>
  <c r="Q1626" i="1"/>
  <c r="AQ1625" i="1"/>
  <c r="AL1625" i="1"/>
  <c r="AJ1625" i="1"/>
  <c r="AO1625" i="1" s="1"/>
  <c r="Q1625" i="1"/>
  <c r="AO1624" i="1"/>
  <c r="AL1624" i="1"/>
  <c r="AQ1624" i="1" s="1"/>
  <c r="AK1624" i="1"/>
  <c r="AJ1624" i="1"/>
  <c r="Q1624" i="1"/>
  <c r="AQ1623" i="1"/>
  <c r="AO1623" i="1"/>
  <c r="AL1623" i="1"/>
  <c r="AJ1623" i="1"/>
  <c r="AK1623" i="1" s="1"/>
  <c r="Q1623" i="1"/>
  <c r="AO1622" i="1"/>
  <c r="AL1622" i="1"/>
  <c r="AQ1622" i="1" s="1"/>
  <c r="AK1622" i="1"/>
  <c r="AJ1622" i="1"/>
  <c r="Q1622" i="1"/>
  <c r="AQ1621" i="1"/>
  <c r="AL1621" i="1"/>
  <c r="AJ1621" i="1"/>
  <c r="AO1621" i="1" s="1"/>
  <c r="Q1621" i="1"/>
  <c r="AL1620" i="1"/>
  <c r="AQ1620" i="1" s="1"/>
  <c r="AJ1620" i="1"/>
  <c r="AO1620" i="1" s="1"/>
  <c r="Q1620" i="1"/>
  <c r="AO1619" i="1"/>
  <c r="AL1619" i="1"/>
  <c r="AQ1619" i="1" s="1"/>
  <c r="AK1619" i="1"/>
  <c r="AJ1619" i="1"/>
  <c r="Q1619" i="1"/>
  <c r="AQ1618" i="1"/>
  <c r="AL1618" i="1"/>
  <c r="AJ1618" i="1"/>
  <c r="AO1618" i="1" s="1"/>
  <c r="Q1618" i="1"/>
  <c r="AL1617" i="1"/>
  <c r="AQ1617" i="1" s="1"/>
  <c r="AJ1617" i="1"/>
  <c r="AO1617" i="1" s="1"/>
  <c r="Q1617" i="1"/>
  <c r="AO1616" i="1"/>
  <c r="AL1616" i="1"/>
  <c r="AQ1616" i="1" s="1"/>
  <c r="AJ1616" i="1"/>
  <c r="Q1616" i="1"/>
  <c r="AQ1615" i="1"/>
  <c r="AO1615" i="1"/>
  <c r="AL1615" i="1"/>
  <c r="AJ1615" i="1"/>
  <c r="AK1615" i="1" s="1"/>
  <c r="Q1615" i="1"/>
  <c r="AO1614" i="1"/>
  <c r="AL1614" i="1"/>
  <c r="AQ1614" i="1" s="1"/>
  <c r="AJ1614" i="1"/>
  <c r="Q1614" i="1"/>
  <c r="AQ1613" i="1"/>
  <c r="AO1613" i="1"/>
  <c r="AL1613" i="1"/>
  <c r="AJ1613" i="1"/>
  <c r="Q1613" i="1"/>
  <c r="AQ1612" i="1"/>
  <c r="AL1612" i="1"/>
  <c r="AJ1612" i="1"/>
  <c r="AO1612" i="1" s="1"/>
  <c r="Q1612" i="1"/>
  <c r="AL1611" i="1"/>
  <c r="AQ1611" i="1" s="1"/>
  <c r="AJ1611" i="1"/>
  <c r="AO1611" i="1" s="1"/>
  <c r="Q1611" i="1"/>
  <c r="AO1610" i="1"/>
  <c r="AL1610" i="1"/>
  <c r="AQ1610" i="1" s="1"/>
  <c r="AK1610" i="1"/>
  <c r="AJ1610" i="1"/>
  <c r="Q1610" i="1"/>
  <c r="AQ1609" i="1"/>
  <c r="AO1609" i="1"/>
  <c r="AL1609" i="1"/>
  <c r="AJ1609" i="1"/>
  <c r="Q1609" i="1"/>
  <c r="AQ1608" i="1"/>
  <c r="AL1608" i="1"/>
  <c r="AJ1608" i="1"/>
  <c r="AO1608" i="1" s="1"/>
  <c r="Q1608" i="1"/>
  <c r="AL1607" i="1"/>
  <c r="AQ1607" i="1" s="1"/>
  <c r="AJ1607" i="1"/>
  <c r="AO1607" i="1" s="1"/>
  <c r="Q1607" i="1"/>
  <c r="AQ1606" i="1"/>
  <c r="AL1606" i="1"/>
  <c r="AJ1606" i="1"/>
  <c r="AO1606" i="1" s="1"/>
  <c r="AP1606" i="1" s="1"/>
  <c r="Q1606" i="1"/>
  <c r="AL1605" i="1"/>
  <c r="AQ1605" i="1" s="1"/>
  <c r="AK1605" i="1"/>
  <c r="AJ1605" i="1"/>
  <c r="AO1605" i="1" s="1"/>
  <c r="Q1605" i="1"/>
  <c r="AQ1604" i="1"/>
  <c r="AO1604" i="1"/>
  <c r="AL1604" i="1"/>
  <c r="AJ1604" i="1"/>
  <c r="Q1604" i="1"/>
  <c r="AQ1603" i="1"/>
  <c r="AL1603" i="1"/>
  <c r="AK1603" i="1"/>
  <c r="AJ1603" i="1"/>
  <c r="AO1603" i="1" s="1"/>
  <c r="Q1603" i="1"/>
  <c r="AO1602" i="1"/>
  <c r="AL1602" i="1"/>
  <c r="AQ1602" i="1" s="1"/>
  <c r="AK1602" i="1"/>
  <c r="AJ1602" i="1"/>
  <c r="Q1602" i="1"/>
  <c r="AQ1601" i="1"/>
  <c r="AL1601" i="1"/>
  <c r="AJ1601" i="1"/>
  <c r="AO1601" i="1" s="1"/>
  <c r="Q1601" i="1"/>
  <c r="AL1600" i="1"/>
  <c r="AQ1600" i="1" s="1"/>
  <c r="AJ1600" i="1"/>
  <c r="AO1600" i="1" s="1"/>
  <c r="Q1600" i="1"/>
  <c r="AL1599" i="1"/>
  <c r="AQ1599" i="1" s="1"/>
  <c r="AJ1599" i="1"/>
  <c r="AK1599" i="1" s="1"/>
  <c r="Q1599" i="1"/>
  <c r="AL1598" i="1"/>
  <c r="AQ1598" i="1" s="1"/>
  <c r="AK1598" i="1"/>
  <c r="AJ1598" i="1"/>
  <c r="AO1598" i="1" s="1"/>
  <c r="Q1598" i="1"/>
  <c r="AQ1597" i="1"/>
  <c r="AO1597" i="1"/>
  <c r="AL1597" i="1"/>
  <c r="AJ1597" i="1"/>
  <c r="Q1597" i="1"/>
  <c r="AQ1596" i="1"/>
  <c r="AL1596" i="1"/>
  <c r="AJ1596" i="1"/>
  <c r="AO1596" i="1" s="1"/>
  <c r="Q1596" i="1"/>
  <c r="AL1595" i="1"/>
  <c r="AQ1595" i="1" s="1"/>
  <c r="AK1595" i="1"/>
  <c r="AJ1595" i="1"/>
  <c r="AO1595" i="1" s="1"/>
  <c r="Q1595" i="1"/>
  <c r="AO1594" i="1"/>
  <c r="AL1594" i="1"/>
  <c r="AQ1594" i="1" s="1"/>
  <c r="AJ1594" i="1"/>
  <c r="Q1594" i="1"/>
  <c r="AQ1593" i="1"/>
  <c r="AO1593" i="1"/>
  <c r="AL1593" i="1"/>
  <c r="AJ1593" i="1"/>
  <c r="Q1593" i="1"/>
  <c r="AQ1592" i="1"/>
  <c r="AL1592" i="1"/>
  <c r="AJ1592" i="1"/>
  <c r="AO1592" i="1" s="1"/>
  <c r="Q1592" i="1"/>
  <c r="AO1591" i="1"/>
  <c r="AL1591" i="1"/>
  <c r="AQ1591" i="1" s="1"/>
  <c r="AK1591" i="1"/>
  <c r="AJ1591" i="1"/>
  <c r="Q1591" i="1"/>
  <c r="AQ1590" i="1"/>
  <c r="AO1590" i="1"/>
  <c r="AL1590" i="1"/>
  <c r="AK1590" i="1"/>
  <c r="AJ1590" i="1"/>
  <c r="Q1590" i="1"/>
  <c r="AO1589" i="1"/>
  <c r="AL1589" i="1"/>
  <c r="AQ1589" i="1" s="1"/>
  <c r="AJ1589" i="1"/>
  <c r="Q1589" i="1"/>
  <c r="AQ1588" i="1"/>
  <c r="AO1588" i="1"/>
  <c r="AL1588" i="1"/>
  <c r="AJ1588" i="1"/>
  <c r="Q1588" i="1"/>
  <c r="AQ1587" i="1"/>
  <c r="AL1587" i="1"/>
  <c r="AJ1587" i="1"/>
  <c r="AO1587" i="1" s="1"/>
  <c r="Q1587" i="1"/>
  <c r="AL1586" i="1"/>
  <c r="AQ1586" i="1" s="1"/>
  <c r="AJ1586" i="1"/>
  <c r="AO1586" i="1" s="1"/>
  <c r="Q1586" i="1"/>
  <c r="AL1585" i="1"/>
  <c r="AQ1585" i="1" s="1"/>
  <c r="AJ1585" i="1"/>
  <c r="AO1585" i="1" s="1"/>
  <c r="Q1585" i="1"/>
  <c r="AL1584" i="1"/>
  <c r="AQ1584" i="1" s="1"/>
  <c r="AJ1584" i="1"/>
  <c r="AK1584" i="1" s="1"/>
  <c r="Q1584" i="1"/>
  <c r="AL1583" i="1"/>
  <c r="AQ1583" i="1" s="1"/>
  <c r="AJ1583" i="1"/>
  <c r="AO1583" i="1" s="1"/>
  <c r="Q1583" i="1"/>
  <c r="AL1582" i="1"/>
  <c r="AQ1582" i="1" s="1"/>
  <c r="AJ1582" i="1"/>
  <c r="AO1582" i="1" s="1"/>
  <c r="Q1582" i="1"/>
  <c r="AO1581" i="1"/>
  <c r="AL1581" i="1"/>
  <c r="AQ1581" i="1" s="1"/>
  <c r="AJ1581" i="1"/>
  <c r="Q1581" i="1"/>
  <c r="AQ1580" i="1"/>
  <c r="AO1580" i="1"/>
  <c r="AL1580" i="1"/>
  <c r="AJ1580" i="1"/>
  <c r="Q1580" i="1"/>
  <c r="AQ1579" i="1"/>
  <c r="AL1579" i="1"/>
  <c r="AJ1579" i="1"/>
  <c r="AO1579" i="1" s="1"/>
  <c r="Q1579" i="1"/>
  <c r="AO1578" i="1"/>
  <c r="AL1578" i="1"/>
  <c r="AQ1578" i="1" s="1"/>
  <c r="AK1578" i="1"/>
  <c r="AJ1578" i="1"/>
  <c r="Q1578" i="1"/>
  <c r="AQ1577" i="1"/>
  <c r="AL1577" i="1"/>
  <c r="AJ1577" i="1"/>
  <c r="AO1577" i="1" s="1"/>
  <c r="Q1577" i="1"/>
  <c r="AL1576" i="1"/>
  <c r="AQ1576" i="1" s="1"/>
  <c r="AJ1576" i="1"/>
  <c r="AO1576" i="1" s="1"/>
  <c r="Q1576" i="1"/>
  <c r="AL1575" i="1"/>
  <c r="AQ1575" i="1" s="1"/>
  <c r="AJ1575" i="1"/>
  <c r="AO1575" i="1" s="1"/>
  <c r="Q1575" i="1"/>
  <c r="AO1574" i="1"/>
  <c r="AL1574" i="1"/>
  <c r="AQ1574" i="1" s="1"/>
  <c r="AJ1574" i="1"/>
  <c r="Q1574" i="1"/>
  <c r="AQ1573" i="1"/>
  <c r="AO1573" i="1"/>
  <c r="AL1573" i="1"/>
  <c r="AJ1573" i="1"/>
  <c r="Q1573" i="1"/>
  <c r="AQ1572" i="1"/>
  <c r="AL1572" i="1"/>
  <c r="AJ1572" i="1"/>
  <c r="AO1572" i="1" s="1"/>
  <c r="Q1572" i="1"/>
  <c r="AO1571" i="1"/>
  <c r="AL1571" i="1"/>
  <c r="AQ1571" i="1" s="1"/>
  <c r="AK1571" i="1"/>
  <c r="AJ1571" i="1"/>
  <c r="Q1571" i="1"/>
  <c r="AQ1570" i="1"/>
  <c r="AO1570" i="1"/>
  <c r="AL1570" i="1"/>
  <c r="AK1570" i="1"/>
  <c r="AJ1570" i="1"/>
  <c r="Q1570" i="1"/>
  <c r="AO1569" i="1"/>
  <c r="AL1569" i="1"/>
  <c r="AQ1569" i="1" s="1"/>
  <c r="AJ1569" i="1"/>
  <c r="Q1569" i="1"/>
  <c r="AQ1568" i="1"/>
  <c r="AO1568" i="1"/>
  <c r="AL1568" i="1"/>
  <c r="AJ1568" i="1"/>
  <c r="Q1568" i="1"/>
  <c r="AQ1567" i="1"/>
  <c r="AL1567" i="1"/>
  <c r="AJ1567" i="1"/>
  <c r="AO1567" i="1" s="1"/>
  <c r="Q1567" i="1"/>
  <c r="AL1566" i="1"/>
  <c r="AQ1566" i="1" s="1"/>
  <c r="AK1566" i="1"/>
  <c r="AJ1566" i="1"/>
  <c r="AO1566" i="1" s="1"/>
  <c r="Q1566" i="1"/>
  <c r="AO1565" i="1"/>
  <c r="AL1565" i="1"/>
  <c r="AQ1565" i="1" s="1"/>
  <c r="AJ1565" i="1"/>
  <c r="AK1565" i="1" s="1"/>
  <c r="Q1565" i="1"/>
  <c r="AQ1564" i="1"/>
  <c r="AL1564" i="1"/>
  <c r="AJ1564" i="1"/>
  <c r="AO1564" i="1" s="1"/>
  <c r="Q1564" i="1"/>
  <c r="AO1563" i="1"/>
  <c r="AL1563" i="1"/>
  <c r="AQ1563" i="1" s="1"/>
  <c r="AK1563" i="1"/>
  <c r="AJ1563" i="1"/>
  <c r="Q1563" i="1"/>
  <c r="AQ1562" i="1"/>
  <c r="AL1562" i="1"/>
  <c r="AJ1562" i="1"/>
  <c r="AO1562" i="1" s="1"/>
  <c r="Q1562" i="1"/>
  <c r="AL1561" i="1"/>
  <c r="AQ1561" i="1" s="1"/>
  <c r="AJ1561" i="1"/>
  <c r="AO1561" i="1" s="1"/>
  <c r="Q1561" i="1"/>
  <c r="AO1560" i="1"/>
  <c r="AL1560" i="1"/>
  <c r="AQ1560" i="1" s="1"/>
  <c r="AK1560" i="1"/>
  <c r="AJ1560" i="1"/>
  <c r="Q1560" i="1"/>
  <c r="AQ1559" i="1"/>
  <c r="AO1559" i="1"/>
  <c r="AL1559" i="1"/>
  <c r="AJ1559" i="1"/>
  <c r="Q1559" i="1"/>
  <c r="AQ1558" i="1"/>
  <c r="AL1558" i="1"/>
  <c r="AJ1558" i="1"/>
  <c r="AO1558" i="1" s="1"/>
  <c r="Q1558" i="1"/>
  <c r="AO1557" i="1"/>
  <c r="AL1557" i="1"/>
  <c r="AQ1557" i="1" s="1"/>
  <c r="AJ1557" i="1"/>
  <c r="Q1557" i="1"/>
  <c r="AQ1556" i="1"/>
  <c r="AO1556" i="1"/>
  <c r="AL1556" i="1"/>
  <c r="AJ1556" i="1"/>
  <c r="AK1556" i="1" s="1"/>
  <c r="Q1556" i="1"/>
  <c r="AQ1555" i="1"/>
  <c r="AL1555" i="1"/>
  <c r="AJ1555" i="1"/>
  <c r="AO1555" i="1" s="1"/>
  <c r="Q1555" i="1"/>
  <c r="AO1554" i="1"/>
  <c r="AL1554" i="1"/>
  <c r="AQ1554" i="1" s="1"/>
  <c r="AJ1554" i="1"/>
  <c r="Q1554" i="1"/>
  <c r="AQ1553" i="1"/>
  <c r="AO1553" i="1"/>
  <c r="AL1553" i="1"/>
  <c r="AJ1553" i="1"/>
  <c r="Q1553" i="1"/>
  <c r="AQ1552" i="1"/>
  <c r="AL1552" i="1"/>
  <c r="AJ1552" i="1"/>
  <c r="AO1552" i="1" s="1"/>
  <c r="Q1552" i="1"/>
  <c r="AO1551" i="1"/>
  <c r="AL1551" i="1"/>
  <c r="AQ1551" i="1" s="1"/>
  <c r="AJ1551" i="1"/>
  <c r="Q1551" i="1"/>
  <c r="AQ1550" i="1"/>
  <c r="AO1550" i="1"/>
  <c r="AL1550" i="1"/>
  <c r="AJ1550" i="1"/>
  <c r="Q1550" i="1"/>
  <c r="AQ1549" i="1"/>
  <c r="AL1549" i="1"/>
  <c r="AK1549" i="1"/>
  <c r="AJ1549" i="1"/>
  <c r="AO1549" i="1" s="1"/>
  <c r="Q1549" i="1"/>
  <c r="AL1548" i="1"/>
  <c r="AQ1548" i="1" s="1"/>
  <c r="AJ1548" i="1"/>
  <c r="AO1548" i="1" s="1"/>
  <c r="Q1548" i="1"/>
  <c r="AO1547" i="1"/>
  <c r="AL1547" i="1"/>
  <c r="AQ1547" i="1" s="1"/>
  <c r="AJ1547" i="1"/>
  <c r="AK1547" i="1" s="1"/>
  <c r="Q1547" i="1"/>
  <c r="AQ1546" i="1"/>
  <c r="AL1546" i="1"/>
  <c r="AJ1546" i="1"/>
  <c r="AO1546" i="1" s="1"/>
  <c r="Q1546" i="1"/>
  <c r="AO1545" i="1"/>
  <c r="AL1545" i="1"/>
  <c r="AQ1545" i="1" s="1"/>
  <c r="AJ1545" i="1"/>
  <c r="Q1545" i="1"/>
  <c r="AQ1544" i="1"/>
  <c r="AO1544" i="1"/>
  <c r="AL1544" i="1"/>
  <c r="AJ1544" i="1"/>
  <c r="Q1544" i="1"/>
  <c r="AQ1543" i="1"/>
  <c r="AL1543" i="1"/>
  <c r="AK1543" i="1"/>
  <c r="AJ1543" i="1"/>
  <c r="AO1543" i="1" s="1"/>
  <c r="Q1543" i="1"/>
  <c r="AL1542" i="1"/>
  <c r="AQ1542" i="1" s="1"/>
  <c r="AK1542" i="1"/>
  <c r="AJ1542" i="1"/>
  <c r="AO1542" i="1" s="1"/>
  <c r="Q1542" i="1"/>
  <c r="AQ1541" i="1"/>
  <c r="AO1541" i="1"/>
  <c r="AL1541" i="1"/>
  <c r="AJ1541" i="1"/>
  <c r="Q1541" i="1"/>
  <c r="AQ1540" i="1"/>
  <c r="AL1540" i="1"/>
  <c r="AJ1540" i="1"/>
  <c r="AO1540" i="1" s="1"/>
  <c r="Q1540" i="1"/>
  <c r="AL1539" i="1"/>
  <c r="AQ1539" i="1" s="1"/>
  <c r="AJ1539" i="1"/>
  <c r="AO1539" i="1" s="1"/>
  <c r="Q1539" i="1"/>
  <c r="AO1538" i="1"/>
  <c r="AL1538" i="1"/>
  <c r="AQ1538" i="1" s="1"/>
  <c r="AK1538" i="1"/>
  <c r="AJ1538" i="1"/>
  <c r="Q1538" i="1"/>
  <c r="AQ1537" i="1"/>
  <c r="AL1537" i="1"/>
  <c r="AJ1537" i="1"/>
  <c r="AO1537" i="1" s="1"/>
  <c r="Q1537" i="1"/>
  <c r="AL1536" i="1"/>
  <c r="AQ1536" i="1" s="1"/>
  <c r="AJ1536" i="1"/>
  <c r="AO1536" i="1" s="1"/>
  <c r="Q1536" i="1"/>
  <c r="AO1535" i="1"/>
  <c r="AL1535" i="1"/>
  <c r="AQ1535" i="1" s="1"/>
  <c r="AJ1535" i="1"/>
  <c r="AK1535" i="1" s="1"/>
  <c r="Q1535" i="1"/>
  <c r="AQ1534" i="1"/>
  <c r="AL1534" i="1"/>
  <c r="AJ1534" i="1"/>
  <c r="AO1534" i="1" s="1"/>
  <c r="Q1534" i="1"/>
  <c r="AL1533" i="1"/>
  <c r="AQ1533" i="1" s="1"/>
  <c r="AJ1533" i="1"/>
  <c r="AO1533" i="1" s="1"/>
  <c r="Q1533" i="1"/>
  <c r="AO1532" i="1"/>
  <c r="AL1532" i="1"/>
  <c r="AQ1532" i="1" s="1"/>
  <c r="AJ1532" i="1"/>
  <c r="Q1532" i="1"/>
  <c r="AQ1531" i="1"/>
  <c r="AO1531" i="1"/>
  <c r="AL1531" i="1"/>
  <c r="AJ1531" i="1"/>
  <c r="Q1531" i="1"/>
  <c r="AQ1530" i="1"/>
  <c r="AL1530" i="1"/>
  <c r="AJ1530" i="1"/>
  <c r="AO1530" i="1" s="1"/>
  <c r="Q1530" i="1"/>
  <c r="AL1529" i="1"/>
  <c r="AQ1529" i="1" s="1"/>
  <c r="AJ1529" i="1"/>
  <c r="AO1529" i="1" s="1"/>
  <c r="Q1529" i="1"/>
  <c r="AO1528" i="1"/>
  <c r="AL1528" i="1"/>
  <c r="AQ1528" i="1" s="1"/>
  <c r="AJ1528" i="1"/>
  <c r="Q1528" i="1"/>
  <c r="AQ1527" i="1"/>
  <c r="AO1527" i="1"/>
  <c r="AL1527" i="1"/>
  <c r="AJ1527" i="1"/>
  <c r="Q1527" i="1"/>
  <c r="AQ1526" i="1"/>
  <c r="AL1526" i="1"/>
  <c r="AJ1526" i="1"/>
  <c r="AO1526" i="1" s="1"/>
  <c r="Q1526" i="1"/>
  <c r="AL1525" i="1"/>
  <c r="AQ1525" i="1" s="1"/>
  <c r="AJ1525" i="1"/>
  <c r="AO1525" i="1" s="1"/>
  <c r="Q1525" i="1"/>
  <c r="AO1524" i="1"/>
  <c r="AL1524" i="1"/>
  <c r="AQ1524" i="1" s="1"/>
  <c r="AJ1524" i="1"/>
  <c r="AK1524" i="1" s="1"/>
  <c r="Q1524" i="1"/>
  <c r="AQ1523" i="1"/>
  <c r="AL1523" i="1"/>
  <c r="AK1523" i="1"/>
  <c r="AJ1523" i="1"/>
  <c r="AO1523" i="1" s="1"/>
  <c r="Q1523" i="1"/>
  <c r="AO1522" i="1"/>
  <c r="AL1522" i="1"/>
  <c r="AQ1522" i="1" s="1"/>
  <c r="AJ1522" i="1"/>
  <c r="Q1522" i="1"/>
  <c r="AQ1521" i="1"/>
  <c r="AO1521" i="1"/>
  <c r="AL1521" i="1"/>
  <c r="AJ1521" i="1"/>
  <c r="Q1521" i="1"/>
  <c r="AQ1520" i="1"/>
  <c r="AL1520" i="1"/>
  <c r="AK1520" i="1"/>
  <c r="AJ1520" i="1"/>
  <c r="AO1520" i="1" s="1"/>
  <c r="Q1520" i="1"/>
  <c r="AO1519" i="1"/>
  <c r="AL1519" i="1"/>
  <c r="AQ1519" i="1" s="1"/>
  <c r="AJ1519" i="1"/>
  <c r="Q1519" i="1"/>
  <c r="AQ1518" i="1"/>
  <c r="AL1518" i="1"/>
  <c r="AJ1518" i="1"/>
  <c r="AO1518" i="1" s="1"/>
  <c r="Q1518" i="1"/>
  <c r="AL1517" i="1"/>
  <c r="AQ1517" i="1" s="1"/>
  <c r="AK1517" i="1"/>
  <c r="AJ1517" i="1"/>
  <c r="AO1517" i="1" s="1"/>
  <c r="Q1517" i="1"/>
  <c r="AQ1516" i="1"/>
  <c r="AO1516" i="1"/>
  <c r="AL1516" i="1"/>
  <c r="AJ1516" i="1"/>
  <c r="Q1516" i="1"/>
  <c r="AQ1515" i="1"/>
  <c r="AL1515" i="1"/>
  <c r="AJ1515" i="1"/>
  <c r="AO1515" i="1" s="1"/>
  <c r="Q1515" i="1"/>
  <c r="AL1514" i="1"/>
  <c r="AQ1514" i="1" s="1"/>
  <c r="AJ1514" i="1"/>
  <c r="AO1514" i="1" s="1"/>
  <c r="Q1514" i="1"/>
  <c r="AO1513" i="1"/>
  <c r="AL1513" i="1"/>
  <c r="AQ1513" i="1" s="1"/>
  <c r="AJ1513" i="1"/>
  <c r="Q1513" i="1"/>
  <c r="AQ1512" i="1"/>
  <c r="AO1512" i="1"/>
  <c r="AL1512" i="1"/>
  <c r="AJ1512" i="1"/>
  <c r="Q1512" i="1"/>
  <c r="AQ1511" i="1"/>
  <c r="AL1511" i="1"/>
  <c r="AJ1511" i="1"/>
  <c r="AO1511" i="1" s="1"/>
  <c r="Q1511" i="1"/>
  <c r="AL1510" i="1"/>
  <c r="AQ1510" i="1" s="1"/>
  <c r="AJ1510" i="1"/>
  <c r="AO1510" i="1" s="1"/>
  <c r="Q1510" i="1"/>
  <c r="AO1509" i="1"/>
  <c r="AL1509" i="1"/>
  <c r="AQ1509" i="1" s="1"/>
  <c r="AJ1509" i="1"/>
  <c r="Q1509" i="1"/>
  <c r="AQ1508" i="1"/>
  <c r="AL1508" i="1"/>
  <c r="AJ1508" i="1"/>
  <c r="AO1508" i="1" s="1"/>
  <c r="Q1508" i="1"/>
  <c r="AL1507" i="1"/>
  <c r="AQ1507" i="1" s="1"/>
  <c r="AJ1507" i="1"/>
  <c r="AO1507" i="1" s="1"/>
  <c r="Q1507" i="1"/>
  <c r="AO1506" i="1"/>
  <c r="AL1506" i="1"/>
  <c r="AQ1506" i="1" s="1"/>
  <c r="AK1506" i="1"/>
  <c r="AJ1506" i="1"/>
  <c r="Q1506" i="1"/>
  <c r="AQ1505" i="1"/>
  <c r="AL1505" i="1"/>
  <c r="AK1505" i="1"/>
  <c r="AJ1505" i="1"/>
  <c r="AO1505" i="1" s="1"/>
  <c r="Q1505" i="1"/>
  <c r="AO1504" i="1"/>
  <c r="AL1504" i="1"/>
  <c r="AQ1504" i="1" s="1"/>
  <c r="AJ1504" i="1"/>
  <c r="AK1504" i="1" s="1"/>
  <c r="Q1504" i="1"/>
  <c r="AQ1503" i="1"/>
  <c r="AL1503" i="1"/>
  <c r="AJ1503" i="1"/>
  <c r="AO1503" i="1" s="1"/>
  <c r="Q1503" i="1"/>
  <c r="AL1502" i="1"/>
  <c r="AQ1502" i="1" s="1"/>
  <c r="AJ1502" i="1"/>
  <c r="AO1502" i="1" s="1"/>
  <c r="Q1502" i="1"/>
  <c r="AO1501" i="1"/>
  <c r="AL1501" i="1"/>
  <c r="AQ1501" i="1" s="1"/>
  <c r="AJ1501" i="1"/>
  <c r="Q1501" i="1"/>
  <c r="AQ1500" i="1"/>
  <c r="AL1500" i="1"/>
  <c r="AJ1500" i="1"/>
  <c r="AO1500" i="1" s="1"/>
  <c r="Q1500" i="1"/>
  <c r="AL1499" i="1"/>
  <c r="AQ1499" i="1" s="1"/>
  <c r="AJ1499" i="1"/>
  <c r="AO1499" i="1" s="1"/>
  <c r="Q1499" i="1"/>
  <c r="AO1498" i="1"/>
  <c r="AL1498" i="1"/>
  <c r="AQ1498" i="1" s="1"/>
  <c r="AJ1498" i="1"/>
  <c r="Q1498" i="1"/>
  <c r="AQ1497" i="1"/>
  <c r="AO1497" i="1"/>
  <c r="AL1497" i="1"/>
  <c r="AJ1497" i="1"/>
  <c r="Q1497" i="1"/>
  <c r="AQ1496" i="1"/>
  <c r="AL1496" i="1"/>
  <c r="AJ1496" i="1"/>
  <c r="AO1496" i="1" s="1"/>
  <c r="Q1496" i="1"/>
  <c r="AL1495" i="1"/>
  <c r="AQ1495" i="1" s="1"/>
  <c r="AJ1495" i="1"/>
  <c r="AO1495" i="1" s="1"/>
  <c r="Q1495" i="1"/>
  <c r="AO1494" i="1"/>
  <c r="AL1494" i="1"/>
  <c r="AQ1494" i="1" s="1"/>
  <c r="AJ1494" i="1"/>
  <c r="Q1494" i="1"/>
  <c r="AQ1493" i="1"/>
  <c r="AL1493" i="1"/>
  <c r="AK1493" i="1"/>
  <c r="AJ1493" i="1"/>
  <c r="AO1493" i="1" s="1"/>
  <c r="Q1493" i="1"/>
  <c r="AL1492" i="1"/>
  <c r="AQ1492" i="1" s="1"/>
  <c r="AJ1492" i="1"/>
  <c r="AO1492" i="1" s="1"/>
  <c r="Q1492" i="1"/>
  <c r="AO1491" i="1"/>
  <c r="AL1491" i="1"/>
  <c r="AQ1491" i="1" s="1"/>
  <c r="AJ1491" i="1"/>
  <c r="Q1491" i="1"/>
  <c r="AQ1490" i="1"/>
  <c r="AO1490" i="1"/>
  <c r="AL1490" i="1"/>
  <c r="AJ1490" i="1"/>
  <c r="Q1490" i="1"/>
  <c r="AQ1489" i="1"/>
  <c r="AL1489" i="1"/>
  <c r="AJ1489" i="1"/>
  <c r="AO1489" i="1" s="1"/>
  <c r="Q1489" i="1"/>
  <c r="AL1488" i="1"/>
  <c r="AQ1488" i="1" s="1"/>
  <c r="AJ1488" i="1"/>
  <c r="AO1488" i="1" s="1"/>
  <c r="Q1488" i="1"/>
  <c r="AO1487" i="1"/>
  <c r="AL1487" i="1"/>
  <c r="AQ1487" i="1" s="1"/>
  <c r="AK1487" i="1"/>
  <c r="AJ1487" i="1"/>
  <c r="Q1487" i="1"/>
  <c r="AQ1486" i="1"/>
  <c r="AL1486" i="1"/>
  <c r="AJ1486" i="1"/>
  <c r="AO1486" i="1" s="1"/>
  <c r="Q1486" i="1"/>
  <c r="AL1485" i="1"/>
  <c r="AQ1485" i="1" s="1"/>
  <c r="AJ1485" i="1"/>
  <c r="AO1485" i="1" s="1"/>
  <c r="Q1485" i="1"/>
  <c r="AO1484" i="1"/>
  <c r="AL1484" i="1"/>
  <c r="AQ1484" i="1" s="1"/>
  <c r="AK1484" i="1"/>
  <c r="AJ1484" i="1"/>
  <c r="Q1484" i="1"/>
  <c r="AQ1483" i="1"/>
  <c r="AL1483" i="1"/>
  <c r="AK1483" i="1"/>
  <c r="AJ1483" i="1"/>
  <c r="AO1483" i="1" s="1"/>
  <c r="Q1483" i="1"/>
  <c r="AO1482" i="1"/>
  <c r="AL1482" i="1"/>
  <c r="AQ1482" i="1" s="1"/>
  <c r="AK1482" i="1"/>
  <c r="AJ1482" i="1"/>
  <c r="Q1482" i="1"/>
  <c r="AQ1481" i="1"/>
  <c r="AL1481" i="1"/>
  <c r="AJ1481" i="1"/>
  <c r="AO1481" i="1" s="1"/>
  <c r="Q1481" i="1"/>
  <c r="AL1480" i="1"/>
  <c r="AQ1480" i="1" s="1"/>
  <c r="AK1480" i="1"/>
  <c r="AJ1480" i="1"/>
  <c r="AO1480" i="1" s="1"/>
  <c r="Q1480" i="1"/>
  <c r="AQ1479" i="1"/>
  <c r="AO1479" i="1"/>
  <c r="AL1479" i="1"/>
  <c r="AJ1479" i="1"/>
  <c r="Q1479" i="1"/>
  <c r="AQ1478" i="1"/>
  <c r="AL1478" i="1"/>
  <c r="AJ1478" i="1"/>
  <c r="AO1478" i="1" s="1"/>
  <c r="Q1478" i="1"/>
  <c r="AL1477" i="1"/>
  <c r="AQ1477" i="1" s="1"/>
  <c r="AJ1477" i="1"/>
  <c r="AO1477" i="1" s="1"/>
  <c r="Q1477" i="1"/>
  <c r="AO1476" i="1"/>
  <c r="AL1476" i="1"/>
  <c r="AQ1476" i="1" s="1"/>
  <c r="AJ1476" i="1"/>
  <c r="Q1476" i="1"/>
  <c r="AQ1475" i="1"/>
  <c r="AO1475" i="1"/>
  <c r="AL1475" i="1"/>
  <c r="AJ1475" i="1"/>
  <c r="Q1475" i="1"/>
  <c r="AQ1474" i="1"/>
  <c r="AL1474" i="1"/>
  <c r="AJ1474" i="1"/>
  <c r="AO1474" i="1" s="1"/>
  <c r="Q1474" i="1"/>
  <c r="AL1473" i="1"/>
  <c r="AQ1473" i="1" s="1"/>
  <c r="AJ1473" i="1"/>
  <c r="AO1473" i="1" s="1"/>
  <c r="Q1473" i="1"/>
  <c r="AO1472" i="1"/>
  <c r="AL1472" i="1"/>
  <c r="AQ1472" i="1" s="1"/>
  <c r="AJ1472" i="1"/>
  <c r="Q1472" i="1"/>
  <c r="AQ1471" i="1"/>
  <c r="AO1471" i="1"/>
  <c r="AL1471" i="1"/>
  <c r="AJ1471" i="1"/>
  <c r="Q1471" i="1"/>
  <c r="AQ1470" i="1"/>
  <c r="AL1470" i="1"/>
  <c r="AJ1470" i="1"/>
  <c r="AO1470" i="1" s="1"/>
  <c r="Q1470" i="1"/>
  <c r="AL1469" i="1"/>
  <c r="AQ1469" i="1" s="1"/>
  <c r="AK1469" i="1"/>
  <c r="AJ1469" i="1"/>
  <c r="AO1469" i="1" s="1"/>
  <c r="Q1469" i="1"/>
  <c r="AQ1468" i="1"/>
  <c r="AL1468" i="1"/>
  <c r="AJ1468" i="1"/>
  <c r="AO1468" i="1" s="1"/>
  <c r="Q1468" i="1"/>
  <c r="AL1467" i="1"/>
  <c r="AQ1467" i="1" s="1"/>
  <c r="AK1467" i="1"/>
  <c r="AJ1467" i="1"/>
  <c r="AO1467" i="1" s="1"/>
  <c r="Q1467" i="1"/>
  <c r="AQ1466" i="1"/>
  <c r="AO1466" i="1"/>
  <c r="AL1466" i="1"/>
  <c r="AJ1466" i="1"/>
  <c r="Q1466" i="1"/>
  <c r="AQ1465" i="1"/>
  <c r="AL1465" i="1"/>
  <c r="AJ1465" i="1"/>
  <c r="AO1465" i="1" s="1"/>
  <c r="Q1465" i="1"/>
  <c r="AL1464" i="1"/>
  <c r="AQ1464" i="1" s="1"/>
  <c r="AK1464" i="1"/>
  <c r="AJ1464" i="1"/>
  <c r="AO1464" i="1" s="1"/>
  <c r="Q1464" i="1"/>
  <c r="AQ1463" i="1"/>
  <c r="AL1463" i="1"/>
  <c r="AJ1463" i="1"/>
  <c r="AO1463" i="1" s="1"/>
  <c r="Q1463" i="1"/>
  <c r="AL1462" i="1"/>
  <c r="AQ1462" i="1" s="1"/>
  <c r="AJ1462" i="1"/>
  <c r="AO1462" i="1" s="1"/>
  <c r="Q1462" i="1"/>
  <c r="AO1461" i="1"/>
  <c r="AL1461" i="1"/>
  <c r="AQ1461" i="1" s="1"/>
  <c r="AJ1461" i="1"/>
  <c r="AK1461" i="1" s="1"/>
  <c r="Q1461" i="1"/>
  <c r="AQ1460" i="1"/>
  <c r="AL1460" i="1"/>
  <c r="AJ1460" i="1"/>
  <c r="AO1460" i="1" s="1"/>
  <c r="Q1460" i="1"/>
  <c r="AL1459" i="1"/>
  <c r="AQ1459" i="1" s="1"/>
  <c r="AJ1459" i="1"/>
  <c r="AO1459" i="1" s="1"/>
  <c r="Q1459" i="1"/>
  <c r="AO1458" i="1"/>
  <c r="AL1458" i="1"/>
  <c r="AQ1458" i="1" s="1"/>
  <c r="AJ1458" i="1"/>
  <c r="Q1458" i="1"/>
  <c r="AQ1457" i="1"/>
  <c r="AO1457" i="1"/>
  <c r="AL1457" i="1"/>
  <c r="AJ1457" i="1"/>
  <c r="Q1457" i="1"/>
  <c r="AQ1456" i="1"/>
  <c r="AL1456" i="1"/>
  <c r="AJ1456" i="1"/>
  <c r="AO1456" i="1" s="1"/>
  <c r="Q1456" i="1"/>
  <c r="AL1455" i="1"/>
  <c r="AQ1455" i="1" s="1"/>
  <c r="AK1455" i="1"/>
  <c r="AJ1455" i="1"/>
  <c r="AO1455" i="1" s="1"/>
  <c r="Q1455" i="1"/>
  <c r="AQ1454" i="1"/>
  <c r="AO1454" i="1"/>
  <c r="AL1454" i="1"/>
  <c r="AJ1454" i="1"/>
  <c r="Q1454" i="1"/>
  <c r="AQ1453" i="1"/>
  <c r="AL1453" i="1"/>
  <c r="AK1453" i="1"/>
  <c r="AJ1453" i="1"/>
  <c r="AO1453" i="1" s="1"/>
  <c r="Q1453" i="1"/>
  <c r="AO1452" i="1"/>
  <c r="AL1452" i="1"/>
  <c r="AQ1452" i="1" s="1"/>
  <c r="AJ1452" i="1"/>
  <c r="AK1452" i="1" s="1"/>
  <c r="Q1452" i="1"/>
  <c r="AQ1451" i="1"/>
  <c r="AL1451" i="1"/>
  <c r="AJ1451" i="1"/>
  <c r="AO1451" i="1" s="1"/>
  <c r="Q1451" i="1"/>
  <c r="AL1450" i="1"/>
  <c r="AQ1450" i="1" s="1"/>
  <c r="AK1450" i="1"/>
  <c r="AJ1450" i="1"/>
  <c r="AO1450" i="1" s="1"/>
  <c r="Q1450" i="1"/>
  <c r="AQ1449" i="1"/>
  <c r="AL1449" i="1"/>
  <c r="AJ1449" i="1"/>
  <c r="AO1449" i="1" s="1"/>
  <c r="Q1449" i="1"/>
  <c r="AL1448" i="1"/>
  <c r="AQ1448" i="1" s="1"/>
  <c r="AJ1448" i="1"/>
  <c r="AO1448" i="1" s="1"/>
  <c r="Q1448" i="1"/>
  <c r="AO1447" i="1"/>
  <c r="AL1447" i="1"/>
  <c r="AQ1447" i="1" s="1"/>
  <c r="AJ1447" i="1"/>
  <c r="Q1447" i="1"/>
  <c r="AQ1446" i="1"/>
  <c r="AO1446" i="1"/>
  <c r="AL1446" i="1"/>
  <c r="AJ1446" i="1"/>
  <c r="Q1446" i="1"/>
  <c r="AQ1445" i="1"/>
  <c r="AL1445" i="1"/>
  <c r="AK1445" i="1"/>
  <c r="AJ1445" i="1"/>
  <c r="AO1445" i="1" s="1"/>
  <c r="Q1445" i="1"/>
  <c r="AO1444" i="1"/>
  <c r="AL1444" i="1"/>
  <c r="AQ1444" i="1" s="1"/>
  <c r="AJ1444" i="1"/>
  <c r="AK1444" i="1" s="1"/>
  <c r="Q1444" i="1"/>
  <c r="AQ1443" i="1"/>
  <c r="AL1443" i="1"/>
  <c r="AJ1443" i="1"/>
  <c r="AO1443" i="1" s="1"/>
  <c r="Q1443" i="1"/>
  <c r="AL1442" i="1"/>
  <c r="AQ1442" i="1" s="1"/>
  <c r="AJ1442" i="1"/>
  <c r="AO1442" i="1" s="1"/>
  <c r="Q1442" i="1"/>
  <c r="AO1441" i="1"/>
  <c r="AL1441" i="1"/>
  <c r="AQ1441" i="1" s="1"/>
  <c r="AJ1441" i="1"/>
  <c r="Q1441" i="1"/>
  <c r="AQ1440" i="1"/>
  <c r="AO1440" i="1"/>
  <c r="AL1440" i="1"/>
  <c r="AJ1440" i="1"/>
  <c r="Q1440" i="1"/>
  <c r="AQ1439" i="1"/>
  <c r="AL1439" i="1"/>
  <c r="AJ1439" i="1"/>
  <c r="AO1439" i="1" s="1"/>
  <c r="Q1439" i="1"/>
  <c r="AL1438" i="1"/>
  <c r="AQ1438" i="1" s="1"/>
  <c r="AK1438" i="1"/>
  <c r="AJ1438" i="1"/>
  <c r="AO1438" i="1" s="1"/>
  <c r="Q1438" i="1"/>
  <c r="AQ1437" i="1"/>
  <c r="AO1437" i="1"/>
  <c r="AL1437" i="1"/>
  <c r="AJ1437" i="1"/>
  <c r="Q1437" i="1"/>
  <c r="AQ1436" i="1"/>
  <c r="AL1436" i="1"/>
  <c r="AJ1436" i="1"/>
  <c r="AO1436" i="1" s="1"/>
  <c r="Q1436" i="1"/>
  <c r="AL1435" i="1"/>
  <c r="AQ1435" i="1" s="1"/>
  <c r="AJ1435" i="1"/>
  <c r="AO1435" i="1" s="1"/>
  <c r="Q1435" i="1"/>
  <c r="AO1434" i="1"/>
  <c r="AL1434" i="1"/>
  <c r="AQ1434" i="1" s="1"/>
  <c r="AJ1434" i="1"/>
  <c r="AK1434" i="1" s="1"/>
  <c r="Q1434" i="1"/>
  <c r="AQ1433" i="1"/>
  <c r="AL1433" i="1"/>
  <c r="AJ1433" i="1"/>
  <c r="AO1433" i="1" s="1"/>
  <c r="Q1433" i="1"/>
  <c r="AL1432" i="1"/>
  <c r="AQ1432" i="1" s="1"/>
  <c r="AJ1432" i="1"/>
  <c r="AO1432" i="1" s="1"/>
  <c r="Q1432" i="1"/>
  <c r="AO1431" i="1"/>
  <c r="AL1431" i="1"/>
  <c r="AQ1431" i="1" s="1"/>
  <c r="AJ1431" i="1"/>
  <c r="AK1431" i="1" s="1"/>
  <c r="Q1431" i="1"/>
  <c r="AQ1430" i="1"/>
  <c r="AL1430" i="1"/>
  <c r="AJ1430" i="1"/>
  <c r="AO1430" i="1" s="1"/>
  <c r="Q1430" i="1"/>
  <c r="AL1429" i="1"/>
  <c r="AQ1429" i="1" s="1"/>
  <c r="AJ1429" i="1"/>
  <c r="AO1429" i="1" s="1"/>
  <c r="Q1429" i="1"/>
  <c r="AO1428" i="1"/>
  <c r="AL1428" i="1"/>
  <c r="AQ1428" i="1" s="1"/>
  <c r="AJ1428" i="1"/>
  <c r="Q1428" i="1"/>
  <c r="AQ1427" i="1"/>
  <c r="AL1427" i="1"/>
  <c r="AJ1427" i="1"/>
  <c r="AO1427" i="1" s="1"/>
  <c r="Q1427" i="1"/>
  <c r="AL1426" i="1"/>
  <c r="AQ1426" i="1" s="1"/>
  <c r="AK1426" i="1"/>
  <c r="AJ1426" i="1"/>
  <c r="AO1426" i="1" s="1"/>
  <c r="Q1426" i="1"/>
  <c r="AQ1425" i="1"/>
  <c r="AL1425" i="1"/>
  <c r="AJ1425" i="1"/>
  <c r="AO1425" i="1" s="1"/>
  <c r="Q1425" i="1"/>
  <c r="AL1424" i="1"/>
  <c r="AQ1424" i="1" s="1"/>
  <c r="AJ1424" i="1"/>
  <c r="AO1424" i="1" s="1"/>
  <c r="Q1424" i="1"/>
  <c r="AO1423" i="1"/>
  <c r="AL1423" i="1"/>
  <c r="AQ1423" i="1" s="1"/>
  <c r="AJ1423" i="1"/>
  <c r="Q1423" i="1"/>
  <c r="AQ1422" i="1"/>
  <c r="AO1422" i="1"/>
  <c r="AL1422" i="1"/>
  <c r="AJ1422" i="1"/>
  <c r="Q1422" i="1"/>
  <c r="AQ1421" i="1"/>
  <c r="AL1421" i="1"/>
  <c r="AK1421" i="1"/>
  <c r="AJ1421" i="1"/>
  <c r="AO1421" i="1" s="1"/>
  <c r="Q1421" i="1"/>
  <c r="AO1420" i="1"/>
  <c r="AL1420" i="1"/>
  <c r="AQ1420" i="1" s="1"/>
  <c r="AJ1420" i="1"/>
  <c r="AK1420" i="1" s="1"/>
  <c r="Q1420" i="1"/>
  <c r="AQ1419" i="1"/>
  <c r="AL1419" i="1"/>
  <c r="AJ1419" i="1"/>
  <c r="AO1419" i="1" s="1"/>
  <c r="Q1419" i="1"/>
  <c r="AL1418" i="1"/>
  <c r="AQ1418" i="1" s="1"/>
  <c r="AK1418" i="1"/>
  <c r="AJ1418" i="1"/>
  <c r="AO1418" i="1" s="1"/>
  <c r="Q1418" i="1"/>
  <c r="AQ1417" i="1"/>
  <c r="AO1417" i="1"/>
  <c r="AL1417" i="1"/>
  <c r="AJ1417" i="1"/>
  <c r="Q1417" i="1"/>
  <c r="AQ1416" i="1"/>
  <c r="AL1416" i="1"/>
  <c r="AK1416" i="1"/>
  <c r="AJ1416" i="1"/>
  <c r="AO1416" i="1" s="1"/>
  <c r="Q1416" i="1"/>
  <c r="AO1415" i="1"/>
  <c r="AL1415" i="1"/>
  <c r="AQ1415" i="1" s="1"/>
  <c r="AJ1415" i="1"/>
  <c r="Q1415" i="1"/>
  <c r="AQ1414" i="1"/>
  <c r="AO1414" i="1"/>
  <c r="AL1414" i="1"/>
  <c r="AJ1414" i="1"/>
  <c r="Q1414" i="1"/>
  <c r="AQ1413" i="1"/>
  <c r="AL1413" i="1"/>
  <c r="AK1413" i="1"/>
  <c r="AJ1413" i="1"/>
  <c r="AO1413" i="1" s="1"/>
  <c r="Q1413" i="1"/>
  <c r="AO1412" i="1"/>
  <c r="AL1412" i="1"/>
  <c r="AQ1412" i="1" s="1"/>
  <c r="AJ1412" i="1"/>
  <c r="AK1412" i="1" s="1"/>
  <c r="Q1412" i="1"/>
  <c r="AQ1411" i="1"/>
  <c r="AL1411" i="1"/>
  <c r="AJ1411" i="1"/>
  <c r="AO1411" i="1" s="1"/>
  <c r="Q1411" i="1"/>
  <c r="AL1410" i="1"/>
  <c r="AQ1410" i="1" s="1"/>
  <c r="AJ1410" i="1"/>
  <c r="AO1410" i="1" s="1"/>
  <c r="Q1410" i="1"/>
  <c r="AO1409" i="1"/>
  <c r="AL1409" i="1"/>
  <c r="AQ1409" i="1" s="1"/>
  <c r="AJ1409" i="1"/>
  <c r="Q1409" i="1"/>
  <c r="AQ1408" i="1"/>
  <c r="AO1408" i="1"/>
  <c r="AL1408" i="1"/>
  <c r="AJ1408" i="1"/>
  <c r="Q1408" i="1"/>
  <c r="AQ1407" i="1"/>
  <c r="AL1407" i="1"/>
  <c r="AJ1407" i="1"/>
  <c r="AO1407" i="1" s="1"/>
  <c r="Q1407" i="1"/>
  <c r="AO1406" i="1"/>
  <c r="AL1406" i="1"/>
  <c r="AQ1406" i="1" s="1"/>
  <c r="AK1406" i="1"/>
  <c r="AJ1406" i="1"/>
  <c r="Q1406" i="1"/>
  <c r="AQ1405" i="1"/>
  <c r="AL1405" i="1"/>
  <c r="AJ1405" i="1"/>
  <c r="AO1405" i="1" s="1"/>
  <c r="Q1405" i="1"/>
  <c r="AL1404" i="1"/>
  <c r="AQ1404" i="1" s="1"/>
  <c r="AK1404" i="1"/>
  <c r="AJ1404" i="1"/>
  <c r="AO1404" i="1" s="1"/>
  <c r="Q1404" i="1"/>
  <c r="AQ1403" i="1"/>
  <c r="AL1403" i="1"/>
  <c r="AJ1403" i="1"/>
  <c r="AO1403" i="1" s="1"/>
  <c r="Q1403" i="1"/>
  <c r="AL1402" i="1"/>
  <c r="AQ1402" i="1" s="1"/>
  <c r="AJ1402" i="1"/>
  <c r="AO1402" i="1" s="1"/>
  <c r="Q1402" i="1"/>
  <c r="AL1401" i="1"/>
  <c r="AQ1401" i="1" s="1"/>
  <c r="AJ1401" i="1"/>
  <c r="AO1401" i="1" s="1"/>
  <c r="Q1401" i="1"/>
  <c r="AO1400" i="1"/>
  <c r="AL1400" i="1"/>
  <c r="AQ1400" i="1" s="1"/>
  <c r="AJ1400" i="1"/>
  <c r="Q1400" i="1"/>
  <c r="AQ1399" i="1"/>
  <c r="AL1399" i="1"/>
  <c r="AJ1399" i="1"/>
  <c r="AO1399" i="1" s="1"/>
  <c r="Q1399" i="1"/>
  <c r="AL1398" i="1"/>
  <c r="AQ1398" i="1" s="1"/>
  <c r="AJ1398" i="1"/>
  <c r="AO1398" i="1" s="1"/>
  <c r="Q1398" i="1"/>
  <c r="AO1397" i="1"/>
  <c r="AL1397" i="1"/>
  <c r="AQ1397" i="1" s="1"/>
  <c r="AJ1397" i="1"/>
  <c r="AK1397" i="1" s="1"/>
  <c r="Q1397" i="1"/>
  <c r="AQ1396" i="1"/>
  <c r="AL1396" i="1"/>
  <c r="AJ1396" i="1"/>
  <c r="AO1396" i="1" s="1"/>
  <c r="Q1396" i="1"/>
  <c r="AL1395" i="1"/>
  <c r="AQ1395" i="1" s="1"/>
  <c r="AJ1395" i="1"/>
  <c r="AO1395" i="1" s="1"/>
  <c r="Q1395" i="1"/>
  <c r="AO1394" i="1"/>
  <c r="AL1394" i="1"/>
  <c r="AQ1394" i="1" s="1"/>
  <c r="AJ1394" i="1"/>
  <c r="Q1394" i="1"/>
  <c r="AQ1393" i="1"/>
  <c r="AO1393" i="1"/>
  <c r="AL1393" i="1"/>
  <c r="AJ1393" i="1"/>
  <c r="Q1393" i="1"/>
  <c r="AQ1392" i="1"/>
  <c r="AL1392" i="1"/>
  <c r="AJ1392" i="1"/>
  <c r="AO1392" i="1" s="1"/>
  <c r="Q1392" i="1"/>
  <c r="AL1391" i="1"/>
  <c r="AQ1391" i="1" s="1"/>
  <c r="AJ1391" i="1"/>
  <c r="AO1391" i="1" s="1"/>
  <c r="Q1391" i="1"/>
  <c r="AO1390" i="1"/>
  <c r="AL1390" i="1"/>
  <c r="AQ1390" i="1" s="1"/>
  <c r="AJ1390" i="1"/>
  <c r="Q1390" i="1"/>
  <c r="AQ1389" i="1"/>
  <c r="AO1389" i="1"/>
  <c r="AL1389" i="1"/>
  <c r="AJ1389" i="1"/>
  <c r="Q1389" i="1"/>
  <c r="AQ1388" i="1"/>
  <c r="AL1388" i="1"/>
  <c r="AK1388" i="1"/>
  <c r="AJ1388" i="1"/>
  <c r="AO1388" i="1" s="1"/>
  <c r="Q1388" i="1"/>
  <c r="AO1387" i="1"/>
  <c r="AL1387" i="1"/>
  <c r="AQ1387" i="1" s="1"/>
  <c r="AJ1387" i="1"/>
  <c r="Q1387" i="1"/>
  <c r="AQ1386" i="1"/>
  <c r="AO1386" i="1"/>
  <c r="AL1386" i="1"/>
  <c r="AJ1386" i="1"/>
  <c r="Q1386" i="1"/>
  <c r="AQ1385" i="1"/>
  <c r="AL1385" i="1"/>
  <c r="AJ1385" i="1"/>
  <c r="AO1385" i="1" s="1"/>
  <c r="Q1385" i="1"/>
  <c r="AL1384" i="1"/>
  <c r="AQ1384" i="1" s="1"/>
  <c r="AJ1384" i="1"/>
  <c r="AO1384" i="1" s="1"/>
  <c r="Q1384" i="1"/>
  <c r="AO1383" i="1"/>
  <c r="AL1383" i="1"/>
  <c r="AQ1383" i="1" s="1"/>
  <c r="AJ1383" i="1"/>
  <c r="Q1383" i="1"/>
  <c r="AQ1382" i="1"/>
  <c r="AO1382" i="1"/>
  <c r="AL1382" i="1"/>
  <c r="AJ1382" i="1"/>
  <c r="Q1382" i="1"/>
  <c r="AQ1381" i="1"/>
  <c r="AL1381" i="1"/>
  <c r="AK1381" i="1"/>
  <c r="AJ1381" i="1"/>
  <c r="AO1381" i="1" s="1"/>
  <c r="Q1381" i="1"/>
  <c r="AO1380" i="1"/>
  <c r="AL1380" i="1"/>
  <c r="AQ1380" i="1" s="1"/>
  <c r="AJ1380" i="1"/>
  <c r="Q1380" i="1"/>
  <c r="AQ1379" i="1"/>
  <c r="AO1379" i="1"/>
  <c r="AL1379" i="1"/>
  <c r="AJ1379" i="1"/>
  <c r="Q1379" i="1"/>
  <c r="AQ1378" i="1"/>
  <c r="AL1378" i="1"/>
  <c r="AK1378" i="1"/>
  <c r="AJ1378" i="1"/>
  <c r="AO1378" i="1" s="1"/>
  <c r="Q1378" i="1"/>
  <c r="AO1377" i="1"/>
  <c r="AL1377" i="1"/>
  <c r="AQ1377" i="1" s="1"/>
  <c r="AJ1377" i="1"/>
  <c r="AK1377" i="1" s="1"/>
  <c r="Q1377" i="1"/>
  <c r="AQ1376" i="1"/>
  <c r="AL1376" i="1"/>
  <c r="AJ1376" i="1"/>
  <c r="AO1376" i="1" s="1"/>
  <c r="Q1376" i="1"/>
  <c r="AL1375" i="1"/>
  <c r="AQ1375" i="1" s="1"/>
  <c r="AK1375" i="1"/>
  <c r="AJ1375" i="1"/>
  <c r="AO1375" i="1" s="1"/>
  <c r="Q1375" i="1"/>
  <c r="AQ1374" i="1"/>
  <c r="AL1374" i="1"/>
  <c r="AJ1374" i="1"/>
  <c r="AO1374" i="1" s="1"/>
  <c r="Q1374" i="1"/>
  <c r="AL1373" i="1"/>
  <c r="AQ1373" i="1" s="1"/>
  <c r="AJ1373" i="1"/>
  <c r="AO1373" i="1" s="1"/>
  <c r="Q1373" i="1"/>
  <c r="AL1372" i="1"/>
  <c r="AQ1372" i="1" s="1"/>
  <c r="AJ1372" i="1"/>
  <c r="AO1372" i="1" s="1"/>
  <c r="Q1372" i="1"/>
  <c r="AO1371" i="1"/>
  <c r="AL1371" i="1"/>
  <c r="AQ1371" i="1" s="1"/>
  <c r="AJ1371" i="1"/>
  <c r="Q1371" i="1"/>
  <c r="AQ1370" i="1"/>
  <c r="AL1370" i="1"/>
  <c r="AJ1370" i="1"/>
  <c r="AO1370" i="1" s="1"/>
  <c r="Q1370" i="1"/>
  <c r="AL1369" i="1"/>
  <c r="AQ1369" i="1" s="1"/>
  <c r="AK1369" i="1"/>
  <c r="AJ1369" i="1"/>
  <c r="AO1369" i="1" s="1"/>
  <c r="Q1369" i="1"/>
  <c r="AO1368" i="1"/>
  <c r="AL1368" i="1"/>
  <c r="AQ1368" i="1" s="1"/>
  <c r="AJ1368" i="1"/>
  <c r="Q1368" i="1"/>
  <c r="AQ1367" i="1"/>
  <c r="AL1367" i="1"/>
  <c r="AJ1367" i="1"/>
  <c r="AO1367" i="1" s="1"/>
  <c r="Q1367" i="1"/>
  <c r="AL1366" i="1"/>
  <c r="AQ1366" i="1" s="1"/>
  <c r="AJ1366" i="1"/>
  <c r="AO1366" i="1" s="1"/>
  <c r="Q1366" i="1"/>
  <c r="AL1365" i="1"/>
  <c r="AQ1365" i="1" s="1"/>
  <c r="AJ1365" i="1"/>
  <c r="AO1365" i="1" s="1"/>
  <c r="Q1365" i="1"/>
  <c r="AO1364" i="1"/>
  <c r="AL1364" i="1"/>
  <c r="AQ1364" i="1" s="1"/>
  <c r="AJ1364" i="1"/>
  <c r="Q1364" i="1"/>
  <c r="AQ1363" i="1"/>
  <c r="AL1363" i="1"/>
  <c r="AJ1363" i="1"/>
  <c r="AO1363" i="1" s="1"/>
  <c r="Q1363" i="1"/>
  <c r="AL1362" i="1"/>
  <c r="AQ1362" i="1" s="1"/>
  <c r="AK1362" i="1"/>
  <c r="AJ1362" i="1"/>
  <c r="AO1362" i="1" s="1"/>
  <c r="Q1362" i="1"/>
  <c r="AO1361" i="1"/>
  <c r="AL1361" i="1"/>
  <c r="AQ1361" i="1" s="1"/>
  <c r="AJ1361" i="1"/>
  <c r="AK1361" i="1" s="1"/>
  <c r="Q1361" i="1"/>
  <c r="AL1360" i="1"/>
  <c r="AQ1360" i="1" s="1"/>
  <c r="AK1360" i="1"/>
  <c r="AJ1360" i="1"/>
  <c r="AO1360" i="1" s="1"/>
  <c r="Q1360" i="1"/>
  <c r="AO1359" i="1"/>
  <c r="AL1359" i="1"/>
  <c r="AQ1359" i="1" s="1"/>
  <c r="AJ1359" i="1"/>
  <c r="Q1359" i="1"/>
  <c r="AQ1358" i="1"/>
  <c r="AL1358" i="1"/>
  <c r="AJ1358" i="1"/>
  <c r="AO1358" i="1" s="1"/>
  <c r="Q1358" i="1"/>
  <c r="AL1357" i="1"/>
  <c r="AQ1357" i="1" s="1"/>
  <c r="AJ1357" i="1"/>
  <c r="AO1357" i="1" s="1"/>
  <c r="Q1357" i="1"/>
  <c r="AL1356" i="1"/>
  <c r="AQ1356" i="1" s="1"/>
  <c r="AJ1356" i="1"/>
  <c r="AO1356" i="1" s="1"/>
  <c r="Q1356" i="1"/>
  <c r="AO1355" i="1"/>
  <c r="AL1355" i="1"/>
  <c r="AQ1355" i="1" s="1"/>
  <c r="AJ1355" i="1"/>
  <c r="AK1355" i="1" s="1"/>
  <c r="Q1355" i="1"/>
  <c r="AL1354" i="1"/>
  <c r="AQ1354" i="1" s="1"/>
  <c r="AJ1354" i="1"/>
  <c r="AO1354" i="1" s="1"/>
  <c r="Q1354" i="1"/>
  <c r="AL1353" i="1"/>
  <c r="AQ1353" i="1" s="1"/>
  <c r="AJ1353" i="1"/>
  <c r="AO1353" i="1" s="1"/>
  <c r="Q1353" i="1"/>
  <c r="AO1352" i="1"/>
  <c r="AL1352" i="1"/>
  <c r="AQ1352" i="1" s="1"/>
  <c r="AJ1352" i="1"/>
  <c r="Q1352" i="1"/>
  <c r="AQ1351" i="1"/>
  <c r="AL1351" i="1"/>
  <c r="AJ1351" i="1"/>
  <c r="AO1351" i="1" s="1"/>
  <c r="Q1351" i="1"/>
  <c r="AL1350" i="1"/>
  <c r="AQ1350" i="1" s="1"/>
  <c r="AJ1350" i="1"/>
  <c r="AO1350" i="1" s="1"/>
  <c r="Q1350" i="1"/>
  <c r="AL1349" i="1"/>
  <c r="AQ1349" i="1" s="1"/>
  <c r="AJ1349" i="1"/>
  <c r="AK1349" i="1" s="1"/>
  <c r="Q1349" i="1"/>
  <c r="AQ1348" i="1"/>
  <c r="AL1348" i="1"/>
  <c r="AJ1348" i="1"/>
  <c r="AO1348" i="1" s="1"/>
  <c r="Q1348" i="1"/>
  <c r="AL1347" i="1"/>
  <c r="AQ1347" i="1" s="1"/>
  <c r="AK1347" i="1"/>
  <c r="AJ1347" i="1"/>
  <c r="AO1347" i="1" s="1"/>
  <c r="Q1347" i="1"/>
  <c r="AQ1346" i="1"/>
  <c r="AO1346" i="1"/>
  <c r="AL1346" i="1"/>
  <c r="AJ1346" i="1"/>
  <c r="AK1346" i="1" s="1"/>
  <c r="Q1346" i="1"/>
  <c r="AL1345" i="1"/>
  <c r="AQ1345" i="1" s="1"/>
  <c r="AJ1345" i="1"/>
  <c r="AO1345" i="1" s="1"/>
  <c r="Q1345" i="1"/>
  <c r="AL1344" i="1"/>
  <c r="AQ1344" i="1" s="1"/>
  <c r="AJ1344" i="1"/>
  <c r="AO1344" i="1" s="1"/>
  <c r="Q1344" i="1"/>
  <c r="AO1343" i="1"/>
  <c r="AL1343" i="1"/>
  <c r="AQ1343" i="1" s="1"/>
  <c r="AJ1343" i="1"/>
  <c r="Q1343" i="1"/>
  <c r="AQ1342" i="1"/>
  <c r="AL1342" i="1"/>
  <c r="AJ1342" i="1"/>
  <c r="AO1342" i="1" s="1"/>
  <c r="Q1342" i="1"/>
  <c r="AL1341" i="1"/>
  <c r="AQ1341" i="1" s="1"/>
  <c r="AJ1341" i="1"/>
  <c r="AO1341" i="1" s="1"/>
  <c r="Q1341" i="1"/>
  <c r="AL1340" i="1"/>
  <c r="AQ1340" i="1" s="1"/>
  <c r="AJ1340" i="1"/>
  <c r="AO1340" i="1" s="1"/>
  <c r="Q1340" i="1"/>
  <c r="AO1339" i="1"/>
  <c r="AL1339" i="1"/>
  <c r="AQ1339" i="1" s="1"/>
  <c r="AJ1339" i="1"/>
  <c r="Q1339" i="1"/>
  <c r="AQ1338" i="1"/>
  <c r="AL1338" i="1"/>
  <c r="AJ1338" i="1"/>
  <c r="AO1338" i="1" s="1"/>
  <c r="Q1338" i="1"/>
  <c r="AL1337" i="1"/>
  <c r="AQ1337" i="1" s="1"/>
  <c r="AJ1337" i="1"/>
  <c r="AO1337" i="1" s="1"/>
  <c r="Q1337" i="1"/>
  <c r="AO1336" i="1"/>
  <c r="AL1336" i="1"/>
  <c r="AQ1336" i="1" s="1"/>
  <c r="AJ1336" i="1"/>
  <c r="Q1336" i="1"/>
  <c r="AQ1335" i="1"/>
  <c r="AL1335" i="1"/>
  <c r="AJ1335" i="1"/>
  <c r="AO1335" i="1" s="1"/>
  <c r="Q1335" i="1"/>
  <c r="AL1334" i="1"/>
  <c r="AQ1334" i="1" s="1"/>
  <c r="AJ1334" i="1"/>
  <c r="AO1334" i="1" s="1"/>
  <c r="Q1334" i="1"/>
  <c r="AL1333" i="1"/>
  <c r="AQ1333" i="1" s="1"/>
  <c r="AJ1333" i="1"/>
  <c r="AO1333" i="1" s="1"/>
  <c r="Q1333" i="1"/>
  <c r="AO1332" i="1"/>
  <c r="AL1332" i="1"/>
  <c r="AQ1332" i="1" s="1"/>
  <c r="AJ1332" i="1"/>
  <c r="Q1332" i="1"/>
  <c r="AQ1331" i="1"/>
  <c r="AL1331" i="1"/>
  <c r="AJ1331" i="1"/>
  <c r="AO1331" i="1" s="1"/>
  <c r="Q1331" i="1"/>
  <c r="AL1330" i="1"/>
  <c r="AQ1330" i="1" s="1"/>
  <c r="AJ1330" i="1"/>
  <c r="AO1330" i="1" s="1"/>
  <c r="Q1330" i="1"/>
  <c r="AL1329" i="1"/>
  <c r="AQ1329" i="1" s="1"/>
  <c r="AJ1329" i="1"/>
  <c r="AO1329" i="1" s="1"/>
  <c r="Q1329" i="1"/>
  <c r="AO1328" i="1"/>
  <c r="AL1328" i="1"/>
  <c r="AQ1328" i="1" s="1"/>
  <c r="AJ1328" i="1"/>
  <c r="Q1328" i="1"/>
  <c r="AQ1327" i="1"/>
  <c r="AL1327" i="1"/>
  <c r="AJ1327" i="1"/>
  <c r="Q1327" i="1"/>
  <c r="AL1326" i="1"/>
  <c r="AQ1326" i="1" s="1"/>
  <c r="AJ1326" i="1"/>
  <c r="AO1326" i="1" s="1"/>
  <c r="Q1326" i="1"/>
  <c r="AO1325" i="1"/>
  <c r="AL1325" i="1"/>
  <c r="AQ1325" i="1" s="1"/>
  <c r="AJ1325" i="1"/>
  <c r="Q1325" i="1"/>
  <c r="AQ1324" i="1"/>
  <c r="AO1324" i="1"/>
  <c r="AL1324" i="1"/>
  <c r="AJ1324" i="1"/>
  <c r="Q1324" i="1"/>
  <c r="AQ1323" i="1"/>
  <c r="AL1323" i="1"/>
  <c r="AJ1323" i="1"/>
  <c r="AO1323" i="1" s="1"/>
  <c r="Q1323" i="1"/>
  <c r="AL1322" i="1"/>
  <c r="AQ1322" i="1" s="1"/>
  <c r="AJ1322" i="1"/>
  <c r="AO1322" i="1" s="1"/>
  <c r="Q1322" i="1"/>
  <c r="AO1321" i="1"/>
  <c r="AL1321" i="1"/>
  <c r="AQ1321" i="1" s="1"/>
  <c r="AJ1321" i="1"/>
  <c r="Q1321" i="1"/>
  <c r="AQ1320" i="1"/>
  <c r="AO1320" i="1"/>
  <c r="AL1320" i="1"/>
  <c r="AJ1320" i="1"/>
  <c r="Q1320" i="1"/>
  <c r="AQ1319" i="1"/>
  <c r="AL1319" i="1"/>
  <c r="AJ1319" i="1"/>
  <c r="AO1319" i="1" s="1"/>
  <c r="Q1319" i="1"/>
  <c r="AL1318" i="1"/>
  <c r="AQ1318" i="1" s="1"/>
  <c r="AJ1318" i="1"/>
  <c r="AO1318" i="1" s="1"/>
  <c r="Q1318" i="1"/>
  <c r="AO1317" i="1"/>
  <c r="AL1317" i="1"/>
  <c r="AQ1317" i="1" s="1"/>
  <c r="AJ1317" i="1"/>
  <c r="Q1317" i="1"/>
  <c r="AQ1316" i="1"/>
  <c r="AL1316" i="1"/>
  <c r="AJ1316" i="1"/>
  <c r="Q1316" i="1"/>
  <c r="AL1315" i="1"/>
  <c r="AQ1315" i="1" s="1"/>
  <c r="AJ1315" i="1"/>
  <c r="AO1315" i="1" s="1"/>
  <c r="Q1315" i="1"/>
  <c r="AO1314" i="1"/>
  <c r="AL1314" i="1"/>
  <c r="AQ1314" i="1" s="1"/>
  <c r="AJ1314" i="1"/>
  <c r="Q1314" i="1"/>
  <c r="AQ1313" i="1"/>
  <c r="AO1313" i="1"/>
  <c r="AL1313" i="1"/>
  <c r="AJ1313" i="1"/>
  <c r="Q1313" i="1"/>
  <c r="AQ1312" i="1"/>
  <c r="AL1312" i="1"/>
  <c r="AJ1312" i="1"/>
  <c r="AO1312" i="1" s="1"/>
  <c r="Q1312" i="1"/>
  <c r="AL1311" i="1"/>
  <c r="AQ1311" i="1" s="1"/>
  <c r="AJ1311" i="1"/>
  <c r="AK1311" i="1" s="1"/>
  <c r="Q1311" i="1"/>
  <c r="AQ1310" i="1"/>
  <c r="AL1310" i="1"/>
  <c r="AJ1310" i="1"/>
  <c r="AO1310" i="1" s="1"/>
  <c r="Q1310" i="1"/>
  <c r="AL1309" i="1"/>
  <c r="AQ1309" i="1" s="1"/>
  <c r="AJ1309" i="1"/>
  <c r="AO1309" i="1" s="1"/>
  <c r="Q1309" i="1"/>
  <c r="AL1308" i="1"/>
  <c r="AQ1308" i="1" s="1"/>
  <c r="AJ1308" i="1"/>
  <c r="AO1308" i="1" s="1"/>
  <c r="Q1308" i="1"/>
  <c r="AO1307" i="1"/>
  <c r="AL1307" i="1"/>
  <c r="AQ1307" i="1" s="1"/>
  <c r="AJ1307" i="1"/>
  <c r="Q1307" i="1"/>
  <c r="AQ1306" i="1"/>
  <c r="AL1306" i="1"/>
  <c r="AJ1306" i="1"/>
  <c r="AO1306" i="1" s="1"/>
  <c r="Q1306" i="1"/>
  <c r="AO1305" i="1"/>
  <c r="AL1305" i="1"/>
  <c r="AQ1305" i="1" s="1"/>
  <c r="AK1305" i="1"/>
  <c r="AJ1305" i="1"/>
  <c r="Q1305" i="1"/>
  <c r="AO1304" i="1"/>
  <c r="AL1304" i="1"/>
  <c r="AQ1304" i="1" s="1"/>
  <c r="AK1304" i="1"/>
  <c r="AJ1304" i="1"/>
  <c r="Q1304" i="1"/>
  <c r="AL1303" i="1"/>
  <c r="AQ1303" i="1" s="1"/>
  <c r="AJ1303" i="1"/>
  <c r="AO1303" i="1" s="1"/>
  <c r="Q1303" i="1"/>
  <c r="AL1302" i="1"/>
  <c r="AQ1302" i="1" s="1"/>
  <c r="AJ1302" i="1"/>
  <c r="AO1302" i="1" s="1"/>
  <c r="Q1302" i="1"/>
  <c r="AO1301" i="1"/>
  <c r="AL1301" i="1"/>
  <c r="AQ1301" i="1" s="1"/>
  <c r="AJ1301" i="1"/>
  <c r="Q1301" i="1"/>
  <c r="AQ1300" i="1"/>
  <c r="AL1300" i="1"/>
  <c r="AJ1300" i="1"/>
  <c r="AO1300" i="1" s="1"/>
  <c r="Q1300" i="1"/>
  <c r="AO1299" i="1"/>
  <c r="AL1299" i="1"/>
  <c r="AQ1299" i="1" s="1"/>
  <c r="AK1299" i="1"/>
  <c r="AJ1299" i="1"/>
  <c r="Q1299" i="1"/>
  <c r="AO1298" i="1"/>
  <c r="AL1298" i="1"/>
  <c r="AQ1298" i="1" s="1"/>
  <c r="AJ1298" i="1"/>
  <c r="Q1298" i="1"/>
  <c r="AQ1297" i="1"/>
  <c r="AL1297" i="1"/>
  <c r="AJ1297" i="1"/>
  <c r="Q1297" i="1"/>
  <c r="AL1296" i="1"/>
  <c r="AQ1296" i="1" s="1"/>
  <c r="AJ1296" i="1"/>
  <c r="AO1296" i="1" s="1"/>
  <c r="Q1296" i="1"/>
  <c r="AO1295" i="1"/>
  <c r="AL1295" i="1"/>
  <c r="AQ1295" i="1" s="1"/>
  <c r="AK1295" i="1"/>
  <c r="AJ1295" i="1"/>
  <c r="Q1295" i="1"/>
  <c r="AQ1294" i="1"/>
  <c r="AL1294" i="1"/>
  <c r="AJ1294" i="1"/>
  <c r="AO1294" i="1" s="1"/>
  <c r="Q1294" i="1"/>
  <c r="AL1293" i="1"/>
  <c r="AQ1293" i="1" s="1"/>
  <c r="AJ1293" i="1"/>
  <c r="AK1293" i="1" s="1"/>
  <c r="Q1293" i="1"/>
  <c r="AQ1292" i="1"/>
  <c r="AL1292" i="1"/>
  <c r="AJ1292" i="1"/>
  <c r="AO1292" i="1" s="1"/>
  <c r="Q1292" i="1"/>
  <c r="AO1291" i="1"/>
  <c r="AL1291" i="1"/>
  <c r="AQ1291" i="1" s="1"/>
  <c r="AK1291" i="1"/>
  <c r="AJ1291" i="1"/>
  <c r="Q1291" i="1"/>
  <c r="AL1290" i="1"/>
  <c r="AQ1290" i="1" s="1"/>
  <c r="AJ1290" i="1"/>
  <c r="AO1290" i="1" s="1"/>
  <c r="Q1290" i="1"/>
  <c r="AL1289" i="1"/>
  <c r="AQ1289" i="1" s="1"/>
  <c r="AJ1289" i="1"/>
  <c r="Q1289" i="1"/>
  <c r="AL1288" i="1"/>
  <c r="AQ1288" i="1" s="1"/>
  <c r="AJ1288" i="1"/>
  <c r="AO1288" i="1" s="1"/>
  <c r="Q1288" i="1"/>
  <c r="AL1287" i="1"/>
  <c r="AQ1287" i="1" s="1"/>
  <c r="AJ1287" i="1"/>
  <c r="AO1287" i="1" s="1"/>
  <c r="Q1287" i="1"/>
  <c r="AO1286" i="1"/>
  <c r="AL1286" i="1"/>
  <c r="AQ1286" i="1" s="1"/>
  <c r="AJ1286" i="1"/>
  <c r="Q1286" i="1"/>
  <c r="AQ1285" i="1"/>
  <c r="AO1285" i="1"/>
  <c r="AL1285" i="1"/>
  <c r="AJ1285" i="1"/>
  <c r="Q1285" i="1"/>
  <c r="AQ1284" i="1"/>
  <c r="AL1284" i="1"/>
  <c r="AJ1284" i="1"/>
  <c r="AO1284" i="1" s="1"/>
  <c r="Q1284" i="1"/>
  <c r="AO1283" i="1"/>
  <c r="AL1283" i="1"/>
  <c r="AQ1283" i="1" s="1"/>
  <c r="AK1283" i="1"/>
  <c r="AJ1283" i="1"/>
  <c r="Q1283" i="1"/>
  <c r="AQ1282" i="1"/>
  <c r="AO1282" i="1"/>
  <c r="AL1282" i="1"/>
  <c r="AJ1282" i="1"/>
  <c r="Q1282" i="1"/>
  <c r="AQ1281" i="1"/>
  <c r="AL1281" i="1"/>
  <c r="AJ1281" i="1"/>
  <c r="AO1281" i="1" s="1"/>
  <c r="Q1281" i="1"/>
  <c r="AL1280" i="1"/>
  <c r="AQ1280" i="1" s="1"/>
  <c r="AJ1280" i="1"/>
  <c r="AO1280" i="1" s="1"/>
  <c r="Q1280" i="1"/>
  <c r="AO1279" i="1"/>
  <c r="AL1279" i="1"/>
  <c r="AQ1279" i="1" s="1"/>
  <c r="AJ1279" i="1"/>
  <c r="Q1279" i="1"/>
  <c r="AQ1278" i="1"/>
  <c r="AO1278" i="1"/>
  <c r="AL1278" i="1"/>
  <c r="AJ1278" i="1"/>
  <c r="Q1278" i="1"/>
  <c r="AQ1277" i="1"/>
  <c r="AL1277" i="1"/>
  <c r="AJ1277" i="1"/>
  <c r="AO1277" i="1" s="1"/>
  <c r="Q1277" i="1"/>
  <c r="AL1276" i="1"/>
  <c r="AQ1276" i="1" s="1"/>
  <c r="AJ1276" i="1"/>
  <c r="AO1276" i="1" s="1"/>
  <c r="Q1276" i="1"/>
  <c r="AO1275" i="1"/>
  <c r="AL1275" i="1"/>
  <c r="AQ1275" i="1" s="1"/>
  <c r="AJ1275" i="1"/>
  <c r="Q1275" i="1"/>
  <c r="AQ1274" i="1"/>
  <c r="AO1274" i="1"/>
  <c r="AL1274" i="1"/>
  <c r="AJ1274" i="1"/>
  <c r="Q1274" i="1"/>
  <c r="AQ1273" i="1"/>
  <c r="AL1273" i="1"/>
  <c r="AJ1273" i="1"/>
  <c r="Q1273" i="1"/>
  <c r="AO1272" i="1"/>
  <c r="AL1272" i="1"/>
  <c r="AQ1272" i="1" s="1"/>
  <c r="AJ1272" i="1"/>
  <c r="AK1272" i="1" s="1"/>
  <c r="Q1272" i="1"/>
  <c r="AQ1271" i="1"/>
  <c r="AL1271" i="1"/>
  <c r="AJ1271" i="1"/>
  <c r="AO1271" i="1" s="1"/>
  <c r="Q1271" i="1"/>
  <c r="AL1270" i="1"/>
  <c r="AQ1270" i="1" s="1"/>
  <c r="AJ1270" i="1"/>
  <c r="AO1270" i="1" s="1"/>
  <c r="Q1270" i="1"/>
  <c r="AO1269" i="1"/>
  <c r="AL1269" i="1"/>
  <c r="AQ1269" i="1" s="1"/>
  <c r="AJ1269" i="1"/>
  <c r="Q1269" i="1"/>
  <c r="AQ1268" i="1"/>
  <c r="AO1268" i="1"/>
  <c r="AL1268" i="1"/>
  <c r="AJ1268" i="1"/>
  <c r="Q1268" i="1"/>
  <c r="AQ1267" i="1"/>
  <c r="AL1267" i="1"/>
  <c r="AJ1267" i="1"/>
  <c r="AO1267" i="1" s="1"/>
  <c r="Q1267" i="1"/>
  <c r="AO1266" i="1"/>
  <c r="AL1266" i="1"/>
  <c r="AQ1266" i="1" s="1"/>
  <c r="AK1266" i="1"/>
  <c r="AJ1266" i="1"/>
  <c r="Q1266" i="1"/>
  <c r="AQ1265" i="1"/>
  <c r="AO1265" i="1"/>
  <c r="AL1265" i="1"/>
  <c r="AJ1265" i="1"/>
  <c r="Q1265" i="1"/>
  <c r="AQ1264" i="1"/>
  <c r="AL1264" i="1"/>
  <c r="AJ1264" i="1"/>
  <c r="Q1264" i="1"/>
  <c r="AO1263" i="1"/>
  <c r="AL1263" i="1"/>
  <c r="AQ1263" i="1" s="1"/>
  <c r="AJ1263" i="1"/>
  <c r="AK1263" i="1" s="1"/>
  <c r="Q1263" i="1"/>
  <c r="AQ1262" i="1"/>
  <c r="AL1262" i="1"/>
  <c r="AJ1262" i="1"/>
  <c r="AO1262" i="1" s="1"/>
  <c r="Q1262" i="1"/>
  <c r="AL1261" i="1"/>
  <c r="AQ1261" i="1" s="1"/>
  <c r="AJ1261" i="1"/>
  <c r="AO1261" i="1" s="1"/>
  <c r="Q1261" i="1"/>
  <c r="AO1260" i="1"/>
  <c r="AL1260" i="1"/>
  <c r="AQ1260" i="1" s="1"/>
  <c r="AJ1260" i="1"/>
  <c r="AK1260" i="1" s="1"/>
  <c r="Q1260" i="1"/>
  <c r="AQ1259" i="1"/>
  <c r="AL1259" i="1"/>
  <c r="AJ1259" i="1"/>
  <c r="AO1259" i="1" s="1"/>
  <c r="Q1259" i="1"/>
  <c r="AO1258" i="1"/>
  <c r="AL1258" i="1"/>
  <c r="AQ1258" i="1" s="1"/>
  <c r="AK1258" i="1"/>
  <c r="AJ1258" i="1"/>
  <c r="Q1258" i="1"/>
  <c r="AQ1257" i="1"/>
  <c r="AO1257" i="1"/>
  <c r="AL1257" i="1"/>
  <c r="AJ1257" i="1"/>
  <c r="AK1257" i="1" s="1"/>
  <c r="Q1257" i="1"/>
  <c r="AO1256" i="1"/>
  <c r="AL1256" i="1"/>
  <c r="AQ1256" i="1" s="1"/>
  <c r="AK1256" i="1"/>
  <c r="AJ1256" i="1"/>
  <c r="Q1256" i="1"/>
  <c r="AQ1255" i="1"/>
  <c r="AO1255" i="1"/>
  <c r="AL1255" i="1"/>
  <c r="AJ1255" i="1"/>
  <c r="Q1255" i="1"/>
  <c r="AQ1254" i="1"/>
  <c r="AL1254" i="1"/>
  <c r="AJ1254" i="1"/>
  <c r="AO1254" i="1" s="1"/>
  <c r="Q1254" i="1"/>
  <c r="AL1253" i="1"/>
  <c r="AQ1253" i="1" s="1"/>
  <c r="AJ1253" i="1"/>
  <c r="AO1253" i="1" s="1"/>
  <c r="Q1253" i="1"/>
  <c r="AO1252" i="1"/>
  <c r="AL1252" i="1"/>
  <c r="AQ1252" i="1" s="1"/>
  <c r="AJ1252" i="1"/>
  <c r="AK1252" i="1" s="1"/>
  <c r="Q1252" i="1"/>
  <c r="AQ1251" i="1"/>
  <c r="AL1251" i="1"/>
  <c r="AJ1251" i="1"/>
  <c r="Q1251" i="1"/>
  <c r="AO1250" i="1"/>
  <c r="AL1250" i="1"/>
  <c r="AQ1250" i="1" s="1"/>
  <c r="AJ1250" i="1"/>
  <c r="Q1250" i="1"/>
  <c r="AQ1249" i="1"/>
  <c r="AO1249" i="1"/>
  <c r="AL1249" i="1"/>
  <c r="AJ1249" i="1"/>
  <c r="Q1249" i="1"/>
  <c r="AQ1248" i="1"/>
  <c r="AL1248" i="1"/>
  <c r="AJ1248" i="1"/>
  <c r="Q1248" i="1"/>
  <c r="AO1247" i="1"/>
  <c r="AL1247" i="1"/>
  <c r="AQ1247" i="1" s="1"/>
  <c r="AJ1247" i="1"/>
  <c r="AK1247" i="1" s="1"/>
  <c r="Q1247" i="1"/>
  <c r="AQ1246" i="1"/>
  <c r="AL1246" i="1"/>
  <c r="AJ1246" i="1"/>
  <c r="AO1246" i="1" s="1"/>
  <c r="Q1246" i="1"/>
  <c r="AL1245" i="1"/>
  <c r="AQ1245" i="1" s="1"/>
  <c r="AJ1245" i="1"/>
  <c r="AO1245" i="1" s="1"/>
  <c r="Q1245" i="1"/>
  <c r="AO1244" i="1"/>
  <c r="AL1244" i="1"/>
  <c r="AQ1244" i="1" s="1"/>
  <c r="AJ1244" i="1"/>
  <c r="Q1244" i="1"/>
  <c r="AQ1243" i="1"/>
  <c r="AO1243" i="1"/>
  <c r="AL1243" i="1"/>
  <c r="AJ1243" i="1"/>
  <c r="Q1243" i="1"/>
  <c r="AQ1242" i="1"/>
  <c r="AL1242" i="1"/>
  <c r="AJ1242" i="1"/>
  <c r="AO1242" i="1" s="1"/>
  <c r="Q1242" i="1"/>
  <c r="AL1241" i="1"/>
  <c r="AQ1241" i="1" s="1"/>
  <c r="AJ1241" i="1"/>
  <c r="AO1241" i="1" s="1"/>
  <c r="Q1241" i="1"/>
  <c r="AO1240" i="1"/>
  <c r="AL1240" i="1"/>
  <c r="AQ1240" i="1" s="1"/>
  <c r="AJ1240" i="1"/>
  <c r="AK1240" i="1" s="1"/>
  <c r="Q1240" i="1"/>
  <c r="AQ1239" i="1"/>
  <c r="AL1239" i="1"/>
  <c r="AJ1239" i="1"/>
  <c r="Q1239" i="1"/>
  <c r="AO1238" i="1"/>
  <c r="AL1238" i="1"/>
  <c r="AQ1238" i="1" s="1"/>
  <c r="AJ1238" i="1"/>
  <c r="Q1238" i="1"/>
  <c r="AQ1237" i="1"/>
  <c r="AO1237" i="1"/>
  <c r="AL1237" i="1"/>
  <c r="AJ1237" i="1"/>
  <c r="AK1237" i="1" s="1"/>
  <c r="Q1237" i="1"/>
  <c r="AO1236" i="1"/>
  <c r="AL1236" i="1"/>
  <c r="AQ1236" i="1" s="1"/>
  <c r="AK1236" i="1"/>
  <c r="AJ1236" i="1"/>
  <c r="Q1236" i="1"/>
  <c r="AQ1235" i="1"/>
  <c r="AO1235" i="1"/>
  <c r="AL1235" i="1"/>
  <c r="AJ1235" i="1"/>
  <c r="AK1235" i="1" s="1"/>
  <c r="Q1235" i="1"/>
  <c r="AL1234" i="1"/>
  <c r="AQ1234" i="1" s="1"/>
  <c r="AJ1234" i="1"/>
  <c r="AO1234" i="1" s="1"/>
  <c r="Q1234" i="1"/>
  <c r="AO1233" i="1"/>
  <c r="AL1233" i="1"/>
  <c r="AQ1233" i="1" s="1"/>
  <c r="AJ1233" i="1"/>
  <c r="AK1233" i="1" s="1"/>
  <c r="Q1233" i="1"/>
  <c r="AQ1232" i="1"/>
  <c r="AL1232" i="1"/>
  <c r="AJ1232" i="1"/>
  <c r="Q1232" i="1"/>
  <c r="AO1231" i="1"/>
  <c r="AL1231" i="1"/>
  <c r="AQ1231" i="1" s="1"/>
  <c r="AJ1231" i="1"/>
  <c r="AK1231" i="1" s="1"/>
  <c r="Q1231" i="1"/>
  <c r="AQ1230" i="1"/>
  <c r="AL1230" i="1"/>
  <c r="AJ1230" i="1"/>
  <c r="Q1230" i="1"/>
  <c r="AO1229" i="1"/>
  <c r="AL1229" i="1"/>
  <c r="AQ1229" i="1" s="1"/>
  <c r="AJ1229" i="1"/>
  <c r="Q1229" i="1"/>
  <c r="AQ1228" i="1"/>
  <c r="AO1228" i="1"/>
  <c r="AL1228" i="1"/>
  <c r="AJ1228" i="1"/>
  <c r="Q1228" i="1"/>
  <c r="AQ1227" i="1"/>
  <c r="AL1227" i="1"/>
  <c r="AJ1227" i="1"/>
  <c r="AO1227" i="1" s="1"/>
  <c r="Q1227" i="1"/>
  <c r="AO1226" i="1"/>
  <c r="AL1226" i="1"/>
  <c r="AQ1226" i="1" s="1"/>
  <c r="AK1226" i="1"/>
  <c r="AJ1226" i="1"/>
  <c r="Q1226" i="1"/>
  <c r="AQ1225" i="1"/>
  <c r="AO1225" i="1"/>
  <c r="AL1225" i="1"/>
  <c r="AJ1225" i="1"/>
  <c r="AK1225" i="1" s="1"/>
  <c r="Q1225" i="1"/>
  <c r="AL1224" i="1"/>
  <c r="AQ1224" i="1" s="1"/>
  <c r="AJ1224" i="1"/>
  <c r="AO1224" i="1" s="1"/>
  <c r="Q1224" i="1"/>
  <c r="AO1223" i="1"/>
  <c r="AL1223" i="1"/>
  <c r="AQ1223" i="1" s="1"/>
  <c r="AJ1223" i="1"/>
  <c r="Q1223" i="1"/>
  <c r="AQ1222" i="1"/>
  <c r="AO1222" i="1"/>
  <c r="AL1222" i="1"/>
  <c r="AJ1222" i="1"/>
  <c r="Q1222" i="1"/>
  <c r="AQ1221" i="1"/>
  <c r="AL1221" i="1"/>
  <c r="AJ1221" i="1"/>
  <c r="AO1221" i="1" s="1"/>
  <c r="Q1221" i="1"/>
  <c r="AL1220" i="1"/>
  <c r="AQ1220" i="1" s="1"/>
  <c r="AJ1220" i="1"/>
  <c r="AO1220" i="1" s="1"/>
  <c r="Q1220" i="1"/>
  <c r="AO1219" i="1"/>
  <c r="AL1219" i="1"/>
  <c r="AQ1219" i="1" s="1"/>
  <c r="AJ1219" i="1"/>
  <c r="Q1219" i="1"/>
  <c r="AQ1218" i="1"/>
  <c r="AO1218" i="1"/>
  <c r="AL1218" i="1"/>
  <c r="AJ1218" i="1"/>
  <c r="AK1218" i="1" s="1"/>
  <c r="Q1218" i="1"/>
  <c r="AO1217" i="1"/>
  <c r="AL1217" i="1"/>
  <c r="AQ1217" i="1" s="1"/>
  <c r="AK1217" i="1"/>
  <c r="AJ1217" i="1"/>
  <c r="Q1217" i="1"/>
  <c r="AQ1216" i="1"/>
  <c r="AO1216" i="1"/>
  <c r="AL1216" i="1"/>
  <c r="AJ1216" i="1"/>
  <c r="Q1216" i="1"/>
  <c r="AQ1215" i="1"/>
  <c r="AL1215" i="1"/>
  <c r="AJ1215" i="1"/>
  <c r="Q1215" i="1"/>
  <c r="AO1214" i="1"/>
  <c r="AL1214" i="1"/>
  <c r="AQ1214" i="1" s="1"/>
  <c r="AJ1214" i="1"/>
  <c r="Q1214" i="1"/>
  <c r="AQ1213" i="1"/>
  <c r="AO1213" i="1"/>
  <c r="AL1213" i="1"/>
  <c r="AJ1213" i="1"/>
  <c r="Q1213" i="1"/>
  <c r="AQ1212" i="1"/>
  <c r="AL1212" i="1"/>
  <c r="AJ1212" i="1"/>
  <c r="AO1212" i="1" s="1"/>
  <c r="Q1212" i="1"/>
  <c r="AL1211" i="1"/>
  <c r="AQ1211" i="1" s="1"/>
  <c r="AJ1211" i="1"/>
  <c r="AO1211" i="1" s="1"/>
  <c r="Q1211" i="1"/>
  <c r="AO1210" i="1"/>
  <c r="AL1210" i="1"/>
  <c r="AQ1210" i="1" s="1"/>
  <c r="AJ1210" i="1"/>
  <c r="Q1210" i="1"/>
  <c r="AQ1209" i="1"/>
  <c r="AO1209" i="1"/>
  <c r="AL1209" i="1"/>
  <c r="AJ1209" i="1"/>
  <c r="Q1209" i="1"/>
  <c r="AQ1208" i="1"/>
  <c r="AL1208" i="1"/>
  <c r="AJ1208" i="1"/>
  <c r="Q1208" i="1"/>
  <c r="AO1207" i="1"/>
  <c r="AL1207" i="1"/>
  <c r="AQ1207" i="1" s="1"/>
  <c r="AJ1207" i="1"/>
  <c r="AK1207" i="1" s="1"/>
  <c r="Q1207" i="1"/>
  <c r="AQ1206" i="1"/>
  <c r="AL1206" i="1"/>
  <c r="AJ1206" i="1"/>
  <c r="Q1206" i="1"/>
  <c r="AO1205" i="1"/>
  <c r="AL1205" i="1"/>
  <c r="AQ1205" i="1" s="1"/>
  <c r="AJ1205" i="1"/>
  <c r="AK1205" i="1" s="1"/>
  <c r="Q1205" i="1"/>
  <c r="AQ1204" i="1"/>
  <c r="AL1204" i="1"/>
  <c r="AJ1204" i="1"/>
  <c r="Q1204" i="1"/>
  <c r="AO1203" i="1"/>
  <c r="AL1203" i="1"/>
  <c r="AQ1203" i="1" s="1"/>
  <c r="AJ1203" i="1"/>
  <c r="AK1203" i="1" s="1"/>
  <c r="Q1203" i="1"/>
  <c r="AQ1202" i="1"/>
  <c r="AL1202" i="1"/>
  <c r="AJ1202" i="1"/>
  <c r="AO1202" i="1" s="1"/>
  <c r="Q1202" i="1"/>
  <c r="AL1201" i="1"/>
  <c r="AQ1201" i="1" s="1"/>
  <c r="AJ1201" i="1"/>
  <c r="AO1201" i="1" s="1"/>
  <c r="Q1201" i="1"/>
  <c r="AO1200" i="1"/>
  <c r="AL1200" i="1"/>
  <c r="AQ1200" i="1" s="1"/>
  <c r="AJ1200" i="1"/>
  <c r="Q1200" i="1"/>
  <c r="AQ1199" i="1"/>
  <c r="AO1199" i="1"/>
  <c r="AL1199" i="1"/>
  <c r="AJ1199" i="1"/>
  <c r="Q1199" i="1"/>
  <c r="AQ1198" i="1"/>
  <c r="AL1198" i="1"/>
  <c r="AJ1198" i="1"/>
  <c r="AO1198" i="1" s="1"/>
  <c r="Q1198" i="1"/>
  <c r="AO1197" i="1"/>
  <c r="AL1197" i="1"/>
  <c r="AQ1197" i="1" s="1"/>
  <c r="AK1197" i="1"/>
  <c r="AJ1197" i="1"/>
  <c r="Q1197" i="1"/>
  <c r="AQ1196" i="1"/>
  <c r="AO1196" i="1"/>
  <c r="AL1196" i="1"/>
  <c r="AK1196" i="1"/>
  <c r="AJ1196" i="1"/>
  <c r="Q1196" i="1"/>
  <c r="AO1195" i="1"/>
  <c r="AL1195" i="1"/>
  <c r="AQ1195" i="1" s="1"/>
  <c r="AK1195" i="1"/>
  <c r="AJ1195" i="1"/>
  <c r="Q1195" i="1"/>
  <c r="AQ1194" i="1"/>
  <c r="AO1194" i="1"/>
  <c r="AL1194" i="1"/>
  <c r="AJ1194" i="1"/>
  <c r="AK1194" i="1" s="1"/>
  <c r="Q1194" i="1"/>
  <c r="AO1193" i="1"/>
  <c r="AL1193" i="1"/>
  <c r="AQ1193" i="1" s="1"/>
  <c r="AK1193" i="1"/>
  <c r="AJ1193" i="1"/>
  <c r="Q1193" i="1"/>
  <c r="AT1192" i="1"/>
  <c r="AR1192" i="1"/>
  <c r="AL1192" i="1"/>
  <c r="AQ1192" i="1" s="1"/>
  <c r="AJ1192" i="1"/>
  <c r="AO1192" i="1" s="1"/>
  <c r="Q1192" i="1"/>
  <c r="AO1191" i="1"/>
  <c r="AL1191" i="1"/>
  <c r="AQ1191" i="1" s="1"/>
  <c r="AJ1191" i="1"/>
  <c r="Q1191" i="1"/>
  <c r="AQ1190" i="1"/>
  <c r="AO1190" i="1"/>
  <c r="AL1190" i="1"/>
  <c r="AJ1190" i="1"/>
  <c r="Q1190" i="1"/>
  <c r="AQ1189" i="1"/>
  <c r="AL1189" i="1"/>
  <c r="AJ1189" i="1"/>
  <c r="AO1189" i="1" s="1"/>
  <c r="Q1189" i="1"/>
  <c r="AL1188" i="1"/>
  <c r="AQ1188" i="1" s="1"/>
  <c r="AJ1188" i="1"/>
  <c r="AO1188" i="1" s="1"/>
  <c r="Q1188" i="1"/>
  <c r="AO1187" i="1"/>
  <c r="AL1187" i="1"/>
  <c r="AQ1187" i="1" s="1"/>
  <c r="AJ1187" i="1"/>
  <c r="Q1187" i="1"/>
  <c r="AQ1186" i="1"/>
  <c r="AO1186" i="1"/>
  <c r="AL1186" i="1"/>
  <c r="AJ1186" i="1"/>
  <c r="Q1186" i="1"/>
  <c r="AQ1185" i="1"/>
  <c r="AL1185" i="1"/>
  <c r="AJ1185" i="1"/>
  <c r="Q1185" i="1"/>
  <c r="AO1184" i="1"/>
  <c r="AL1184" i="1"/>
  <c r="AQ1184" i="1" s="1"/>
  <c r="AJ1184" i="1"/>
  <c r="Q1184" i="1"/>
  <c r="AQ1183" i="1"/>
  <c r="AO1183" i="1"/>
  <c r="AL1183" i="1"/>
  <c r="AJ1183" i="1"/>
  <c r="Q1183" i="1"/>
  <c r="AQ1182" i="1"/>
  <c r="AL1182" i="1"/>
  <c r="AJ1182" i="1"/>
  <c r="AO1182" i="1" s="1"/>
  <c r="Q1182" i="1"/>
  <c r="AL1181" i="1"/>
  <c r="AQ1181" i="1" s="1"/>
  <c r="AJ1181" i="1"/>
  <c r="AO1181" i="1" s="1"/>
  <c r="Q1181" i="1"/>
  <c r="AO1180" i="1"/>
  <c r="AL1180" i="1"/>
  <c r="AQ1180" i="1" s="1"/>
  <c r="AJ1180" i="1"/>
  <c r="Q1180" i="1"/>
  <c r="AQ1179" i="1"/>
  <c r="AO1179" i="1"/>
  <c r="AL1179" i="1"/>
  <c r="AJ1179" i="1"/>
  <c r="Q1179" i="1"/>
  <c r="AQ1178" i="1"/>
  <c r="AL1178" i="1"/>
  <c r="AJ1178" i="1"/>
  <c r="AO1178" i="1" s="1"/>
  <c r="Q1178" i="1"/>
  <c r="AO1177" i="1"/>
  <c r="AL1177" i="1"/>
  <c r="AQ1177" i="1" s="1"/>
  <c r="AK1177" i="1"/>
  <c r="AJ1177" i="1"/>
  <c r="Q1177" i="1"/>
  <c r="AQ1176" i="1"/>
  <c r="AO1176" i="1"/>
  <c r="AL1176" i="1"/>
  <c r="AJ1176" i="1"/>
  <c r="Q1176" i="1"/>
  <c r="AL1175" i="1"/>
  <c r="AQ1175" i="1" s="1"/>
  <c r="AJ1175" i="1"/>
  <c r="AO1175" i="1" s="1"/>
  <c r="Q1175" i="1"/>
  <c r="AO1174" i="1"/>
  <c r="AL1174" i="1"/>
  <c r="AQ1174" i="1" s="1"/>
  <c r="AJ1174" i="1"/>
  <c r="Q1174" i="1"/>
  <c r="AQ1173" i="1"/>
  <c r="AO1173" i="1"/>
  <c r="AL1173" i="1"/>
  <c r="AJ1173" i="1"/>
  <c r="Q1173" i="1"/>
  <c r="AQ1172" i="1"/>
  <c r="AL1172" i="1"/>
  <c r="AJ1172" i="1"/>
  <c r="AO1172" i="1" s="1"/>
  <c r="Q1172" i="1"/>
  <c r="AL1171" i="1"/>
  <c r="AQ1171" i="1" s="1"/>
  <c r="AJ1171" i="1"/>
  <c r="AO1171" i="1" s="1"/>
  <c r="Q1171" i="1"/>
  <c r="AO1170" i="1"/>
  <c r="AL1170" i="1"/>
  <c r="AQ1170" i="1" s="1"/>
  <c r="AJ1170" i="1"/>
  <c r="Q1170" i="1"/>
  <c r="AQ1169" i="1"/>
  <c r="AO1169" i="1"/>
  <c r="AL1169" i="1"/>
  <c r="AJ1169" i="1"/>
  <c r="Q1169" i="1"/>
  <c r="AQ1168" i="1"/>
  <c r="AL1168" i="1"/>
  <c r="AJ1168" i="1"/>
  <c r="AO1168" i="1" s="1"/>
  <c r="Q1168" i="1"/>
  <c r="AO1167" i="1"/>
  <c r="AL1167" i="1"/>
  <c r="AQ1167" i="1" s="1"/>
  <c r="AJ1167" i="1"/>
  <c r="Q1167" i="1"/>
  <c r="AQ1166" i="1"/>
  <c r="AL1166" i="1"/>
  <c r="AJ1166" i="1"/>
  <c r="AK1166" i="1" s="1"/>
  <c r="Q1166" i="1"/>
  <c r="AL1165" i="1"/>
  <c r="AQ1165" i="1" s="1"/>
  <c r="AJ1165" i="1"/>
  <c r="AO1165" i="1" s="1"/>
  <c r="Q1165" i="1"/>
  <c r="AL1164" i="1"/>
  <c r="AQ1164" i="1" s="1"/>
  <c r="AJ1164" i="1"/>
  <c r="AO1164" i="1" s="1"/>
  <c r="Q1164" i="1"/>
  <c r="AO1163" i="1"/>
  <c r="AL1163" i="1"/>
  <c r="AQ1163" i="1" s="1"/>
  <c r="AJ1163" i="1"/>
  <c r="Q1163" i="1"/>
  <c r="AQ1162" i="1"/>
  <c r="AO1162" i="1"/>
  <c r="AL1162" i="1"/>
  <c r="AJ1162" i="1"/>
  <c r="AK1162" i="1" s="1"/>
  <c r="Q1162" i="1"/>
  <c r="AO1161" i="1"/>
  <c r="AL1161" i="1"/>
  <c r="AQ1161" i="1" s="1"/>
  <c r="AJ1161" i="1"/>
  <c r="Q1161" i="1"/>
  <c r="AQ1160" i="1"/>
  <c r="AO1160" i="1"/>
  <c r="AL1160" i="1"/>
  <c r="AJ1160" i="1"/>
  <c r="Q1160" i="1"/>
  <c r="AQ1159" i="1"/>
  <c r="AO1159" i="1"/>
  <c r="AL1159" i="1"/>
  <c r="AK1159" i="1"/>
  <c r="AJ1159" i="1"/>
  <c r="Q1159" i="1"/>
  <c r="AO1158" i="1"/>
  <c r="AL1158" i="1"/>
  <c r="AQ1158" i="1" s="1"/>
  <c r="AK1158" i="1"/>
  <c r="AJ1158" i="1"/>
  <c r="Q1158" i="1"/>
  <c r="AQ1157" i="1"/>
  <c r="AL1157" i="1"/>
  <c r="AJ1157" i="1"/>
  <c r="AO1157" i="1" s="1"/>
  <c r="Q1157" i="1"/>
  <c r="AL1156" i="1"/>
  <c r="AQ1156" i="1" s="1"/>
  <c r="AJ1156" i="1"/>
  <c r="AO1156" i="1" s="1"/>
  <c r="Q1156" i="1"/>
  <c r="AL1155" i="1"/>
  <c r="AQ1155" i="1" s="1"/>
  <c r="AJ1155" i="1"/>
  <c r="AO1155" i="1" s="1"/>
  <c r="Q1155" i="1"/>
  <c r="AO1154" i="1"/>
  <c r="AL1154" i="1"/>
  <c r="AQ1154" i="1" s="1"/>
  <c r="AJ1154" i="1"/>
  <c r="Q1154" i="1"/>
  <c r="AQ1153" i="1"/>
  <c r="AO1153" i="1"/>
  <c r="AL1153" i="1"/>
  <c r="AJ1153" i="1"/>
  <c r="AK1153" i="1" s="1"/>
  <c r="Q1153" i="1"/>
  <c r="AO1152" i="1"/>
  <c r="AL1152" i="1"/>
  <c r="AQ1152" i="1" s="1"/>
  <c r="AK1152" i="1"/>
  <c r="AJ1152" i="1"/>
  <c r="Q1152" i="1"/>
  <c r="AQ1151" i="1"/>
  <c r="AL1151" i="1"/>
  <c r="AJ1151" i="1"/>
  <c r="AO1151" i="1" s="1"/>
  <c r="Q1151" i="1"/>
  <c r="AL1150" i="1"/>
  <c r="AQ1150" i="1" s="1"/>
  <c r="AJ1150" i="1"/>
  <c r="AO1150" i="1" s="1"/>
  <c r="Q1150" i="1"/>
  <c r="AL1149" i="1"/>
  <c r="AQ1149" i="1" s="1"/>
  <c r="AJ1149" i="1"/>
  <c r="AO1149" i="1" s="1"/>
  <c r="Q1149" i="1"/>
  <c r="AO1148" i="1"/>
  <c r="AL1148" i="1"/>
  <c r="AQ1148" i="1" s="1"/>
  <c r="AJ1148" i="1"/>
  <c r="Q1148" i="1"/>
  <c r="AQ1147" i="1"/>
  <c r="AO1147" i="1"/>
  <c r="AL1147" i="1"/>
  <c r="AJ1147" i="1"/>
  <c r="Q1147" i="1"/>
  <c r="AQ1146" i="1"/>
  <c r="AL1146" i="1"/>
  <c r="AJ1146" i="1"/>
  <c r="AO1146" i="1" s="1"/>
  <c r="Q1146" i="1"/>
  <c r="AO1145" i="1"/>
  <c r="AL1145" i="1"/>
  <c r="AQ1145" i="1" s="1"/>
  <c r="AK1145" i="1"/>
  <c r="AJ1145" i="1"/>
  <c r="Q1145" i="1"/>
  <c r="AQ1144" i="1"/>
  <c r="AL1144" i="1"/>
  <c r="AJ1144" i="1"/>
  <c r="AO1144" i="1" s="1"/>
  <c r="Q1144" i="1"/>
  <c r="AL1143" i="1"/>
  <c r="AQ1143" i="1" s="1"/>
  <c r="AJ1143" i="1"/>
  <c r="AO1143" i="1" s="1"/>
  <c r="Q1143" i="1"/>
  <c r="AO1142" i="1"/>
  <c r="AL1142" i="1"/>
  <c r="AQ1142" i="1" s="1"/>
  <c r="AK1142" i="1"/>
  <c r="AJ1142" i="1"/>
  <c r="Q1142" i="1"/>
  <c r="AQ1141" i="1"/>
  <c r="AO1141" i="1"/>
  <c r="AL1141" i="1"/>
  <c r="AJ1141" i="1"/>
  <c r="Q1141" i="1"/>
  <c r="AQ1140" i="1"/>
  <c r="AL1140" i="1"/>
  <c r="AJ1140" i="1"/>
  <c r="AO1140" i="1" s="1"/>
  <c r="Q1140" i="1"/>
  <c r="AO1139" i="1"/>
  <c r="AL1139" i="1"/>
  <c r="AQ1139" i="1" s="1"/>
  <c r="AJ1139" i="1"/>
  <c r="Q1139" i="1"/>
  <c r="AQ1138" i="1"/>
  <c r="AO1138" i="1"/>
  <c r="AL1138" i="1"/>
  <c r="AJ1138" i="1"/>
  <c r="Q1138" i="1"/>
  <c r="AQ1137" i="1"/>
  <c r="AL1137" i="1"/>
  <c r="AJ1137" i="1"/>
  <c r="AO1137" i="1" s="1"/>
  <c r="Q1137" i="1"/>
  <c r="AL1136" i="1"/>
  <c r="AQ1136" i="1" s="1"/>
  <c r="AK1136" i="1"/>
  <c r="AJ1136" i="1"/>
  <c r="AO1136" i="1" s="1"/>
  <c r="Q1136" i="1"/>
  <c r="AQ1135" i="1"/>
  <c r="AO1135" i="1"/>
  <c r="AL1135" i="1"/>
  <c r="AJ1135" i="1"/>
  <c r="Q1135" i="1"/>
  <c r="AQ1134" i="1"/>
  <c r="AL1134" i="1"/>
  <c r="AJ1134" i="1"/>
  <c r="AO1134" i="1" s="1"/>
  <c r="Q1134" i="1"/>
  <c r="AL1133" i="1"/>
  <c r="AQ1133" i="1" s="1"/>
  <c r="AJ1133" i="1"/>
  <c r="AO1133" i="1" s="1"/>
  <c r="Q1133" i="1"/>
  <c r="AO1132" i="1"/>
  <c r="AL1132" i="1"/>
  <c r="AQ1132" i="1" s="1"/>
  <c r="AJ1132" i="1"/>
  <c r="Q1132" i="1"/>
  <c r="AQ1131" i="1"/>
  <c r="AO1131" i="1"/>
  <c r="AL1131" i="1"/>
  <c r="AJ1131" i="1"/>
  <c r="Q1131" i="1"/>
  <c r="AQ1130" i="1"/>
  <c r="AL1130" i="1"/>
  <c r="AJ1130" i="1"/>
  <c r="AO1130" i="1" s="1"/>
  <c r="Q1130" i="1"/>
  <c r="AO1129" i="1"/>
  <c r="AL1129" i="1"/>
  <c r="AQ1129" i="1" s="1"/>
  <c r="AJ1129" i="1"/>
  <c r="Q1129" i="1"/>
  <c r="AQ1128" i="1"/>
  <c r="AL1128" i="1"/>
  <c r="AJ1128" i="1"/>
  <c r="AK1128" i="1" s="1"/>
  <c r="Q1128" i="1"/>
  <c r="AL1127" i="1"/>
  <c r="AQ1127" i="1" s="1"/>
  <c r="AJ1127" i="1"/>
  <c r="AO1127" i="1" s="1"/>
  <c r="Q1127" i="1"/>
  <c r="AL1126" i="1"/>
  <c r="AQ1126" i="1" s="1"/>
  <c r="AJ1126" i="1"/>
  <c r="AO1126" i="1" s="1"/>
  <c r="Q1126" i="1"/>
  <c r="AO1125" i="1"/>
  <c r="AL1125" i="1"/>
  <c r="AQ1125" i="1" s="1"/>
  <c r="AJ1125" i="1"/>
  <c r="Q1125" i="1"/>
  <c r="AQ1124" i="1"/>
  <c r="AO1124" i="1"/>
  <c r="AL1124" i="1"/>
  <c r="AJ1124" i="1"/>
  <c r="Q1124" i="1"/>
  <c r="AL1123" i="1"/>
  <c r="AQ1123" i="1" s="1"/>
  <c r="AJ1123" i="1"/>
  <c r="AO1123" i="1" s="1"/>
  <c r="Q1123" i="1"/>
  <c r="AO1122" i="1"/>
  <c r="AL1122" i="1"/>
  <c r="AQ1122" i="1" s="1"/>
  <c r="AK1122" i="1"/>
  <c r="AJ1122" i="1"/>
  <c r="Q1122" i="1"/>
  <c r="AQ1121" i="1"/>
  <c r="AL1121" i="1"/>
  <c r="AJ1121" i="1"/>
  <c r="AO1121" i="1" s="1"/>
  <c r="Q1121" i="1"/>
  <c r="AL1120" i="1"/>
  <c r="AQ1120" i="1" s="1"/>
  <c r="AJ1120" i="1"/>
  <c r="AO1120" i="1" s="1"/>
  <c r="Q1120" i="1"/>
  <c r="AO1119" i="1"/>
  <c r="AL1119" i="1"/>
  <c r="AQ1119" i="1" s="1"/>
  <c r="AJ1119" i="1"/>
  <c r="AK1119" i="1" s="1"/>
  <c r="Q1119" i="1"/>
  <c r="AL1118" i="1"/>
  <c r="AQ1118" i="1" s="1"/>
  <c r="AJ1118" i="1"/>
  <c r="AO1118" i="1" s="1"/>
  <c r="Q1118" i="1"/>
  <c r="AO1117" i="1"/>
  <c r="AL1117" i="1"/>
  <c r="AQ1117" i="1" s="1"/>
  <c r="AJ1117" i="1"/>
  <c r="Q1117" i="1"/>
  <c r="AQ1116" i="1"/>
  <c r="AO1116" i="1"/>
  <c r="AL1116" i="1"/>
  <c r="AJ1116" i="1"/>
  <c r="Q1116" i="1"/>
  <c r="AQ1115" i="1"/>
  <c r="AL1115" i="1"/>
  <c r="AJ1115" i="1"/>
  <c r="AO1115" i="1" s="1"/>
  <c r="Q1115" i="1"/>
  <c r="AL1114" i="1"/>
  <c r="AQ1114" i="1" s="1"/>
  <c r="AJ1114" i="1"/>
  <c r="AO1114" i="1" s="1"/>
  <c r="Q1114" i="1"/>
  <c r="AO1113" i="1"/>
  <c r="AL1113" i="1"/>
  <c r="AQ1113" i="1" s="1"/>
  <c r="AJ1113" i="1"/>
  <c r="AK1113" i="1" s="1"/>
  <c r="Q1113" i="1"/>
  <c r="AL1112" i="1"/>
  <c r="AQ1112" i="1" s="1"/>
  <c r="AJ1112" i="1"/>
  <c r="AO1112" i="1" s="1"/>
  <c r="Q1112" i="1"/>
  <c r="AO1111" i="1"/>
  <c r="AL1111" i="1"/>
  <c r="AQ1111" i="1" s="1"/>
  <c r="AJ1111" i="1"/>
  <c r="Q1111" i="1"/>
  <c r="AQ1110" i="1"/>
  <c r="AL1110" i="1"/>
  <c r="AJ1110" i="1"/>
  <c r="AO1110" i="1" s="1"/>
  <c r="AP1110" i="1" s="1"/>
  <c r="Q1110" i="1"/>
  <c r="AL1109" i="1"/>
  <c r="AQ1109" i="1" s="1"/>
  <c r="AJ1109" i="1"/>
  <c r="AO1109" i="1" s="1"/>
  <c r="Q1109" i="1"/>
  <c r="AO1108" i="1"/>
  <c r="AL1108" i="1"/>
  <c r="AQ1108" i="1" s="1"/>
  <c r="AJ1108" i="1"/>
  <c r="Q1108" i="1"/>
  <c r="AQ1107" i="1"/>
  <c r="AO1107" i="1"/>
  <c r="AL1107" i="1"/>
  <c r="AJ1107" i="1"/>
  <c r="Q1107" i="1"/>
  <c r="AQ1106" i="1"/>
  <c r="AL1106" i="1"/>
  <c r="AJ1106" i="1"/>
  <c r="AO1106" i="1" s="1"/>
  <c r="Q1106" i="1"/>
  <c r="AO1105" i="1"/>
  <c r="AL1105" i="1"/>
  <c r="AQ1105" i="1" s="1"/>
  <c r="AK1105" i="1"/>
  <c r="AJ1105" i="1"/>
  <c r="Q1105" i="1"/>
  <c r="AQ1104" i="1"/>
  <c r="AO1104" i="1"/>
  <c r="AL1104" i="1"/>
  <c r="AK1104" i="1"/>
  <c r="AJ1104" i="1"/>
  <c r="Q1104" i="1"/>
  <c r="AO1103" i="1"/>
  <c r="AL1103" i="1"/>
  <c r="AQ1103" i="1" s="1"/>
  <c r="AJ1103" i="1"/>
  <c r="Q1103" i="1"/>
  <c r="AQ1102" i="1"/>
  <c r="AO1102" i="1"/>
  <c r="AL1102" i="1"/>
  <c r="AJ1102" i="1"/>
  <c r="Q1102" i="1"/>
  <c r="AQ1101" i="1"/>
  <c r="AL1101" i="1"/>
  <c r="AJ1101" i="1"/>
  <c r="AO1101" i="1" s="1"/>
  <c r="Q1101" i="1"/>
  <c r="AL1100" i="1"/>
  <c r="AQ1100" i="1" s="1"/>
  <c r="AJ1100" i="1"/>
  <c r="AO1100" i="1" s="1"/>
  <c r="Q1100" i="1"/>
  <c r="AO1099" i="1"/>
  <c r="AL1099" i="1"/>
  <c r="AQ1099" i="1" s="1"/>
  <c r="AK1099" i="1"/>
  <c r="AJ1099" i="1"/>
  <c r="Q1099" i="1"/>
  <c r="AQ1098" i="1"/>
  <c r="AO1098" i="1"/>
  <c r="AL1098" i="1"/>
  <c r="AJ1098" i="1"/>
  <c r="Q1098" i="1"/>
  <c r="AL1097" i="1"/>
  <c r="AQ1097" i="1" s="1"/>
  <c r="AJ1097" i="1"/>
  <c r="AO1097" i="1" s="1"/>
  <c r="Q1097" i="1"/>
  <c r="AO1096" i="1"/>
  <c r="AL1096" i="1"/>
  <c r="AQ1096" i="1" s="1"/>
  <c r="AJ1096" i="1"/>
  <c r="Q1096" i="1"/>
  <c r="AQ1095" i="1"/>
  <c r="AO1095" i="1"/>
  <c r="AL1095" i="1"/>
  <c r="AJ1095" i="1"/>
  <c r="Q1095" i="1"/>
  <c r="AQ1094" i="1"/>
  <c r="AL1094" i="1"/>
  <c r="AJ1094" i="1"/>
  <c r="AO1094" i="1" s="1"/>
  <c r="Q1094" i="1"/>
  <c r="AL1093" i="1"/>
  <c r="AQ1093" i="1" s="1"/>
  <c r="AJ1093" i="1"/>
  <c r="AO1093" i="1" s="1"/>
  <c r="Q1093" i="1"/>
  <c r="AO1092" i="1"/>
  <c r="AL1092" i="1"/>
  <c r="AQ1092" i="1" s="1"/>
  <c r="AJ1092" i="1"/>
  <c r="Q1092" i="1"/>
  <c r="AQ1091" i="1"/>
  <c r="AO1091" i="1"/>
  <c r="AL1091" i="1"/>
  <c r="AJ1091" i="1"/>
  <c r="Q1091" i="1"/>
  <c r="AQ1090" i="1"/>
  <c r="AL1090" i="1"/>
  <c r="AJ1090" i="1"/>
  <c r="AO1090" i="1" s="1"/>
  <c r="Q1090" i="1"/>
  <c r="AO1089" i="1"/>
  <c r="AL1089" i="1"/>
  <c r="AQ1089" i="1" s="1"/>
  <c r="AJ1089" i="1"/>
  <c r="Q1089" i="1"/>
  <c r="AQ1088" i="1"/>
  <c r="AO1088" i="1"/>
  <c r="AL1088" i="1"/>
  <c r="AJ1088" i="1"/>
  <c r="Q1088" i="1"/>
  <c r="AQ1087" i="1"/>
  <c r="AL1087" i="1"/>
  <c r="AJ1087" i="1"/>
  <c r="AO1087" i="1" s="1"/>
  <c r="Q1087" i="1"/>
  <c r="AL1086" i="1"/>
  <c r="AQ1086" i="1" s="1"/>
  <c r="AK1086" i="1"/>
  <c r="AJ1086" i="1"/>
  <c r="AO1086" i="1" s="1"/>
  <c r="Q1086" i="1"/>
  <c r="AQ1085" i="1"/>
  <c r="AO1085" i="1"/>
  <c r="AL1085" i="1"/>
  <c r="AJ1085" i="1"/>
  <c r="AK1085" i="1" s="1"/>
  <c r="Q1085" i="1"/>
  <c r="AQ1084" i="1"/>
  <c r="AL1084" i="1"/>
  <c r="AJ1084" i="1"/>
  <c r="AO1084" i="1" s="1"/>
  <c r="Q1084" i="1"/>
  <c r="AO1083" i="1"/>
  <c r="AL1083" i="1"/>
  <c r="AQ1083" i="1" s="1"/>
  <c r="AJ1083" i="1"/>
  <c r="Q1083" i="1"/>
  <c r="AQ1082" i="1"/>
  <c r="AO1082" i="1"/>
  <c r="AL1082" i="1"/>
  <c r="AJ1082" i="1"/>
  <c r="Q1082" i="1"/>
  <c r="AQ1081" i="1"/>
  <c r="AO1081" i="1"/>
  <c r="AP1081" i="1" s="1"/>
  <c r="AL1081" i="1"/>
  <c r="AK1081" i="1"/>
  <c r="AJ1081" i="1"/>
  <c r="Q1081" i="1"/>
  <c r="AQ1080" i="1"/>
  <c r="AL1080" i="1"/>
  <c r="AJ1080" i="1"/>
  <c r="AO1080" i="1" s="1"/>
  <c r="Q1080" i="1"/>
  <c r="AL1079" i="1"/>
  <c r="AQ1079" i="1" s="1"/>
  <c r="AK1079" i="1"/>
  <c r="AJ1079" i="1"/>
  <c r="AO1079" i="1" s="1"/>
  <c r="Q1079" i="1"/>
  <c r="AQ1078" i="1"/>
  <c r="AO1078" i="1"/>
  <c r="AL1078" i="1"/>
  <c r="AJ1078" i="1"/>
  <c r="AK1078" i="1" s="1"/>
  <c r="Q1078" i="1"/>
  <c r="AQ1077" i="1"/>
  <c r="AL1077" i="1"/>
  <c r="AJ1077" i="1"/>
  <c r="AO1077" i="1" s="1"/>
  <c r="AP1077" i="1" s="1"/>
  <c r="Q1077" i="1"/>
  <c r="AL1076" i="1"/>
  <c r="AQ1076" i="1" s="1"/>
  <c r="AJ1076" i="1"/>
  <c r="AK1076" i="1" s="1"/>
  <c r="Q1076" i="1"/>
  <c r="AL1075" i="1"/>
  <c r="AQ1075" i="1" s="1"/>
  <c r="AK1075" i="1"/>
  <c r="AJ1075" i="1"/>
  <c r="AO1075" i="1" s="1"/>
  <c r="Q1075" i="1"/>
  <c r="AQ1074" i="1"/>
  <c r="AO1074" i="1"/>
  <c r="AL1074" i="1"/>
  <c r="AJ1074" i="1"/>
  <c r="Q1074" i="1"/>
  <c r="AQ1073" i="1"/>
  <c r="AL1073" i="1"/>
  <c r="AJ1073" i="1"/>
  <c r="AO1073" i="1" s="1"/>
  <c r="Q1073" i="1"/>
  <c r="AQ1072" i="1"/>
  <c r="AL1072" i="1"/>
  <c r="AJ1072" i="1"/>
  <c r="AO1072" i="1" s="1"/>
  <c r="Q1072" i="1"/>
  <c r="AO1071" i="1"/>
  <c r="AL1071" i="1"/>
  <c r="AQ1071" i="1" s="1"/>
  <c r="AJ1071" i="1"/>
  <c r="Q1071" i="1"/>
  <c r="AQ1070" i="1"/>
  <c r="AO1070" i="1"/>
  <c r="AL1070" i="1"/>
  <c r="AJ1070" i="1"/>
  <c r="Q1070" i="1"/>
  <c r="AQ1069" i="1"/>
  <c r="AL1069" i="1"/>
  <c r="AJ1069" i="1"/>
  <c r="AO1069" i="1" s="1"/>
  <c r="Q1069" i="1"/>
  <c r="AO1068" i="1"/>
  <c r="AL1068" i="1"/>
  <c r="AQ1068" i="1" s="1"/>
  <c r="AJ1068" i="1"/>
  <c r="Q1068" i="1"/>
  <c r="AQ1067" i="1"/>
  <c r="AO1067" i="1"/>
  <c r="AL1067" i="1"/>
  <c r="AJ1067" i="1"/>
  <c r="Q1067" i="1"/>
  <c r="AQ1066" i="1"/>
  <c r="AL1066" i="1"/>
  <c r="AJ1066" i="1"/>
  <c r="AO1066" i="1" s="1"/>
  <c r="Q1066" i="1"/>
  <c r="AL1065" i="1"/>
  <c r="AQ1065" i="1" s="1"/>
  <c r="AK1065" i="1"/>
  <c r="AJ1065" i="1"/>
  <c r="AO1065" i="1" s="1"/>
  <c r="Q1065" i="1"/>
  <c r="AQ1064" i="1"/>
  <c r="AO1064" i="1"/>
  <c r="AL1064" i="1"/>
  <c r="AJ1064" i="1"/>
  <c r="AK1064" i="1" s="1"/>
  <c r="Q1064" i="1"/>
  <c r="AQ1063" i="1"/>
  <c r="AL1063" i="1"/>
  <c r="AJ1063" i="1"/>
  <c r="AO1063" i="1" s="1"/>
  <c r="Q1063" i="1"/>
  <c r="AL1062" i="1"/>
  <c r="AQ1062" i="1" s="1"/>
  <c r="AJ1062" i="1"/>
  <c r="AK1062" i="1" s="1"/>
  <c r="Q1062" i="1"/>
  <c r="AL1061" i="1"/>
  <c r="AQ1061" i="1" s="1"/>
  <c r="AK1061" i="1"/>
  <c r="AJ1061" i="1"/>
  <c r="AO1061" i="1" s="1"/>
  <c r="Q1061" i="1"/>
  <c r="AQ1060" i="1"/>
  <c r="AO1060" i="1"/>
  <c r="AL1060" i="1"/>
  <c r="AJ1060" i="1"/>
  <c r="AK1060" i="1" s="1"/>
  <c r="Q1060" i="1"/>
  <c r="AQ1059" i="1"/>
  <c r="AL1059" i="1"/>
  <c r="AJ1059" i="1"/>
  <c r="AO1059" i="1" s="1"/>
  <c r="Q1059" i="1"/>
  <c r="AO1058" i="1"/>
  <c r="AL1058" i="1"/>
  <c r="AQ1058" i="1" s="1"/>
  <c r="AJ1058" i="1"/>
  <c r="Q1058" i="1"/>
  <c r="AQ1057" i="1"/>
  <c r="AO1057" i="1"/>
  <c r="AL1057" i="1"/>
  <c r="AJ1057" i="1"/>
  <c r="Q1057" i="1"/>
  <c r="AQ1056" i="1"/>
  <c r="AL1056" i="1"/>
  <c r="AJ1056" i="1"/>
  <c r="AO1056" i="1" s="1"/>
  <c r="Q1056" i="1"/>
  <c r="AL1055" i="1"/>
  <c r="AQ1055" i="1" s="1"/>
  <c r="AJ1055" i="1"/>
  <c r="AO1055" i="1" s="1"/>
  <c r="Q1055" i="1"/>
  <c r="AO1054" i="1"/>
  <c r="AL1054" i="1"/>
  <c r="AQ1054" i="1" s="1"/>
  <c r="AK1054" i="1"/>
  <c r="AJ1054" i="1"/>
  <c r="Q1054" i="1"/>
  <c r="AQ1053" i="1"/>
  <c r="AO1053" i="1"/>
  <c r="AL1053" i="1"/>
  <c r="AJ1053" i="1"/>
  <c r="Q1053" i="1"/>
  <c r="AQ1052" i="1"/>
  <c r="AL1052" i="1"/>
  <c r="AJ1052" i="1"/>
  <c r="AO1052" i="1" s="1"/>
  <c r="Q1052" i="1"/>
  <c r="AO1051" i="1"/>
  <c r="AL1051" i="1"/>
  <c r="AQ1051" i="1" s="1"/>
  <c r="AK1051" i="1"/>
  <c r="AJ1051" i="1"/>
  <c r="Q1051" i="1"/>
  <c r="AQ1050" i="1"/>
  <c r="AL1050" i="1"/>
  <c r="AJ1050" i="1"/>
  <c r="AO1050" i="1" s="1"/>
  <c r="Q1050" i="1"/>
  <c r="AL1049" i="1"/>
  <c r="AQ1049" i="1" s="1"/>
  <c r="AJ1049" i="1"/>
  <c r="AO1049" i="1" s="1"/>
  <c r="Q1049" i="1"/>
  <c r="AL1048" i="1"/>
  <c r="AQ1048" i="1" s="1"/>
  <c r="AJ1048" i="1"/>
  <c r="AO1048" i="1" s="1"/>
  <c r="Q1048" i="1"/>
  <c r="AO1047" i="1"/>
  <c r="AL1047" i="1"/>
  <c r="AQ1047" i="1" s="1"/>
  <c r="AJ1047" i="1"/>
  <c r="Q1047" i="1"/>
  <c r="AQ1046" i="1"/>
  <c r="AO1046" i="1"/>
  <c r="AL1046" i="1"/>
  <c r="AJ1046" i="1"/>
  <c r="AK1046" i="1" s="1"/>
  <c r="Q1046" i="1"/>
  <c r="AL1045" i="1"/>
  <c r="AQ1045" i="1" s="1"/>
  <c r="AJ1045" i="1"/>
  <c r="AO1045" i="1" s="1"/>
  <c r="Q1045" i="1"/>
  <c r="AL1044" i="1"/>
  <c r="AQ1044" i="1" s="1"/>
  <c r="AJ1044" i="1"/>
  <c r="AK1044" i="1" s="1"/>
  <c r="Q1044" i="1"/>
  <c r="AL1043" i="1"/>
  <c r="AQ1043" i="1" s="1"/>
  <c r="AK1043" i="1"/>
  <c r="AJ1043" i="1"/>
  <c r="AO1043" i="1" s="1"/>
  <c r="Q1043" i="1"/>
  <c r="AQ1042" i="1"/>
  <c r="AL1042" i="1"/>
  <c r="AJ1042" i="1"/>
  <c r="AO1042" i="1" s="1"/>
  <c r="AP1042" i="1" s="1"/>
  <c r="Q1042" i="1"/>
  <c r="AL1041" i="1"/>
  <c r="AQ1041" i="1" s="1"/>
  <c r="AJ1041" i="1"/>
  <c r="AO1041" i="1" s="1"/>
  <c r="Q1041" i="1"/>
  <c r="AO1040" i="1"/>
  <c r="AL1040" i="1"/>
  <c r="AQ1040" i="1" s="1"/>
  <c r="AJ1040" i="1"/>
  <c r="Q1040" i="1"/>
  <c r="AQ1039" i="1"/>
  <c r="AO1039" i="1"/>
  <c r="AL1039" i="1"/>
  <c r="AJ1039" i="1"/>
  <c r="Q1039" i="1"/>
  <c r="AQ1038" i="1"/>
  <c r="AL1038" i="1"/>
  <c r="AJ1038" i="1"/>
  <c r="AO1038" i="1" s="1"/>
  <c r="Q1038" i="1"/>
  <c r="AL1037" i="1"/>
  <c r="AQ1037" i="1" s="1"/>
  <c r="AJ1037" i="1"/>
  <c r="AK1037" i="1" s="1"/>
  <c r="Q1037" i="1"/>
  <c r="AL1036" i="1"/>
  <c r="AQ1036" i="1" s="1"/>
  <c r="AJ1036" i="1"/>
  <c r="AO1036" i="1" s="1"/>
  <c r="Q1036" i="1"/>
  <c r="AL1035" i="1"/>
  <c r="AQ1035" i="1" s="1"/>
  <c r="AJ1035" i="1"/>
  <c r="AO1035" i="1" s="1"/>
  <c r="Q1035" i="1"/>
  <c r="AO1034" i="1"/>
  <c r="AL1034" i="1"/>
  <c r="AQ1034" i="1" s="1"/>
  <c r="AJ1034" i="1"/>
  <c r="Q1034" i="1"/>
  <c r="AQ1033" i="1"/>
  <c r="AO1033" i="1"/>
  <c r="AL1033" i="1"/>
  <c r="AJ1033" i="1"/>
  <c r="AK1033" i="1" s="1"/>
  <c r="Q1033" i="1"/>
  <c r="AL1032" i="1"/>
  <c r="AQ1032" i="1" s="1"/>
  <c r="AJ1032" i="1"/>
  <c r="AO1032" i="1" s="1"/>
  <c r="Q1032" i="1"/>
  <c r="AO1031" i="1"/>
  <c r="AL1031" i="1"/>
  <c r="AQ1031" i="1" s="1"/>
  <c r="AJ1031" i="1"/>
  <c r="Q1031" i="1"/>
  <c r="AQ1030" i="1"/>
  <c r="AO1030" i="1"/>
  <c r="AL1030" i="1"/>
  <c r="AJ1030" i="1"/>
  <c r="Q1030" i="1"/>
  <c r="AL1029" i="1"/>
  <c r="AQ1029" i="1" s="1"/>
  <c r="AJ1029" i="1"/>
  <c r="AO1029" i="1" s="1"/>
  <c r="Q1029" i="1"/>
  <c r="AO1028" i="1"/>
  <c r="AL1028" i="1"/>
  <c r="AQ1028" i="1" s="1"/>
  <c r="AJ1028" i="1"/>
  <c r="Q1028" i="1"/>
  <c r="AQ1027" i="1"/>
  <c r="AO1027" i="1"/>
  <c r="AL1027" i="1"/>
  <c r="AJ1027" i="1"/>
  <c r="Q1027" i="1"/>
  <c r="AQ1026" i="1"/>
  <c r="AL1026" i="1"/>
  <c r="AJ1026" i="1"/>
  <c r="AO1026" i="1" s="1"/>
  <c r="Q1026" i="1"/>
  <c r="AL1025" i="1"/>
  <c r="AQ1025" i="1" s="1"/>
  <c r="AJ1025" i="1"/>
  <c r="AO1025" i="1" s="1"/>
  <c r="Q1025" i="1"/>
  <c r="AL1024" i="1"/>
  <c r="AQ1024" i="1" s="1"/>
  <c r="AJ1024" i="1"/>
  <c r="AO1024" i="1" s="1"/>
  <c r="Q1024" i="1"/>
  <c r="AO1023" i="1"/>
  <c r="AL1023" i="1"/>
  <c r="AQ1023" i="1" s="1"/>
  <c r="AJ1023" i="1"/>
  <c r="Q1023" i="1"/>
  <c r="AQ1022" i="1"/>
  <c r="AO1022" i="1"/>
  <c r="AL1022" i="1"/>
  <c r="AJ1022" i="1"/>
  <c r="Q1022" i="1"/>
  <c r="AL1021" i="1"/>
  <c r="AQ1021" i="1" s="1"/>
  <c r="AJ1021" i="1"/>
  <c r="AO1021" i="1" s="1"/>
  <c r="Q1021" i="1"/>
  <c r="AQ1020" i="1"/>
  <c r="AO1020" i="1"/>
  <c r="AL1020" i="1"/>
  <c r="AJ1020" i="1"/>
  <c r="Q1020" i="1"/>
  <c r="AQ1019" i="1"/>
  <c r="AL1019" i="1"/>
  <c r="AJ1019" i="1"/>
  <c r="AO1019" i="1" s="1"/>
  <c r="Q1019" i="1"/>
  <c r="AL1018" i="1"/>
  <c r="AQ1018" i="1" s="1"/>
  <c r="AJ1018" i="1"/>
  <c r="AO1018" i="1" s="1"/>
  <c r="Q1018" i="1"/>
  <c r="AL1017" i="1"/>
  <c r="AQ1017" i="1" s="1"/>
  <c r="AJ1017" i="1"/>
  <c r="AO1017" i="1" s="1"/>
  <c r="Q1017" i="1"/>
  <c r="AO1016" i="1"/>
  <c r="AL1016" i="1"/>
  <c r="AQ1016" i="1" s="1"/>
  <c r="AJ1016" i="1"/>
  <c r="Q1016" i="1"/>
  <c r="AQ1015" i="1"/>
  <c r="AO1015" i="1"/>
  <c r="AL1015" i="1"/>
  <c r="AJ1015" i="1"/>
  <c r="AK1015" i="1" s="1"/>
  <c r="Q1015" i="1"/>
  <c r="AL1014" i="1"/>
  <c r="AQ1014" i="1" s="1"/>
  <c r="AJ1014" i="1"/>
  <c r="AO1014" i="1" s="1"/>
  <c r="Q1014" i="1"/>
  <c r="AO1013" i="1"/>
  <c r="AL1013" i="1"/>
  <c r="AQ1013" i="1" s="1"/>
  <c r="AJ1013" i="1"/>
  <c r="Q1013" i="1"/>
  <c r="AQ1012" i="1"/>
  <c r="AO1012" i="1"/>
  <c r="AL1012" i="1"/>
  <c r="AJ1012" i="1"/>
  <c r="Q1012" i="1"/>
  <c r="AL1011" i="1"/>
  <c r="AQ1011" i="1" s="1"/>
  <c r="AJ1011" i="1"/>
  <c r="AO1011" i="1" s="1"/>
  <c r="Q1011" i="1"/>
  <c r="AO1010" i="1"/>
  <c r="AL1010" i="1"/>
  <c r="AQ1010" i="1" s="1"/>
  <c r="AJ1010" i="1"/>
  <c r="Q1010" i="1"/>
  <c r="AQ1009" i="1"/>
  <c r="AO1009" i="1"/>
  <c r="AL1009" i="1"/>
  <c r="AJ1009" i="1"/>
  <c r="Q1009" i="1"/>
  <c r="AQ1008" i="1"/>
  <c r="AL1008" i="1"/>
  <c r="AJ1008" i="1"/>
  <c r="AO1008" i="1" s="1"/>
  <c r="Q1008" i="1"/>
  <c r="AQ1007" i="1"/>
  <c r="AL1007" i="1"/>
  <c r="AJ1007" i="1"/>
  <c r="AO1007" i="1" s="1"/>
  <c r="Q1007" i="1"/>
  <c r="AL1006" i="1"/>
  <c r="AQ1006" i="1" s="1"/>
  <c r="AJ1006" i="1"/>
  <c r="AO1006" i="1" s="1"/>
  <c r="Q1006" i="1"/>
  <c r="AL1005" i="1"/>
  <c r="AQ1005" i="1" s="1"/>
  <c r="AJ1005" i="1"/>
  <c r="AK1005" i="1" s="1"/>
  <c r="Q1005" i="1"/>
  <c r="AL1004" i="1"/>
  <c r="AQ1004" i="1" s="1"/>
  <c r="AJ1004" i="1"/>
  <c r="AO1004" i="1" s="1"/>
  <c r="Q1004" i="1"/>
  <c r="AL1003" i="1"/>
  <c r="AQ1003" i="1" s="1"/>
  <c r="AK1003" i="1"/>
  <c r="AJ1003" i="1"/>
  <c r="AO1003" i="1" s="1"/>
  <c r="Q1003" i="1"/>
  <c r="AQ1002" i="1"/>
  <c r="AO1002" i="1"/>
  <c r="AL1002" i="1"/>
  <c r="AJ1002" i="1"/>
  <c r="AK1002" i="1" s="1"/>
  <c r="Q1002" i="1"/>
  <c r="AO1001" i="1"/>
  <c r="AP1001" i="1" s="1"/>
  <c r="AL1001" i="1"/>
  <c r="AQ1001" i="1" s="1"/>
  <c r="AJ1001" i="1"/>
  <c r="Q1001" i="1"/>
  <c r="AQ1000" i="1"/>
  <c r="AO1000" i="1"/>
  <c r="AL1000" i="1"/>
  <c r="AJ1000" i="1"/>
  <c r="Q1000" i="1"/>
  <c r="AQ999" i="1"/>
  <c r="AL999" i="1"/>
  <c r="AJ999" i="1"/>
  <c r="AO999" i="1" s="1"/>
  <c r="Q999" i="1"/>
  <c r="AO998" i="1"/>
  <c r="AL998" i="1"/>
  <c r="AQ998" i="1" s="1"/>
  <c r="AJ998" i="1"/>
  <c r="Q998" i="1"/>
  <c r="AQ997" i="1"/>
  <c r="AO997" i="1"/>
  <c r="AL997" i="1"/>
  <c r="AJ997" i="1"/>
  <c r="Q997" i="1"/>
  <c r="AQ996" i="1"/>
  <c r="AL996" i="1"/>
  <c r="AJ996" i="1"/>
  <c r="AO996" i="1" s="1"/>
  <c r="Q996" i="1"/>
  <c r="AL995" i="1"/>
  <c r="AQ995" i="1" s="1"/>
  <c r="AJ995" i="1"/>
  <c r="AO995" i="1" s="1"/>
  <c r="Q995" i="1"/>
  <c r="AO994" i="1"/>
  <c r="AL994" i="1"/>
  <c r="AQ994" i="1" s="1"/>
  <c r="AJ994" i="1"/>
  <c r="Q994" i="1"/>
  <c r="AQ993" i="1"/>
  <c r="AO993" i="1"/>
  <c r="AL993" i="1"/>
  <c r="AJ993" i="1"/>
  <c r="Q993" i="1"/>
  <c r="AQ992" i="1"/>
  <c r="AL992" i="1"/>
  <c r="AJ992" i="1"/>
  <c r="AO992" i="1" s="1"/>
  <c r="Q992" i="1"/>
  <c r="AL991" i="1"/>
  <c r="AQ991" i="1" s="1"/>
  <c r="AJ991" i="1"/>
  <c r="AO991" i="1" s="1"/>
  <c r="Q991" i="1"/>
  <c r="AO990" i="1"/>
  <c r="AL990" i="1"/>
  <c r="AQ990" i="1" s="1"/>
  <c r="AJ990" i="1"/>
  <c r="Q990" i="1"/>
  <c r="AQ989" i="1"/>
  <c r="AO989" i="1"/>
  <c r="AL989" i="1"/>
  <c r="AJ989" i="1"/>
  <c r="AK989" i="1" s="1"/>
  <c r="Q989" i="1"/>
  <c r="AL988" i="1"/>
  <c r="AQ988" i="1" s="1"/>
  <c r="AJ988" i="1"/>
  <c r="AO988" i="1" s="1"/>
  <c r="Q988" i="1"/>
  <c r="AO987" i="1"/>
  <c r="AL987" i="1"/>
  <c r="AQ987" i="1" s="1"/>
  <c r="AJ987" i="1"/>
  <c r="Q987" i="1"/>
  <c r="AQ986" i="1"/>
  <c r="AO986" i="1"/>
  <c r="AL986" i="1"/>
  <c r="AJ986" i="1"/>
  <c r="Q986" i="1"/>
  <c r="AQ985" i="1"/>
  <c r="AL985" i="1"/>
  <c r="AJ985" i="1"/>
  <c r="AO985" i="1" s="1"/>
  <c r="Q985" i="1"/>
  <c r="AL984" i="1"/>
  <c r="AQ984" i="1" s="1"/>
  <c r="AJ984" i="1"/>
  <c r="AO984" i="1" s="1"/>
  <c r="Q984" i="1"/>
  <c r="AO983" i="1"/>
  <c r="AL983" i="1"/>
  <c r="AQ983" i="1" s="1"/>
  <c r="AJ983" i="1"/>
  <c r="Q983" i="1"/>
  <c r="AQ982" i="1"/>
  <c r="AO982" i="1"/>
  <c r="AL982" i="1"/>
  <c r="AJ982" i="1"/>
  <c r="Q982" i="1"/>
  <c r="AQ981" i="1"/>
  <c r="AL981" i="1"/>
  <c r="AJ981" i="1"/>
  <c r="AO981" i="1" s="1"/>
  <c r="Q981" i="1"/>
  <c r="AL980" i="1"/>
  <c r="AQ980" i="1" s="1"/>
  <c r="AJ980" i="1"/>
  <c r="AO980" i="1" s="1"/>
  <c r="Q980" i="1"/>
  <c r="AO979" i="1"/>
  <c r="AL979" i="1"/>
  <c r="AQ979" i="1" s="1"/>
  <c r="AJ979" i="1"/>
  <c r="Q979" i="1"/>
  <c r="AQ978" i="1"/>
  <c r="AO978" i="1"/>
  <c r="AL978" i="1"/>
  <c r="AJ978" i="1"/>
  <c r="Q978" i="1"/>
  <c r="AQ977" i="1"/>
  <c r="AL977" i="1"/>
  <c r="AJ977" i="1"/>
  <c r="AO977" i="1" s="1"/>
  <c r="Q977" i="1"/>
  <c r="AL976" i="1"/>
  <c r="AQ976" i="1" s="1"/>
  <c r="AJ976" i="1"/>
  <c r="AO976" i="1" s="1"/>
  <c r="Q976" i="1"/>
  <c r="AO975" i="1"/>
  <c r="AL975" i="1"/>
  <c r="AQ975" i="1" s="1"/>
  <c r="AJ975" i="1"/>
  <c r="Q975" i="1"/>
  <c r="AQ974" i="1"/>
  <c r="AO974" i="1"/>
  <c r="AL974" i="1"/>
  <c r="AJ974" i="1"/>
  <c r="Q974" i="1"/>
  <c r="AQ973" i="1"/>
  <c r="AL973" i="1"/>
  <c r="AJ973" i="1"/>
  <c r="AO973" i="1" s="1"/>
  <c r="Q973" i="1"/>
  <c r="AL972" i="1"/>
  <c r="AQ972" i="1" s="1"/>
  <c r="AJ972" i="1"/>
  <c r="AO972" i="1" s="1"/>
  <c r="Q972" i="1"/>
  <c r="AO971" i="1"/>
  <c r="AL971" i="1"/>
  <c r="AQ971" i="1" s="1"/>
  <c r="AJ971" i="1"/>
  <c r="Q971" i="1"/>
  <c r="AQ970" i="1"/>
  <c r="AO970" i="1"/>
  <c r="AL970" i="1"/>
  <c r="AJ970" i="1"/>
  <c r="Q970" i="1"/>
  <c r="AQ969" i="1"/>
  <c r="AL969" i="1"/>
  <c r="AJ969" i="1"/>
  <c r="AO969" i="1" s="1"/>
  <c r="Q969" i="1"/>
  <c r="AL968" i="1"/>
  <c r="AQ968" i="1" s="1"/>
  <c r="AJ968" i="1"/>
  <c r="AO968" i="1" s="1"/>
  <c r="Q968" i="1"/>
  <c r="AO967" i="1"/>
  <c r="AL967" i="1"/>
  <c r="AQ967" i="1" s="1"/>
  <c r="AJ967" i="1"/>
  <c r="Q967" i="1"/>
  <c r="AQ966" i="1"/>
  <c r="AO966" i="1"/>
  <c r="AL966" i="1"/>
  <c r="AJ966" i="1"/>
  <c r="Q966" i="1"/>
  <c r="AQ965" i="1"/>
  <c r="AL965" i="1"/>
  <c r="AJ965" i="1"/>
  <c r="AO965" i="1" s="1"/>
  <c r="Q965" i="1"/>
  <c r="AL964" i="1"/>
  <c r="AQ964" i="1" s="1"/>
  <c r="AJ964" i="1"/>
  <c r="AO964" i="1" s="1"/>
  <c r="Q964" i="1"/>
  <c r="AO963" i="1"/>
  <c r="AL963" i="1"/>
  <c r="AQ963" i="1" s="1"/>
  <c r="AJ963" i="1"/>
  <c r="Q963" i="1"/>
  <c r="AQ962" i="1"/>
  <c r="AO962" i="1"/>
  <c r="AL962" i="1"/>
  <c r="AJ962" i="1"/>
  <c r="Q962" i="1"/>
  <c r="AQ961" i="1"/>
  <c r="AL961" i="1"/>
  <c r="AJ961" i="1"/>
  <c r="AO961" i="1" s="1"/>
  <c r="Q961" i="1"/>
  <c r="AL960" i="1"/>
  <c r="AQ960" i="1" s="1"/>
  <c r="AJ960" i="1"/>
  <c r="AO960" i="1" s="1"/>
  <c r="Q960" i="1"/>
  <c r="AO959" i="1"/>
  <c r="AL959" i="1"/>
  <c r="AQ959" i="1" s="1"/>
  <c r="AJ959" i="1"/>
  <c r="Q959" i="1"/>
  <c r="AQ958" i="1"/>
  <c r="AO958" i="1"/>
  <c r="AL958" i="1"/>
  <c r="AJ958" i="1"/>
  <c r="Q958" i="1"/>
  <c r="AQ957" i="1"/>
  <c r="AL957" i="1"/>
  <c r="AJ957" i="1"/>
  <c r="AO957" i="1" s="1"/>
  <c r="Q957" i="1"/>
  <c r="AL956" i="1"/>
  <c r="AQ956" i="1" s="1"/>
  <c r="AJ956" i="1"/>
  <c r="AO956" i="1" s="1"/>
  <c r="Q956" i="1"/>
  <c r="AO955" i="1"/>
  <c r="AL955" i="1"/>
  <c r="AQ955" i="1" s="1"/>
  <c r="AJ955" i="1"/>
  <c r="Q955" i="1"/>
  <c r="AQ954" i="1"/>
  <c r="AO954" i="1"/>
  <c r="AL954" i="1"/>
  <c r="AJ954" i="1"/>
  <c r="Q954" i="1"/>
  <c r="AQ953" i="1"/>
  <c r="AL953" i="1"/>
  <c r="AJ953" i="1"/>
  <c r="AO953" i="1" s="1"/>
  <c r="Q953" i="1"/>
  <c r="AL952" i="1"/>
  <c r="AQ952" i="1" s="1"/>
  <c r="AJ952" i="1"/>
  <c r="AO952" i="1" s="1"/>
  <c r="Q952" i="1"/>
  <c r="AO951" i="1"/>
  <c r="AL951" i="1"/>
  <c r="AQ951" i="1" s="1"/>
  <c r="AJ951" i="1"/>
  <c r="Q951" i="1"/>
  <c r="AQ950" i="1"/>
  <c r="AO950" i="1"/>
  <c r="AL950" i="1"/>
  <c r="AJ950" i="1"/>
  <c r="Q950" i="1"/>
  <c r="AQ949" i="1"/>
  <c r="AL949" i="1"/>
  <c r="AJ949" i="1"/>
  <c r="AO949" i="1" s="1"/>
  <c r="Q949" i="1"/>
  <c r="AL948" i="1"/>
  <c r="AQ948" i="1" s="1"/>
  <c r="AK948" i="1"/>
  <c r="AJ948" i="1"/>
  <c r="AO948" i="1" s="1"/>
  <c r="Q948" i="1"/>
  <c r="AQ947" i="1"/>
  <c r="AO947" i="1"/>
  <c r="AL947" i="1"/>
  <c r="AJ947" i="1"/>
  <c r="AK947" i="1" s="1"/>
  <c r="Q947" i="1"/>
  <c r="AL946" i="1"/>
  <c r="AQ946" i="1" s="1"/>
  <c r="AJ946" i="1"/>
  <c r="AO946" i="1" s="1"/>
  <c r="Q946" i="1"/>
  <c r="AO945" i="1"/>
  <c r="AL945" i="1"/>
  <c r="AQ945" i="1" s="1"/>
  <c r="AJ945" i="1"/>
  <c r="Q945" i="1"/>
  <c r="AQ944" i="1"/>
  <c r="AO944" i="1"/>
  <c r="AL944" i="1"/>
  <c r="AJ944" i="1"/>
  <c r="Q944" i="1"/>
  <c r="AQ943" i="1"/>
  <c r="AL943" i="1"/>
  <c r="AJ943" i="1"/>
  <c r="AO943" i="1" s="1"/>
  <c r="Q943" i="1"/>
  <c r="AL942" i="1"/>
  <c r="AQ942" i="1" s="1"/>
  <c r="AJ942" i="1"/>
  <c r="AO942" i="1" s="1"/>
  <c r="Q942" i="1"/>
  <c r="AO941" i="1"/>
  <c r="AL941" i="1"/>
  <c r="AQ941" i="1" s="1"/>
  <c r="AJ941" i="1"/>
  <c r="Q941" i="1"/>
  <c r="AQ940" i="1"/>
  <c r="AO940" i="1"/>
  <c r="AL940" i="1"/>
  <c r="AJ940" i="1"/>
  <c r="AK940" i="1" s="1"/>
  <c r="Q940" i="1"/>
  <c r="AL939" i="1"/>
  <c r="AQ939" i="1" s="1"/>
  <c r="AJ939" i="1"/>
  <c r="AO939" i="1" s="1"/>
  <c r="Q939" i="1"/>
  <c r="AO938" i="1"/>
  <c r="AL938" i="1"/>
  <c r="AQ938" i="1" s="1"/>
  <c r="AK938" i="1"/>
  <c r="AJ938" i="1"/>
  <c r="Q938" i="1"/>
  <c r="AQ937" i="1"/>
  <c r="AL937" i="1"/>
  <c r="AJ937" i="1"/>
  <c r="AO937" i="1" s="1"/>
  <c r="Q937" i="1"/>
  <c r="AL936" i="1"/>
  <c r="AQ936" i="1" s="1"/>
  <c r="AJ936" i="1"/>
  <c r="AO936" i="1" s="1"/>
  <c r="Q936" i="1"/>
  <c r="AO935" i="1"/>
  <c r="AL935" i="1"/>
  <c r="AQ935" i="1" s="1"/>
  <c r="AJ935" i="1"/>
  <c r="Q935" i="1"/>
  <c r="AQ934" i="1"/>
  <c r="AO934" i="1"/>
  <c r="AL934" i="1"/>
  <c r="AJ934" i="1"/>
  <c r="Q934" i="1"/>
  <c r="AQ933" i="1"/>
  <c r="AL933" i="1"/>
  <c r="AJ933" i="1"/>
  <c r="AO933" i="1" s="1"/>
  <c r="Q933" i="1"/>
  <c r="AL932" i="1"/>
  <c r="AQ932" i="1" s="1"/>
  <c r="AJ932" i="1"/>
  <c r="AO932" i="1" s="1"/>
  <c r="Q932" i="1"/>
  <c r="AO931" i="1"/>
  <c r="AL931" i="1"/>
  <c r="AQ931" i="1" s="1"/>
  <c r="AJ931" i="1"/>
  <c r="AK931" i="1" s="1"/>
  <c r="Q931" i="1"/>
  <c r="AQ930" i="1"/>
  <c r="AL930" i="1"/>
  <c r="AJ930" i="1"/>
  <c r="AO930" i="1" s="1"/>
  <c r="Q930" i="1"/>
  <c r="AL929" i="1"/>
  <c r="AQ929" i="1" s="1"/>
  <c r="AJ929" i="1"/>
  <c r="AO929" i="1" s="1"/>
  <c r="Q929" i="1"/>
  <c r="AO928" i="1"/>
  <c r="AL928" i="1"/>
  <c r="AQ928" i="1" s="1"/>
  <c r="AJ928" i="1"/>
  <c r="AK928" i="1" s="1"/>
  <c r="Q928" i="1"/>
  <c r="AQ927" i="1"/>
  <c r="AL927" i="1"/>
  <c r="AJ927" i="1"/>
  <c r="AO927" i="1" s="1"/>
  <c r="Q927" i="1"/>
  <c r="AL926" i="1"/>
  <c r="AQ926" i="1" s="1"/>
  <c r="AJ926" i="1"/>
  <c r="AO926" i="1" s="1"/>
  <c r="Q926" i="1"/>
  <c r="AO925" i="1"/>
  <c r="AL925" i="1"/>
  <c r="AQ925" i="1" s="1"/>
  <c r="AJ925" i="1"/>
  <c r="Q925" i="1"/>
  <c r="AQ924" i="1"/>
  <c r="AO924" i="1"/>
  <c r="AL924" i="1"/>
  <c r="AJ924" i="1"/>
  <c r="Q924" i="1"/>
  <c r="AQ923" i="1"/>
  <c r="AL923" i="1"/>
  <c r="AJ923" i="1"/>
  <c r="AO923" i="1" s="1"/>
  <c r="Q923" i="1"/>
  <c r="AL922" i="1"/>
  <c r="AQ922" i="1" s="1"/>
  <c r="AJ922" i="1"/>
  <c r="AO922" i="1" s="1"/>
  <c r="Q922" i="1"/>
  <c r="AO921" i="1"/>
  <c r="AL921" i="1"/>
  <c r="AQ921" i="1" s="1"/>
  <c r="AJ921" i="1"/>
  <c r="AK921" i="1" s="1"/>
  <c r="Q921" i="1"/>
  <c r="AQ920" i="1"/>
  <c r="AL920" i="1"/>
  <c r="AJ920" i="1"/>
  <c r="AO920" i="1" s="1"/>
  <c r="Q920" i="1"/>
  <c r="AO919" i="1"/>
  <c r="AL919" i="1"/>
  <c r="AQ919" i="1" s="1"/>
  <c r="AJ919" i="1"/>
  <c r="Q919" i="1"/>
  <c r="AQ918" i="1"/>
  <c r="AO918" i="1"/>
  <c r="AL918" i="1"/>
  <c r="AJ918" i="1"/>
  <c r="Q918" i="1"/>
  <c r="AQ917" i="1"/>
  <c r="AL917" i="1"/>
  <c r="AJ917" i="1"/>
  <c r="AO917" i="1" s="1"/>
  <c r="Q917" i="1"/>
  <c r="AO916" i="1"/>
  <c r="AL916" i="1"/>
  <c r="AQ916" i="1" s="1"/>
  <c r="AJ916" i="1"/>
  <c r="AK916" i="1" s="1"/>
  <c r="Q916" i="1"/>
  <c r="AQ915" i="1"/>
  <c r="AL915" i="1"/>
  <c r="AJ915" i="1"/>
  <c r="AO915" i="1" s="1"/>
  <c r="Q915" i="1"/>
  <c r="AL914" i="1"/>
  <c r="AQ914" i="1" s="1"/>
  <c r="AJ914" i="1"/>
  <c r="AO914" i="1" s="1"/>
  <c r="Q914" i="1"/>
  <c r="AO913" i="1"/>
  <c r="AL913" i="1"/>
  <c r="AQ913" i="1" s="1"/>
  <c r="AJ913" i="1"/>
  <c r="Q913" i="1"/>
  <c r="AQ912" i="1"/>
  <c r="AO912" i="1"/>
  <c r="AL912" i="1"/>
  <c r="AJ912" i="1"/>
  <c r="Q912" i="1"/>
  <c r="AQ911" i="1"/>
  <c r="AL911" i="1"/>
  <c r="AJ911" i="1"/>
  <c r="AO911" i="1" s="1"/>
  <c r="Q911" i="1"/>
  <c r="AO910" i="1"/>
  <c r="AL910" i="1"/>
  <c r="AQ910" i="1" s="1"/>
  <c r="AK910" i="1"/>
  <c r="AJ910" i="1"/>
  <c r="Q910" i="1"/>
  <c r="AQ909" i="1"/>
  <c r="AO909" i="1"/>
  <c r="AL909" i="1"/>
  <c r="AJ909" i="1"/>
  <c r="Q909" i="1"/>
  <c r="AQ908" i="1"/>
  <c r="AL908" i="1"/>
  <c r="AJ908" i="1"/>
  <c r="AO908" i="1" s="1"/>
  <c r="Q908" i="1"/>
  <c r="AO907" i="1"/>
  <c r="AL907" i="1"/>
  <c r="AQ907" i="1" s="1"/>
  <c r="AK907" i="1"/>
  <c r="AJ907" i="1"/>
  <c r="Q907" i="1"/>
  <c r="AQ906" i="1"/>
  <c r="AO906" i="1"/>
  <c r="AL906" i="1"/>
  <c r="AJ906" i="1"/>
  <c r="AK906" i="1" s="1"/>
  <c r="Q906" i="1"/>
  <c r="AL905" i="1"/>
  <c r="AQ905" i="1" s="1"/>
  <c r="AJ905" i="1"/>
  <c r="AO905" i="1" s="1"/>
  <c r="Q905" i="1"/>
  <c r="AO904" i="1"/>
  <c r="AL904" i="1"/>
  <c r="AQ904" i="1" s="1"/>
  <c r="AJ904" i="1"/>
  <c r="AK904" i="1" s="1"/>
  <c r="Q904" i="1"/>
  <c r="AQ903" i="1"/>
  <c r="AL903" i="1"/>
  <c r="AJ903" i="1"/>
  <c r="AO903" i="1" s="1"/>
  <c r="Q903" i="1"/>
  <c r="AO902" i="1"/>
  <c r="AL902" i="1"/>
  <c r="AQ902" i="1" s="1"/>
  <c r="AJ902" i="1"/>
  <c r="Q902" i="1"/>
  <c r="AQ901" i="1"/>
  <c r="AO901" i="1"/>
  <c r="AL901" i="1"/>
  <c r="AJ901" i="1"/>
  <c r="Q901" i="1"/>
  <c r="AQ900" i="1"/>
  <c r="AL900" i="1"/>
  <c r="AJ900" i="1"/>
  <c r="AO900" i="1" s="1"/>
  <c r="Q900" i="1"/>
  <c r="AO899" i="1"/>
  <c r="AL899" i="1"/>
  <c r="AQ899" i="1" s="1"/>
  <c r="AK899" i="1"/>
  <c r="AJ899" i="1"/>
  <c r="Q899" i="1"/>
  <c r="AQ898" i="1"/>
  <c r="AO898" i="1"/>
  <c r="AL898" i="1"/>
  <c r="AJ898" i="1"/>
  <c r="AK898" i="1" s="1"/>
  <c r="Q898" i="1"/>
  <c r="AL897" i="1"/>
  <c r="AQ897" i="1" s="1"/>
  <c r="AJ897" i="1"/>
  <c r="AO897" i="1" s="1"/>
  <c r="Q897" i="1"/>
  <c r="AO896" i="1"/>
  <c r="AL896" i="1"/>
  <c r="AQ896" i="1" s="1"/>
  <c r="AJ896" i="1"/>
  <c r="Q896" i="1"/>
  <c r="AQ895" i="1"/>
  <c r="AO895" i="1"/>
  <c r="AL895" i="1"/>
  <c r="AJ895" i="1"/>
  <c r="Q895" i="1"/>
  <c r="AQ894" i="1"/>
  <c r="AL894" i="1"/>
  <c r="AJ894" i="1"/>
  <c r="AO894" i="1" s="1"/>
  <c r="Q894" i="1"/>
  <c r="AL893" i="1"/>
  <c r="AQ893" i="1" s="1"/>
  <c r="AJ893" i="1"/>
  <c r="AO893" i="1" s="1"/>
  <c r="Q893" i="1"/>
  <c r="AO892" i="1"/>
  <c r="AL892" i="1"/>
  <c r="AQ892" i="1" s="1"/>
  <c r="AJ892" i="1"/>
  <c r="Q892" i="1"/>
  <c r="AQ891" i="1"/>
  <c r="AO891" i="1"/>
  <c r="AL891" i="1"/>
  <c r="AJ891" i="1"/>
  <c r="Q891" i="1"/>
  <c r="AQ890" i="1"/>
  <c r="AL890" i="1"/>
  <c r="AJ890" i="1"/>
  <c r="AO890" i="1" s="1"/>
  <c r="Q890" i="1"/>
  <c r="AL889" i="1"/>
  <c r="AQ889" i="1" s="1"/>
  <c r="AJ889" i="1"/>
  <c r="AO889" i="1" s="1"/>
  <c r="Q889" i="1"/>
  <c r="AO888" i="1"/>
  <c r="AL888" i="1"/>
  <c r="AQ888" i="1" s="1"/>
  <c r="AJ888" i="1"/>
  <c r="AK888" i="1" s="1"/>
  <c r="Q888" i="1"/>
  <c r="AQ887" i="1"/>
  <c r="AL887" i="1"/>
  <c r="AJ887" i="1"/>
  <c r="AO887" i="1" s="1"/>
  <c r="Q887" i="1"/>
  <c r="AL886" i="1"/>
  <c r="AQ886" i="1" s="1"/>
  <c r="AJ886" i="1"/>
  <c r="AO886" i="1" s="1"/>
  <c r="Q886" i="1"/>
  <c r="AO885" i="1"/>
  <c r="AL885" i="1"/>
  <c r="AQ885" i="1" s="1"/>
  <c r="AJ885" i="1"/>
  <c r="Q885" i="1"/>
  <c r="AQ884" i="1"/>
  <c r="AO884" i="1"/>
  <c r="AL884" i="1"/>
  <c r="AJ884" i="1"/>
  <c r="Q884" i="1"/>
  <c r="AQ883" i="1"/>
  <c r="AL883" i="1"/>
  <c r="AJ883" i="1"/>
  <c r="AO883" i="1" s="1"/>
  <c r="Q883" i="1"/>
  <c r="AL882" i="1"/>
  <c r="AQ882" i="1" s="1"/>
  <c r="AJ882" i="1"/>
  <c r="AO882" i="1" s="1"/>
  <c r="Q882" i="1"/>
  <c r="AO881" i="1"/>
  <c r="AL881" i="1"/>
  <c r="AQ881" i="1" s="1"/>
  <c r="AJ881" i="1"/>
  <c r="Q881" i="1"/>
  <c r="AQ880" i="1"/>
  <c r="AO880" i="1"/>
  <c r="AL880" i="1"/>
  <c r="AJ880" i="1"/>
  <c r="AK880" i="1" s="1"/>
  <c r="Q880" i="1"/>
  <c r="AL879" i="1"/>
  <c r="AQ879" i="1" s="1"/>
  <c r="AK879" i="1"/>
  <c r="AJ879" i="1"/>
  <c r="AO879" i="1" s="1"/>
  <c r="Q879" i="1"/>
  <c r="AQ878" i="1"/>
  <c r="AO878" i="1"/>
  <c r="AL878" i="1"/>
  <c r="AJ878" i="1"/>
  <c r="Q878" i="1"/>
  <c r="AQ877" i="1"/>
  <c r="AL877" i="1"/>
  <c r="AJ877" i="1"/>
  <c r="AO877" i="1" s="1"/>
  <c r="Q877" i="1"/>
  <c r="AL876" i="1"/>
  <c r="AQ876" i="1" s="1"/>
  <c r="AK876" i="1"/>
  <c r="AJ876" i="1"/>
  <c r="AO876" i="1" s="1"/>
  <c r="Q876" i="1"/>
  <c r="AQ875" i="1"/>
  <c r="AO875" i="1"/>
  <c r="AL875" i="1"/>
  <c r="AJ875" i="1"/>
  <c r="Q875" i="1"/>
  <c r="AQ874" i="1"/>
  <c r="AL874" i="1"/>
  <c r="AJ874" i="1"/>
  <c r="AO874" i="1" s="1"/>
  <c r="Q874" i="1"/>
  <c r="AL873" i="1"/>
  <c r="AQ873" i="1" s="1"/>
  <c r="AK873" i="1"/>
  <c r="AJ873" i="1"/>
  <c r="AO873" i="1" s="1"/>
  <c r="Q873" i="1"/>
  <c r="AQ872" i="1"/>
  <c r="AO872" i="1"/>
  <c r="AL872" i="1"/>
  <c r="AJ872" i="1"/>
  <c r="Q872" i="1"/>
  <c r="AQ871" i="1"/>
  <c r="AL871" i="1"/>
  <c r="AJ871" i="1"/>
  <c r="AO871" i="1" s="1"/>
  <c r="Q871" i="1"/>
  <c r="AL870" i="1"/>
  <c r="AQ870" i="1" s="1"/>
  <c r="AJ870" i="1"/>
  <c r="AO870" i="1" s="1"/>
  <c r="Q870" i="1"/>
  <c r="AO869" i="1"/>
  <c r="AL869" i="1"/>
  <c r="AQ869" i="1" s="1"/>
  <c r="AJ869" i="1"/>
  <c r="AK869" i="1" s="1"/>
  <c r="Q869" i="1"/>
  <c r="AQ868" i="1"/>
  <c r="AL868" i="1"/>
  <c r="AJ868" i="1"/>
  <c r="AO868" i="1" s="1"/>
  <c r="Q868" i="1"/>
  <c r="AL867" i="1"/>
  <c r="AQ867" i="1" s="1"/>
  <c r="AJ867" i="1"/>
  <c r="AO867" i="1" s="1"/>
  <c r="Q867" i="1"/>
  <c r="AO866" i="1"/>
  <c r="AL866" i="1"/>
  <c r="AQ866" i="1" s="1"/>
  <c r="AJ866" i="1"/>
  <c r="Q866" i="1"/>
  <c r="AQ865" i="1"/>
  <c r="AO865" i="1"/>
  <c r="AL865" i="1"/>
  <c r="AJ865" i="1"/>
  <c r="Q865" i="1"/>
  <c r="AQ864" i="1"/>
  <c r="AL864" i="1"/>
  <c r="AJ864" i="1"/>
  <c r="AO864" i="1" s="1"/>
  <c r="Q864" i="1"/>
  <c r="AL863" i="1"/>
  <c r="AQ863" i="1" s="1"/>
  <c r="AK863" i="1"/>
  <c r="AJ863" i="1"/>
  <c r="AO863" i="1" s="1"/>
  <c r="Q863" i="1"/>
  <c r="AQ862" i="1"/>
  <c r="AO862" i="1"/>
  <c r="AL862" i="1"/>
  <c r="AJ862" i="1"/>
  <c r="Q862" i="1"/>
  <c r="AQ861" i="1"/>
  <c r="AL861" i="1"/>
  <c r="AJ861" i="1"/>
  <c r="AO861" i="1" s="1"/>
  <c r="Q861" i="1"/>
  <c r="AL860" i="1"/>
  <c r="AQ860" i="1" s="1"/>
  <c r="AJ860" i="1"/>
  <c r="AO860" i="1" s="1"/>
  <c r="Q860" i="1"/>
  <c r="AO859" i="1"/>
  <c r="AL859" i="1"/>
  <c r="AQ859" i="1" s="1"/>
  <c r="AJ859" i="1"/>
  <c r="Q859" i="1"/>
  <c r="AQ858" i="1"/>
  <c r="AO858" i="1"/>
  <c r="AL858" i="1"/>
  <c r="AJ858" i="1"/>
  <c r="Q858" i="1"/>
  <c r="AQ857" i="1"/>
  <c r="AL857" i="1"/>
  <c r="AJ857" i="1"/>
  <c r="AO857" i="1" s="1"/>
  <c r="Q857" i="1"/>
  <c r="AL856" i="1"/>
  <c r="AQ856" i="1" s="1"/>
  <c r="AK856" i="1"/>
  <c r="AJ856" i="1"/>
  <c r="AO856" i="1" s="1"/>
  <c r="Q856" i="1"/>
  <c r="AQ855" i="1"/>
  <c r="AO855" i="1"/>
  <c r="AL855" i="1"/>
  <c r="AJ855" i="1"/>
  <c r="AK855" i="1" s="1"/>
  <c r="Q855" i="1"/>
  <c r="AL854" i="1"/>
  <c r="AQ854" i="1" s="1"/>
  <c r="AJ854" i="1"/>
  <c r="AO854" i="1" s="1"/>
  <c r="Q854" i="1"/>
  <c r="AO853" i="1"/>
  <c r="AL853" i="1"/>
  <c r="AQ853" i="1" s="1"/>
  <c r="AJ853" i="1"/>
  <c r="Q853" i="1"/>
  <c r="AQ852" i="1"/>
  <c r="AO852" i="1"/>
  <c r="AL852" i="1"/>
  <c r="AJ852" i="1"/>
  <c r="Q852" i="1"/>
  <c r="AQ851" i="1"/>
  <c r="AL851" i="1"/>
  <c r="AJ851" i="1"/>
  <c r="AO851" i="1" s="1"/>
  <c r="Q851" i="1"/>
  <c r="AL850" i="1"/>
  <c r="AQ850" i="1" s="1"/>
  <c r="AK850" i="1"/>
  <c r="AJ850" i="1"/>
  <c r="AO850" i="1" s="1"/>
  <c r="Q850" i="1"/>
  <c r="AQ849" i="1"/>
  <c r="AO849" i="1"/>
  <c r="AL849" i="1"/>
  <c r="AJ849" i="1"/>
  <c r="Q849" i="1"/>
  <c r="AQ848" i="1"/>
  <c r="AL848" i="1"/>
  <c r="AJ848" i="1"/>
  <c r="AO848" i="1" s="1"/>
  <c r="Q848" i="1"/>
  <c r="AL847" i="1"/>
  <c r="AQ847" i="1" s="1"/>
  <c r="AJ847" i="1"/>
  <c r="AO847" i="1" s="1"/>
  <c r="Q847" i="1"/>
  <c r="AO846" i="1"/>
  <c r="AL846" i="1"/>
  <c r="AQ846" i="1" s="1"/>
  <c r="AJ846" i="1"/>
  <c r="AK846" i="1" s="1"/>
  <c r="Q846" i="1"/>
  <c r="AQ845" i="1"/>
  <c r="AL845" i="1"/>
  <c r="AJ845" i="1"/>
  <c r="AO845" i="1" s="1"/>
  <c r="Q845" i="1"/>
  <c r="AL844" i="1"/>
  <c r="AQ844" i="1" s="1"/>
  <c r="AJ844" i="1"/>
  <c r="AO844" i="1" s="1"/>
  <c r="Q844" i="1"/>
  <c r="AO843" i="1"/>
  <c r="AL843" i="1"/>
  <c r="AQ843" i="1" s="1"/>
  <c r="AJ843" i="1"/>
  <c r="Q843" i="1"/>
  <c r="AQ842" i="1"/>
  <c r="AO842" i="1"/>
  <c r="AL842" i="1"/>
  <c r="AJ842" i="1"/>
  <c r="Q842" i="1"/>
  <c r="AQ841" i="1"/>
  <c r="AL841" i="1"/>
  <c r="AJ841" i="1"/>
  <c r="AO841" i="1" s="1"/>
  <c r="Q841" i="1"/>
  <c r="AJ840" i="1"/>
  <c r="AO840" i="1" s="1"/>
  <c r="Q840" i="1"/>
  <c r="AJ839" i="1"/>
  <c r="AO839" i="1" s="1"/>
  <c r="Q839" i="1"/>
  <c r="AO838" i="1"/>
  <c r="AJ838" i="1"/>
  <c r="Q838" i="1"/>
  <c r="AJ837" i="1"/>
  <c r="AO837" i="1" s="1"/>
  <c r="Q837" i="1"/>
  <c r="AJ836" i="1"/>
  <c r="AO836" i="1" s="1"/>
  <c r="Q836" i="1"/>
  <c r="AJ835" i="1"/>
  <c r="AO835" i="1" s="1"/>
  <c r="Q835" i="1"/>
  <c r="AK834" i="1"/>
  <c r="AJ834" i="1"/>
  <c r="AO834" i="1" s="1"/>
  <c r="Q834" i="1"/>
  <c r="AJ833" i="1"/>
  <c r="AO833" i="1" s="1"/>
  <c r="Q833" i="1"/>
  <c r="AJ832" i="1"/>
  <c r="AO832" i="1" s="1"/>
  <c r="Q832" i="1"/>
  <c r="AO831" i="1"/>
  <c r="AJ831" i="1"/>
  <c r="AK831" i="1" s="1"/>
  <c r="Q831" i="1"/>
  <c r="AL830" i="1"/>
  <c r="AJ830" i="1"/>
  <c r="AO830" i="1" s="1"/>
  <c r="AP830" i="1" s="1"/>
  <c r="Q830" i="1"/>
  <c r="AJ829" i="1"/>
  <c r="AO829" i="1" s="1"/>
  <c r="Q829" i="1"/>
  <c r="AO828" i="1"/>
  <c r="AJ828" i="1"/>
  <c r="Q828" i="1"/>
  <c r="AO827" i="1"/>
  <c r="AK827" i="1"/>
  <c r="AJ827" i="1"/>
  <c r="Q827" i="1"/>
  <c r="AJ826" i="1"/>
  <c r="AO826" i="1" s="1"/>
  <c r="Q826" i="1"/>
  <c r="AJ825" i="1"/>
  <c r="AO825" i="1" s="1"/>
  <c r="Q825" i="1"/>
  <c r="AJ824" i="1"/>
  <c r="AO824" i="1" s="1"/>
  <c r="Q824" i="1"/>
  <c r="AO823" i="1"/>
  <c r="AJ823" i="1"/>
  <c r="Q823" i="1"/>
  <c r="AJ822" i="1"/>
  <c r="AO822" i="1" s="1"/>
  <c r="Q822" i="1"/>
  <c r="AK821" i="1"/>
  <c r="AJ821" i="1"/>
  <c r="AO821" i="1" s="1"/>
  <c r="Q821" i="1"/>
  <c r="AJ820" i="1"/>
  <c r="AO820" i="1" s="1"/>
  <c r="Q820" i="1"/>
  <c r="AJ819" i="1"/>
  <c r="AO819" i="1" s="1"/>
  <c r="Q819" i="1"/>
  <c r="AJ818" i="1"/>
  <c r="AO818" i="1" s="1"/>
  <c r="Q818" i="1"/>
  <c r="AJ817" i="1"/>
  <c r="Q817" i="1"/>
  <c r="AJ816" i="1"/>
  <c r="Q816" i="1"/>
  <c r="AJ815" i="1"/>
  <c r="Q815" i="1"/>
  <c r="AJ814" i="1"/>
  <c r="AO814" i="1" s="1"/>
  <c r="Q814" i="1"/>
  <c r="AO813" i="1"/>
  <c r="AJ813" i="1"/>
  <c r="AK813" i="1" s="1"/>
  <c r="Q813" i="1"/>
  <c r="AO812" i="1"/>
  <c r="AJ812" i="1"/>
  <c r="Q812" i="1"/>
  <c r="AO811" i="1"/>
  <c r="AK811" i="1"/>
  <c r="AJ811" i="1"/>
  <c r="Q811" i="1"/>
  <c r="AJ810" i="1"/>
  <c r="AO810" i="1" s="1"/>
  <c r="Q810" i="1"/>
  <c r="AK809" i="1"/>
  <c r="AJ809" i="1"/>
  <c r="AO809" i="1" s="1"/>
  <c r="Q809" i="1"/>
  <c r="AO808" i="1"/>
  <c r="AP808" i="1" s="1"/>
  <c r="AL808" i="1"/>
  <c r="AJ808" i="1"/>
  <c r="Q808" i="1"/>
  <c r="AO807" i="1"/>
  <c r="AJ807" i="1"/>
  <c r="Q807" i="1"/>
  <c r="AJ806" i="1"/>
  <c r="AO806" i="1" s="1"/>
  <c r="Q806" i="1"/>
  <c r="AJ805" i="1"/>
  <c r="Q805" i="1"/>
  <c r="AJ804" i="1"/>
  <c r="Q804" i="1"/>
  <c r="AJ803" i="1"/>
  <c r="AO803" i="1" s="1"/>
  <c r="Q803" i="1"/>
  <c r="AO802" i="1"/>
  <c r="AJ802" i="1"/>
  <c r="AK802" i="1" s="1"/>
  <c r="Q802" i="1"/>
  <c r="AO801" i="1"/>
  <c r="AJ801" i="1"/>
  <c r="Q801" i="1"/>
  <c r="AO800" i="1"/>
  <c r="AJ800" i="1"/>
  <c r="Q800" i="1"/>
  <c r="AJ799" i="1"/>
  <c r="AO799" i="1" s="1"/>
  <c r="Q799" i="1"/>
  <c r="AJ798" i="1"/>
  <c r="AO798" i="1" s="1"/>
  <c r="Q798" i="1"/>
  <c r="AO797" i="1"/>
  <c r="AJ797" i="1"/>
  <c r="Q797" i="1"/>
  <c r="AJ796" i="1"/>
  <c r="AO796" i="1" s="1"/>
  <c r="Q796" i="1"/>
  <c r="AJ795" i="1"/>
  <c r="AO795" i="1" s="1"/>
  <c r="Q795" i="1"/>
  <c r="AJ794" i="1"/>
  <c r="AO794" i="1" s="1"/>
  <c r="Q794" i="1"/>
  <c r="AO793" i="1"/>
  <c r="AJ793" i="1"/>
  <c r="AK793" i="1" s="1"/>
  <c r="Q793" i="1"/>
  <c r="AO792" i="1"/>
  <c r="AJ792" i="1"/>
  <c r="AK792" i="1" s="1"/>
  <c r="Q792" i="1"/>
  <c r="AO791" i="1"/>
  <c r="AJ791" i="1"/>
  <c r="Q791" i="1"/>
  <c r="AO790" i="1"/>
  <c r="AK790" i="1"/>
  <c r="AJ790" i="1"/>
  <c r="Q790" i="1"/>
  <c r="AO789" i="1"/>
  <c r="AK789" i="1"/>
  <c r="AJ789" i="1"/>
  <c r="Q789" i="1"/>
  <c r="AJ788" i="1"/>
  <c r="AO788" i="1" s="1"/>
  <c r="Q788" i="1"/>
  <c r="AJ787" i="1"/>
  <c r="AO787" i="1" s="1"/>
  <c r="Q787" i="1"/>
  <c r="AJ786" i="1"/>
  <c r="AO786" i="1" s="1"/>
  <c r="Q786" i="1"/>
  <c r="AO785" i="1"/>
  <c r="AJ785" i="1"/>
  <c r="Q785" i="1"/>
  <c r="AO784" i="1"/>
  <c r="AJ784" i="1"/>
  <c r="Q784" i="1"/>
  <c r="AJ783" i="1"/>
  <c r="AO783" i="1" s="1"/>
  <c r="Q783" i="1"/>
  <c r="AJ782" i="1"/>
  <c r="AO782" i="1" s="1"/>
  <c r="Q782" i="1"/>
  <c r="AP781" i="1"/>
  <c r="AL781" i="1"/>
  <c r="AJ781" i="1"/>
  <c r="AO781" i="1" s="1"/>
  <c r="Q781" i="1"/>
  <c r="AJ780" i="1"/>
  <c r="Q780" i="1"/>
  <c r="AJ779" i="1"/>
  <c r="AO779" i="1" s="1"/>
  <c r="Q779" i="1"/>
  <c r="AO778" i="1"/>
  <c r="AJ778" i="1"/>
  <c r="Q778" i="1"/>
  <c r="AJ777" i="1"/>
  <c r="AO777" i="1" s="1"/>
  <c r="Q777" i="1"/>
  <c r="AJ776" i="1"/>
  <c r="AO776" i="1" s="1"/>
  <c r="Q776" i="1"/>
  <c r="AJ775" i="1"/>
  <c r="Q775" i="1"/>
  <c r="AJ774" i="1"/>
  <c r="Q774" i="1"/>
  <c r="AL773" i="1"/>
  <c r="AJ773" i="1"/>
  <c r="AO773" i="1" s="1"/>
  <c r="Q773" i="1"/>
  <c r="AJ772" i="1"/>
  <c r="AO772" i="1" s="1"/>
  <c r="Q772" i="1"/>
  <c r="AJ771" i="1"/>
  <c r="AO771" i="1" s="1"/>
  <c r="Q771" i="1"/>
  <c r="AO770" i="1"/>
  <c r="AJ770" i="1"/>
  <c r="AK770" i="1" s="1"/>
  <c r="Q770" i="1"/>
  <c r="AL769" i="1"/>
  <c r="AJ769" i="1"/>
  <c r="AO769" i="1" s="1"/>
  <c r="AP769" i="1" s="1"/>
  <c r="Q769" i="1"/>
  <c r="AJ768" i="1"/>
  <c r="AO768" i="1" s="1"/>
  <c r="Q768" i="1"/>
  <c r="AO767" i="1"/>
  <c r="AJ767" i="1"/>
  <c r="AK767" i="1" s="1"/>
  <c r="Q767" i="1"/>
  <c r="AO766" i="1"/>
  <c r="AJ766" i="1"/>
  <c r="Q766" i="1"/>
  <c r="AO765" i="1"/>
  <c r="AK765" i="1"/>
  <c r="AJ765" i="1"/>
  <c r="Q765" i="1"/>
  <c r="AO764" i="1"/>
  <c r="AJ764" i="1"/>
  <c r="Q764" i="1"/>
  <c r="AJ763" i="1"/>
  <c r="AO763" i="1" s="1"/>
  <c r="Q763" i="1"/>
  <c r="AJ762" i="1"/>
  <c r="AO762" i="1" s="1"/>
  <c r="Q762" i="1"/>
  <c r="AO761" i="1"/>
  <c r="AJ761" i="1"/>
  <c r="AK761" i="1" s="1"/>
  <c r="Q761" i="1"/>
  <c r="AO760" i="1"/>
  <c r="AJ760" i="1"/>
  <c r="AK760" i="1" s="1"/>
  <c r="Q760" i="1"/>
  <c r="AO759" i="1"/>
  <c r="AJ759" i="1"/>
  <c r="Q759" i="1"/>
  <c r="AO758" i="1"/>
  <c r="AJ758" i="1"/>
  <c r="Q758" i="1"/>
  <c r="AO757" i="1"/>
  <c r="AJ757" i="1"/>
  <c r="Q757" i="1"/>
  <c r="AO756" i="1"/>
  <c r="AJ756" i="1"/>
  <c r="Q756" i="1"/>
  <c r="AJ755" i="1"/>
  <c r="AO755" i="1" s="1"/>
  <c r="Q755" i="1"/>
  <c r="AO754" i="1"/>
  <c r="AJ754" i="1"/>
  <c r="Q754" i="1"/>
  <c r="AO753" i="1"/>
  <c r="AJ753" i="1"/>
  <c r="Q753" i="1"/>
  <c r="AO752" i="1"/>
  <c r="AK752" i="1"/>
  <c r="AJ752" i="1"/>
  <c r="Q752" i="1"/>
  <c r="AO751" i="1"/>
  <c r="AK751" i="1"/>
  <c r="AJ751" i="1"/>
  <c r="Q751" i="1"/>
  <c r="AO750" i="1"/>
  <c r="AK750" i="1"/>
  <c r="AJ750" i="1"/>
  <c r="Q750" i="1"/>
  <c r="AO749" i="1"/>
  <c r="AK749" i="1"/>
  <c r="AJ749" i="1"/>
  <c r="Q749" i="1"/>
  <c r="AO748" i="1"/>
  <c r="AK748" i="1"/>
  <c r="AJ748" i="1"/>
  <c r="Q748" i="1"/>
  <c r="AP747" i="1"/>
  <c r="AO747" i="1"/>
  <c r="AL747" i="1"/>
  <c r="AJ747" i="1"/>
  <c r="Q747" i="1"/>
  <c r="AO746" i="1"/>
  <c r="AJ746" i="1"/>
  <c r="Q746" i="1"/>
  <c r="AO745" i="1"/>
  <c r="AK745" i="1"/>
  <c r="AJ745" i="1"/>
  <c r="Q745" i="1"/>
  <c r="AO744" i="1"/>
  <c r="AJ744" i="1"/>
  <c r="Q744" i="1"/>
  <c r="AJ743" i="1"/>
  <c r="AO743" i="1" s="1"/>
  <c r="Q743" i="1"/>
  <c r="AO742" i="1"/>
  <c r="AJ742" i="1"/>
  <c r="Q742" i="1"/>
  <c r="AO741" i="1"/>
  <c r="AJ741" i="1"/>
  <c r="Q741" i="1"/>
  <c r="AO740" i="1"/>
  <c r="AJ740" i="1"/>
  <c r="Q740" i="1"/>
  <c r="AJ739" i="1"/>
  <c r="AO739" i="1" s="1"/>
  <c r="Q739" i="1"/>
  <c r="AJ738" i="1"/>
  <c r="AO738" i="1" s="1"/>
  <c r="Q738" i="1"/>
  <c r="AJ737" i="1"/>
  <c r="AO737" i="1" s="1"/>
  <c r="Q737" i="1"/>
  <c r="AJ736" i="1"/>
  <c r="AO736" i="1" s="1"/>
  <c r="Q736" i="1"/>
  <c r="AO735" i="1"/>
  <c r="AJ735" i="1"/>
  <c r="Q735" i="1"/>
  <c r="AO734" i="1"/>
  <c r="AJ734" i="1"/>
  <c r="Q734" i="1"/>
  <c r="AO733" i="1"/>
  <c r="AK733" i="1"/>
  <c r="AJ733" i="1"/>
  <c r="Q733" i="1"/>
  <c r="AP732" i="1"/>
  <c r="AO732" i="1"/>
  <c r="AL732" i="1"/>
  <c r="AJ732" i="1"/>
  <c r="Q732" i="1"/>
  <c r="AO731" i="1"/>
  <c r="AJ731" i="1"/>
  <c r="Q731" i="1"/>
  <c r="AO730" i="1"/>
  <c r="AK730" i="1"/>
  <c r="AJ730" i="1"/>
  <c r="Q730" i="1"/>
  <c r="AO729" i="1"/>
  <c r="AK729" i="1"/>
  <c r="AJ729" i="1"/>
  <c r="Q729" i="1"/>
  <c r="AO728" i="1"/>
  <c r="AK728" i="1"/>
  <c r="AJ728" i="1"/>
  <c r="Q728" i="1"/>
  <c r="AO727" i="1"/>
  <c r="AK727" i="1"/>
  <c r="AJ727" i="1"/>
  <c r="Q727" i="1"/>
  <c r="AO726" i="1"/>
  <c r="AJ726" i="1"/>
  <c r="Q726" i="1"/>
  <c r="AJ725" i="1"/>
  <c r="AO725" i="1" s="1"/>
  <c r="Q725" i="1"/>
  <c r="AO724" i="1"/>
  <c r="AJ724" i="1"/>
  <c r="Q724" i="1"/>
  <c r="AO723" i="1"/>
  <c r="AK723" i="1"/>
  <c r="AJ723" i="1"/>
  <c r="Q723" i="1"/>
  <c r="AO722" i="1"/>
  <c r="AJ722" i="1"/>
  <c r="Q722" i="1"/>
  <c r="AO721" i="1"/>
  <c r="AK721" i="1"/>
  <c r="AJ721" i="1"/>
  <c r="Q721" i="1"/>
  <c r="AP720" i="1"/>
  <c r="AO720" i="1"/>
  <c r="AL720" i="1"/>
  <c r="AJ720" i="1"/>
  <c r="Q720" i="1"/>
  <c r="AO719" i="1"/>
  <c r="AK719" i="1"/>
  <c r="AJ719" i="1"/>
  <c r="Q719" i="1"/>
  <c r="AO718" i="1"/>
  <c r="AJ718" i="1"/>
  <c r="Q718" i="1"/>
  <c r="AO717" i="1"/>
  <c r="AJ717" i="1"/>
  <c r="Q717" i="1"/>
  <c r="AK716" i="1"/>
  <c r="AJ716" i="1"/>
  <c r="AO716" i="1" s="1"/>
  <c r="Q716" i="1"/>
  <c r="AK715" i="1"/>
  <c r="AJ715" i="1"/>
  <c r="AO715" i="1" s="1"/>
  <c r="Q715" i="1"/>
  <c r="AK714" i="1"/>
  <c r="AJ714" i="1"/>
  <c r="AO714" i="1" s="1"/>
  <c r="Q714" i="1"/>
  <c r="AJ713" i="1"/>
  <c r="AO713" i="1" s="1"/>
  <c r="Q713" i="1"/>
  <c r="AO712" i="1"/>
  <c r="AJ712" i="1"/>
  <c r="Q712" i="1"/>
  <c r="AO711" i="1"/>
  <c r="AK711" i="1"/>
  <c r="AJ711" i="1"/>
  <c r="Q711" i="1"/>
  <c r="AO710" i="1"/>
  <c r="AK710" i="1"/>
  <c r="AJ710" i="1"/>
  <c r="Q710" i="1"/>
  <c r="AO709" i="1"/>
  <c r="AK709" i="1"/>
  <c r="AJ709" i="1"/>
  <c r="Q709" i="1"/>
  <c r="AO708" i="1"/>
  <c r="AK708" i="1"/>
  <c r="AJ708" i="1"/>
  <c r="Q708" i="1"/>
  <c r="AO707" i="1"/>
  <c r="AJ707" i="1"/>
  <c r="Q707" i="1"/>
  <c r="AO706" i="1"/>
  <c r="AK706" i="1"/>
  <c r="AJ706" i="1"/>
  <c r="Q706" i="1"/>
  <c r="AO705" i="1"/>
  <c r="AJ705" i="1"/>
  <c r="Q705" i="1"/>
  <c r="AJ704" i="1"/>
  <c r="AO704" i="1" s="1"/>
  <c r="Q704" i="1"/>
  <c r="AJ703" i="1"/>
  <c r="AO703" i="1" s="1"/>
  <c r="Q703" i="1"/>
  <c r="AJ702" i="1"/>
  <c r="AO702" i="1" s="1"/>
  <c r="Q702" i="1"/>
  <c r="AO701" i="1"/>
  <c r="AJ701" i="1"/>
  <c r="Q701" i="1"/>
  <c r="AL700" i="1"/>
  <c r="AJ700" i="1"/>
  <c r="AO700" i="1" s="1"/>
  <c r="AP700" i="1" s="1"/>
  <c r="Q700" i="1"/>
  <c r="AO699" i="1"/>
  <c r="AJ699" i="1"/>
  <c r="Q699" i="1"/>
  <c r="AO698" i="1"/>
  <c r="AK698" i="1"/>
  <c r="AJ698" i="1"/>
  <c r="Q698" i="1"/>
  <c r="AO697" i="1"/>
  <c r="AJ697" i="1"/>
  <c r="Q697" i="1"/>
  <c r="AO696" i="1"/>
  <c r="AK696" i="1"/>
  <c r="AJ696" i="1"/>
  <c r="Q696" i="1"/>
  <c r="AO695" i="1"/>
  <c r="AJ695" i="1"/>
  <c r="Q695" i="1"/>
  <c r="AK694" i="1"/>
  <c r="AJ694" i="1"/>
  <c r="AO694" i="1" s="1"/>
  <c r="Q694" i="1"/>
  <c r="AJ693" i="1"/>
  <c r="AO693" i="1" s="1"/>
  <c r="Q693" i="1"/>
  <c r="AJ692" i="1"/>
  <c r="AO692" i="1" s="1"/>
  <c r="Q692" i="1"/>
  <c r="AJ691" i="1"/>
  <c r="AO691" i="1" s="1"/>
  <c r="Q691" i="1"/>
  <c r="AJ690" i="1"/>
  <c r="AO690" i="1" s="1"/>
  <c r="Q690" i="1"/>
  <c r="AJ689" i="1"/>
  <c r="AO689" i="1" s="1"/>
  <c r="Q689" i="1"/>
  <c r="AO688" i="1"/>
  <c r="AJ688" i="1"/>
  <c r="Q688" i="1"/>
  <c r="AO687" i="1"/>
  <c r="AJ687" i="1"/>
  <c r="Q687" i="1"/>
  <c r="AO686" i="1"/>
  <c r="AK686" i="1"/>
  <c r="AJ686" i="1"/>
  <c r="Q686" i="1"/>
  <c r="AO685" i="1"/>
  <c r="AJ685" i="1"/>
  <c r="Q685" i="1"/>
  <c r="AK684" i="1"/>
  <c r="AJ684" i="1"/>
  <c r="AO684" i="1" s="1"/>
  <c r="Q684" i="1"/>
  <c r="AJ683" i="1"/>
  <c r="AO683" i="1" s="1"/>
  <c r="Q683" i="1"/>
  <c r="AJ682" i="1"/>
  <c r="AO682" i="1" s="1"/>
  <c r="Q682" i="1"/>
  <c r="AO681" i="1"/>
  <c r="AJ681" i="1"/>
  <c r="Q681" i="1"/>
  <c r="AO680" i="1"/>
  <c r="AJ680" i="1"/>
  <c r="Q680" i="1"/>
  <c r="AO679" i="1"/>
  <c r="AJ679" i="1"/>
  <c r="Q679" i="1"/>
  <c r="AJ678" i="1"/>
  <c r="AO678" i="1" s="1"/>
  <c r="Q678" i="1"/>
  <c r="AO677" i="1"/>
  <c r="AJ677" i="1"/>
  <c r="Q677" i="1"/>
  <c r="AO676" i="1"/>
  <c r="AK676" i="1"/>
  <c r="AJ676" i="1"/>
  <c r="Q676" i="1"/>
  <c r="AO675" i="1"/>
  <c r="AJ675" i="1"/>
  <c r="AK675" i="1" s="1"/>
  <c r="Q675" i="1"/>
  <c r="AO674" i="1"/>
  <c r="AJ674" i="1"/>
  <c r="Q674" i="1"/>
  <c r="AO673" i="1"/>
  <c r="AJ673" i="1"/>
  <c r="Q673" i="1"/>
  <c r="AK672" i="1"/>
  <c r="AJ672" i="1"/>
  <c r="AO672" i="1" s="1"/>
  <c r="Q672" i="1"/>
  <c r="AJ671" i="1"/>
  <c r="AO671" i="1" s="1"/>
  <c r="Q671" i="1"/>
  <c r="AL670" i="1"/>
  <c r="AJ670" i="1"/>
  <c r="AO670" i="1" s="1"/>
  <c r="AP670" i="1" s="1"/>
  <c r="Q670" i="1"/>
  <c r="AJ669" i="1"/>
  <c r="AO669" i="1" s="1"/>
  <c r="Q669" i="1"/>
  <c r="AL668" i="1"/>
  <c r="AQ668" i="1" s="1"/>
  <c r="AK668" i="1"/>
  <c r="AJ668" i="1"/>
  <c r="AO668" i="1" s="1"/>
  <c r="Q668" i="1"/>
  <c r="AQ667" i="1"/>
  <c r="AO667" i="1"/>
  <c r="AL667" i="1"/>
  <c r="AJ667" i="1"/>
  <c r="Q667" i="1"/>
  <c r="AQ666" i="1"/>
  <c r="AL666" i="1"/>
  <c r="AJ666" i="1"/>
  <c r="AO666" i="1" s="1"/>
  <c r="Q666" i="1"/>
  <c r="AO665" i="1"/>
  <c r="AP665" i="1" s="1"/>
  <c r="AL665" i="1"/>
  <c r="AQ665" i="1" s="1"/>
  <c r="AJ665" i="1"/>
  <c r="Q665" i="1"/>
  <c r="AQ664" i="1"/>
  <c r="AL664" i="1"/>
  <c r="AJ664" i="1"/>
  <c r="AK664" i="1" s="1"/>
  <c r="Q664" i="1"/>
  <c r="AL663" i="1"/>
  <c r="AQ663" i="1" s="1"/>
  <c r="AK663" i="1"/>
  <c r="AJ663" i="1"/>
  <c r="AO663" i="1" s="1"/>
  <c r="Q663" i="1"/>
  <c r="AQ662" i="1"/>
  <c r="AO662" i="1"/>
  <c r="AL662" i="1"/>
  <c r="AJ662" i="1"/>
  <c r="Q662" i="1"/>
  <c r="AQ661" i="1"/>
  <c r="AL661" i="1"/>
  <c r="AK661" i="1"/>
  <c r="AJ661" i="1"/>
  <c r="AO661" i="1" s="1"/>
  <c r="Q661" i="1"/>
  <c r="AP660" i="1"/>
  <c r="AO660" i="1"/>
  <c r="AL660" i="1"/>
  <c r="AQ660" i="1" s="1"/>
  <c r="AJ660" i="1"/>
  <c r="Q660" i="1"/>
  <c r="AQ659" i="1"/>
  <c r="AL659" i="1"/>
  <c r="AJ659" i="1"/>
  <c r="AO659" i="1" s="1"/>
  <c r="Q659" i="1"/>
  <c r="AL658" i="1"/>
  <c r="AQ658" i="1" s="1"/>
  <c r="AJ658" i="1"/>
  <c r="AO658" i="1" s="1"/>
  <c r="Q658" i="1"/>
  <c r="AO657" i="1"/>
  <c r="AL657" i="1"/>
  <c r="AQ657" i="1" s="1"/>
  <c r="AJ657" i="1"/>
  <c r="Q657" i="1"/>
  <c r="AQ656" i="1"/>
  <c r="AO656" i="1"/>
  <c r="AL656" i="1"/>
  <c r="AJ656" i="1"/>
  <c r="Q656" i="1"/>
  <c r="AQ655" i="1"/>
  <c r="AL655" i="1"/>
  <c r="AK655" i="1"/>
  <c r="AJ655" i="1"/>
  <c r="AO655" i="1" s="1"/>
  <c r="Q655" i="1"/>
  <c r="AO654" i="1"/>
  <c r="AL654" i="1"/>
  <c r="AQ654" i="1" s="1"/>
  <c r="AJ654" i="1"/>
  <c r="AK654" i="1" s="1"/>
  <c r="Q654" i="1"/>
  <c r="AQ653" i="1"/>
  <c r="AL653" i="1"/>
  <c r="AJ653" i="1"/>
  <c r="AO653" i="1" s="1"/>
  <c r="Q653" i="1"/>
  <c r="AL652" i="1"/>
  <c r="AQ652" i="1" s="1"/>
  <c r="AJ652" i="1"/>
  <c r="AO652" i="1" s="1"/>
  <c r="Q652" i="1"/>
  <c r="AO651" i="1"/>
  <c r="AL651" i="1"/>
  <c r="AQ651" i="1" s="1"/>
  <c r="AJ651" i="1"/>
  <c r="Q651" i="1"/>
  <c r="AQ650" i="1"/>
  <c r="AO650" i="1"/>
  <c r="AL650" i="1"/>
  <c r="AJ650" i="1"/>
  <c r="Q650" i="1"/>
  <c r="AQ649" i="1"/>
  <c r="AL649" i="1"/>
  <c r="AJ649" i="1"/>
  <c r="AO649" i="1" s="1"/>
  <c r="Q649" i="1"/>
  <c r="AO648" i="1"/>
  <c r="AP648" i="1" s="1"/>
  <c r="AL648" i="1"/>
  <c r="AQ648" i="1" s="1"/>
  <c r="AJ648" i="1"/>
  <c r="Q648" i="1"/>
  <c r="AQ647" i="1"/>
  <c r="AO647" i="1"/>
  <c r="AL647" i="1"/>
  <c r="AJ647" i="1"/>
  <c r="Q647" i="1"/>
  <c r="AQ646" i="1"/>
  <c r="AL646" i="1"/>
  <c r="AJ646" i="1"/>
  <c r="AO646" i="1" s="1"/>
  <c r="Q646" i="1"/>
  <c r="AO645" i="1"/>
  <c r="AP645" i="1" s="1"/>
  <c r="AL645" i="1"/>
  <c r="AQ645" i="1" s="1"/>
  <c r="AJ645" i="1"/>
  <c r="Q645" i="1"/>
  <c r="AQ644" i="1"/>
  <c r="AL644" i="1"/>
  <c r="AJ644" i="1"/>
  <c r="AK644" i="1" s="1"/>
  <c r="Q644" i="1"/>
  <c r="AL643" i="1"/>
  <c r="AQ643" i="1" s="1"/>
  <c r="AJ643" i="1"/>
  <c r="AO643" i="1" s="1"/>
  <c r="Q643" i="1"/>
  <c r="AO642" i="1"/>
  <c r="AL642" i="1"/>
  <c r="AQ642" i="1" s="1"/>
  <c r="AJ642" i="1"/>
  <c r="Q642" i="1"/>
  <c r="AQ641" i="1"/>
  <c r="AL641" i="1"/>
  <c r="AJ641" i="1"/>
  <c r="AK641" i="1" s="1"/>
  <c r="Q641" i="1"/>
  <c r="AO640" i="1"/>
  <c r="AP640" i="1" s="1"/>
  <c r="AL640" i="1"/>
  <c r="AQ640" i="1" s="1"/>
  <c r="AJ640" i="1"/>
  <c r="AK640" i="1" s="1"/>
  <c r="Q640" i="1"/>
  <c r="AQ639" i="1"/>
  <c r="AL639" i="1"/>
  <c r="AJ639" i="1"/>
  <c r="AO639" i="1" s="1"/>
  <c r="Q639" i="1"/>
  <c r="AL638" i="1"/>
  <c r="AQ638" i="1" s="1"/>
  <c r="AJ638" i="1"/>
  <c r="AO638" i="1" s="1"/>
  <c r="Q638" i="1"/>
  <c r="AO637" i="1"/>
  <c r="AL637" i="1"/>
  <c r="AQ637" i="1" s="1"/>
  <c r="AJ637" i="1"/>
  <c r="Q637" i="1"/>
  <c r="AQ636" i="1"/>
  <c r="AO636" i="1"/>
  <c r="AL636" i="1"/>
  <c r="AJ636" i="1"/>
  <c r="Q636" i="1"/>
  <c r="AQ635" i="1"/>
  <c r="AL635" i="1"/>
  <c r="AK635" i="1"/>
  <c r="AJ635" i="1"/>
  <c r="AO635" i="1" s="1"/>
  <c r="Q635" i="1"/>
  <c r="AO634" i="1"/>
  <c r="AL634" i="1"/>
  <c r="AQ634" i="1" s="1"/>
  <c r="AJ634" i="1"/>
  <c r="Q634" i="1"/>
  <c r="AQ633" i="1"/>
  <c r="AL633" i="1"/>
  <c r="AJ633" i="1"/>
  <c r="AO633" i="1" s="1"/>
  <c r="AP633" i="1" s="1"/>
  <c r="Q633" i="1"/>
  <c r="AL632" i="1"/>
  <c r="AQ632" i="1" s="1"/>
  <c r="AJ632" i="1"/>
  <c r="AO632" i="1" s="1"/>
  <c r="Q632" i="1"/>
  <c r="AO631" i="1"/>
  <c r="AL631" i="1"/>
  <c r="AQ631" i="1" s="1"/>
  <c r="AJ631" i="1"/>
  <c r="Q631" i="1"/>
  <c r="AQ630" i="1"/>
  <c r="AL630" i="1"/>
  <c r="AJ630" i="1"/>
  <c r="AK630" i="1" s="1"/>
  <c r="Q630" i="1"/>
  <c r="AL629" i="1"/>
  <c r="AQ629" i="1" s="1"/>
  <c r="AJ629" i="1"/>
  <c r="AO629" i="1" s="1"/>
  <c r="Q629" i="1"/>
  <c r="AL628" i="1"/>
  <c r="AQ628" i="1" s="1"/>
  <c r="AJ628" i="1"/>
  <c r="AK628" i="1" s="1"/>
  <c r="Q628" i="1"/>
  <c r="AL627" i="1"/>
  <c r="AQ627" i="1" s="1"/>
  <c r="AK627" i="1"/>
  <c r="AJ627" i="1"/>
  <c r="AO627" i="1" s="1"/>
  <c r="Q627" i="1"/>
  <c r="AQ626" i="1"/>
  <c r="AO626" i="1"/>
  <c r="AL626" i="1"/>
  <c r="AJ626" i="1"/>
  <c r="Q626" i="1"/>
  <c r="AQ625" i="1"/>
  <c r="AL625" i="1"/>
  <c r="AJ625" i="1"/>
  <c r="AO625" i="1" s="1"/>
  <c r="Q625" i="1"/>
  <c r="AL624" i="1"/>
  <c r="AQ624" i="1" s="1"/>
  <c r="AJ624" i="1"/>
  <c r="AO624" i="1" s="1"/>
  <c r="Q624" i="1"/>
  <c r="AO623" i="1"/>
  <c r="AL623" i="1"/>
  <c r="AQ623" i="1" s="1"/>
  <c r="AJ623" i="1"/>
  <c r="AK623" i="1" s="1"/>
  <c r="Q623" i="1"/>
  <c r="AQ622" i="1"/>
  <c r="AL622" i="1"/>
  <c r="AK622" i="1"/>
  <c r="AJ622" i="1"/>
  <c r="AO622" i="1" s="1"/>
  <c r="Q622" i="1"/>
  <c r="AO621" i="1"/>
  <c r="AL621" i="1"/>
  <c r="AQ621" i="1" s="1"/>
  <c r="AJ621" i="1"/>
  <c r="AK621" i="1" s="1"/>
  <c r="Q621" i="1"/>
  <c r="AQ620" i="1"/>
  <c r="AL620" i="1"/>
  <c r="AK620" i="1"/>
  <c r="AJ620" i="1"/>
  <c r="AO620" i="1" s="1"/>
  <c r="Q620" i="1"/>
  <c r="AO619" i="1"/>
  <c r="AL619" i="1"/>
  <c r="AQ619" i="1" s="1"/>
  <c r="AJ619" i="1"/>
  <c r="AK619" i="1" s="1"/>
  <c r="Q619" i="1"/>
  <c r="AQ618" i="1"/>
  <c r="AL618" i="1"/>
  <c r="AK618" i="1"/>
  <c r="AJ618" i="1"/>
  <c r="AO618" i="1" s="1"/>
  <c r="Q618" i="1"/>
  <c r="AO617" i="1"/>
  <c r="AL617" i="1"/>
  <c r="AQ617" i="1" s="1"/>
  <c r="AJ617" i="1"/>
  <c r="AK617" i="1" s="1"/>
  <c r="Q617" i="1"/>
  <c r="AQ616" i="1"/>
  <c r="AL616" i="1"/>
  <c r="AJ616" i="1"/>
  <c r="AO616" i="1" s="1"/>
  <c r="Q616" i="1"/>
  <c r="AO615" i="1"/>
  <c r="AL615" i="1"/>
  <c r="AQ615" i="1" s="1"/>
  <c r="AK615" i="1"/>
  <c r="AJ615" i="1"/>
  <c r="Q615" i="1"/>
  <c r="AQ614" i="1"/>
  <c r="AL614" i="1"/>
  <c r="AJ614" i="1"/>
  <c r="AK614" i="1" s="1"/>
  <c r="Q614" i="1"/>
  <c r="AO613" i="1"/>
  <c r="AP613" i="1" s="1"/>
  <c r="AL613" i="1"/>
  <c r="AQ613" i="1" s="1"/>
  <c r="AJ613" i="1"/>
  <c r="Q613" i="1"/>
  <c r="AQ612" i="1"/>
  <c r="AO612" i="1"/>
  <c r="AL612" i="1"/>
  <c r="AJ612" i="1"/>
  <c r="Q612" i="1"/>
  <c r="AQ611" i="1"/>
  <c r="AL611" i="1"/>
  <c r="AK611" i="1"/>
  <c r="AJ611" i="1"/>
  <c r="AO611" i="1" s="1"/>
  <c r="Q611" i="1"/>
  <c r="AO610" i="1"/>
  <c r="AL610" i="1"/>
  <c r="AQ610" i="1" s="1"/>
  <c r="AJ610" i="1"/>
  <c r="AK610" i="1" s="1"/>
  <c r="Q610" i="1"/>
  <c r="AQ609" i="1"/>
  <c r="AL609" i="1"/>
  <c r="AK609" i="1"/>
  <c r="AJ609" i="1"/>
  <c r="AO609" i="1" s="1"/>
  <c r="Q609" i="1"/>
  <c r="AO608" i="1"/>
  <c r="AL608" i="1"/>
  <c r="AQ608" i="1" s="1"/>
  <c r="AJ608" i="1"/>
  <c r="Q608" i="1"/>
  <c r="AQ607" i="1"/>
  <c r="AO607" i="1"/>
  <c r="AL607" i="1"/>
  <c r="AJ607" i="1"/>
  <c r="Q607" i="1"/>
  <c r="AQ606" i="1"/>
  <c r="AL606" i="1"/>
  <c r="AJ606" i="1"/>
  <c r="AO606" i="1" s="1"/>
  <c r="Q606" i="1"/>
  <c r="AL605" i="1"/>
  <c r="AQ605" i="1" s="1"/>
  <c r="AJ605" i="1"/>
  <c r="AO605" i="1" s="1"/>
  <c r="Q605" i="1"/>
  <c r="AO604" i="1"/>
  <c r="AL604" i="1"/>
  <c r="AQ604" i="1" s="1"/>
  <c r="AJ604" i="1"/>
  <c r="Q604" i="1"/>
  <c r="AQ603" i="1"/>
  <c r="AL603" i="1"/>
  <c r="AJ603" i="1"/>
  <c r="AK603" i="1" s="1"/>
  <c r="Q603" i="1"/>
  <c r="AL602" i="1"/>
  <c r="AQ602" i="1" s="1"/>
  <c r="AK602" i="1"/>
  <c r="AJ602" i="1"/>
  <c r="AO602" i="1" s="1"/>
  <c r="Q602" i="1"/>
  <c r="AQ601" i="1"/>
  <c r="AL601" i="1"/>
  <c r="AJ601" i="1"/>
  <c r="AK601" i="1" s="1"/>
  <c r="Q601" i="1"/>
  <c r="AL600" i="1"/>
  <c r="AQ600" i="1" s="1"/>
  <c r="AK600" i="1"/>
  <c r="AJ600" i="1"/>
  <c r="AO600" i="1" s="1"/>
  <c r="Q600" i="1"/>
  <c r="AQ599" i="1"/>
  <c r="AO599" i="1"/>
  <c r="AL599" i="1"/>
  <c r="AJ599" i="1"/>
  <c r="Q599" i="1"/>
  <c r="AQ598" i="1"/>
  <c r="AL598" i="1"/>
  <c r="AJ598" i="1"/>
  <c r="AO598" i="1" s="1"/>
  <c r="Q598" i="1"/>
  <c r="AL597" i="1"/>
  <c r="AQ597" i="1" s="1"/>
  <c r="AJ597" i="1"/>
  <c r="AO597" i="1" s="1"/>
  <c r="Q597" i="1"/>
  <c r="AP596" i="1"/>
  <c r="AO596" i="1"/>
  <c r="AL596" i="1"/>
  <c r="AQ596" i="1" s="1"/>
  <c r="AJ596" i="1"/>
  <c r="Q596" i="1"/>
  <c r="AQ595" i="1"/>
  <c r="AL595" i="1"/>
  <c r="AK595" i="1"/>
  <c r="AJ595" i="1"/>
  <c r="AO595" i="1" s="1"/>
  <c r="Q595" i="1"/>
  <c r="AO594" i="1"/>
  <c r="AL594" i="1"/>
  <c r="AQ594" i="1" s="1"/>
  <c r="AJ594" i="1"/>
  <c r="Q594" i="1"/>
  <c r="AQ593" i="1"/>
  <c r="AO593" i="1"/>
  <c r="AL593" i="1"/>
  <c r="AJ593" i="1"/>
  <c r="Q593" i="1"/>
  <c r="AQ592" i="1"/>
  <c r="AL592" i="1"/>
  <c r="AJ592" i="1"/>
  <c r="AO592" i="1" s="1"/>
  <c r="Q592" i="1"/>
  <c r="AL591" i="1"/>
  <c r="AQ591" i="1" s="1"/>
  <c r="AJ591" i="1"/>
  <c r="AO591" i="1" s="1"/>
  <c r="Q591" i="1"/>
  <c r="AO590" i="1"/>
  <c r="AL590" i="1"/>
  <c r="AQ590" i="1" s="1"/>
  <c r="AJ590" i="1"/>
  <c r="AK590" i="1" s="1"/>
  <c r="Q590" i="1"/>
  <c r="AQ589" i="1"/>
  <c r="AL589" i="1"/>
  <c r="AJ589" i="1"/>
  <c r="AO589" i="1" s="1"/>
  <c r="Q589" i="1"/>
  <c r="AL588" i="1"/>
  <c r="AQ588" i="1" s="1"/>
  <c r="AJ588" i="1"/>
  <c r="AO588" i="1" s="1"/>
  <c r="Q588" i="1"/>
  <c r="AO587" i="1"/>
  <c r="AL587" i="1"/>
  <c r="AQ587" i="1" s="1"/>
  <c r="AJ587" i="1"/>
  <c r="AK587" i="1" s="1"/>
  <c r="Q587" i="1"/>
  <c r="AQ586" i="1"/>
  <c r="AL586" i="1"/>
  <c r="AJ586" i="1"/>
  <c r="AO586" i="1" s="1"/>
  <c r="Q586" i="1"/>
  <c r="AO585" i="1"/>
  <c r="AL585" i="1"/>
  <c r="AQ585" i="1" s="1"/>
  <c r="AK585" i="1"/>
  <c r="AJ585" i="1"/>
  <c r="Q585" i="1"/>
  <c r="AQ584" i="1"/>
  <c r="AL584" i="1"/>
  <c r="AJ584" i="1"/>
  <c r="AK584" i="1" s="1"/>
  <c r="Q584" i="1"/>
  <c r="AL583" i="1"/>
  <c r="AQ583" i="1" s="1"/>
  <c r="AK583" i="1"/>
  <c r="AJ583" i="1"/>
  <c r="AO583" i="1" s="1"/>
  <c r="Q583" i="1"/>
  <c r="AQ582" i="1"/>
  <c r="AL582" i="1"/>
  <c r="AJ582" i="1"/>
  <c r="AK582" i="1" s="1"/>
  <c r="Q582" i="1"/>
  <c r="AL581" i="1"/>
  <c r="AQ581" i="1" s="1"/>
  <c r="AK581" i="1"/>
  <c r="AJ581" i="1"/>
  <c r="AO581" i="1" s="1"/>
  <c r="Q581" i="1"/>
  <c r="AQ580" i="1"/>
  <c r="AL580" i="1"/>
  <c r="AJ580" i="1"/>
  <c r="AO580" i="1" s="1"/>
  <c r="AP580" i="1" s="1"/>
  <c r="Q580" i="1"/>
  <c r="AL579" i="1"/>
  <c r="AQ579" i="1" s="1"/>
  <c r="AJ579" i="1"/>
  <c r="AO579" i="1" s="1"/>
  <c r="Q579" i="1"/>
  <c r="AO578" i="1"/>
  <c r="AL578" i="1"/>
  <c r="AQ578" i="1" s="1"/>
  <c r="AJ578" i="1"/>
  <c r="Q578" i="1"/>
  <c r="AQ577" i="1"/>
  <c r="AO577" i="1"/>
  <c r="AL577" i="1"/>
  <c r="AJ577" i="1"/>
  <c r="Q577" i="1"/>
  <c r="AQ576" i="1"/>
  <c r="AL576" i="1"/>
  <c r="AJ576" i="1"/>
  <c r="AO576" i="1" s="1"/>
  <c r="Q576" i="1"/>
  <c r="AL575" i="1"/>
  <c r="AQ575" i="1" s="1"/>
  <c r="AK575" i="1"/>
  <c r="AJ575" i="1"/>
  <c r="AO575" i="1" s="1"/>
  <c r="Q575" i="1"/>
  <c r="AQ574" i="1"/>
  <c r="AO574" i="1"/>
  <c r="AL574" i="1"/>
  <c r="AJ574" i="1"/>
  <c r="Q574" i="1"/>
  <c r="AQ573" i="1"/>
  <c r="AL573" i="1"/>
  <c r="AK573" i="1"/>
  <c r="AJ573" i="1"/>
  <c r="AO573" i="1" s="1"/>
  <c r="Q573" i="1"/>
  <c r="AO572" i="1"/>
  <c r="AL572" i="1"/>
  <c r="AQ572" i="1" s="1"/>
  <c r="AJ572" i="1"/>
  <c r="AK572" i="1" s="1"/>
  <c r="Q572" i="1"/>
  <c r="AQ571" i="1"/>
  <c r="AL571" i="1"/>
  <c r="AK571" i="1"/>
  <c r="AJ571" i="1"/>
  <c r="AO571" i="1" s="1"/>
  <c r="Q571" i="1"/>
  <c r="AO570" i="1"/>
  <c r="AL570" i="1"/>
  <c r="AQ570" i="1" s="1"/>
  <c r="AJ570" i="1"/>
  <c r="AK570" i="1" s="1"/>
  <c r="Q570" i="1"/>
  <c r="AQ569" i="1"/>
  <c r="AL569" i="1"/>
  <c r="AK569" i="1"/>
  <c r="AJ569" i="1"/>
  <c r="AO569" i="1" s="1"/>
  <c r="Q569" i="1"/>
  <c r="AO568" i="1"/>
  <c r="AL568" i="1"/>
  <c r="AQ568" i="1" s="1"/>
  <c r="AJ568" i="1"/>
  <c r="AK568" i="1" s="1"/>
  <c r="Q568" i="1"/>
  <c r="AQ567" i="1"/>
  <c r="AL567" i="1"/>
  <c r="AK567" i="1"/>
  <c r="AJ567" i="1"/>
  <c r="AO567" i="1" s="1"/>
  <c r="Q567" i="1"/>
  <c r="AO566" i="1"/>
  <c r="AL566" i="1"/>
  <c r="AQ566" i="1" s="1"/>
  <c r="AJ566" i="1"/>
  <c r="Q566" i="1"/>
  <c r="AQ565" i="1"/>
  <c r="AO565" i="1"/>
  <c r="AL565" i="1"/>
  <c r="AJ565" i="1"/>
  <c r="Q565" i="1"/>
  <c r="AQ564" i="1"/>
  <c r="AL564" i="1"/>
  <c r="AJ564" i="1"/>
  <c r="AO564" i="1" s="1"/>
  <c r="Q564" i="1"/>
  <c r="AL563" i="1"/>
  <c r="AQ563" i="1" s="1"/>
  <c r="AJ563" i="1"/>
  <c r="AO563" i="1" s="1"/>
  <c r="Q563" i="1"/>
  <c r="AO562" i="1"/>
  <c r="AL562" i="1"/>
  <c r="AQ562" i="1" s="1"/>
  <c r="AJ562" i="1"/>
  <c r="AK562" i="1" s="1"/>
  <c r="Q562" i="1"/>
  <c r="AQ561" i="1"/>
  <c r="AL561" i="1"/>
  <c r="AK561" i="1"/>
  <c r="AJ561" i="1"/>
  <c r="AO561" i="1" s="1"/>
  <c r="Q561" i="1"/>
  <c r="AO560" i="1"/>
  <c r="AL560" i="1"/>
  <c r="AQ560" i="1" s="1"/>
  <c r="AJ560" i="1"/>
  <c r="AK560" i="1" s="1"/>
  <c r="Q560" i="1"/>
  <c r="AQ559" i="1"/>
  <c r="AL559" i="1"/>
  <c r="AK559" i="1"/>
  <c r="AJ559" i="1"/>
  <c r="AO559" i="1" s="1"/>
  <c r="Q559" i="1"/>
  <c r="AO558" i="1"/>
  <c r="AL558" i="1"/>
  <c r="AQ558" i="1" s="1"/>
  <c r="AJ558" i="1"/>
  <c r="Q558" i="1"/>
  <c r="AQ557" i="1"/>
  <c r="AO557" i="1"/>
  <c r="AL557" i="1"/>
  <c r="AJ557" i="1"/>
  <c r="Q557" i="1"/>
  <c r="AQ556" i="1"/>
  <c r="AL556" i="1"/>
  <c r="AK556" i="1"/>
  <c r="AJ556" i="1"/>
  <c r="AO556" i="1" s="1"/>
  <c r="Q556" i="1"/>
  <c r="AO555" i="1"/>
  <c r="AL555" i="1"/>
  <c r="AQ555" i="1" s="1"/>
  <c r="AJ555" i="1"/>
  <c r="AK555" i="1" s="1"/>
  <c r="Q555" i="1"/>
  <c r="AQ554" i="1"/>
  <c r="AL554" i="1"/>
  <c r="AJ554" i="1"/>
  <c r="AO554" i="1" s="1"/>
  <c r="Q554" i="1"/>
  <c r="AL553" i="1"/>
  <c r="AQ553" i="1" s="1"/>
  <c r="AJ553" i="1"/>
  <c r="AO553" i="1" s="1"/>
  <c r="Q553" i="1"/>
  <c r="AO552" i="1"/>
  <c r="AL552" i="1"/>
  <c r="AQ552" i="1" s="1"/>
  <c r="AJ552" i="1"/>
  <c r="Q552" i="1"/>
  <c r="AQ551" i="1"/>
  <c r="AL551" i="1"/>
  <c r="AJ551" i="1"/>
  <c r="AK551" i="1" s="1"/>
  <c r="Q551" i="1"/>
  <c r="AL550" i="1"/>
  <c r="AQ550" i="1" s="1"/>
  <c r="AJ550" i="1"/>
  <c r="AO550" i="1" s="1"/>
  <c r="Q550" i="1"/>
  <c r="AO549" i="1"/>
  <c r="AL549" i="1"/>
  <c r="AQ549" i="1" s="1"/>
  <c r="AJ549" i="1"/>
  <c r="AK549" i="1" s="1"/>
  <c r="Q549" i="1"/>
  <c r="AQ548" i="1"/>
  <c r="AL548" i="1"/>
  <c r="AK548" i="1"/>
  <c r="AJ548" i="1"/>
  <c r="AO548" i="1" s="1"/>
  <c r="Q548" i="1"/>
  <c r="AO547" i="1"/>
  <c r="AL547" i="1"/>
  <c r="AQ547" i="1" s="1"/>
  <c r="AJ547" i="1"/>
  <c r="Q547" i="1"/>
  <c r="AQ546" i="1"/>
  <c r="AO546" i="1"/>
  <c r="AL546" i="1"/>
  <c r="AJ546" i="1"/>
  <c r="Q546" i="1"/>
  <c r="AQ545" i="1"/>
  <c r="AL545" i="1"/>
  <c r="AJ545" i="1"/>
  <c r="AO545" i="1" s="1"/>
  <c r="Q545" i="1"/>
  <c r="AL544" i="1"/>
  <c r="AQ544" i="1" s="1"/>
  <c r="AJ544" i="1"/>
  <c r="AO544" i="1" s="1"/>
  <c r="Q544" i="1"/>
  <c r="AO543" i="1"/>
  <c r="AL543" i="1"/>
  <c r="AQ543" i="1" s="1"/>
  <c r="AJ543" i="1"/>
  <c r="Q543" i="1"/>
  <c r="AQ542" i="1"/>
  <c r="AL542" i="1"/>
  <c r="AJ542" i="1"/>
  <c r="AK542" i="1" s="1"/>
  <c r="Q542" i="1"/>
  <c r="AL541" i="1"/>
  <c r="AQ541" i="1" s="1"/>
  <c r="AK541" i="1"/>
  <c r="AJ541" i="1"/>
  <c r="AO541" i="1" s="1"/>
  <c r="Q541" i="1"/>
  <c r="AQ540" i="1"/>
  <c r="AO540" i="1"/>
  <c r="AL540" i="1"/>
  <c r="AJ540" i="1"/>
  <c r="Q540" i="1"/>
  <c r="AQ539" i="1"/>
  <c r="AL539" i="1"/>
  <c r="AJ539" i="1"/>
  <c r="AO539" i="1" s="1"/>
  <c r="Q539" i="1"/>
  <c r="AO538" i="1"/>
  <c r="AL538" i="1"/>
  <c r="AQ538" i="1" s="1"/>
  <c r="AJ538" i="1"/>
  <c r="AK538" i="1" s="1"/>
  <c r="Q538" i="1"/>
  <c r="AQ537" i="1"/>
  <c r="AL537" i="1"/>
  <c r="AJ537" i="1"/>
  <c r="AO537" i="1" s="1"/>
  <c r="Q537" i="1"/>
  <c r="AO536" i="1"/>
  <c r="AL536" i="1"/>
  <c r="AQ536" i="1" s="1"/>
  <c r="AJ536" i="1"/>
  <c r="Q536" i="1"/>
  <c r="AQ535" i="1"/>
  <c r="AL535" i="1"/>
  <c r="AJ535" i="1"/>
  <c r="AK535" i="1" s="1"/>
  <c r="Q535" i="1"/>
  <c r="AL534" i="1"/>
  <c r="AQ534" i="1" s="1"/>
  <c r="AJ534" i="1"/>
  <c r="AO534" i="1" s="1"/>
  <c r="Q534" i="1"/>
  <c r="AO533" i="1"/>
  <c r="AL533" i="1"/>
  <c r="AQ533" i="1" s="1"/>
  <c r="AJ533" i="1"/>
  <c r="Q533" i="1"/>
  <c r="AQ532" i="1"/>
  <c r="AO532" i="1"/>
  <c r="AL532" i="1"/>
  <c r="AJ532" i="1"/>
  <c r="Q532" i="1"/>
  <c r="AQ531" i="1"/>
  <c r="AL531" i="1"/>
  <c r="AJ531" i="1"/>
  <c r="AO531" i="1" s="1"/>
  <c r="Q531" i="1"/>
  <c r="AL530" i="1"/>
  <c r="AQ530" i="1" s="1"/>
  <c r="AJ530" i="1"/>
  <c r="AO530" i="1" s="1"/>
  <c r="Q530" i="1"/>
  <c r="AO529" i="1"/>
  <c r="AL529" i="1"/>
  <c r="AQ529" i="1" s="1"/>
  <c r="AJ529" i="1"/>
  <c r="AK529" i="1" s="1"/>
  <c r="Q529" i="1"/>
  <c r="AQ528" i="1"/>
  <c r="AL528" i="1"/>
  <c r="AJ528" i="1"/>
  <c r="AO528" i="1" s="1"/>
  <c r="Q528" i="1"/>
  <c r="AL527" i="1"/>
  <c r="AQ527" i="1" s="1"/>
  <c r="AK527" i="1"/>
  <c r="AJ527" i="1"/>
  <c r="AO527" i="1" s="1"/>
  <c r="Q527" i="1"/>
  <c r="AQ526" i="1"/>
  <c r="AO526" i="1"/>
  <c r="AL526" i="1"/>
  <c r="AJ526" i="1"/>
  <c r="Q526" i="1"/>
  <c r="AQ525" i="1"/>
  <c r="AL525" i="1"/>
  <c r="AJ525" i="1"/>
  <c r="AO525" i="1" s="1"/>
  <c r="Q525" i="1"/>
  <c r="AO524" i="1"/>
  <c r="AL524" i="1"/>
  <c r="AQ524" i="1" s="1"/>
  <c r="AJ524" i="1"/>
  <c r="AK524" i="1" s="1"/>
  <c r="Q524" i="1"/>
  <c r="AQ523" i="1"/>
  <c r="AL523" i="1"/>
  <c r="AJ523" i="1"/>
  <c r="AO523" i="1" s="1"/>
  <c r="Q523" i="1"/>
  <c r="AO522" i="1"/>
  <c r="AL522" i="1"/>
  <c r="AQ522" i="1" s="1"/>
  <c r="AJ522" i="1"/>
  <c r="Q522" i="1"/>
  <c r="AQ521" i="1"/>
  <c r="AO521" i="1"/>
  <c r="AL521" i="1"/>
  <c r="AJ521" i="1"/>
  <c r="Q521" i="1"/>
  <c r="AQ520" i="1"/>
  <c r="AL520" i="1"/>
  <c r="AJ520" i="1"/>
  <c r="AO520" i="1" s="1"/>
  <c r="Q520" i="1"/>
  <c r="AL519" i="1"/>
  <c r="AQ519" i="1" s="1"/>
  <c r="AJ519" i="1"/>
  <c r="AO519" i="1" s="1"/>
  <c r="Q519" i="1"/>
  <c r="AO518" i="1"/>
  <c r="AL518" i="1"/>
  <c r="AQ518" i="1" s="1"/>
  <c r="AJ518" i="1"/>
  <c r="Q518" i="1"/>
  <c r="AQ517" i="1"/>
  <c r="AL517" i="1"/>
  <c r="AJ517" i="1"/>
  <c r="AK517" i="1" s="1"/>
  <c r="Q517" i="1"/>
  <c r="AL516" i="1"/>
  <c r="AQ516" i="1" s="1"/>
  <c r="AJ516" i="1"/>
  <c r="AO516" i="1" s="1"/>
  <c r="Q516" i="1"/>
  <c r="AO515" i="1"/>
  <c r="AL515" i="1"/>
  <c r="AQ515" i="1" s="1"/>
  <c r="AJ515" i="1"/>
  <c r="Q515" i="1"/>
  <c r="AQ514" i="1"/>
  <c r="AL514" i="1"/>
  <c r="AJ514" i="1"/>
  <c r="AK514" i="1" s="1"/>
  <c r="Q514" i="1"/>
  <c r="AL513" i="1"/>
  <c r="AQ513" i="1" s="1"/>
  <c r="AK513" i="1"/>
  <c r="AJ513" i="1"/>
  <c r="AO513" i="1" s="1"/>
  <c r="Q513" i="1"/>
  <c r="AQ512" i="1"/>
  <c r="AO512" i="1"/>
  <c r="AL512" i="1"/>
  <c r="AJ512" i="1"/>
  <c r="Q512" i="1"/>
  <c r="AQ511" i="1"/>
  <c r="AL511" i="1"/>
  <c r="AJ511" i="1"/>
  <c r="AO511" i="1" s="1"/>
  <c r="Q511" i="1"/>
  <c r="AL510" i="1"/>
  <c r="AQ510" i="1" s="1"/>
  <c r="AJ510" i="1"/>
  <c r="AO510" i="1" s="1"/>
  <c r="Q510" i="1"/>
  <c r="AO509" i="1"/>
  <c r="AL509" i="1"/>
  <c r="AQ509" i="1" s="1"/>
  <c r="AJ509" i="1"/>
  <c r="AK509" i="1" s="1"/>
  <c r="Q509" i="1"/>
  <c r="AQ508" i="1"/>
  <c r="AL508" i="1"/>
  <c r="AJ508" i="1"/>
  <c r="AO508" i="1" s="1"/>
  <c r="Q508" i="1"/>
  <c r="AL507" i="1"/>
  <c r="AQ507" i="1" s="1"/>
  <c r="AK507" i="1"/>
  <c r="AJ507" i="1"/>
  <c r="AO507" i="1" s="1"/>
  <c r="Q507" i="1"/>
  <c r="AQ506" i="1"/>
  <c r="AO506" i="1"/>
  <c r="AL506" i="1"/>
  <c r="AJ506" i="1"/>
  <c r="Q506" i="1"/>
  <c r="AQ505" i="1"/>
  <c r="AL505" i="1"/>
  <c r="AK505" i="1"/>
  <c r="AJ505" i="1"/>
  <c r="AO505" i="1" s="1"/>
  <c r="Q505" i="1"/>
  <c r="AO504" i="1"/>
  <c r="AL504" i="1"/>
  <c r="AQ504" i="1" s="1"/>
  <c r="AJ504" i="1"/>
  <c r="AK504" i="1" s="1"/>
  <c r="Q504" i="1"/>
  <c r="AQ503" i="1"/>
  <c r="AL503" i="1"/>
  <c r="AJ503" i="1"/>
  <c r="AO503" i="1" s="1"/>
  <c r="Q503" i="1"/>
  <c r="AL502" i="1"/>
  <c r="AQ502" i="1" s="1"/>
  <c r="AJ502" i="1"/>
  <c r="AO502" i="1" s="1"/>
  <c r="Q502" i="1"/>
  <c r="AO501" i="1"/>
  <c r="AL501" i="1"/>
  <c r="AQ501" i="1" s="1"/>
  <c r="AJ501" i="1"/>
  <c r="Q501" i="1"/>
  <c r="AQ500" i="1"/>
  <c r="AL500" i="1"/>
  <c r="AJ500" i="1"/>
  <c r="AK500" i="1" s="1"/>
  <c r="Q500" i="1"/>
  <c r="AL499" i="1"/>
  <c r="AQ499" i="1" s="1"/>
  <c r="AJ499" i="1"/>
  <c r="AO499" i="1" s="1"/>
  <c r="Q499" i="1"/>
  <c r="AO498" i="1"/>
  <c r="AL498" i="1"/>
  <c r="AQ498" i="1" s="1"/>
  <c r="AJ498" i="1"/>
  <c r="Q498" i="1"/>
  <c r="AQ497" i="1"/>
  <c r="AO497" i="1"/>
  <c r="AL497" i="1"/>
  <c r="AJ497" i="1"/>
  <c r="Q497" i="1"/>
  <c r="AQ496" i="1"/>
  <c r="AL496" i="1"/>
  <c r="AJ496" i="1"/>
  <c r="AO496" i="1" s="1"/>
  <c r="Q496" i="1"/>
  <c r="AL495" i="1"/>
  <c r="AQ495" i="1" s="1"/>
  <c r="AK495" i="1"/>
  <c r="AJ495" i="1"/>
  <c r="AO495" i="1" s="1"/>
  <c r="Q495" i="1"/>
  <c r="AQ494" i="1"/>
  <c r="AO494" i="1"/>
  <c r="AL494" i="1"/>
  <c r="AJ494" i="1"/>
  <c r="Q494" i="1"/>
  <c r="AQ493" i="1"/>
  <c r="AL493" i="1"/>
  <c r="AJ493" i="1"/>
  <c r="AO493" i="1" s="1"/>
  <c r="Q493" i="1"/>
  <c r="AO492" i="1"/>
  <c r="AL492" i="1"/>
  <c r="AQ492" i="1" s="1"/>
  <c r="AJ492" i="1"/>
  <c r="AK492" i="1" s="1"/>
  <c r="Q492" i="1"/>
  <c r="AQ491" i="1"/>
  <c r="AL491" i="1"/>
  <c r="AJ491" i="1"/>
  <c r="AO491" i="1" s="1"/>
  <c r="Q491" i="1"/>
  <c r="AO490" i="1"/>
  <c r="AL490" i="1"/>
  <c r="AQ490" i="1" s="1"/>
  <c r="AJ490" i="1"/>
  <c r="Q490" i="1"/>
  <c r="AQ489" i="1"/>
  <c r="AO489" i="1"/>
  <c r="AL489" i="1"/>
  <c r="AJ489" i="1"/>
  <c r="Q489" i="1"/>
  <c r="AQ488" i="1"/>
  <c r="AL488" i="1"/>
  <c r="AJ488" i="1"/>
  <c r="AO488" i="1" s="1"/>
  <c r="Q488" i="1"/>
  <c r="AO487" i="1"/>
  <c r="AL487" i="1"/>
  <c r="AQ487" i="1" s="1"/>
  <c r="AJ487" i="1"/>
  <c r="AK487" i="1" s="1"/>
  <c r="Q487" i="1"/>
  <c r="AQ486" i="1"/>
  <c r="AL486" i="1"/>
  <c r="AJ486" i="1"/>
  <c r="AO486" i="1" s="1"/>
  <c r="Q486" i="1"/>
  <c r="AL485" i="1"/>
  <c r="AQ485" i="1" s="1"/>
  <c r="AJ485" i="1"/>
  <c r="AO485" i="1" s="1"/>
  <c r="Q485" i="1"/>
  <c r="AO484" i="1"/>
  <c r="AL484" i="1"/>
  <c r="AQ484" i="1" s="1"/>
  <c r="AJ484" i="1"/>
  <c r="AK484" i="1" s="1"/>
  <c r="Q484" i="1"/>
  <c r="AQ483" i="1"/>
  <c r="AL483" i="1"/>
  <c r="AJ483" i="1"/>
  <c r="AO483" i="1" s="1"/>
  <c r="Q483" i="1"/>
  <c r="AL482" i="1"/>
  <c r="AQ482" i="1" s="1"/>
  <c r="AJ482" i="1"/>
  <c r="AO482" i="1" s="1"/>
  <c r="Q482" i="1"/>
  <c r="AO481" i="1"/>
  <c r="AL481" i="1"/>
  <c r="AQ481" i="1" s="1"/>
  <c r="AJ481" i="1"/>
  <c r="Q481" i="1"/>
  <c r="AQ480" i="1"/>
  <c r="AO480" i="1"/>
  <c r="AL480" i="1"/>
  <c r="AJ480" i="1"/>
  <c r="Q480" i="1"/>
  <c r="AQ479" i="1"/>
  <c r="AL479" i="1"/>
  <c r="AJ479" i="1"/>
  <c r="AO479" i="1" s="1"/>
  <c r="Q479" i="1"/>
  <c r="AL478" i="1"/>
  <c r="AQ478" i="1" s="1"/>
  <c r="AJ478" i="1"/>
  <c r="AO478" i="1" s="1"/>
  <c r="Q478" i="1"/>
  <c r="AO477" i="1"/>
  <c r="AL477" i="1"/>
  <c r="AQ477" i="1" s="1"/>
  <c r="AJ477" i="1"/>
  <c r="Q477" i="1"/>
  <c r="AQ476" i="1"/>
  <c r="AO476" i="1"/>
  <c r="AL476" i="1"/>
  <c r="AJ476" i="1"/>
  <c r="Q476" i="1"/>
  <c r="AQ475" i="1"/>
  <c r="AL475" i="1"/>
  <c r="AJ475" i="1"/>
  <c r="AO475" i="1" s="1"/>
  <c r="Q475" i="1"/>
  <c r="AO474" i="1"/>
  <c r="AL474" i="1"/>
  <c r="AQ474" i="1" s="1"/>
  <c r="AJ474" i="1"/>
  <c r="AK474" i="1" s="1"/>
  <c r="Q474" i="1"/>
  <c r="AQ473" i="1"/>
  <c r="AL473" i="1"/>
  <c r="AJ473" i="1"/>
  <c r="AO473" i="1" s="1"/>
  <c r="Q473" i="1"/>
  <c r="AL472" i="1"/>
  <c r="AQ472" i="1" s="1"/>
  <c r="AJ472" i="1"/>
  <c r="AO472" i="1" s="1"/>
  <c r="Q472" i="1"/>
  <c r="AO471" i="1"/>
  <c r="AL471" i="1"/>
  <c r="AQ471" i="1" s="1"/>
  <c r="AJ471" i="1"/>
  <c r="Q471" i="1"/>
  <c r="AQ470" i="1"/>
  <c r="AO470" i="1"/>
  <c r="AL470" i="1"/>
  <c r="AJ470" i="1"/>
  <c r="Q470" i="1"/>
  <c r="AQ469" i="1"/>
  <c r="AL469" i="1"/>
  <c r="AJ469" i="1"/>
  <c r="AO469" i="1" s="1"/>
  <c r="Q469" i="1"/>
  <c r="AL468" i="1"/>
  <c r="AQ468" i="1" s="1"/>
  <c r="AJ468" i="1"/>
  <c r="AK468" i="1" s="1"/>
  <c r="Q468" i="1"/>
  <c r="AL467" i="1"/>
  <c r="AQ467" i="1" s="1"/>
  <c r="AK467" i="1"/>
  <c r="AJ467" i="1"/>
  <c r="AO467" i="1" s="1"/>
  <c r="Q467" i="1"/>
  <c r="AQ466" i="1"/>
  <c r="AL466" i="1"/>
  <c r="AJ466" i="1"/>
  <c r="AK466" i="1" s="1"/>
  <c r="Q466" i="1"/>
  <c r="AL465" i="1"/>
  <c r="AQ465" i="1" s="1"/>
  <c r="AK465" i="1"/>
  <c r="AJ465" i="1"/>
  <c r="AO465" i="1" s="1"/>
  <c r="Q465" i="1"/>
  <c r="AQ464" i="1"/>
  <c r="AO464" i="1"/>
  <c r="AL464" i="1"/>
  <c r="AJ464" i="1"/>
  <c r="Q464" i="1"/>
  <c r="AQ463" i="1"/>
  <c r="AL463" i="1"/>
  <c r="AJ463" i="1"/>
  <c r="AO463" i="1" s="1"/>
  <c r="Q463" i="1"/>
  <c r="AO462" i="1"/>
  <c r="AL462" i="1"/>
  <c r="AQ462" i="1" s="1"/>
  <c r="AJ462" i="1"/>
  <c r="Q462" i="1"/>
  <c r="AQ461" i="1"/>
  <c r="AO461" i="1"/>
  <c r="AL461" i="1"/>
  <c r="AJ461" i="1"/>
  <c r="Q461" i="1"/>
  <c r="AQ460" i="1"/>
  <c r="AL460" i="1"/>
  <c r="AJ460" i="1"/>
  <c r="AO460" i="1" s="1"/>
  <c r="Q460" i="1"/>
  <c r="AL459" i="1"/>
  <c r="AQ459" i="1" s="1"/>
  <c r="AJ459" i="1"/>
  <c r="AO459" i="1" s="1"/>
  <c r="Q459" i="1"/>
  <c r="AO458" i="1"/>
  <c r="AL458" i="1"/>
  <c r="AQ458" i="1" s="1"/>
  <c r="AJ458" i="1"/>
  <c r="AK458" i="1" s="1"/>
  <c r="Q458" i="1"/>
  <c r="AQ457" i="1"/>
  <c r="AL457" i="1"/>
  <c r="AJ457" i="1"/>
  <c r="AO457" i="1" s="1"/>
  <c r="Q457" i="1"/>
  <c r="AO456" i="1"/>
  <c r="AL456" i="1"/>
  <c r="AQ456" i="1" s="1"/>
  <c r="AJ456" i="1"/>
  <c r="Q456" i="1"/>
  <c r="AQ455" i="1"/>
  <c r="AL455" i="1"/>
  <c r="AJ455" i="1"/>
  <c r="AK455" i="1" s="1"/>
  <c r="Q455" i="1"/>
  <c r="AL454" i="1"/>
  <c r="AQ454" i="1" s="1"/>
  <c r="AJ454" i="1"/>
  <c r="AO454" i="1" s="1"/>
  <c r="Q454" i="1"/>
  <c r="AO453" i="1"/>
  <c r="AL453" i="1"/>
  <c r="AQ453" i="1" s="1"/>
  <c r="AJ453" i="1"/>
  <c r="AK453" i="1" s="1"/>
  <c r="Q453" i="1"/>
  <c r="AQ452" i="1"/>
  <c r="AL452" i="1"/>
  <c r="AJ452" i="1"/>
  <c r="AO452" i="1" s="1"/>
  <c r="Q452" i="1"/>
  <c r="AO451" i="1"/>
  <c r="AL451" i="1"/>
  <c r="AQ451" i="1" s="1"/>
  <c r="AJ451" i="1"/>
  <c r="Q451" i="1"/>
  <c r="AQ450" i="1"/>
  <c r="AO450" i="1"/>
  <c r="AL450" i="1"/>
  <c r="AJ450" i="1"/>
  <c r="Q450" i="1"/>
  <c r="AQ449" i="1"/>
  <c r="AL449" i="1"/>
  <c r="AJ449" i="1"/>
  <c r="AO449" i="1" s="1"/>
  <c r="Q449" i="1"/>
  <c r="AO448" i="1"/>
  <c r="AL448" i="1"/>
  <c r="AQ448" i="1" s="1"/>
  <c r="AJ448" i="1"/>
  <c r="Q448" i="1"/>
  <c r="AQ447" i="1"/>
  <c r="AO447" i="1"/>
  <c r="AL447" i="1"/>
  <c r="AJ447" i="1"/>
  <c r="Q447" i="1"/>
  <c r="AQ446" i="1"/>
  <c r="AL446" i="1"/>
  <c r="AJ446" i="1"/>
  <c r="AO446" i="1" s="1"/>
  <c r="Q446" i="1"/>
  <c r="AO445" i="1"/>
  <c r="AL445" i="1"/>
  <c r="AQ445" i="1" s="1"/>
  <c r="AJ445" i="1"/>
  <c r="Q445" i="1"/>
  <c r="AQ444" i="1"/>
  <c r="AO444" i="1"/>
  <c r="AL444" i="1"/>
  <c r="AJ444" i="1"/>
  <c r="Q444" i="1"/>
  <c r="AQ443" i="1"/>
  <c r="AL443" i="1"/>
  <c r="AJ443" i="1"/>
  <c r="AO443" i="1" s="1"/>
  <c r="Q443" i="1"/>
  <c r="AL442" i="1"/>
  <c r="AQ442" i="1" s="1"/>
  <c r="AJ442" i="1"/>
  <c r="AO442" i="1" s="1"/>
  <c r="Q442" i="1"/>
  <c r="AO441" i="1"/>
  <c r="AL441" i="1"/>
  <c r="AQ441" i="1" s="1"/>
  <c r="AJ441" i="1"/>
  <c r="Q441" i="1"/>
  <c r="AQ440" i="1"/>
  <c r="AO440" i="1"/>
  <c r="AL440" i="1"/>
  <c r="AJ440" i="1"/>
  <c r="AK440" i="1" s="1"/>
  <c r="Q440" i="1"/>
  <c r="AL439" i="1"/>
  <c r="AQ439" i="1" s="1"/>
  <c r="AK439" i="1"/>
  <c r="AJ439" i="1"/>
  <c r="AO439" i="1" s="1"/>
  <c r="Q439" i="1"/>
  <c r="AQ438" i="1"/>
  <c r="AO438" i="1"/>
  <c r="AL438" i="1"/>
  <c r="AJ438" i="1"/>
  <c r="AK438" i="1" s="1"/>
  <c r="Q438" i="1"/>
  <c r="AL437" i="1"/>
  <c r="AQ437" i="1" s="1"/>
  <c r="AJ437" i="1"/>
  <c r="AO437" i="1" s="1"/>
  <c r="Q437" i="1"/>
  <c r="AO436" i="1"/>
  <c r="AL436" i="1"/>
  <c r="AQ436" i="1" s="1"/>
  <c r="AK436" i="1"/>
  <c r="AJ436" i="1"/>
  <c r="Q436" i="1"/>
  <c r="AQ435" i="1"/>
  <c r="AL435" i="1"/>
  <c r="AJ435" i="1"/>
  <c r="AO435" i="1" s="1"/>
  <c r="Q435" i="1"/>
  <c r="AL434" i="1"/>
  <c r="AQ434" i="1" s="1"/>
  <c r="AJ434" i="1"/>
  <c r="AO434" i="1" s="1"/>
  <c r="Q434" i="1"/>
  <c r="AO433" i="1"/>
  <c r="AL433" i="1"/>
  <c r="AQ433" i="1" s="1"/>
  <c r="AJ433" i="1"/>
  <c r="Q433" i="1"/>
  <c r="AQ432" i="1"/>
  <c r="AO432" i="1"/>
  <c r="AL432" i="1"/>
  <c r="AJ432" i="1"/>
  <c r="AK432" i="1" s="1"/>
  <c r="Q432" i="1"/>
  <c r="AL431" i="1"/>
  <c r="AQ431" i="1" s="1"/>
  <c r="AK431" i="1"/>
  <c r="AJ431" i="1"/>
  <c r="AO431" i="1" s="1"/>
  <c r="Q431" i="1"/>
  <c r="AQ430" i="1"/>
  <c r="AL430" i="1"/>
  <c r="AJ430" i="1"/>
  <c r="AK430" i="1" s="1"/>
  <c r="Q430" i="1"/>
  <c r="AL429" i="1"/>
  <c r="AQ429" i="1" s="1"/>
  <c r="AK429" i="1"/>
  <c r="AJ429" i="1"/>
  <c r="AO429" i="1" s="1"/>
  <c r="Q429" i="1"/>
  <c r="AQ428" i="1"/>
  <c r="AO428" i="1"/>
  <c r="AL428" i="1"/>
  <c r="AJ428" i="1"/>
  <c r="Q428" i="1"/>
  <c r="AQ427" i="1"/>
  <c r="AL427" i="1"/>
  <c r="AJ427" i="1"/>
  <c r="AO427" i="1" s="1"/>
  <c r="Q427" i="1"/>
  <c r="AO426" i="1"/>
  <c r="AL426" i="1"/>
  <c r="AQ426" i="1" s="1"/>
  <c r="AJ426" i="1"/>
  <c r="Q426" i="1"/>
  <c r="AQ425" i="1"/>
  <c r="AO425" i="1"/>
  <c r="AL425" i="1"/>
  <c r="AJ425" i="1"/>
  <c r="Q425" i="1"/>
  <c r="AQ424" i="1"/>
  <c r="AL424" i="1"/>
  <c r="AJ424" i="1"/>
  <c r="AO424" i="1" s="1"/>
  <c r="Q424" i="1"/>
  <c r="AL423" i="1"/>
  <c r="AQ423" i="1" s="1"/>
  <c r="AK423" i="1"/>
  <c r="AJ423" i="1"/>
  <c r="AO423" i="1" s="1"/>
  <c r="Q423" i="1"/>
  <c r="AQ422" i="1"/>
  <c r="AL422" i="1"/>
  <c r="AJ422" i="1"/>
  <c r="AK422" i="1" s="1"/>
  <c r="Q422" i="1"/>
  <c r="AL421" i="1"/>
  <c r="AQ421" i="1" s="1"/>
  <c r="AJ421" i="1"/>
  <c r="AO421" i="1" s="1"/>
  <c r="Q421" i="1"/>
  <c r="AO420" i="1"/>
  <c r="AL420" i="1"/>
  <c r="AQ420" i="1" s="1"/>
  <c r="AJ420" i="1"/>
  <c r="Q420" i="1"/>
  <c r="AQ419" i="1"/>
  <c r="AO419" i="1"/>
  <c r="AL419" i="1"/>
  <c r="AJ419" i="1"/>
  <c r="Q419" i="1"/>
  <c r="AQ418" i="1"/>
  <c r="AL418" i="1"/>
  <c r="AJ418" i="1"/>
  <c r="AO418" i="1" s="1"/>
  <c r="Q418" i="1"/>
  <c r="AL417" i="1"/>
  <c r="AQ417" i="1" s="1"/>
  <c r="AK417" i="1"/>
  <c r="AJ417" i="1"/>
  <c r="AO417" i="1" s="1"/>
  <c r="Q417" i="1"/>
  <c r="AQ416" i="1"/>
  <c r="AL416" i="1"/>
  <c r="AJ416" i="1"/>
  <c r="AK416" i="1" s="1"/>
  <c r="Q416" i="1"/>
  <c r="AL415" i="1"/>
  <c r="AQ415" i="1" s="1"/>
  <c r="AK415" i="1"/>
  <c r="AJ415" i="1"/>
  <c r="AO415" i="1" s="1"/>
  <c r="Q415" i="1"/>
  <c r="AQ414" i="1"/>
  <c r="AO414" i="1"/>
  <c r="AL414" i="1"/>
  <c r="AJ414" i="1"/>
  <c r="Q414" i="1"/>
  <c r="AQ413" i="1"/>
  <c r="AL413" i="1"/>
  <c r="AJ413" i="1"/>
  <c r="AO413" i="1" s="1"/>
  <c r="Q413" i="1"/>
  <c r="AL412" i="1"/>
  <c r="AQ412" i="1" s="1"/>
  <c r="AK412" i="1"/>
  <c r="AJ412" i="1"/>
  <c r="AO412" i="1" s="1"/>
  <c r="Q412" i="1"/>
  <c r="AQ411" i="1"/>
  <c r="AL411" i="1"/>
  <c r="AJ411" i="1"/>
  <c r="AK411" i="1" s="1"/>
  <c r="Q411" i="1"/>
  <c r="AL410" i="1"/>
  <c r="AQ410" i="1" s="1"/>
  <c r="AJ410" i="1"/>
  <c r="AO410" i="1" s="1"/>
  <c r="Q410" i="1"/>
  <c r="AO409" i="1"/>
  <c r="AL409" i="1"/>
  <c r="AQ409" i="1" s="1"/>
  <c r="AJ409" i="1"/>
  <c r="Q409" i="1"/>
  <c r="AQ408" i="1"/>
  <c r="AL408" i="1"/>
  <c r="AJ408" i="1"/>
  <c r="AK408" i="1" s="1"/>
  <c r="Q408" i="1"/>
  <c r="AL407" i="1"/>
  <c r="AQ407" i="1" s="1"/>
  <c r="AK407" i="1"/>
  <c r="AJ407" i="1"/>
  <c r="AO407" i="1" s="1"/>
  <c r="Q407" i="1"/>
  <c r="AQ406" i="1"/>
  <c r="AL406" i="1"/>
  <c r="AK406" i="1"/>
  <c r="AJ406" i="1"/>
  <c r="AO406" i="1" s="1"/>
  <c r="AP406" i="1" s="1"/>
  <c r="Q406" i="1"/>
  <c r="AO405" i="1"/>
  <c r="AL405" i="1"/>
  <c r="AQ405" i="1" s="1"/>
  <c r="AJ405" i="1"/>
  <c r="Q405" i="1"/>
  <c r="AQ404" i="1"/>
  <c r="AL404" i="1"/>
  <c r="AJ404" i="1"/>
  <c r="AK404" i="1" s="1"/>
  <c r="Q404" i="1"/>
  <c r="AL403" i="1"/>
  <c r="AQ403" i="1" s="1"/>
  <c r="AK403" i="1"/>
  <c r="AJ403" i="1"/>
  <c r="AO403" i="1" s="1"/>
  <c r="Q403" i="1"/>
  <c r="AQ402" i="1"/>
  <c r="AO402" i="1"/>
  <c r="AL402" i="1"/>
  <c r="AJ402" i="1"/>
  <c r="Q402" i="1"/>
  <c r="AQ401" i="1"/>
  <c r="AL401" i="1"/>
  <c r="AJ401" i="1"/>
  <c r="AO401" i="1" s="1"/>
  <c r="Q401" i="1"/>
  <c r="AL400" i="1"/>
  <c r="AQ400" i="1" s="1"/>
  <c r="AJ400" i="1"/>
  <c r="AO400" i="1" s="1"/>
  <c r="Q400" i="1"/>
  <c r="AO399" i="1"/>
  <c r="AL399" i="1"/>
  <c r="AQ399" i="1" s="1"/>
  <c r="AJ399" i="1"/>
  <c r="Q399" i="1"/>
  <c r="AQ398" i="1"/>
  <c r="AO398" i="1"/>
  <c r="AL398" i="1"/>
  <c r="AJ398" i="1"/>
  <c r="Q398" i="1"/>
  <c r="AQ397" i="1"/>
  <c r="AL397" i="1"/>
  <c r="AJ397" i="1"/>
  <c r="AO397" i="1" s="1"/>
  <c r="Q397" i="1"/>
  <c r="AL396" i="1"/>
  <c r="AQ396" i="1" s="1"/>
  <c r="AJ396" i="1"/>
  <c r="AO396" i="1" s="1"/>
  <c r="Q396" i="1"/>
  <c r="AO395" i="1"/>
  <c r="AL395" i="1"/>
  <c r="AQ395" i="1" s="1"/>
  <c r="AJ395" i="1"/>
  <c r="Q395" i="1"/>
  <c r="AQ394" i="1"/>
  <c r="AO394" i="1"/>
  <c r="AL394" i="1"/>
  <c r="AJ394" i="1"/>
  <c r="Q394" i="1"/>
  <c r="AQ393" i="1"/>
  <c r="AL393" i="1"/>
  <c r="AK393" i="1"/>
  <c r="AJ393" i="1"/>
  <c r="AO393" i="1" s="1"/>
  <c r="Q393" i="1"/>
  <c r="AO392" i="1"/>
  <c r="AL392" i="1"/>
  <c r="AQ392" i="1" s="1"/>
  <c r="AJ392" i="1"/>
  <c r="Q392" i="1"/>
  <c r="AQ391" i="1"/>
  <c r="AL391" i="1"/>
  <c r="AJ391" i="1"/>
  <c r="AK391" i="1" s="1"/>
  <c r="Q391" i="1"/>
  <c r="AL390" i="1"/>
  <c r="AQ390" i="1" s="1"/>
  <c r="AK390" i="1"/>
  <c r="AJ390" i="1"/>
  <c r="AO390" i="1" s="1"/>
  <c r="Q390" i="1"/>
  <c r="AQ389" i="1"/>
  <c r="AL389" i="1"/>
  <c r="AJ389" i="1"/>
  <c r="AK389" i="1" s="1"/>
  <c r="Q389" i="1"/>
  <c r="AL388" i="1"/>
  <c r="AQ388" i="1" s="1"/>
  <c r="AJ388" i="1"/>
  <c r="AO388" i="1" s="1"/>
  <c r="Q388" i="1"/>
  <c r="AO387" i="1"/>
  <c r="AL387" i="1"/>
  <c r="AQ387" i="1" s="1"/>
  <c r="AJ387" i="1"/>
  <c r="Q387" i="1"/>
  <c r="AQ386" i="1"/>
  <c r="AL386" i="1"/>
  <c r="AJ386" i="1"/>
  <c r="AO386" i="1" s="1"/>
  <c r="AP386" i="1" s="1"/>
  <c r="Q386" i="1"/>
  <c r="AO385" i="1"/>
  <c r="AL385" i="1"/>
  <c r="AQ385" i="1" s="1"/>
  <c r="AJ385" i="1"/>
  <c r="Q385" i="1"/>
  <c r="AQ384" i="1"/>
  <c r="AO384" i="1"/>
  <c r="AL384" i="1"/>
  <c r="AJ384" i="1"/>
  <c r="Q384" i="1"/>
  <c r="AQ383" i="1"/>
  <c r="AL383" i="1"/>
  <c r="AJ383" i="1"/>
  <c r="AO383" i="1" s="1"/>
  <c r="Q383" i="1"/>
  <c r="AO382" i="1"/>
  <c r="AL382" i="1"/>
  <c r="AQ382" i="1" s="1"/>
  <c r="AK382" i="1"/>
  <c r="AJ382" i="1"/>
  <c r="Q382" i="1"/>
  <c r="AQ381" i="1"/>
  <c r="AL381" i="1"/>
  <c r="AJ381" i="1"/>
  <c r="AO381" i="1" s="1"/>
  <c r="Q381" i="1"/>
  <c r="AO380" i="1"/>
  <c r="AL380" i="1"/>
  <c r="AQ380" i="1" s="1"/>
  <c r="AJ380" i="1"/>
  <c r="Q380" i="1"/>
  <c r="AQ379" i="1"/>
  <c r="AO379" i="1"/>
  <c r="AL379" i="1"/>
  <c r="AJ379" i="1"/>
  <c r="Q379" i="1"/>
  <c r="AQ378" i="1"/>
  <c r="AL378" i="1"/>
  <c r="AJ378" i="1"/>
  <c r="AO378" i="1" s="1"/>
  <c r="Q378" i="1"/>
  <c r="AL377" i="1"/>
  <c r="AQ377" i="1" s="1"/>
  <c r="AJ377" i="1"/>
  <c r="AO377" i="1" s="1"/>
  <c r="Q377" i="1"/>
  <c r="AO376" i="1"/>
  <c r="AL376" i="1"/>
  <c r="AQ376" i="1" s="1"/>
  <c r="AJ376" i="1"/>
  <c r="Q376" i="1"/>
  <c r="AQ375" i="1"/>
  <c r="AL375" i="1"/>
  <c r="AJ375" i="1"/>
  <c r="AK375" i="1" s="1"/>
  <c r="Q375" i="1"/>
  <c r="AL374" i="1"/>
  <c r="AQ374" i="1" s="1"/>
  <c r="AK374" i="1"/>
  <c r="AJ374" i="1"/>
  <c r="AO374" i="1" s="1"/>
  <c r="Q374" i="1"/>
  <c r="AQ373" i="1"/>
  <c r="AL373" i="1"/>
  <c r="AJ373" i="1"/>
  <c r="AK373" i="1" s="1"/>
  <c r="Q373" i="1"/>
  <c r="AL372" i="1"/>
  <c r="AQ372" i="1" s="1"/>
  <c r="AJ372" i="1"/>
  <c r="AO372" i="1" s="1"/>
  <c r="Q372" i="1"/>
  <c r="AO371" i="1"/>
  <c r="AL371" i="1"/>
  <c r="AQ371" i="1" s="1"/>
  <c r="AJ371" i="1"/>
  <c r="Q371" i="1"/>
  <c r="AQ370" i="1"/>
  <c r="AO370" i="1"/>
  <c r="AL370" i="1"/>
  <c r="AJ370" i="1"/>
  <c r="Q370" i="1"/>
  <c r="AQ369" i="1"/>
  <c r="AL369" i="1"/>
  <c r="AJ369" i="1"/>
  <c r="AO369" i="1" s="1"/>
  <c r="Q369" i="1"/>
  <c r="AO368" i="1"/>
  <c r="AL368" i="1"/>
  <c r="AQ368" i="1" s="1"/>
  <c r="AK368" i="1"/>
  <c r="AJ368" i="1"/>
  <c r="Q368" i="1"/>
  <c r="AQ367" i="1"/>
  <c r="AL367" i="1"/>
  <c r="AJ367" i="1"/>
  <c r="AO367" i="1" s="1"/>
  <c r="Q367" i="1"/>
  <c r="AL366" i="1"/>
  <c r="AQ366" i="1" s="1"/>
  <c r="AK366" i="1"/>
  <c r="AJ366" i="1"/>
  <c r="AO366" i="1" s="1"/>
  <c r="Q366" i="1"/>
  <c r="AQ365" i="1"/>
  <c r="AL365" i="1"/>
  <c r="AJ365" i="1"/>
  <c r="AK365" i="1" s="1"/>
  <c r="Q365" i="1"/>
  <c r="AL364" i="1"/>
  <c r="AQ364" i="1" s="1"/>
  <c r="AJ364" i="1"/>
  <c r="AO364" i="1" s="1"/>
  <c r="Q364" i="1"/>
  <c r="AO363" i="1"/>
  <c r="AL363" i="1"/>
  <c r="AQ363" i="1" s="1"/>
  <c r="AJ363" i="1"/>
  <c r="Q363" i="1"/>
  <c r="AQ362" i="1"/>
  <c r="AO362" i="1"/>
  <c r="AL362" i="1"/>
  <c r="AJ362" i="1"/>
  <c r="Q362" i="1"/>
  <c r="AQ361" i="1"/>
  <c r="AL361" i="1"/>
  <c r="AJ361" i="1"/>
  <c r="AO361" i="1" s="1"/>
  <c r="Q361" i="1"/>
  <c r="AL360" i="1"/>
  <c r="AQ360" i="1" s="1"/>
  <c r="AJ360" i="1"/>
  <c r="AO360" i="1" s="1"/>
  <c r="Q360" i="1"/>
  <c r="AO359" i="1"/>
  <c r="AL359" i="1"/>
  <c r="AQ359" i="1" s="1"/>
  <c r="AJ359" i="1"/>
  <c r="Q359" i="1"/>
  <c r="AQ358" i="1"/>
  <c r="AO358" i="1"/>
  <c r="AL358" i="1"/>
  <c r="AJ358" i="1"/>
  <c r="Q358" i="1"/>
  <c r="AQ357" i="1"/>
  <c r="AL357" i="1"/>
  <c r="AJ357" i="1"/>
  <c r="AO357" i="1" s="1"/>
  <c r="Q357" i="1"/>
  <c r="AL356" i="1"/>
  <c r="AQ356" i="1" s="1"/>
  <c r="AJ356" i="1"/>
  <c r="AO356" i="1" s="1"/>
  <c r="Q356" i="1"/>
  <c r="AO355" i="1"/>
  <c r="AL355" i="1"/>
  <c r="AQ355" i="1" s="1"/>
  <c r="AJ355" i="1"/>
  <c r="Q355" i="1"/>
  <c r="AQ354" i="1"/>
  <c r="AO354" i="1"/>
  <c r="AL354" i="1"/>
  <c r="AJ354" i="1"/>
  <c r="Q354" i="1"/>
  <c r="AQ353" i="1"/>
  <c r="AL353" i="1"/>
  <c r="AJ353" i="1"/>
  <c r="AO353" i="1" s="1"/>
  <c r="Q353" i="1"/>
  <c r="AO352" i="1"/>
  <c r="AL352" i="1"/>
  <c r="AQ352" i="1" s="1"/>
  <c r="AJ352" i="1"/>
  <c r="AK352" i="1" s="1"/>
  <c r="Q352" i="1"/>
  <c r="AQ351" i="1"/>
  <c r="AL351" i="1"/>
  <c r="AJ351" i="1"/>
  <c r="AO351" i="1" s="1"/>
  <c r="Q351" i="1"/>
  <c r="AO350" i="1"/>
  <c r="AL350" i="1"/>
  <c r="AQ350" i="1" s="1"/>
  <c r="AJ350" i="1"/>
  <c r="AK350" i="1" s="1"/>
  <c r="Q350" i="1"/>
  <c r="AQ349" i="1"/>
  <c r="AL349" i="1"/>
  <c r="AJ349" i="1"/>
  <c r="AO349" i="1" s="1"/>
  <c r="Q349" i="1"/>
  <c r="AO348" i="1"/>
  <c r="AL348" i="1"/>
  <c r="AQ348" i="1" s="1"/>
  <c r="AJ348" i="1"/>
  <c r="AK348" i="1" s="1"/>
  <c r="Q348" i="1"/>
  <c r="AQ347" i="1"/>
  <c r="AL347" i="1"/>
  <c r="AJ347" i="1"/>
  <c r="AO347" i="1" s="1"/>
  <c r="Q347" i="1"/>
  <c r="AO346" i="1"/>
  <c r="AL346" i="1"/>
  <c r="AQ346" i="1" s="1"/>
  <c r="AJ346" i="1"/>
  <c r="Q346" i="1"/>
  <c r="AQ345" i="1"/>
  <c r="AO345" i="1"/>
  <c r="AL345" i="1"/>
  <c r="AJ345" i="1"/>
  <c r="Q345" i="1"/>
  <c r="AQ344" i="1"/>
  <c r="AL344" i="1"/>
  <c r="AJ344" i="1"/>
  <c r="AO344" i="1" s="1"/>
  <c r="Q344" i="1"/>
  <c r="AL343" i="1"/>
  <c r="AQ343" i="1" s="1"/>
  <c r="AJ343" i="1"/>
  <c r="AO343" i="1" s="1"/>
  <c r="Q343" i="1"/>
  <c r="AO342" i="1"/>
  <c r="AL342" i="1"/>
  <c r="AQ342" i="1" s="1"/>
  <c r="AJ342" i="1"/>
  <c r="Q342" i="1"/>
  <c r="AQ341" i="1"/>
  <c r="AO341" i="1"/>
  <c r="AL341" i="1"/>
  <c r="AJ341" i="1"/>
  <c r="Q341" i="1"/>
  <c r="AQ340" i="1"/>
  <c r="AL340" i="1"/>
  <c r="AJ340" i="1"/>
  <c r="AO340" i="1" s="1"/>
  <c r="Q340" i="1"/>
  <c r="AL339" i="1"/>
  <c r="AQ339" i="1" s="1"/>
  <c r="AJ339" i="1"/>
  <c r="AO339" i="1" s="1"/>
  <c r="Q339" i="1"/>
  <c r="AO338" i="1"/>
  <c r="AL338" i="1"/>
  <c r="AQ338" i="1" s="1"/>
  <c r="AJ338" i="1"/>
  <c r="Q338" i="1"/>
  <c r="AQ337" i="1"/>
  <c r="AO337" i="1"/>
  <c r="AL337" i="1"/>
  <c r="AJ337" i="1"/>
  <c r="Q337" i="1"/>
  <c r="AQ336" i="1"/>
  <c r="AL336" i="1"/>
  <c r="AJ336" i="1"/>
  <c r="AO336" i="1" s="1"/>
  <c r="Q336" i="1"/>
  <c r="AL335" i="1"/>
  <c r="AQ335" i="1" s="1"/>
  <c r="AJ335" i="1"/>
  <c r="AO335" i="1" s="1"/>
  <c r="Q335" i="1"/>
  <c r="AO334" i="1"/>
  <c r="AL334" i="1"/>
  <c r="AQ334" i="1" s="1"/>
  <c r="AJ334" i="1"/>
  <c r="AK334" i="1" s="1"/>
  <c r="Q334" i="1"/>
  <c r="AQ333" i="1"/>
  <c r="AL333" i="1"/>
  <c r="AJ333" i="1"/>
  <c r="AO333" i="1" s="1"/>
  <c r="Q333" i="1"/>
  <c r="AL332" i="1"/>
  <c r="AQ332" i="1" s="1"/>
  <c r="AK332" i="1"/>
  <c r="AJ332" i="1"/>
  <c r="AO332" i="1" s="1"/>
  <c r="Q332" i="1"/>
  <c r="AQ331" i="1"/>
  <c r="AO331" i="1"/>
  <c r="AL331" i="1"/>
  <c r="AJ331" i="1"/>
  <c r="Q331" i="1"/>
  <c r="AQ330" i="1"/>
  <c r="AL330" i="1"/>
  <c r="AJ330" i="1"/>
  <c r="AO330" i="1" s="1"/>
  <c r="Q330" i="1"/>
  <c r="AL329" i="1"/>
  <c r="AQ329" i="1" s="1"/>
  <c r="AJ329" i="1"/>
  <c r="AO329" i="1" s="1"/>
  <c r="Q329" i="1"/>
  <c r="AO328" i="1"/>
  <c r="AL328" i="1"/>
  <c r="AQ328" i="1" s="1"/>
  <c r="AJ328" i="1"/>
  <c r="Q328" i="1"/>
  <c r="AQ327" i="1"/>
  <c r="AO327" i="1"/>
  <c r="AL327" i="1"/>
  <c r="AJ327" i="1"/>
  <c r="Q327" i="1"/>
  <c r="AQ326" i="1"/>
  <c r="AL326" i="1"/>
  <c r="AJ326" i="1"/>
  <c r="AO326" i="1" s="1"/>
  <c r="Q326" i="1"/>
  <c r="AL325" i="1"/>
  <c r="AQ325" i="1" s="1"/>
  <c r="AJ325" i="1"/>
  <c r="AO325" i="1" s="1"/>
  <c r="Q325" i="1"/>
  <c r="AO324" i="1"/>
  <c r="AL324" i="1"/>
  <c r="AQ324" i="1" s="1"/>
  <c r="AJ324" i="1"/>
  <c r="Q324" i="1"/>
  <c r="AQ323" i="1"/>
  <c r="AO323" i="1"/>
  <c r="AL323" i="1"/>
  <c r="AJ323" i="1"/>
  <c r="Q323" i="1"/>
  <c r="AQ322" i="1"/>
  <c r="AL322" i="1"/>
  <c r="AJ322" i="1"/>
  <c r="AO322" i="1" s="1"/>
  <c r="Q322" i="1"/>
  <c r="AO321" i="1"/>
  <c r="AL321" i="1"/>
  <c r="AQ321" i="1" s="1"/>
  <c r="AJ321" i="1"/>
  <c r="AK321" i="1" s="1"/>
  <c r="Q321" i="1"/>
  <c r="AQ320" i="1"/>
  <c r="AL320" i="1"/>
  <c r="AJ320" i="1"/>
  <c r="AO320" i="1" s="1"/>
  <c r="Q320" i="1"/>
  <c r="AL319" i="1"/>
  <c r="AQ319" i="1" s="1"/>
  <c r="AJ319" i="1"/>
  <c r="AO319" i="1" s="1"/>
  <c r="Q319" i="1"/>
  <c r="AO318" i="1"/>
  <c r="AL318" i="1"/>
  <c r="AQ318" i="1" s="1"/>
  <c r="AJ318" i="1"/>
  <c r="Q318" i="1"/>
  <c r="AQ317" i="1"/>
  <c r="AO317" i="1"/>
  <c r="AL317" i="1"/>
  <c r="AJ317" i="1"/>
  <c r="Q317" i="1"/>
  <c r="AQ316" i="1"/>
  <c r="AL316" i="1"/>
  <c r="AJ316" i="1"/>
  <c r="AO316" i="1" s="1"/>
  <c r="Q316" i="1"/>
  <c r="AL315" i="1"/>
  <c r="AQ315" i="1" s="1"/>
  <c r="AJ315" i="1"/>
  <c r="AO315" i="1" s="1"/>
  <c r="Q315" i="1"/>
  <c r="AO314" i="1"/>
  <c r="AL314" i="1"/>
  <c r="AQ314" i="1" s="1"/>
  <c r="AJ314" i="1"/>
  <c r="Q314" i="1"/>
  <c r="AQ313" i="1"/>
  <c r="AL313" i="1"/>
  <c r="AJ313" i="1"/>
  <c r="AK313" i="1" s="1"/>
  <c r="Q313" i="1"/>
  <c r="AL312" i="1"/>
  <c r="AQ312" i="1" s="1"/>
  <c r="AJ312" i="1"/>
  <c r="AO312" i="1" s="1"/>
  <c r="Q312" i="1"/>
  <c r="AO311" i="1"/>
  <c r="AL311" i="1"/>
  <c r="AQ311" i="1" s="1"/>
  <c r="AJ311" i="1"/>
  <c r="Q311" i="1"/>
  <c r="AQ310" i="1"/>
  <c r="AO310" i="1"/>
  <c r="AL310" i="1"/>
  <c r="AJ310" i="1"/>
  <c r="Q310" i="1"/>
  <c r="AQ309" i="1"/>
  <c r="AL309" i="1"/>
  <c r="AJ309" i="1"/>
  <c r="AO309" i="1" s="1"/>
  <c r="Q309" i="1"/>
  <c r="AO308" i="1"/>
  <c r="AL308" i="1"/>
  <c r="AQ308" i="1" s="1"/>
  <c r="AJ308" i="1"/>
  <c r="AK308" i="1" s="1"/>
  <c r="Q308" i="1"/>
  <c r="AQ307" i="1"/>
  <c r="AL307" i="1"/>
  <c r="AJ307" i="1"/>
  <c r="AO307" i="1" s="1"/>
  <c r="Q307" i="1"/>
  <c r="AO306" i="1"/>
  <c r="AL306" i="1"/>
  <c r="AQ306" i="1" s="1"/>
  <c r="AJ306" i="1"/>
  <c r="Q306" i="1"/>
  <c r="AQ305" i="1"/>
  <c r="AO305" i="1"/>
  <c r="AL305" i="1"/>
  <c r="AJ305" i="1"/>
  <c r="Q305" i="1"/>
  <c r="AQ304" i="1"/>
  <c r="AL304" i="1"/>
  <c r="AJ304" i="1"/>
  <c r="AO304" i="1" s="1"/>
  <c r="Q304" i="1"/>
  <c r="AL303" i="1"/>
  <c r="AQ303" i="1" s="1"/>
  <c r="AJ303" i="1"/>
  <c r="AO303" i="1" s="1"/>
  <c r="Q303" i="1"/>
  <c r="AO302" i="1"/>
  <c r="AL302" i="1"/>
  <c r="AQ302" i="1" s="1"/>
  <c r="AJ302" i="1"/>
  <c r="AK302" i="1" s="1"/>
  <c r="Q302" i="1"/>
  <c r="AQ301" i="1"/>
  <c r="AL301" i="1"/>
  <c r="AJ301" i="1"/>
  <c r="AO301" i="1" s="1"/>
  <c r="Q301" i="1"/>
  <c r="AL300" i="1"/>
  <c r="AQ300" i="1" s="1"/>
  <c r="AJ300" i="1"/>
  <c r="AO300" i="1" s="1"/>
  <c r="Q300" i="1"/>
  <c r="AO299" i="1"/>
  <c r="AL299" i="1"/>
  <c r="AQ299" i="1" s="1"/>
  <c r="AJ299" i="1"/>
  <c r="AK299" i="1" s="1"/>
  <c r="Q299" i="1"/>
  <c r="AQ298" i="1"/>
  <c r="AL298" i="1"/>
  <c r="AJ298" i="1"/>
  <c r="AO298" i="1" s="1"/>
  <c r="Q298" i="1"/>
  <c r="AL297" i="1"/>
  <c r="AQ297" i="1" s="1"/>
  <c r="AJ297" i="1"/>
  <c r="AO297" i="1" s="1"/>
  <c r="Q297" i="1"/>
  <c r="AO296" i="1"/>
  <c r="AL296" i="1"/>
  <c r="AQ296" i="1" s="1"/>
  <c r="AJ296" i="1"/>
  <c r="AK296" i="1" s="1"/>
  <c r="Q296" i="1"/>
  <c r="AQ295" i="1"/>
  <c r="AL295" i="1"/>
  <c r="AJ295" i="1"/>
  <c r="AO295" i="1" s="1"/>
  <c r="Q295" i="1"/>
  <c r="AO294" i="1"/>
  <c r="AL294" i="1"/>
  <c r="AQ294" i="1" s="1"/>
  <c r="AJ294" i="1"/>
  <c r="Q294" i="1"/>
  <c r="AQ293" i="1"/>
  <c r="AO293" i="1"/>
  <c r="AL293" i="1"/>
  <c r="AJ293" i="1"/>
  <c r="Q293" i="1"/>
  <c r="AQ292" i="1"/>
  <c r="AL292" i="1"/>
  <c r="AJ292" i="1"/>
  <c r="AO292" i="1" s="1"/>
  <c r="Q292" i="1"/>
  <c r="AL291" i="1"/>
  <c r="AQ291" i="1" s="1"/>
  <c r="AK291" i="1"/>
  <c r="AJ291" i="1"/>
  <c r="AO291" i="1" s="1"/>
  <c r="Q291" i="1"/>
  <c r="AQ290" i="1"/>
  <c r="AO290" i="1"/>
  <c r="AL290" i="1"/>
  <c r="AJ290" i="1"/>
  <c r="Q290" i="1"/>
  <c r="AQ289" i="1"/>
  <c r="AL289" i="1"/>
  <c r="AJ289" i="1"/>
  <c r="AO289" i="1" s="1"/>
  <c r="Q289" i="1"/>
  <c r="AL288" i="1"/>
  <c r="AQ288" i="1" s="1"/>
  <c r="AJ288" i="1"/>
  <c r="AO288" i="1" s="1"/>
  <c r="Q288" i="1"/>
  <c r="AO287" i="1"/>
  <c r="AL287" i="1"/>
  <c r="AQ287" i="1" s="1"/>
  <c r="AJ287" i="1"/>
  <c r="Q287" i="1"/>
  <c r="AQ286" i="1"/>
  <c r="AO286" i="1"/>
  <c r="AL286" i="1"/>
  <c r="AJ286" i="1"/>
  <c r="Q286" i="1"/>
  <c r="AQ285" i="1"/>
  <c r="AL285" i="1"/>
  <c r="AJ285" i="1"/>
  <c r="AO285" i="1" s="1"/>
  <c r="Q285" i="1"/>
  <c r="AL284" i="1"/>
  <c r="AQ284" i="1" s="1"/>
  <c r="AJ284" i="1"/>
  <c r="AO284" i="1" s="1"/>
  <c r="Q284" i="1"/>
  <c r="AO283" i="1"/>
  <c r="AL283" i="1"/>
  <c r="AQ283" i="1" s="1"/>
  <c r="AJ283" i="1"/>
  <c r="Q283" i="1"/>
  <c r="AQ282" i="1"/>
  <c r="AO282" i="1"/>
  <c r="AL282" i="1"/>
  <c r="AJ282" i="1"/>
  <c r="Q282" i="1"/>
  <c r="AQ281" i="1"/>
  <c r="AL281" i="1"/>
  <c r="AJ281" i="1"/>
  <c r="AO281" i="1" s="1"/>
  <c r="Q281" i="1"/>
  <c r="AO280" i="1"/>
  <c r="AL280" i="1"/>
  <c r="AQ280" i="1" s="1"/>
  <c r="AJ280" i="1"/>
  <c r="AK280" i="1" s="1"/>
  <c r="Q280" i="1"/>
  <c r="AQ279" i="1"/>
  <c r="AL279" i="1"/>
  <c r="AJ279" i="1"/>
  <c r="AO279" i="1" s="1"/>
  <c r="Q279" i="1"/>
  <c r="AO278" i="1"/>
  <c r="AL278" i="1"/>
  <c r="AQ278" i="1" s="1"/>
  <c r="AK278" i="1"/>
  <c r="AJ278" i="1"/>
  <c r="Q278" i="1"/>
  <c r="AQ277" i="1"/>
  <c r="AL277" i="1"/>
  <c r="AJ277" i="1"/>
  <c r="AO277" i="1" s="1"/>
  <c r="AP277" i="1" s="1"/>
  <c r="Q277" i="1"/>
  <c r="AO276" i="1"/>
  <c r="AL276" i="1"/>
  <c r="AQ276" i="1" s="1"/>
  <c r="AJ276" i="1"/>
  <c r="Q276" i="1"/>
  <c r="AQ275" i="1"/>
  <c r="AO275" i="1"/>
  <c r="AL275" i="1"/>
  <c r="AJ275" i="1"/>
  <c r="Q275" i="1"/>
  <c r="AQ274" i="1"/>
  <c r="AL274" i="1"/>
  <c r="AJ274" i="1"/>
  <c r="AO274" i="1" s="1"/>
  <c r="Q274" i="1"/>
  <c r="AL273" i="1"/>
  <c r="AQ273" i="1" s="1"/>
  <c r="AJ273" i="1"/>
  <c r="AO273" i="1" s="1"/>
  <c r="Q273" i="1"/>
  <c r="AO272" i="1"/>
  <c r="AL272" i="1"/>
  <c r="AQ272" i="1" s="1"/>
  <c r="AJ272" i="1"/>
  <c r="Q272" i="1"/>
  <c r="AQ271" i="1"/>
  <c r="AO271" i="1"/>
  <c r="AL271" i="1"/>
  <c r="AJ271" i="1"/>
  <c r="Q271" i="1"/>
  <c r="AQ270" i="1"/>
  <c r="AL270" i="1"/>
  <c r="AJ270" i="1"/>
  <c r="AO270" i="1" s="1"/>
  <c r="Q270" i="1"/>
  <c r="AO269" i="1"/>
  <c r="AL269" i="1"/>
  <c r="AQ269" i="1" s="1"/>
  <c r="AJ269" i="1"/>
  <c r="Q269" i="1"/>
  <c r="AQ268" i="1"/>
  <c r="AL268" i="1"/>
  <c r="AJ268" i="1"/>
  <c r="AK268" i="1" s="1"/>
  <c r="Q268" i="1"/>
  <c r="AL267" i="1"/>
  <c r="AQ267" i="1" s="1"/>
  <c r="AJ267" i="1"/>
  <c r="AO267" i="1" s="1"/>
  <c r="Q267" i="1"/>
  <c r="AO266" i="1"/>
  <c r="AL266" i="1"/>
  <c r="AQ266" i="1" s="1"/>
  <c r="AJ266" i="1"/>
  <c r="AK266" i="1" s="1"/>
  <c r="Q266" i="1"/>
  <c r="AQ265" i="1"/>
  <c r="AL265" i="1"/>
  <c r="AJ265" i="1"/>
  <c r="AO265" i="1" s="1"/>
  <c r="Q265" i="1"/>
  <c r="AO264" i="1"/>
  <c r="AL264" i="1"/>
  <c r="AQ264" i="1" s="1"/>
  <c r="AJ264" i="1"/>
  <c r="Q264" i="1"/>
  <c r="AQ263" i="1"/>
  <c r="AO263" i="1"/>
  <c r="AL263" i="1"/>
  <c r="AJ263" i="1"/>
  <c r="Q263" i="1"/>
  <c r="AQ262" i="1"/>
  <c r="AL262" i="1"/>
  <c r="AJ262" i="1"/>
  <c r="AO262" i="1" s="1"/>
  <c r="Q262" i="1"/>
  <c r="AL261" i="1"/>
  <c r="AQ261" i="1" s="1"/>
  <c r="AJ261" i="1"/>
  <c r="AO261" i="1" s="1"/>
  <c r="Q261" i="1"/>
  <c r="AO260" i="1"/>
  <c r="AL260" i="1"/>
  <c r="AQ260" i="1" s="1"/>
  <c r="AJ260" i="1"/>
  <c r="Q260" i="1"/>
  <c r="AQ259" i="1"/>
  <c r="AO259" i="1"/>
  <c r="AL259" i="1"/>
  <c r="AJ259" i="1"/>
  <c r="AK259" i="1" s="1"/>
  <c r="Q259" i="1"/>
  <c r="AL258" i="1"/>
  <c r="AQ258" i="1" s="1"/>
  <c r="AJ258" i="1"/>
  <c r="AO258" i="1" s="1"/>
  <c r="Q258" i="1"/>
  <c r="AO257" i="1"/>
  <c r="AP257" i="1" s="1"/>
  <c r="AL257" i="1"/>
  <c r="AQ257" i="1" s="1"/>
  <c r="AJ257" i="1"/>
  <c r="AK257" i="1" s="1"/>
  <c r="Q257" i="1"/>
  <c r="AL256" i="1"/>
  <c r="AQ256" i="1" s="1"/>
  <c r="AK256" i="1"/>
  <c r="AJ256" i="1"/>
  <c r="AO256" i="1" s="1"/>
  <c r="Q256" i="1"/>
  <c r="AQ255" i="1"/>
  <c r="AO255" i="1"/>
  <c r="AL255" i="1"/>
  <c r="AJ255" i="1"/>
  <c r="AK255" i="1" s="1"/>
  <c r="Q255" i="1"/>
  <c r="AL254" i="1"/>
  <c r="AQ254" i="1" s="1"/>
  <c r="AJ254" i="1"/>
  <c r="AO254" i="1" s="1"/>
  <c r="Q254" i="1"/>
  <c r="AO253" i="1"/>
  <c r="AL253" i="1"/>
  <c r="AQ253" i="1" s="1"/>
  <c r="AK253" i="1"/>
  <c r="AJ253" i="1"/>
  <c r="Q253" i="1"/>
  <c r="AQ252" i="1"/>
  <c r="AL252" i="1"/>
  <c r="AJ252" i="1"/>
  <c r="AO252" i="1" s="1"/>
  <c r="Q252" i="1"/>
  <c r="AO251" i="1"/>
  <c r="AL251" i="1"/>
  <c r="AQ251" i="1" s="1"/>
  <c r="AJ251" i="1"/>
  <c r="Q251" i="1"/>
  <c r="AQ250" i="1"/>
  <c r="AO250" i="1"/>
  <c r="AL250" i="1"/>
  <c r="AJ250" i="1"/>
  <c r="Q250" i="1"/>
  <c r="AQ249" i="1"/>
  <c r="AL249" i="1"/>
  <c r="AJ249" i="1"/>
  <c r="AO249" i="1" s="1"/>
  <c r="Q249" i="1"/>
  <c r="AL248" i="1"/>
  <c r="AQ248" i="1" s="1"/>
  <c r="AJ248" i="1"/>
  <c r="AO248" i="1" s="1"/>
  <c r="Q248" i="1"/>
  <c r="AO247" i="1"/>
  <c r="AL247" i="1"/>
  <c r="AQ247" i="1" s="1"/>
  <c r="AJ247" i="1"/>
  <c r="Q247" i="1"/>
  <c r="AQ246" i="1"/>
  <c r="AO246" i="1"/>
  <c r="AL246" i="1"/>
  <c r="AJ246" i="1"/>
  <c r="Q246" i="1"/>
  <c r="AQ245" i="1"/>
  <c r="AL245" i="1"/>
  <c r="AJ245" i="1"/>
  <c r="AO245" i="1" s="1"/>
  <c r="Q245" i="1"/>
  <c r="AL244" i="1"/>
  <c r="AQ244" i="1" s="1"/>
  <c r="AJ244" i="1"/>
  <c r="AO244" i="1" s="1"/>
  <c r="Q244" i="1"/>
  <c r="AO243" i="1"/>
  <c r="AL243" i="1"/>
  <c r="AQ243" i="1" s="1"/>
  <c r="AJ243" i="1"/>
  <c r="Q243" i="1"/>
  <c r="AQ242" i="1"/>
  <c r="AO242" i="1"/>
  <c r="AL242" i="1"/>
  <c r="AJ242" i="1"/>
  <c r="Q242" i="1"/>
  <c r="AQ241" i="1"/>
  <c r="AL241" i="1"/>
  <c r="AJ241" i="1"/>
  <c r="AO241" i="1" s="1"/>
  <c r="Q241" i="1"/>
  <c r="AL240" i="1"/>
  <c r="AQ240" i="1" s="1"/>
  <c r="AJ240" i="1"/>
  <c r="AO240" i="1" s="1"/>
  <c r="Q240" i="1"/>
  <c r="AO239" i="1"/>
  <c r="AL239" i="1"/>
  <c r="AQ239" i="1" s="1"/>
  <c r="AJ239" i="1"/>
  <c r="Q239" i="1"/>
  <c r="AQ238" i="1"/>
  <c r="AO238" i="1"/>
  <c r="AL238" i="1"/>
  <c r="AJ238" i="1"/>
  <c r="Q238" i="1"/>
  <c r="AQ237" i="1"/>
  <c r="AL237" i="1"/>
  <c r="AJ237" i="1"/>
  <c r="AO237" i="1" s="1"/>
  <c r="Q237" i="1"/>
  <c r="AL236" i="1"/>
  <c r="AQ236" i="1" s="1"/>
  <c r="AJ236" i="1"/>
  <c r="AO236" i="1" s="1"/>
  <c r="Q236" i="1"/>
  <c r="AO235" i="1"/>
  <c r="AL235" i="1"/>
  <c r="AQ235" i="1" s="1"/>
  <c r="AJ235" i="1"/>
  <c r="AK235" i="1" s="1"/>
  <c r="Q235" i="1"/>
  <c r="AQ234" i="1"/>
  <c r="AL234" i="1"/>
  <c r="AJ234" i="1"/>
  <c r="AO234" i="1" s="1"/>
  <c r="Q234" i="1"/>
  <c r="AO233" i="1"/>
  <c r="AL233" i="1"/>
  <c r="AQ233" i="1" s="1"/>
  <c r="AJ233" i="1"/>
  <c r="Q233" i="1"/>
  <c r="AQ232" i="1"/>
  <c r="AO232" i="1"/>
  <c r="AL232" i="1"/>
  <c r="AJ232" i="1"/>
  <c r="AK232" i="1" s="1"/>
  <c r="Q232" i="1"/>
  <c r="AL231" i="1"/>
  <c r="AQ231" i="1" s="1"/>
  <c r="AJ231" i="1"/>
  <c r="AO231" i="1" s="1"/>
  <c r="Q231" i="1"/>
  <c r="AO230" i="1"/>
  <c r="AL230" i="1"/>
  <c r="AQ230" i="1" s="1"/>
  <c r="AJ230" i="1"/>
  <c r="Q230" i="1"/>
  <c r="AQ229" i="1"/>
  <c r="AO229" i="1"/>
  <c r="AL229" i="1"/>
  <c r="AJ229" i="1"/>
  <c r="Q229" i="1"/>
  <c r="AQ228" i="1"/>
  <c r="AL228" i="1"/>
  <c r="AJ228" i="1"/>
  <c r="AO228" i="1" s="1"/>
  <c r="Q228" i="1"/>
  <c r="AL227" i="1"/>
  <c r="AQ227" i="1" s="1"/>
  <c r="AJ227" i="1"/>
  <c r="AO227" i="1" s="1"/>
  <c r="Q227" i="1"/>
  <c r="AO226" i="1"/>
  <c r="AL226" i="1"/>
  <c r="AQ226" i="1" s="1"/>
  <c r="AJ226" i="1"/>
  <c r="Q226" i="1"/>
  <c r="AQ225" i="1"/>
  <c r="AO225" i="1"/>
  <c r="AL225" i="1"/>
  <c r="AJ225" i="1"/>
  <c r="Q225" i="1"/>
  <c r="AQ224" i="1"/>
  <c r="AL224" i="1"/>
  <c r="AJ224" i="1"/>
  <c r="AO224" i="1" s="1"/>
  <c r="Q224" i="1"/>
  <c r="AL223" i="1"/>
  <c r="AQ223" i="1" s="1"/>
  <c r="AJ223" i="1"/>
  <c r="AO223" i="1" s="1"/>
  <c r="Q223" i="1"/>
  <c r="AO222" i="1"/>
  <c r="AL222" i="1"/>
  <c r="AQ222" i="1" s="1"/>
  <c r="AJ222" i="1"/>
  <c r="Q222" i="1"/>
  <c r="AQ221" i="1"/>
  <c r="AO221" i="1"/>
  <c r="AL221" i="1"/>
  <c r="AJ221" i="1"/>
  <c r="Q221" i="1"/>
  <c r="AQ220" i="1"/>
  <c r="AL220" i="1"/>
  <c r="AJ220" i="1"/>
  <c r="AO220" i="1" s="1"/>
  <c r="Q220" i="1"/>
  <c r="AL219" i="1"/>
  <c r="AQ219" i="1" s="1"/>
  <c r="AJ219" i="1"/>
  <c r="AO219" i="1" s="1"/>
  <c r="Q219" i="1"/>
  <c r="AO218" i="1"/>
  <c r="AL218" i="1"/>
  <c r="AQ218" i="1" s="1"/>
  <c r="AJ218" i="1"/>
  <c r="Q218" i="1"/>
  <c r="AQ217" i="1"/>
  <c r="AO217" i="1"/>
  <c r="AL217" i="1"/>
  <c r="AJ217" i="1"/>
  <c r="Q217" i="1"/>
  <c r="AQ216" i="1"/>
  <c r="AL216" i="1"/>
  <c r="AJ216" i="1"/>
  <c r="AO216" i="1" s="1"/>
  <c r="Q216" i="1"/>
  <c r="AL215" i="1"/>
  <c r="AQ215" i="1" s="1"/>
  <c r="AK215" i="1"/>
  <c r="AJ215" i="1"/>
  <c r="AO215" i="1" s="1"/>
  <c r="Q215" i="1"/>
  <c r="AQ214" i="1"/>
  <c r="AO214" i="1"/>
  <c r="AL214" i="1"/>
  <c r="AJ214" i="1"/>
  <c r="Q214" i="1"/>
  <c r="AQ213" i="1"/>
  <c r="AL213" i="1"/>
  <c r="AJ213" i="1"/>
  <c r="AO213" i="1" s="1"/>
  <c r="Q213" i="1"/>
  <c r="AO212" i="1"/>
  <c r="AL212" i="1"/>
  <c r="AQ212" i="1" s="1"/>
  <c r="AJ212" i="1"/>
  <c r="AK212" i="1" s="1"/>
  <c r="Q212" i="1"/>
  <c r="AQ211" i="1"/>
  <c r="AL211" i="1"/>
  <c r="AJ211" i="1"/>
  <c r="AO211" i="1" s="1"/>
  <c r="Q211" i="1"/>
  <c r="AL210" i="1"/>
  <c r="AQ210" i="1" s="1"/>
  <c r="AJ210" i="1"/>
  <c r="AO210" i="1" s="1"/>
  <c r="Q210" i="1"/>
  <c r="AO209" i="1"/>
  <c r="AL209" i="1"/>
  <c r="AQ209" i="1" s="1"/>
  <c r="AJ209" i="1"/>
  <c r="Q209" i="1"/>
  <c r="AQ208" i="1"/>
  <c r="AL208" i="1"/>
  <c r="AJ208" i="1"/>
  <c r="AK208" i="1" s="1"/>
  <c r="Q208" i="1"/>
  <c r="AL207" i="1"/>
  <c r="AQ207" i="1" s="1"/>
  <c r="AJ207" i="1"/>
  <c r="AO207" i="1" s="1"/>
  <c r="Q207" i="1"/>
  <c r="AO206" i="1"/>
  <c r="AL206" i="1"/>
  <c r="AQ206" i="1" s="1"/>
  <c r="AJ206" i="1"/>
  <c r="Q206" i="1"/>
  <c r="AQ205" i="1"/>
  <c r="AO205" i="1"/>
  <c r="AL205" i="1"/>
  <c r="AJ205" i="1"/>
  <c r="Q205" i="1"/>
  <c r="AQ204" i="1"/>
  <c r="AL204" i="1"/>
  <c r="AJ204" i="1"/>
  <c r="AO204" i="1" s="1"/>
  <c r="Q204" i="1"/>
  <c r="AL203" i="1"/>
  <c r="AQ203" i="1" s="1"/>
  <c r="AJ203" i="1"/>
  <c r="AO203" i="1" s="1"/>
  <c r="Q203" i="1"/>
  <c r="AO202" i="1"/>
  <c r="AL202" i="1"/>
  <c r="AQ202" i="1" s="1"/>
  <c r="AJ202" i="1"/>
  <c r="Q202" i="1"/>
  <c r="AQ201" i="1"/>
  <c r="AL201" i="1"/>
  <c r="AJ201" i="1"/>
  <c r="AK201" i="1" s="1"/>
  <c r="Q201" i="1"/>
  <c r="AL200" i="1"/>
  <c r="AQ200" i="1" s="1"/>
  <c r="AJ200" i="1"/>
  <c r="AO200" i="1" s="1"/>
  <c r="Q200" i="1"/>
  <c r="AO199" i="1"/>
  <c r="AL199" i="1"/>
  <c r="AQ199" i="1" s="1"/>
  <c r="AJ199" i="1"/>
  <c r="Q199" i="1"/>
  <c r="AQ198" i="1"/>
  <c r="AO198" i="1"/>
  <c r="AL198" i="1"/>
  <c r="AJ198" i="1"/>
  <c r="Q198" i="1"/>
  <c r="AQ197" i="1"/>
  <c r="AL197" i="1"/>
  <c r="AJ197" i="1"/>
  <c r="AO197" i="1" s="1"/>
  <c r="Q197" i="1"/>
  <c r="AL196" i="1"/>
  <c r="AQ196" i="1" s="1"/>
  <c r="AJ196" i="1"/>
  <c r="AO196" i="1" s="1"/>
  <c r="Q196" i="1"/>
  <c r="AO195" i="1"/>
  <c r="AL195" i="1"/>
  <c r="AQ195" i="1" s="1"/>
  <c r="AJ195" i="1"/>
  <c r="Q195" i="1"/>
  <c r="AQ194" i="1"/>
  <c r="AL194" i="1"/>
  <c r="AJ194" i="1"/>
  <c r="AK194" i="1" s="1"/>
  <c r="Q194" i="1"/>
  <c r="AL193" i="1"/>
  <c r="AQ193" i="1" s="1"/>
  <c r="AK193" i="1"/>
  <c r="AJ193" i="1"/>
  <c r="AO193" i="1" s="1"/>
  <c r="Q193" i="1"/>
  <c r="AQ192" i="1"/>
  <c r="AL192" i="1"/>
  <c r="AJ192" i="1"/>
  <c r="AK192" i="1" s="1"/>
  <c r="Q192" i="1"/>
  <c r="AL191" i="1"/>
  <c r="AQ191" i="1" s="1"/>
  <c r="AJ191" i="1"/>
  <c r="AO191" i="1" s="1"/>
  <c r="Q191" i="1"/>
  <c r="AO190" i="1"/>
  <c r="AL190" i="1"/>
  <c r="AQ190" i="1" s="1"/>
  <c r="AJ190" i="1"/>
  <c r="Q190" i="1"/>
  <c r="AQ189" i="1"/>
  <c r="AO189" i="1"/>
  <c r="AL189" i="1"/>
  <c r="AJ189" i="1"/>
  <c r="Q189" i="1"/>
  <c r="AQ188" i="1"/>
  <c r="AL188" i="1"/>
  <c r="AJ188" i="1"/>
  <c r="AO188" i="1" s="1"/>
  <c r="Q188" i="1"/>
  <c r="AL187" i="1"/>
  <c r="AQ187" i="1" s="1"/>
  <c r="AJ187" i="1"/>
  <c r="AO187" i="1" s="1"/>
  <c r="Q187" i="1"/>
  <c r="AO186" i="1"/>
  <c r="AL186" i="1"/>
  <c r="AQ186" i="1" s="1"/>
  <c r="AJ186" i="1"/>
  <c r="Q186" i="1"/>
  <c r="AQ185" i="1"/>
  <c r="AO185" i="1"/>
  <c r="AL185" i="1"/>
  <c r="AJ185" i="1"/>
  <c r="Q185" i="1"/>
  <c r="AQ184" i="1"/>
  <c r="AL184" i="1"/>
  <c r="AJ184" i="1"/>
  <c r="AO184" i="1" s="1"/>
  <c r="Q184" i="1"/>
  <c r="AL183" i="1"/>
  <c r="AQ183" i="1" s="1"/>
  <c r="AJ183" i="1"/>
  <c r="AO183" i="1" s="1"/>
  <c r="Q183" i="1"/>
  <c r="AO182" i="1"/>
  <c r="AL182" i="1"/>
  <c r="AQ182" i="1" s="1"/>
  <c r="AJ182" i="1"/>
  <c r="Q182" i="1"/>
  <c r="AQ181" i="1"/>
  <c r="AO181" i="1"/>
  <c r="AL181" i="1"/>
  <c r="AJ181" i="1"/>
  <c r="Q181" i="1"/>
  <c r="AQ180" i="1"/>
  <c r="AL180" i="1"/>
  <c r="AJ180" i="1"/>
  <c r="AO180" i="1" s="1"/>
  <c r="Q180" i="1"/>
  <c r="AL179" i="1"/>
  <c r="AQ179" i="1" s="1"/>
  <c r="AJ179" i="1"/>
  <c r="AO179" i="1" s="1"/>
  <c r="Q179" i="1"/>
  <c r="AO178" i="1"/>
  <c r="AL178" i="1"/>
  <c r="AQ178" i="1" s="1"/>
  <c r="AJ178" i="1"/>
  <c r="Q178" i="1"/>
  <c r="AQ177" i="1"/>
  <c r="AO177" i="1"/>
  <c r="AL177" i="1"/>
  <c r="AJ177" i="1"/>
  <c r="Q177" i="1"/>
  <c r="AQ176" i="1"/>
  <c r="AL176" i="1"/>
  <c r="AJ176" i="1"/>
  <c r="AO176" i="1" s="1"/>
  <c r="Q176" i="1"/>
  <c r="AL175" i="1"/>
  <c r="AQ175" i="1" s="1"/>
  <c r="AJ175" i="1"/>
  <c r="AO175" i="1" s="1"/>
  <c r="Q175" i="1"/>
  <c r="AO174" i="1"/>
  <c r="AL174" i="1"/>
  <c r="AQ174" i="1" s="1"/>
  <c r="AJ174" i="1"/>
  <c r="Q174" i="1"/>
  <c r="AQ173" i="1"/>
  <c r="AO173" i="1"/>
  <c r="AL173" i="1"/>
  <c r="AJ173" i="1"/>
  <c r="Q173" i="1"/>
  <c r="AQ172" i="1"/>
  <c r="AL172" i="1"/>
  <c r="AJ172" i="1"/>
  <c r="AO172" i="1" s="1"/>
  <c r="Q172" i="1"/>
  <c r="AL171" i="1"/>
  <c r="AQ171" i="1" s="1"/>
  <c r="AJ171" i="1"/>
  <c r="AO171" i="1" s="1"/>
  <c r="Q171" i="1"/>
  <c r="AO170" i="1"/>
  <c r="AL170" i="1"/>
  <c r="AQ170" i="1" s="1"/>
  <c r="AJ170" i="1"/>
  <c r="Q170" i="1"/>
  <c r="AQ169" i="1"/>
  <c r="AO169" i="1"/>
  <c r="AL169" i="1"/>
  <c r="AJ169" i="1"/>
  <c r="Q169" i="1"/>
  <c r="AQ168" i="1"/>
  <c r="AL168" i="1"/>
  <c r="AJ168" i="1"/>
  <c r="AO168" i="1" s="1"/>
  <c r="Q168" i="1"/>
  <c r="AL167" i="1"/>
  <c r="AQ167" i="1" s="1"/>
  <c r="AJ167" i="1"/>
  <c r="AO167" i="1" s="1"/>
  <c r="Q167" i="1"/>
  <c r="AO166" i="1"/>
  <c r="AL166" i="1"/>
  <c r="AQ166" i="1" s="1"/>
  <c r="AJ166" i="1"/>
  <c r="Q166" i="1"/>
  <c r="AQ165" i="1"/>
  <c r="AO165" i="1"/>
  <c r="AL165" i="1"/>
  <c r="AJ165" i="1"/>
  <c r="Q165" i="1"/>
  <c r="AQ164" i="1"/>
  <c r="AL164" i="1"/>
  <c r="AJ164" i="1"/>
  <c r="AO164" i="1" s="1"/>
  <c r="Q164" i="1"/>
  <c r="AL163" i="1"/>
  <c r="AQ163" i="1" s="1"/>
  <c r="AK163" i="1"/>
  <c r="AJ163" i="1"/>
  <c r="AO163" i="1" s="1"/>
  <c r="Q163" i="1"/>
  <c r="AQ162" i="1"/>
  <c r="AO162" i="1"/>
  <c r="AL162" i="1"/>
  <c r="AJ162" i="1"/>
  <c r="Q162" i="1"/>
  <c r="AQ161" i="1"/>
  <c r="AL161" i="1"/>
  <c r="AJ161" i="1"/>
  <c r="AO161" i="1" s="1"/>
  <c r="Q161" i="1"/>
  <c r="AO160" i="1"/>
  <c r="AL160" i="1"/>
  <c r="AQ160" i="1" s="1"/>
  <c r="AJ160" i="1"/>
  <c r="Q160" i="1"/>
  <c r="AQ159" i="1"/>
  <c r="AO159" i="1"/>
  <c r="AL159" i="1"/>
  <c r="AJ159" i="1"/>
  <c r="Q159" i="1"/>
  <c r="AQ158" i="1"/>
  <c r="AL158" i="1"/>
  <c r="AJ158" i="1"/>
  <c r="AO158" i="1" s="1"/>
  <c r="Q158" i="1"/>
  <c r="AO157" i="1"/>
  <c r="AL157" i="1"/>
  <c r="AQ157" i="1" s="1"/>
  <c r="AJ157" i="1"/>
  <c r="Q157" i="1"/>
  <c r="AQ156" i="1"/>
  <c r="AO156" i="1"/>
  <c r="AL156" i="1"/>
  <c r="AJ156" i="1"/>
  <c r="AK156" i="1" s="1"/>
  <c r="Q156" i="1"/>
  <c r="AL155" i="1"/>
  <c r="AQ155" i="1" s="1"/>
  <c r="AJ155" i="1"/>
  <c r="AO155" i="1" s="1"/>
  <c r="Q155" i="1"/>
  <c r="AO154" i="1"/>
  <c r="AL154" i="1"/>
  <c r="AQ154" i="1" s="1"/>
  <c r="AJ154" i="1"/>
  <c r="AK154" i="1" s="1"/>
  <c r="Q154" i="1"/>
  <c r="AQ153" i="1"/>
  <c r="AL153" i="1"/>
  <c r="AJ153" i="1"/>
  <c r="AO153" i="1" s="1"/>
  <c r="Q153" i="1"/>
  <c r="AL152" i="1"/>
  <c r="AQ152" i="1" s="1"/>
  <c r="AJ152" i="1"/>
  <c r="AO152" i="1" s="1"/>
  <c r="Q152" i="1"/>
  <c r="AO151" i="1"/>
  <c r="AL151" i="1"/>
  <c r="AQ151" i="1" s="1"/>
  <c r="AJ151" i="1"/>
  <c r="Q151" i="1"/>
  <c r="AQ150" i="1"/>
  <c r="AL150" i="1"/>
  <c r="AJ150" i="1"/>
  <c r="AK150" i="1" s="1"/>
  <c r="Q150" i="1"/>
  <c r="AL149" i="1"/>
  <c r="AQ149" i="1" s="1"/>
  <c r="AK149" i="1"/>
  <c r="AJ149" i="1"/>
  <c r="AO149" i="1" s="1"/>
  <c r="Q149" i="1"/>
  <c r="AQ148" i="1"/>
  <c r="AO148" i="1"/>
  <c r="AL148" i="1"/>
  <c r="AJ148" i="1"/>
  <c r="AK148" i="1" s="1"/>
  <c r="Q148" i="1"/>
  <c r="AL147" i="1"/>
  <c r="AQ147" i="1" s="1"/>
  <c r="AK147" i="1"/>
  <c r="AJ147" i="1"/>
  <c r="AO147" i="1" s="1"/>
  <c r="Q147" i="1"/>
  <c r="AQ146" i="1"/>
  <c r="AO146" i="1"/>
  <c r="AL146" i="1"/>
  <c r="AJ146" i="1"/>
  <c r="AK146" i="1" s="1"/>
  <c r="Q146" i="1"/>
  <c r="AQ145" i="1"/>
  <c r="AL145" i="1"/>
  <c r="AJ145" i="1"/>
  <c r="AO145" i="1" s="1"/>
  <c r="Q145" i="1"/>
  <c r="AL144" i="1"/>
  <c r="AQ144" i="1" s="1"/>
  <c r="AJ144" i="1"/>
  <c r="AO144" i="1" s="1"/>
  <c r="Q144" i="1"/>
  <c r="AO143" i="1"/>
  <c r="AL143" i="1"/>
  <c r="AQ143" i="1" s="1"/>
  <c r="AJ143" i="1"/>
  <c r="Q143" i="1"/>
  <c r="AQ142" i="1"/>
  <c r="AO142" i="1"/>
  <c r="AL142" i="1"/>
  <c r="AJ142" i="1"/>
  <c r="Q142" i="1"/>
  <c r="AQ141" i="1"/>
  <c r="AL141" i="1"/>
  <c r="AJ141" i="1"/>
  <c r="AO141" i="1" s="1"/>
  <c r="Q141" i="1"/>
  <c r="AO140" i="1"/>
  <c r="AL140" i="1"/>
  <c r="AQ140" i="1" s="1"/>
  <c r="AJ140" i="1"/>
  <c r="Q140" i="1"/>
  <c r="AQ139" i="1"/>
  <c r="AO139" i="1"/>
  <c r="AL139" i="1"/>
  <c r="AK139" i="1"/>
  <c r="AJ139" i="1"/>
  <c r="Q139" i="1"/>
  <c r="AL138" i="1"/>
  <c r="AQ138" i="1" s="1"/>
  <c r="AJ138" i="1"/>
  <c r="AO138" i="1" s="1"/>
  <c r="Q138" i="1"/>
  <c r="AO137" i="1"/>
  <c r="AL137" i="1"/>
  <c r="AQ137" i="1" s="1"/>
  <c r="AJ137" i="1"/>
  <c r="Q137" i="1"/>
  <c r="AQ136" i="1"/>
  <c r="AO136" i="1"/>
  <c r="AL136" i="1"/>
  <c r="AJ136" i="1"/>
  <c r="Q136" i="1"/>
  <c r="AQ135" i="1"/>
  <c r="AL135" i="1"/>
  <c r="AJ135" i="1"/>
  <c r="AO135" i="1" s="1"/>
  <c r="Q135" i="1"/>
  <c r="AL134" i="1"/>
  <c r="AQ134" i="1" s="1"/>
  <c r="AJ134" i="1"/>
  <c r="AO134" i="1" s="1"/>
  <c r="Q134" i="1"/>
  <c r="AO133" i="1"/>
  <c r="AL133" i="1"/>
  <c r="AQ133" i="1" s="1"/>
  <c r="AJ133" i="1"/>
  <c r="Q133" i="1"/>
  <c r="AQ132" i="1"/>
  <c r="AO132" i="1"/>
  <c r="AL132" i="1"/>
  <c r="AJ132" i="1"/>
  <c r="Q132" i="1"/>
  <c r="AQ131" i="1"/>
  <c r="AL131" i="1"/>
  <c r="AJ131" i="1"/>
  <c r="AO131" i="1" s="1"/>
  <c r="Q131" i="1"/>
  <c r="AO130" i="1"/>
  <c r="AL130" i="1"/>
  <c r="AQ130" i="1" s="1"/>
  <c r="AK130" i="1"/>
  <c r="AJ130" i="1"/>
  <c r="Q130" i="1"/>
  <c r="AQ129" i="1"/>
  <c r="AO129" i="1"/>
  <c r="AL129" i="1"/>
  <c r="AJ129" i="1"/>
  <c r="Q129" i="1"/>
  <c r="AQ128" i="1"/>
  <c r="AL128" i="1"/>
  <c r="AJ128" i="1"/>
  <c r="AO128" i="1" s="1"/>
  <c r="Q128" i="1"/>
  <c r="AL127" i="1"/>
  <c r="AQ127" i="1" s="1"/>
  <c r="AJ127" i="1"/>
  <c r="AK127" i="1" s="1"/>
  <c r="Q127" i="1"/>
  <c r="AQ126" i="1"/>
  <c r="AL126" i="1"/>
  <c r="AJ126" i="1"/>
  <c r="AO126" i="1" s="1"/>
  <c r="Q126" i="1"/>
  <c r="AO125" i="1"/>
  <c r="AL125" i="1"/>
  <c r="AQ125" i="1" s="1"/>
  <c r="AJ125" i="1"/>
  <c r="Q125" i="1"/>
  <c r="AQ124" i="1"/>
  <c r="AO124" i="1"/>
  <c r="AL124" i="1"/>
  <c r="AK124" i="1"/>
  <c r="AJ124" i="1"/>
  <c r="Q124" i="1"/>
  <c r="AO123" i="1"/>
  <c r="AL123" i="1"/>
  <c r="AQ123" i="1" s="1"/>
  <c r="AK123" i="1"/>
  <c r="AJ123" i="1"/>
  <c r="Q123" i="1"/>
  <c r="AQ122" i="1"/>
  <c r="AO122" i="1"/>
  <c r="AL122" i="1"/>
  <c r="AJ122" i="1"/>
  <c r="Q122" i="1"/>
  <c r="AQ121" i="1"/>
  <c r="AL121" i="1"/>
  <c r="AJ121" i="1"/>
  <c r="AO121" i="1" s="1"/>
  <c r="Q121" i="1"/>
  <c r="AO120" i="1"/>
  <c r="AL120" i="1"/>
  <c r="AQ120" i="1" s="1"/>
  <c r="AJ120" i="1"/>
  <c r="Q120" i="1"/>
  <c r="AQ119" i="1"/>
  <c r="AO119" i="1"/>
  <c r="AL119" i="1"/>
  <c r="AK119" i="1"/>
  <c r="AJ119" i="1"/>
  <c r="Q119" i="1"/>
  <c r="AL118" i="1"/>
  <c r="AQ118" i="1" s="1"/>
  <c r="AJ118" i="1"/>
  <c r="AO118" i="1" s="1"/>
  <c r="Q118" i="1"/>
  <c r="AO117" i="1"/>
  <c r="AL117" i="1"/>
  <c r="AQ117" i="1" s="1"/>
  <c r="AJ117" i="1"/>
  <c r="Q117" i="1"/>
  <c r="AQ116" i="1"/>
  <c r="AO116" i="1"/>
  <c r="AL116" i="1"/>
  <c r="AJ116" i="1"/>
  <c r="Q116" i="1"/>
  <c r="AQ115" i="1"/>
  <c r="AL115" i="1"/>
  <c r="AJ115" i="1"/>
  <c r="AO115" i="1" s="1"/>
  <c r="Q115" i="1"/>
  <c r="AO114" i="1"/>
  <c r="AL114" i="1"/>
  <c r="AQ114" i="1" s="1"/>
  <c r="AK114" i="1"/>
  <c r="AJ114" i="1"/>
  <c r="Q114" i="1"/>
  <c r="AQ113" i="1"/>
  <c r="AO113" i="1"/>
  <c r="AL113" i="1"/>
  <c r="AJ113" i="1"/>
  <c r="Q113" i="1"/>
  <c r="AQ112" i="1"/>
  <c r="AL112" i="1"/>
  <c r="AJ112" i="1"/>
  <c r="AO112" i="1" s="1"/>
  <c r="Q112" i="1"/>
  <c r="AO111" i="1"/>
  <c r="AL111" i="1"/>
  <c r="AQ111" i="1" s="1"/>
  <c r="AJ111" i="1"/>
  <c r="Q111" i="1"/>
  <c r="AQ110" i="1"/>
  <c r="AO110" i="1"/>
  <c r="AL110" i="1"/>
  <c r="AK110" i="1"/>
  <c r="AJ110" i="1"/>
  <c r="Q110" i="1"/>
  <c r="AO109" i="1"/>
  <c r="AL109" i="1"/>
  <c r="AQ109" i="1" s="1"/>
  <c r="AK109" i="1"/>
  <c r="AJ109" i="1"/>
  <c r="Q109" i="1"/>
  <c r="AQ108" i="1"/>
  <c r="AO108" i="1"/>
  <c r="AL108" i="1"/>
  <c r="AJ108" i="1"/>
  <c r="Q108" i="1"/>
  <c r="AQ107" i="1"/>
  <c r="AL107" i="1"/>
  <c r="AJ107" i="1"/>
  <c r="AO107" i="1" s="1"/>
  <c r="Q107" i="1"/>
  <c r="AL106" i="1"/>
  <c r="AQ106" i="1" s="1"/>
  <c r="AJ106" i="1"/>
  <c r="AO106" i="1" s="1"/>
  <c r="Q106" i="1"/>
  <c r="AL105" i="1"/>
  <c r="AQ105" i="1" s="1"/>
  <c r="AJ105" i="1"/>
  <c r="AK105" i="1" s="1"/>
  <c r="Q105" i="1"/>
  <c r="AQ104" i="1"/>
  <c r="AL104" i="1"/>
  <c r="AJ104" i="1"/>
  <c r="AO104" i="1" s="1"/>
  <c r="Q104" i="1"/>
  <c r="AL103" i="1"/>
  <c r="AQ103" i="1" s="1"/>
  <c r="AJ103" i="1"/>
  <c r="AK103" i="1" s="1"/>
  <c r="Q103" i="1"/>
  <c r="AQ102" i="1"/>
  <c r="AL102" i="1"/>
  <c r="AJ102" i="1"/>
  <c r="AO102" i="1" s="1"/>
  <c r="Q102" i="1"/>
  <c r="AL101" i="1"/>
  <c r="AQ101" i="1" s="1"/>
  <c r="AJ101" i="1"/>
  <c r="AO101" i="1" s="1"/>
  <c r="Q101" i="1"/>
  <c r="AL100" i="1"/>
  <c r="AQ100" i="1" s="1"/>
  <c r="AJ100" i="1"/>
  <c r="AK100" i="1" s="1"/>
  <c r="Q100" i="1"/>
  <c r="AQ99" i="1"/>
  <c r="AL99" i="1"/>
  <c r="AJ99" i="1"/>
  <c r="AO99" i="1" s="1"/>
  <c r="Q99" i="1"/>
  <c r="AO98" i="1"/>
  <c r="AL98" i="1"/>
  <c r="AQ98" i="1" s="1"/>
  <c r="AK98" i="1"/>
  <c r="AJ98" i="1"/>
  <c r="Q98" i="1"/>
  <c r="AQ97" i="1"/>
  <c r="AO97" i="1"/>
  <c r="AL97" i="1"/>
  <c r="AJ97" i="1"/>
  <c r="Q97" i="1"/>
  <c r="AQ96" i="1"/>
  <c r="AL96" i="1"/>
  <c r="AJ96" i="1"/>
  <c r="AO96" i="1" s="1"/>
  <c r="Q96" i="1"/>
  <c r="AL95" i="1"/>
  <c r="AQ95" i="1" s="1"/>
  <c r="AJ95" i="1"/>
  <c r="AO95" i="1" s="1"/>
  <c r="Q95" i="1"/>
  <c r="AL94" i="1"/>
  <c r="AQ94" i="1" s="1"/>
  <c r="AJ94" i="1"/>
  <c r="AK94" i="1" s="1"/>
  <c r="Q94" i="1"/>
  <c r="AQ93" i="1"/>
  <c r="AL93" i="1"/>
  <c r="AJ93" i="1"/>
  <c r="AO93" i="1" s="1"/>
  <c r="Q93" i="1"/>
  <c r="AL92" i="1"/>
  <c r="AQ92" i="1" s="1"/>
  <c r="AJ92" i="1"/>
  <c r="AK92" i="1" s="1"/>
  <c r="Q92" i="1"/>
  <c r="AQ91" i="1"/>
  <c r="AL91" i="1"/>
  <c r="AJ91" i="1"/>
  <c r="AO91" i="1" s="1"/>
  <c r="Q91" i="1"/>
  <c r="AO90" i="1"/>
  <c r="AL90" i="1"/>
  <c r="AQ90" i="1" s="1"/>
  <c r="AJ90" i="1"/>
  <c r="Q90" i="1"/>
  <c r="AQ89" i="1"/>
  <c r="AO89" i="1"/>
  <c r="AL89" i="1"/>
  <c r="AJ89" i="1"/>
  <c r="Q89" i="1"/>
  <c r="AQ88" i="1"/>
  <c r="AL88" i="1"/>
  <c r="AJ88" i="1"/>
  <c r="AO88" i="1" s="1"/>
  <c r="Q88" i="1"/>
  <c r="AO87" i="1"/>
  <c r="AL87" i="1"/>
  <c r="AQ87" i="1" s="1"/>
  <c r="AJ87" i="1"/>
  <c r="Q87" i="1"/>
  <c r="AQ86" i="1"/>
  <c r="AO86" i="1"/>
  <c r="AL86" i="1"/>
  <c r="AJ86" i="1"/>
  <c r="Q86" i="1"/>
  <c r="AQ85" i="1"/>
  <c r="AL85" i="1"/>
  <c r="AJ85" i="1"/>
  <c r="AO85" i="1" s="1"/>
  <c r="Q85" i="1"/>
  <c r="AO84" i="1"/>
  <c r="AL84" i="1"/>
  <c r="AQ84" i="1" s="1"/>
  <c r="AK84" i="1"/>
  <c r="AJ84" i="1"/>
  <c r="Q84" i="1"/>
  <c r="AQ83" i="1"/>
  <c r="AO83" i="1"/>
  <c r="AL83" i="1"/>
  <c r="AK83" i="1"/>
  <c r="AJ83" i="1"/>
  <c r="Q83" i="1"/>
  <c r="AL82" i="1"/>
  <c r="AQ82" i="1" s="1"/>
  <c r="AJ82" i="1"/>
  <c r="AO82" i="1" s="1"/>
  <c r="Q82" i="1"/>
  <c r="AO81" i="1"/>
  <c r="AL81" i="1"/>
  <c r="AQ81" i="1" s="1"/>
  <c r="AJ81" i="1"/>
  <c r="Q81" i="1"/>
  <c r="AQ80" i="1"/>
  <c r="AO80" i="1"/>
  <c r="AL80" i="1"/>
  <c r="AJ80" i="1"/>
  <c r="Q80" i="1"/>
  <c r="AQ79" i="1"/>
  <c r="AL79" i="1"/>
  <c r="AJ79" i="1"/>
  <c r="AO79" i="1" s="1"/>
  <c r="Q79" i="1"/>
  <c r="AL78" i="1"/>
  <c r="AQ78" i="1" s="1"/>
  <c r="AJ78" i="1"/>
  <c r="AO78" i="1" s="1"/>
  <c r="Q78" i="1"/>
  <c r="AL77" i="1"/>
  <c r="AQ77" i="1" s="1"/>
  <c r="AJ77" i="1"/>
  <c r="AK77" i="1" s="1"/>
  <c r="Q77" i="1"/>
  <c r="AQ76" i="1"/>
  <c r="AL76" i="1"/>
  <c r="AJ76" i="1"/>
  <c r="AO76" i="1" s="1"/>
  <c r="Q76" i="1"/>
  <c r="AL75" i="1"/>
  <c r="AQ75" i="1" s="1"/>
  <c r="AJ75" i="1"/>
  <c r="AO75" i="1" s="1"/>
  <c r="Q75" i="1"/>
  <c r="AO74" i="1"/>
  <c r="AL74" i="1"/>
  <c r="AQ74" i="1" s="1"/>
  <c r="AJ74" i="1"/>
  <c r="Q74" i="1"/>
  <c r="AQ73" i="1"/>
  <c r="AO73" i="1"/>
  <c r="AL73" i="1"/>
  <c r="AJ73" i="1"/>
  <c r="Q73" i="1"/>
  <c r="AQ72" i="1"/>
  <c r="AL72" i="1"/>
  <c r="AJ72" i="1"/>
  <c r="AO72" i="1" s="1"/>
  <c r="Q72" i="1"/>
  <c r="AO71" i="1"/>
  <c r="AL71" i="1"/>
  <c r="AQ71" i="1" s="1"/>
  <c r="AJ71" i="1"/>
  <c r="Q71" i="1"/>
  <c r="AQ70" i="1"/>
  <c r="AO70" i="1"/>
  <c r="AL70" i="1"/>
  <c r="AJ70" i="1"/>
  <c r="Q70" i="1"/>
  <c r="AQ69" i="1"/>
  <c r="AL69" i="1"/>
  <c r="AJ69" i="1"/>
  <c r="AO69" i="1" s="1"/>
  <c r="Q69" i="1"/>
  <c r="AO68" i="1"/>
  <c r="AL68" i="1"/>
  <c r="AQ68" i="1" s="1"/>
  <c r="AK68" i="1"/>
  <c r="AJ68" i="1"/>
  <c r="Q68" i="1"/>
  <c r="AQ67" i="1"/>
  <c r="AO67" i="1"/>
  <c r="AL67" i="1"/>
  <c r="AJ67" i="1"/>
  <c r="Q67" i="1"/>
  <c r="AQ66" i="1"/>
  <c r="AL66" i="1"/>
  <c r="AJ66" i="1"/>
  <c r="AO66" i="1" s="1"/>
  <c r="Q66" i="1"/>
  <c r="AO65" i="1"/>
  <c r="AL65" i="1"/>
  <c r="AQ65" i="1" s="1"/>
  <c r="AK65" i="1"/>
  <c r="AJ65" i="1"/>
  <c r="Q65" i="1"/>
  <c r="AQ64" i="1"/>
  <c r="AO64" i="1"/>
  <c r="AL64" i="1"/>
  <c r="AK64" i="1"/>
  <c r="AJ64" i="1"/>
  <c r="Q64" i="1"/>
  <c r="AL63" i="1"/>
  <c r="AQ63" i="1" s="1"/>
  <c r="AJ63" i="1"/>
  <c r="AO63" i="1" s="1"/>
  <c r="Q63" i="1"/>
  <c r="AO62" i="1"/>
  <c r="AL62" i="1"/>
  <c r="AQ62" i="1" s="1"/>
  <c r="AJ62" i="1"/>
  <c r="Q62" i="1"/>
  <c r="AQ61" i="1"/>
  <c r="AO61" i="1"/>
  <c r="AL61" i="1"/>
  <c r="AJ61" i="1"/>
  <c r="Q61" i="1"/>
  <c r="AQ60" i="1"/>
  <c r="AL60" i="1"/>
  <c r="AJ60" i="1"/>
  <c r="AO60" i="1" s="1"/>
  <c r="Q60" i="1"/>
  <c r="AL59" i="1"/>
  <c r="AQ59" i="1" s="1"/>
  <c r="AJ59" i="1"/>
  <c r="AO59" i="1" s="1"/>
  <c r="Q59" i="1"/>
  <c r="AL58" i="1"/>
  <c r="AQ58" i="1" s="1"/>
  <c r="AJ58" i="1"/>
  <c r="AK58" i="1" s="1"/>
  <c r="Q58" i="1"/>
  <c r="AQ57" i="1"/>
  <c r="AL57" i="1"/>
  <c r="AJ57" i="1"/>
  <c r="AO57" i="1" s="1"/>
  <c r="Q57" i="1"/>
  <c r="AL56" i="1"/>
  <c r="AQ56" i="1" s="1"/>
  <c r="AJ56" i="1"/>
  <c r="AO56" i="1" s="1"/>
  <c r="Q56" i="1"/>
  <c r="AO55" i="1"/>
  <c r="AL55" i="1"/>
  <c r="AQ55" i="1" s="1"/>
  <c r="AJ55" i="1"/>
  <c r="Q55" i="1"/>
  <c r="AQ54" i="1"/>
  <c r="AO54" i="1"/>
  <c r="AL54" i="1"/>
  <c r="AJ54" i="1"/>
  <c r="Q54" i="1"/>
  <c r="AQ53" i="1"/>
  <c r="AL53" i="1"/>
  <c r="AJ53" i="1"/>
  <c r="AO53" i="1" s="1"/>
  <c r="Q53" i="1"/>
  <c r="AL52" i="1"/>
  <c r="AQ52" i="1" s="1"/>
  <c r="AJ52" i="1"/>
  <c r="AO52" i="1" s="1"/>
  <c r="Q52" i="1"/>
  <c r="AL51" i="1"/>
  <c r="AQ51" i="1" s="1"/>
  <c r="AJ51" i="1"/>
  <c r="AK51" i="1" s="1"/>
  <c r="Q51" i="1"/>
  <c r="AQ50" i="1"/>
  <c r="AL50" i="1"/>
  <c r="AJ50" i="1"/>
  <c r="AO50" i="1" s="1"/>
  <c r="Q50" i="1"/>
  <c r="AL49" i="1"/>
  <c r="AQ49" i="1" s="1"/>
  <c r="AJ49" i="1"/>
  <c r="AO49" i="1" s="1"/>
  <c r="Q49" i="1"/>
  <c r="AO48" i="1"/>
  <c r="AL48" i="1"/>
  <c r="AQ48" i="1" s="1"/>
  <c r="AJ48" i="1"/>
  <c r="Q48" i="1"/>
  <c r="AQ47" i="1"/>
  <c r="AO47" i="1"/>
  <c r="AL47" i="1"/>
  <c r="AJ47" i="1"/>
  <c r="Q47" i="1"/>
  <c r="AQ46" i="1"/>
  <c r="AL46" i="1"/>
  <c r="AJ46" i="1"/>
  <c r="AO46" i="1" s="1"/>
  <c r="Q46" i="1"/>
  <c r="AO45" i="1"/>
  <c r="AL45" i="1"/>
  <c r="AQ45" i="1" s="1"/>
  <c r="AJ45" i="1"/>
  <c r="Q45" i="1"/>
  <c r="AQ44" i="1"/>
  <c r="AO44" i="1"/>
  <c r="AL44" i="1"/>
  <c r="AJ44" i="1"/>
  <c r="AK44" i="1" s="1"/>
  <c r="Q44" i="1"/>
  <c r="AL43" i="1"/>
  <c r="AQ43" i="1" s="1"/>
  <c r="AJ43" i="1"/>
  <c r="AO43" i="1" s="1"/>
  <c r="Q43" i="1"/>
  <c r="AO42" i="1"/>
  <c r="AL42" i="1"/>
  <c r="AQ42" i="1" s="1"/>
  <c r="AJ42" i="1"/>
  <c r="Q42" i="1"/>
  <c r="AQ41" i="1"/>
  <c r="AO41" i="1"/>
  <c r="AL41" i="1"/>
  <c r="AJ41" i="1"/>
  <c r="Q41" i="1"/>
  <c r="AQ40" i="1"/>
  <c r="AL40" i="1"/>
  <c r="AJ40" i="1"/>
  <c r="AO40" i="1" s="1"/>
  <c r="Q40" i="1"/>
  <c r="AO39" i="1"/>
  <c r="AL39" i="1"/>
  <c r="AQ39" i="1" s="1"/>
  <c r="AK39" i="1"/>
  <c r="AJ39" i="1"/>
  <c r="Q39" i="1"/>
  <c r="AQ38" i="1"/>
  <c r="AO38" i="1"/>
  <c r="AL38" i="1"/>
  <c r="AJ38" i="1"/>
  <c r="Q38" i="1"/>
  <c r="AQ37" i="1"/>
  <c r="AL37" i="1"/>
  <c r="AJ37" i="1"/>
  <c r="AO37" i="1" s="1"/>
  <c r="Q37" i="1"/>
  <c r="AL36" i="1"/>
  <c r="AQ36" i="1" s="1"/>
  <c r="AJ36" i="1"/>
  <c r="AO36" i="1" s="1"/>
  <c r="Q36" i="1"/>
  <c r="AO35" i="1"/>
  <c r="AL35" i="1"/>
  <c r="AQ35" i="1" s="1"/>
  <c r="AJ35" i="1"/>
  <c r="Q35" i="1"/>
  <c r="AQ34" i="1"/>
  <c r="AO34" i="1"/>
  <c r="AL34" i="1"/>
  <c r="AJ34" i="1"/>
  <c r="Q34" i="1"/>
  <c r="AQ33" i="1"/>
  <c r="AL33" i="1"/>
  <c r="AJ33" i="1"/>
  <c r="AO33" i="1" s="1"/>
  <c r="Q33" i="1"/>
  <c r="AL32" i="1"/>
  <c r="AQ32" i="1" s="1"/>
  <c r="AJ32" i="1"/>
  <c r="AO32" i="1" s="1"/>
  <c r="Q32" i="1"/>
  <c r="AO31" i="1"/>
  <c r="AL31" i="1"/>
  <c r="AQ31" i="1" s="1"/>
  <c r="AJ31" i="1"/>
  <c r="Q31" i="1"/>
  <c r="AQ30" i="1"/>
  <c r="AO30" i="1"/>
  <c r="AL30" i="1"/>
  <c r="AJ30" i="1"/>
  <c r="Q30" i="1"/>
  <c r="AQ29" i="1"/>
  <c r="AL29" i="1"/>
  <c r="AJ29" i="1"/>
  <c r="AO29" i="1" s="1"/>
  <c r="Q29" i="1"/>
  <c r="AO28" i="1"/>
  <c r="AL28" i="1"/>
  <c r="AQ28" i="1" s="1"/>
  <c r="AJ28" i="1"/>
  <c r="Q28" i="1"/>
  <c r="AQ27" i="1"/>
  <c r="AO27" i="1"/>
  <c r="AL27" i="1"/>
  <c r="AJ27" i="1"/>
  <c r="Q27" i="1"/>
  <c r="AQ26" i="1"/>
  <c r="AL26" i="1"/>
  <c r="AJ26" i="1"/>
  <c r="AO26" i="1" s="1"/>
  <c r="Q26" i="1"/>
  <c r="AL25" i="1"/>
  <c r="AQ25" i="1" s="1"/>
  <c r="AJ25" i="1"/>
  <c r="AO25" i="1" s="1"/>
  <c r="Q25" i="1"/>
  <c r="AO24" i="1"/>
  <c r="AL24" i="1"/>
  <c r="AQ24" i="1" s="1"/>
  <c r="AJ24" i="1"/>
  <c r="Q24" i="1"/>
  <c r="AQ23" i="1"/>
  <c r="AO23" i="1"/>
  <c r="AL23" i="1"/>
  <c r="AJ23" i="1"/>
  <c r="AK23" i="1" s="1"/>
  <c r="Q23" i="1"/>
  <c r="AL22" i="1"/>
  <c r="AQ22" i="1" s="1"/>
  <c r="AJ22" i="1"/>
  <c r="AO22" i="1" s="1"/>
  <c r="Q22" i="1"/>
  <c r="AO21" i="1"/>
  <c r="AL21" i="1"/>
  <c r="AQ21" i="1" s="1"/>
  <c r="AJ21" i="1"/>
  <c r="Q21" i="1"/>
  <c r="AQ20" i="1"/>
  <c r="AO20" i="1"/>
  <c r="AL20" i="1"/>
  <c r="AJ20" i="1"/>
  <c r="Q20" i="1"/>
  <c r="AQ19" i="1"/>
  <c r="AL19" i="1"/>
  <c r="AJ19" i="1"/>
  <c r="AO19" i="1" s="1"/>
  <c r="Q19" i="1"/>
  <c r="AO18" i="1"/>
  <c r="AL18" i="1"/>
  <c r="AQ18" i="1" s="1"/>
  <c r="AK18" i="1"/>
  <c r="AJ18" i="1"/>
  <c r="Q18" i="1"/>
  <c r="AQ17" i="1"/>
  <c r="AO17" i="1"/>
  <c r="AL17" i="1"/>
  <c r="AJ17" i="1"/>
  <c r="Q17" i="1"/>
  <c r="AQ16" i="1"/>
  <c r="AL16" i="1"/>
  <c r="AJ16" i="1"/>
  <c r="AO16" i="1" s="1"/>
  <c r="Q16" i="1"/>
  <c r="AO15" i="1"/>
  <c r="AL15" i="1"/>
  <c r="AQ15" i="1" s="1"/>
  <c r="AJ15" i="1"/>
  <c r="Q15" i="1"/>
  <c r="AQ14" i="1"/>
  <c r="AO14" i="1"/>
  <c r="AL14" i="1"/>
  <c r="AJ14" i="1"/>
  <c r="AK14" i="1" s="1"/>
  <c r="Q14" i="1"/>
  <c r="AL13" i="1"/>
  <c r="AQ13" i="1" s="1"/>
  <c r="AJ13" i="1"/>
  <c r="AO13" i="1" s="1"/>
  <c r="Q13" i="1"/>
  <c r="AO12" i="1"/>
  <c r="AL12" i="1"/>
  <c r="AQ12" i="1" s="1"/>
  <c r="AJ12" i="1"/>
  <c r="Q12" i="1"/>
  <c r="AQ11" i="1"/>
  <c r="AO11" i="1"/>
  <c r="AL11" i="1"/>
  <c r="AJ11" i="1"/>
  <c r="Q11" i="1"/>
  <c r="AQ10" i="1"/>
  <c r="AL10" i="1"/>
  <c r="AJ10" i="1"/>
  <c r="AO10" i="1" s="1"/>
  <c r="Q10" i="1"/>
  <c r="AL9" i="1"/>
  <c r="AQ9" i="1" s="1"/>
  <c r="AJ9" i="1"/>
  <c r="AO9" i="1" s="1"/>
  <c r="Q9" i="1"/>
  <c r="AL8" i="1"/>
  <c r="AQ8" i="1" s="1"/>
  <c r="AJ8" i="1"/>
  <c r="AK8" i="1" s="1"/>
  <c r="Q8" i="1"/>
  <c r="AQ7" i="1"/>
  <c r="AL7" i="1"/>
  <c r="AJ7" i="1"/>
  <c r="AO7" i="1" s="1"/>
  <c r="Q7" i="1"/>
  <c r="AL6" i="1"/>
  <c r="AQ6" i="1" s="1"/>
  <c r="AJ6" i="1"/>
  <c r="AO6" i="1" s="1"/>
  <c r="Q6" i="1"/>
  <c r="AO5" i="1"/>
  <c r="AL5" i="1"/>
  <c r="AQ5" i="1" s="1"/>
  <c r="AJ5" i="1"/>
  <c r="Q5" i="1"/>
  <c r="AQ4" i="1"/>
  <c r="AO4" i="1"/>
  <c r="AL4" i="1"/>
  <c r="AJ4" i="1"/>
  <c r="AK4" i="1" s="1"/>
  <c r="Q4" i="1"/>
  <c r="AL3" i="1"/>
  <c r="AQ3" i="1" s="1"/>
  <c r="AJ3" i="1"/>
  <c r="AO3" i="1" s="1"/>
  <c r="Q3" i="1"/>
  <c r="AO2" i="1"/>
  <c r="AL2" i="1"/>
  <c r="AQ2" i="1" s="1"/>
  <c r="AJ2" i="1"/>
  <c r="Q2" i="1"/>
  <c r="AO8" i="1" l="1"/>
  <c r="AK16" i="1"/>
  <c r="AK29" i="1"/>
  <c r="AK46" i="1"/>
  <c r="AO51" i="1"/>
  <c r="AO58" i="1"/>
  <c r="AK72" i="1"/>
  <c r="AO77" i="1"/>
  <c r="AK88" i="1"/>
  <c r="AK91" i="1"/>
  <c r="AO92" i="1"/>
  <c r="AK93" i="1"/>
  <c r="AO94" i="1"/>
  <c r="AO100" i="1"/>
  <c r="AO103" i="1"/>
  <c r="AK104" i="1"/>
  <c r="AO105" i="1"/>
  <c r="AK112" i="1"/>
  <c r="AK121" i="1"/>
  <c r="AK126" i="1"/>
  <c r="AO127" i="1"/>
  <c r="AK128" i="1"/>
  <c r="AK141" i="1"/>
  <c r="AK158" i="1"/>
  <c r="AO150" i="1"/>
  <c r="AO192" i="1"/>
  <c r="AK161" i="1"/>
  <c r="AO194" i="1"/>
  <c r="AO201" i="1"/>
  <c r="AO208" i="1"/>
  <c r="AO268" i="1"/>
  <c r="AO313" i="1"/>
  <c r="AO365" i="1"/>
  <c r="AO373" i="1"/>
  <c r="AO375" i="1"/>
  <c r="AO389" i="1"/>
  <c r="AO391" i="1"/>
  <c r="AO404" i="1"/>
  <c r="AO408" i="1"/>
  <c r="AO411" i="1"/>
  <c r="AO416" i="1"/>
  <c r="AO422" i="1"/>
  <c r="AO430" i="1"/>
  <c r="AO455" i="1"/>
  <c r="AO466" i="1"/>
  <c r="AO468" i="1"/>
  <c r="AP468" i="1" s="1"/>
  <c r="AO500" i="1"/>
  <c r="AO514" i="1"/>
  <c r="AO517" i="1"/>
  <c r="AO535" i="1"/>
  <c r="AO542" i="1"/>
  <c r="AO551" i="1"/>
  <c r="AO582" i="1"/>
  <c r="AO584" i="1"/>
  <c r="AO601" i="1"/>
  <c r="AO603" i="1"/>
  <c r="AO614" i="1"/>
  <c r="AO628" i="1"/>
  <c r="AP628" i="1" s="1"/>
  <c r="AO630" i="1"/>
  <c r="AO641" i="1"/>
  <c r="AO644" i="1"/>
  <c r="AO664" i="1"/>
  <c r="AP773" i="1"/>
  <c r="AO805" i="1"/>
  <c r="AK805" i="1"/>
  <c r="AK213" i="1"/>
  <c r="AK234" i="1"/>
  <c r="AK252" i="1"/>
  <c r="AK265" i="1"/>
  <c r="AK270" i="1"/>
  <c r="AK277" i="1"/>
  <c r="AK281" i="1"/>
  <c r="AK295" i="1"/>
  <c r="AK307" i="1"/>
  <c r="AK309" i="1"/>
  <c r="AK322" i="1"/>
  <c r="AK347" i="1"/>
  <c r="AK349" i="1"/>
  <c r="AK351" i="1"/>
  <c r="AK353" i="1"/>
  <c r="AK369" i="1"/>
  <c r="AK381" i="1"/>
  <c r="AK383" i="1"/>
  <c r="AK386" i="1"/>
  <c r="AK427" i="1"/>
  <c r="AK446" i="1"/>
  <c r="AK449" i="1"/>
  <c r="AK452" i="1"/>
  <c r="AK457" i="1"/>
  <c r="AK463" i="1"/>
  <c r="AK469" i="1"/>
  <c r="AK475" i="1"/>
  <c r="AK488" i="1"/>
  <c r="AK491" i="1"/>
  <c r="AK493" i="1"/>
  <c r="AK523" i="1"/>
  <c r="AK525" i="1"/>
  <c r="AK537" i="1"/>
  <c r="AK539" i="1"/>
  <c r="AO775" i="1"/>
  <c r="AK775" i="1"/>
  <c r="AO780" i="1"/>
  <c r="AK780" i="1"/>
  <c r="AO815" i="1"/>
  <c r="AK815" i="1"/>
  <c r="AO817" i="1"/>
  <c r="AK817" i="1"/>
  <c r="AK820" i="1"/>
  <c r="AK682" i="1"/>
  <c r="AK689" i="1"/>
  <c r="AK690" i="1"/>
  <c r="AK691" i="1"/>
  <c r="AK692" i="1"/>
  <c r="AK702" i="1"/>
  <c r="AK703" i="1"/>
  <c r="AK736" i="1"/>
  <c r="AK737" i="1"/>
  <c r="AK738" i="1"/>
  <c r="AO804" i="1"/>
  <c r="AK804" i="1"/>
  <c r="AK819" i="1"/>
  <c r="AK836" i="1"/>
  <c r="AO774" i="1"/>
  <c r="AK774" i="1"/>
  <c r="AO816" i="1"/>
  <c r="AK816" i="1"/>
  <c r="AK835" i="1"/>
  <c r="AK841" i="1"/>
  <c r="AO1230" i="1"/>
  <c r="AK1230" i="1"/>
  <c r="AO1232" i="1"/>
  <c r="AK1232" i="1"/>
  <c r="AO1264" i="1"/>
  <c r="AK1264" i="1"/>
  <c r="AK903" i="1"/>
  <c r="AK917" i="1"/>
  <c r="AK920" i="1"/>
  <c r="AK999" i="1"/>
  <c r="AK1041" i="1"/>
  <c r="AK1072" i="1"/>
  <c r="AK1094" i="1"/>
  <c r="AK1110" i="1"/>
  <c r="AK1114" i="1"/>
  <c r="AK1120" i="1"/>
  <c r="AK1133" i="1"/>
  <c r="AK1171" i="1"/>
  <c r="AO1248" i="1"/>
  <c r="AK1248" i="1"/>
  <c r="AO1005" i="1"/>
  <c r="AO1037" i="1"/>
  <c r="AK1038" i="1"/>
  <c r="AO1044" i="1"/>
  <c r="AO1062" i="1"/>
  <c r="AK1063" i="1"/>
  <c r="AO1076" i="1"/>
  <c r="AK1084" i="1"/>
  <c r="AO1185" i="1"/>
  <c r="AK1185" i="1"/>
  <c r="AO1204" i="1"/>
  <c r="AK1204" i="1"/>
  <c r="AO1206" i="1"/>
  <c r="AK1206" i="1"/>
  <c r="AO1208" i="1"/>
  <c r="AK1208" i="1"/>
  <c r="AO1239" i="1"/>
  <c r="AK1239" i="1"/>
  <c r="AO1251" i="1"/>
  <c r="AK1251" i="1"/>
  <c r="AO1273" i="1"/>
  <c r="AK1273" i="1"/>
  <c r="AK1021" i="1"/>
  <c r="AO1128" i="1"/>
  <c r="AO1166" i="1"/>
  <c r="AO1215" i="1"/>
  <c r="AK1215" i="1"/>
  <c r="AO1289" i="1"/>
  <c r="AK1289" i="1"/>
  <c r="AO1297" i="1"/>
  <c r="AK1297" i="1"/>
  <c r="AO1327" i="1"/>
  <c r="AK1327" i="1"/>
  <c r="AO1316" i="1"/>
  <c r="AK1316" i="1"/>
  <c r="AK1663" i="1"/>
  <c r="AO1663" i="1"/>
  <c r="AO1730" i="1"/>
  <c r="AK1730" i="1"/>
  <c r="AO1796" i="1"/>
  <c r="AK1796" i="1"/>
  <c r="AO1293" i="1"/>
  <c r="AO1311" i="1"/>
  <c r="AK1338" i="1"/>
  <c r="AO1349" i="1"/>
  <c r="AK1399" i="1"/>
  <c r="AK1405" i="1"/>
  <c r="AK1425" i="1"/>
  <c r="AK1427" i="1"/>
  <c r="AK1449" i="1"/>
  <c r="AK1463" i="1"/>
  <c r="AK1468" i="1"/>
  <c r="AK1500" i="1"/>
  <c r="AK1508" i="1"/>
  <c r="AK1518" i="1"/>
  <c r="AK1555" i="1"/>
  <c r="AO1584" i="1"/>
  <c r="AO1599" i="1"/>
  <c r="AK1601" i="1"/>
  <c r="AK1618" i="1"/>
  <c r="AK1625" i="1"/>
  <c r="AK1642" i="1"/>
  <c r="AO1662" i="1"/>
  <c r="AK1662" i="1"/>
  <c r="AK1666" i="1"/>
  <c r="AO1666" i="1"/>
  <c r="AO1672" i="1"/>
  <c r="AK1672" i="1"/>
  <c r="AK1633" i="1"/>
  <c r="AO1636" i="1"/>
  <c r="AK1671" i="1"/>
  <c r="AO1671" i="1"/>
  <c r="AO1654" i="1"/>
  <c r="AK1654" i="1"/>
  <c r="AO1670" i="1"/>
  <c r="AK1670" i="1"/>
  <c r="AK1673" i="1"/>
  <c r="AO1673" i="1"/>
  <c r="AK1676" i="1"/>
  <c r="AO1676" i="1"/>
  <c r="AO1677" i="1"/>
  <c r="AK1677" i="1"/>
  <c r="AO1680" i="1"/>
  <c r="AK1680" i="1"/>
  <c r="AO1686" i="1"/>
  <c r="AK1686" i="1"/>
  <c r="AK1687" i="1"/>
  <c r="AO1687" i="1"/>
  <c r="AO1703" i="1"/>
  <c r="AK1703" i="1"/>
  <c r="AO1692" i="1"/>
  <c r="AK1692" i="1"/>
  <c r="AO1784" i="1"/>
  <c r="AK1784" i="1"/>
  <c r="AO1803" i="1"/>
  <c r="AK1803" i="1"/>
  <c r="AO1907" i="1"/>
  <c r="AK1907" i="1"/>
  <c r="AO1944" i="1"/>
  <c r="AK1944" i="1"/>
  <c r="AO1967" i="1"/>
  <c r="AK1967" i="1"/>
  <c r="AO1769" i="1"/>
  <c r="AO1929" i="1"/>
  <c r="AK1929" i="1"/>
  <c r="AO1937" i="1"/>
  <c r="AK1937" i="1"/>
  <c r="AO1955" i="1"/>
  <c r="AK1955" i="1"/>
  <c r="AO1877" i="1"/>
  <c r="AK1877" i="1"/>
  <c r="AO1939" i="1"/>
  <c r="AK1939" i="1"/>
  <c r="AO1958" i="1"/>
  <c r="AK1958" i="1"/>
  <c r="AO1964" i="1"/>
  <c r="AK1964" i="1"/>
</calcChain>
</file>

<file path=xl/sharedStrings.xml><?xml version="1.0" encoding="utf-8"?>
<sst xmlns="http://schemas.openxmlformats.org/spreadsheetml/2006/main" count="29598" uniqueCount="336">
  <si>
    <t>seq_censo</t>
  </si>
  <si>
    <t>saida</t>
  </si>
  <si>
    <t>data</t>
  </si>
  <si>
    <t>municipio</t>
  </si>
  <si>
    <t>Ponto</t>
  </si>
  <si>
    <t>Habitat</t>
  </si>
  <si>
    <t>GR_Bentos</t>
  </si>
  <si>
    <t>observador</t>
  </si>
  <si>
    <t>mergulho</t>
  </si>
  <si>
    <t>censo</t>
  </si>
  <si>
    <t>ambiente</t>
  </si>
  <si>
    <t>amb resumido</t>
  </si>
  <si>
    <t>Região</t>
  </si>
  <si>
    <t>Area</t>
  </si>
  <si>
    <t>prof. (m)</t>
  </si>
  <si>
    <t>classe prof. (m)</t>
  </si>
  <si>
    <t>rugosidade</t>
  </si>
  <si>
    <t>seq_sp</t>
  </si>
  <si>
    <t>especie</t>
  </si>
  <si>
    <t>Trophic Guild</t>
  </si>
  <si>
    <t>Family</t>
  </si>
  <si>
    <t>Order</t>
  </si>
  <si>
    <t>Ameaça</t>
  </si>
  <si>
    <t>Captura</t>
  </si>
  <si>
    <t>0–5</t>
  </si>
  <si>
    <t>5–10</t>
  </si>
  <si>
    <t>10–20</t>
  </si>
  <si>
    <t>20–30</t>
  </si>
  <si>
    <t>30–40</t>
  </si>
  <si>
    <t>40–50</t>
  </si>
  <si>
    <t>50–60</t>
  </si>
  <si>
    <t>60–70</t>
  </si>
  <si>
    <t>100–110</t>
  </si>
  <si>
    <t>tamanho medio (cm)</t>
  </si>
  <si>
    <t>FL and SL</t>
  </si>
  <si>
    <t>abund_censo</t>
  </si>
  <si>
    <t>A</t>
  </si>
  <si>
    <t>B</t>
  </si>
  <si>
    <t>biom_censo</t>
  </si>
  <si>
    <t>Total Biomass</t>
  </si>
  <si>
    <t>abund_m2</t>
  </si>
  <si>
    <t>biom_m2</t>
  </si>
  <si>
    <t>observação</t>
  </si>
  <si>
    <t>peso_total_formula</t>
  </si>
  <si>
    <t>marataízes</t>
  </si>
  <si>
    <t>Baixa de fora</t>
  </si>
  <si>
    <t>P19</t>
  </si>
  <si>
    <t>Fundo de algas</t>
  </si>
  <si>
    <t>Grupo E</t>
  </si>
  <si>
    <t>thiony</t>
  </si>
  <si>
    <t>recife</t>
  </si>
  <si>
    <t>Algas</t>
  </si>
  <si>
    <t>baixa</t>
  </si>
  <si>
    <t>halichoeres poeyi</t>
  </si>
  <si>
    <t xml:space="preserve">Mobile Invertebrate </t>
  </si>
  <si>
    <t>Labridae</t>
  </si>
  <si>
    <t>Perciformes</t>
  </si>
  <si>
    <t>NA</t>
  </si>
  <si>
    <t>CA</t>
  </si>
  <si>
    <t>pareques acuminatus</t>
  </si>
  <si>
    <t>Sciaenidae</t>
  </si>
  <si>
    <t>SC</t>
  </si>
  <si>
    <t>haemulon plumieri</t>
  </si>
  <si>
    <t>Hamulidae</t>
  </si>
  <si>
    <t>AL</t>
  </si>
  <si>
    <t>Cryptotomus roseus</t>
  </si>
  <si>
    <t>Roving Herbivore</t>
  </si>
  <si>
    <t>Scaridae</t>
  </si>
  <si>
    <t>serranus baldwini</t>
  </si>
  <si>
    <t>Carnivore</t>
  </si>
  <si>
    <t>Serranidae</t>
  </si>
  <si>
    <t>Chaetodon sedentarius</t>
  </si>
  <si>
    <t>Sessile Invertebrate</t>
  </si>
  <si>
    <t>Chaetodontidae</t>
  </si>
  <si>
    <t>pagrus pagrus</t>
  </si>
  <si>
    <t>Omnivore</t>
  </si>
  <si>
    <t>Sparidae</t>
  </si>
  <si>
    <t>SE</t>
  </si>
  <si>
    <t>parablennius marmoreus</t>
  </si>
  <si>
    <t>Blennidae</t>
  </si>
  <si>
    <t>pseudupeneus maculatus</t>
  </si>
  <si>
    <t>Mullidae</t>
  </si>
  <si>
    <t>Chaetodon striatus</t>
  </si>
  <si>
    <t>ocyurus chrysurus</t>
  </si>
  <si>
    <t>Lutjanidae</t>
  </si>
  <si>
    <t>Malacoctenus triangulatus</t>
  </si>
  <si>
    <t>Labrisomidae</t>
  </si>
  <si>
    <t>Acanthostracion polygonius</t>
  </si>
  <si>
    <t>Ostraciidae</t>
  </si>
  <si>
    <t>tetraodontiformes</t>
  </si>
  <si>
    <t>sparisoma axillari</t>
  </si>
  <si>
    <t>Canthigaster figueiredoi</t>
  </si>
  <si>
    <t>Tetraodontidae</t>
  </si>
  <si>
    <t>Holocentrus adscencionis</t>
  </si>
  <si>
    <t>Holocentridae</t>
  </si>
  <si>
    <t>Beryciformes</t>
  </si>
  <si>
    <t>gymnothorax moringa</t>
  </si>
  <si>
    <t>Muraenidae</t>
  </si>
  <si>
    <t>Anguilliformes</t>
  </si>
  <si>
    <t>Marataizes</t>
  </si>
  <si>
    <t>hudson</t>
  </si>
  <si>
    <t>recife com alga</t>
  </si>
  <si>
    <t>media</t>
  </si>
  <si>
    <t>Opistognathus whitehursti</t>
  </si>
  <si>
    <t>planktivore</t>
  </si>
  <si>
    <t>Opistognathidae</t>
  </si>
  <si>
    <t>coryphopterus dicrus</t>
  </si>
  <si>
    <t>Gobiidae</t>
  </si>
  <si>
    <t>Paradiplogrammus bairdi</t>
  </si>
  <si>
    <t>Callionymidae</t>
  </si>
  <si>
    <t>Monacanthus spp</t>
  </si>
  <si>
    <t>Monocanthidae</t>
  </si>
  <si>
    <t>meandrina brasiliensis</t>
  </si>
  <si>
    <t>Caranx crysos</t>
  </si>
  <si>
    <t>Piscivore</t>
  </si>
  <si>
    <t>Carangidae</t>
  </si>
  <si>
    <t>Elacatinus figaro</t>
  </si>
  <si>
    <t>EX</t>
  </si>
  <si>
    <t>acanthurus bahianus</t>
  </si>
  <si>
    <t>Acanthuridae</t>
  </si>
  <si>
    <t>Coryphopeterus spp</t>
  </si>
  <si>
    <t>bodianus rufus</t>
  </si>
  <si>
    <t>Coryphopterus glaucofraenum</t>
  </si>
  <si>
    <t>balistes vetula</t>
  </si>
  <si>
    <t>Balistidae</t>
  </si>
  <si>
    <t>Baixa do meio</t>
  </si>
  <si>
    <t>P21</t>
  </si>
  <si>
    <t>diplectrum formosum</t>
  </si>
  <si>
    <t>cal spp</t>
  </si>
  <si>
    <t>gymnothorax vicinus</t>
  </si>
  <si>
    <t>serranus flaviventris</t>
  </si>
  <si>
    <t>haemulon aurolineatum</t>
  </si>
  <si>
    <t>cal penna</t>
  </si>
  <si>
    <t>caranx latus</t>
  </si>
  <si>
    <t>Scorpaena plumieri</t>
  </si>
  <si>
    <t>Scorpaenidae</t>
  </si>
  <si>
    <t>Scorpaeniformes</t>
  </si>
  <si>
    <t>pomacathus paru</t>
  </si>
  <si>
    <t>Pomacanthidae</t>
  </si>
  <si>
    <t>haemulon steindochneri</t>
  </si>
  <si>
    <t>acanthurus chirurugus</t>
  </si>
  <si>
    <t>holacanthus ciliaris</t>
  </si>
  <si>
    <t>sphoeroides spengleri</t>
  </si>
  <si>
    <t>Ogcocephalus vespertilio</t>
  </si>
  <si>
    <t>Ogcocephalidae</t>
  </si>
  <si>
    <t xml:space="preserve">Lophiiformes   </t>
  </si>
  <si>
    <t>1 agua viva 3</t>
  </si>
  <si>
    <t>camarão palhaço</t>
  </si>
  <si>
    <t>priacanthus arenatus</t>
  </si>
  <si>
    <t>Priacanthidae</t>
  </si>
  <si>
    <t>1 agua viva c4</t>
  </si>
  <si>
    <t>anchieta</t>
  </si>
  <si>
    <t>Caldeira</t>
  </si>
  <si>
    <t>P8</t>
  </si>
  <si>
    <t>Recifes rochosos</t>
  </si>
  <si>
    <t>Grupo C</t>
  </si>
  <si>
    <t>rodolito</t>
  </si>
  <si>
    <t>dactylopterus volitans</t>
  </si>
  <si>
    <t>Dactylopteridae</t>
  </si>
  <si>
    <t>alta</t>
  </si>
  <si>
    <t>anisotremus virginicus</t>
  </si>
  <si>
    <t>stegastes fuscus</t>
  </si>
  <si>
    <t>Territorial Herbivore</t>
  </si>
  <si>
    <t>Pomacentridae</t>
  </si>
  <si>
    <t>stegastes variabilis</t>
  </si>
  <si>
    <t>Labrisomus nuchipinnis</t>
  </si>
  <si>
    <t>pomacathus arcuatus</t>
  </si>
  <si>
    <t>patch</t>
  </si>
  <si>
    <t>4 aguas vivas classe 4</t>
  </si>
  <si>
    <t>Malacoctenus delalandei</t>
  </si>
  <si>
    <t>Acanthostrascyon polygonyus</t>
  </si>
  <si>
    <t>1 agua viva (c3)</t>
  </si>
  <si>
    <t>8 agua vivas (c4)</t>
  </si>
  <si>
    <t>4 agua vivas (c4)</t>
  </si>
  <si>
    <t>itaipava</t>
  </si>
  <si>
    <t>Baixio Franceses</t>
  </si>
  <si>
    <t>P16</t>
  </si>
  <si>
    <t>Recife</t>
  </si>
  <si>
    <t>abudefdut saxatilis</t>
  </si>
  <si>
    <t>halichoeres brasiliensis</t>
  </si>
  <si>
    <t>Anisotremus moricandi</t>
  </si>
  <si>
    <t>Haemulidae</t>
  </si>
  <si>
    <t>orthopristis ruber</t>
  </si>
  <si>
    <t>sparisoma frondosum</t>
  </si>
  <si>
    <t>acanthurus coeruleus</t>
  </si>
  <si>
    <t>diplectrum radiale</t>
  </si>
  <si>
    <t>Anisotremus surinamensis</t>
  </si>
  <si>
    <t>archosargus probatocephalus</t>
  </si>
  <si>
    <t>1 agua via (c3)</t>
  </si>
  <si>
    <t>cantherhines pullus</t>
  </si>
  <si>
    <t>Mocanthidae</t>
  </si>
  <si>
    <t>Haemulon parra</t>
  </si>
  <si>
    <t>Hypsoblennius invemar</t>
  </si>
  <si>
    <t>diplodus argenteus</t>
  </si>
  <si>
    <t>chromis multilineata</t>
  </si>
  <si>
    <t>Planktivore</t>
  </si>
  <si>
    <t>Kyphosus spp</t>
  </si>
  <si>
    <t>Kyphosidae</t>
  </si>
  <si>
    <t>odontoscion dentex</t>
  </si>
  <si>
    <t>Acanthostracion quadricornis</t>
  </si>
  <si>
    <t>rypticus saponaceus</t>
  </si>
  <si>
    <t>Pemphris schomburgki</t>
  </si>
  <si>
    <t>Pempheridae</t>
  </si>
  <si>
    <t>Cabeço1</t>
  </si>
  <si>
    <t>P23</t>
  </si>
  <si>
    <t>Grupo D</t>
  </si>
  <si>
    <t>Monacanthus ciliatus</t>
  </si>
  <si>
    <t>Cabeço2</t>
  </si>
  <si>
    <t>P25</t>
  </si>
  <si>
    <t>Recifes biogênicos</t>
  </si>
  <si>
    <t>Patch</t>
  </si>
  <si>
    <t>8 lagostas c4</t>
  </si>
  <si>
    <t>holacanthus tricolor</t>
  </si>
  <si>
    <t>stegastes pictus</t>
  </si>
  <si>
    <t>ptereleotris randalli</t>
  </si>
  <si>
    <t>Microdesmidae</t>
  </si>
  <si>
    <t>6 lagostas c4</t>
  </si>
  <si>
    <t>cephalopholis fulva</t>
  </si>
  <si>
    <t>15 lagostas c3</t>
  </si>
  <si>
    <t>37 lagostas c3</t>
  </si>
  <si>
    <t>Sparisoma tuiupiranga</t>
  </si>
  <si>
    <t>Chilomycterus reticulatus</t>
  </si>
  <si>
    <t>Diodontidae</t>
  </si>
  <si>
    <t>61 lagostas c4</t>
  </si>
  <si>
    <t>Cem quilos</t>
  </si>
  <si>
    <t>P13</t>
  </si>
  <si>
    <t>Grupo A</t>
  </si>
  <si>
    <t>itapemirim</t>
  </si>
  <si>
    <t>Oeste dos franceses</t>
  </si>
  <si>
    <t>P17</t>
  </si>
  <si>
    <t>Caio</t>
  </si>
  <si>
    <t>myripristis jacobus</t>
  </si>
  <si>
    <t>Harengula clupeola</t>
  </si>
  <si>
    <t>Clupeidae</t>
  </si>
  <si>
    <t>Clupeiformes</t>
  </si>
  <si>
    <t>Mycteroperca acutirostris</t>
  </si>
  <si>
    <t>AS</t>
  </si>
  <si>
    <t>interface</t>
  </si>
  <si>
    <t>Decapterus spp</t>
  </si>
  <si>
    <t>chloroscombrus chrysurus</t>
  </si>
  <si>
    <t>Selene vomer</t>
  </si>
  <si>
    <t>Labrisomus cricota</t>
  </si>
  <si>
    <t>superficie</t>
  </si>
  <si>
    <t>gymnothorax funebris</t>
  </si>
  <si>
    <t>lutjanus jocu</t>
  </si>
  <si>
    <t>Diodon hystrix</t>
  </si>
  <si>
    <t>Gnatholeps thompsoni</t>
  </si>
  <si>
    <t>Eucinostomus spp</t>
  </si>
  <si>
    <t>Gerreidae</t>
  </si>
  <si>
    <t>Lutjanus Synagris</t>
  </si>
  <si>
    <t>Hippocampus reidi</t>
  </si>
  <si>
    <t>Syngnathidae</t>
  </si>
  <si>
    <t>Syngnathiformes</t>
  </si>
  <si>
    <t>Mycteroperca bonaci</t>
  </si>
  <si>
    <t>Ilha Branca</t>
  </si>
  <si>
    <t>P20</t>
  </si>
  <si>
    <t>sparisoma radians</t>
  </si>
  <si>
    <t>grama brasiliensis</t>
  </si>
  <si>
    <t>Gramatidae</t>
  </si>
  <si>
    <t>lagosta branca</t>
  </si>
  <si>
    <t>20 lagostas brancas grandes c5</t>
  </si>
  <si>
    <t>12 lagostas brancas c4</t>
  </si>
  <si>
    <t>Parablennius pilicornis</t>
  </si>
  <si>
    <t>2 lagostas brancas c3</t>
  </si>
  <si>
    <t>chaetodipterus faber</t>
  </si>
  <si>
    <t>Ephipidae</t>
  </si>
  <si>
    <t>Índio</t>
  </si>
  <si>
    <t>P3</t>
  </si>
  <si>
    <t>Fundo biogênico</t>
  </si>
  <si>
    <t>Invert.</t>
  </si>
  <si>
    <t>1 lagosta c3</t>
  </si>
  <si>
    <t>piúma</t>
  </si>
  <si>
    <t>Ilha Itapetinga</t>
  </si>
  <si>
    <t>P12</t>
  </si>
  <si>
    <t>Grupo B</t>
  </si>
  <si>
    <t>Labrisomus kalisherae</t>
  </si>
  <si>
    <t>Gobiidae spp</t>
  </si>
  <si>
    <t>5 lagostas verdes</t>
  </si>
  <si>
    <t>Joaquim Antonio</t>
  </si>
  <si>
    <t>P15</t>
  </si>
  <si>
    <t>Opistognathus aurifrons</t>
  </si>
  <si>
    <t>serranus phoebe</t>
  </si>
  <si>
    <t>areia</t>
  </si>
  <si>
    <t>serranus atrobranchus</t>
  </si>
  <si>
    <t>Nino</t>
  </si>
  <si>
    <t>P5</t>
  </si>
  <si>
    <t xml:space="preserve">Pomatomus saltatrix </t>
  </si>
  <si>
    <t>Pomatomidae</t>
  </si>
  <si>
    <t>Aluteros Monocerus</t>
  </si>
  <si>
    <t>Monacanthidae</t>
  </si>
  <si>
    <t>Tetraodontiformes</t>
  </si>
  <si>
    <t>cal pennat</t>
  </si>
  <si>
    <t>Chromis jubauna</t>
  </si>
  <si>
    <t>20,53,42</t>
  </si>
  <si>
    <t>40,38,27</t>
  </si>
  <si>
    <t>Recife franceses continente</t>
  </si>
  <si>
    <t>P18</t>
  </si>
  <si>
    <t>1 lagosta media</t>
  </si>
  <si>
    <t>Doratonotus megalepis</t>
  </si>
  <si>
    <t>Pedra do lastro</t>
  </si>
  <si>
    <t>P2</t>
  </si>
  <si>
    <t>Apogon Americanus</t>
  </si>
  <si>
    <t>Apogonidae</t>
  </si>
  <si>
    <t>albula vulpes</t>
  </si>
  <si>
    <t>Albulidae</t>
  </si>
  <si>
    <t>Albuliformes</t>
  </si>
  <si>
    <t>lixo e estrela amarela grande</t>
  </si>
  <si>
    <t>1 estrela grande e 1 polvo</t>
  </si>
  <si>
    <t>1 estrela grande</t>
  </si>
  <si>
    <t>Pedra do Mero</t>
  </si>
  <si>
    <t>P6</t>
  </si>
  <si>
    <t>foram observadas 5 aguas vivas classe de tamanho 3</t>
  </si>
  <si>
    <t>amblycirrhitus pinos</t>
  </si>
  <si>
    <t>Cirrhitidae</t>
  </si>
  <si>
    <t>foram vistos 100 larvas de nid e 12 aguas vivas</t>
  </si>
  <si>
    <t>foram obs 4 agua vivas classe 3</t>
  </si>
  <si>
    <t>Seriola rivoliana</t>
  </si>
  <si>
    <t>foram avistadas 8 aguas vivas classe 3</t>
  </si>
  <si>
    <t>foram avistadas 6 aguas vivas classe 3</t>
  </si>
  <si>
    <t>Pedra dos cabeços</t>
  </si>
  <si>
    <t>P7</t>
  </si>
  <si>
    <t>Bodianus Pulchelus</t>
  </si>
  <si>
    <t>1 agua viva c3</t>
  </si>
  <si>
    <t>Sudeste do índio</t>
  </si>
  <si>
    <t>P4</t>
  </si>
  <si>
    <t>Vidal</t>
  </si>
  <si>
    <t>P9</t>
  </si>
  <si>
    <t>2 agua vivas c3 e 2 lagostas c4</t>
  </si>
  <si>
    <t>11 lagostas c4</t>
  </si>
  <si>
    <t>1 lagosta grande</t>
  </si>
  <si>
    <t>dasyatis centroura</t>
  </si>
  <si>
    <t>Desyatidae</t>
  </si>
  <si>
    <t>Myliobatiformes</t>
  </si>
  <si>
    <t>2 aguas vivas e 4 lagostas branca</t>
  </si>
  <si>
    <t>4 LAGOSTAS BRANCAS</t>
  </si>
  <si>
    <t>2 aguas vivas e 1 lagostas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</si>
</sst>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8"/>
      <name val="Arial"/>
    </font>
    <font>
      <sz val="11"/>
      <name val="Calibri"/>
      <family val="2"/>
    </font>
    <font>
      <sz val="10"/>
      <name val="Dotum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Border="1"/>
    <xf numFmtId="0" fontId="2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right"/>
    </xf>
    <xf numFmtId="164" fontId="0" fillId="0" borderId="0" xfId="0" applyNumberFormat="1"/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 applyBorder="1"/>
    <xf numFmtId="2" fontId="1" fillId="0" borderId="0" xfId="0" applyNumberFormat="1" applyFont="1"/>
    <xf numFmtId="0" fontId="2" fillId="0" borderId="0" xfId="0" applyFont="1"/>
    <xf numFmtId="0" fontId="1" fillId="0" borderId="0" xfId="0" applyFont="1" applyBorder="1"/>
    <xf numFmtId="0" fontId="2" fillId="3" borderId="0" xfId="0" applyFont="1" applyFill="1" applyBorder="1"/>
    <xf numFmtId="0" fontId="0" fillId="3" borderId="0" xfId="0" applyFill="1" applyBorder="1"/>
    <xf numFmtId="0" fontId="4" fillId="0" borderId="0" xfId="0" applyFont="1" applyAlignment="1">
      <alignment vertical="center"/>
    </xf>
    <xf numFmtId="0" fontId="0" fillId="0" borderId="0" xfId="0" applyFont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5" fillId="0" borderId="0" xfId="0" applyFont="1"/>
    <xf numFmtId="0" fontId="1" fillId="4" borderId="1" xfId="0" applyFont="1" applyFill="1" applyBorder="1" applyAlignment="1">
      <alignment horizontal="right" vertical="center" wrapText="1"/>
    </xf>
    <xf numFmtId="0" fontId="0" fillId="0" borderId="0" xfId="0" quotePrefix="1" applyBorder="1" applyAlignment="1">
      <alignment horizontal="center"/>
    </xf>
    <xf numFmtId="0" fontId="0" fillId="4" borderId="1" xfId="0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D152-FDA3-7543-BE23-B2D6F6CF2745}">
  <dimension ref="A1:AY1974"/>
  <sheetViews>
    <sheetView tabSelected="1" workbookViewId="0">
      <selection sqref="A1:XFD1048576"/>
    </sheetView>
  </sheetViews>
  <sheetFormatPr baseColWidth="10" defaultColWidth="9.1640625" defaultRowHeight="16" x14ac:dyDescent="0.2"/>
  <cols>
    <col min="1" max="1" width="10" style="12" bestFit="1" customWidth="1"/>
    <col min="2" max="2" width="8.6640625" style="12" customWidth="1"/>
    <col min="3" max="4" width="10.1640625" style="12" bestFit="1" customWidth="1"/>
    <col min="5" max="5" width="12.33203125" style="27" customWidth="1"/>
    <col min="6" max="6" width="10.1640625" style="27" customWidth="1"/>
    <col min="7" max="7" width="16.6640625" style="27" bestFit="1" customWidth="1"/>
    <col min="8" max="8" width="9.1640625" style="9"/>
    <col min="9" max="9" width="14.6640625" style="12" customWidth="1"/>
    <col min="10" max="10" width="8.5" style="12" bestFit="1" customWidth="1"/>
    <col min="11" max="11" width="6" style="12" bestFit="1" customWidth="1"/>
    <col min="12" max="12" width="8.5" style="12" bestFit="1" customWidth="1"/>
    <col min="13" max="15" width="8.5" style="12" customWidth="1"/>
    <col min="16" max="16" width="7.83203125" style="12" bestFit="1" customWidth="1"/>
    <col min="17" max="17" width="14" style="12" bestFit="1" customWidth="1"/>
    <col min="18" max="18" width="10" style="12" bestFit="1" customWidth="1"/>
    <col min="19" max="19" width="7" style="12" bestFit="1" customWidth="1"/>
    <col min="20" max="20" width="24.83203125" style="12" bestFit="1" customWidth="1"/>
    <col min="21" max="21" width="16.6640625" style="12" bestFit="1" customWidth="1"/>
    <col min="22" max="26" width="10.1640625" style="12" customWidth="1"/>
    <col min="27" max="35" width="5.1640625" style="11" customWidth="1"/>
    <col min="36" max="36" width="18.33203125" style="12" bestFit="1" customWidth="1"/>
    <col min="37" max="37" width="18.33203125" style="12" customWidth="1"/>
    <col min="38" max="42" width="14.33203125" style="13" customWidth="1"/>
    <col min="43" max="44" width="14.33203125" style="12" customWidth="1"/>
    <col min="45" max="45" width="11.6640625" style="12" customWidth="1"/>
    <col min="46" max="46" width="17.33203125" style="15" bestFit="1" customWidth="1"/>
    <col min="47" max="47" width="9.1640625" style="12"/>
    <col min="48" max="48" width="9.33203125" style="12" customWidth="1"/>
    <col min="49" max="49" width="11.5" style="12" customWidth="1"/>
    <col min="50" max="53" width="13.33203125" style="12" customWidth="1"/>
    <col min="54" max="146" width="8.6640625" style="12" customWidth="1"/>
    <col min="147" max="147" width="9.6640625" style="12" bestFit="1" customWidth="1"/>
    <col min="148" max="256" width="9.1640625" style="12"/>
    <col min="257" max="257" width="10" style="12" bestFit="1" customWidth="1"/>
    <col min="258" max="258" width="8.6640625" style="12" customWidth="1"/>
    <col min="259" max="260" width="10.1640625" style="12" bestFit="1" customWidth="1"/>
    <col min="261" max="261" width="12.33203125" style="12" customWidth="1"/>
    <col min="262" max="262" width="10.1640625" style="12" customWidth="1"/>
    <col min="263" max="263" width="16.6640625" style="12" bestFit="1" customWidth="1"/>
    <col min="264" max="264" width="9.1640625" style="12"/>
    <col min="265" max="265" width="14.6640625" style="12" customWidth="1"/>
    <col min="266" max="266" width="8.5" style="12" bestFit="1" customWidth="1"/>
    <col min="267" max="267" width="6" style="12" bestFit="1" customWidth="1"/>
    <col min="268" max="268" width="8.5" style="12" bestFit="1" customWidth="1"/>
    <col min="269" max="271" width="8.5" style="12" customWidth="1"/>
    <col min="272" max="272" width="7.83203125" style="12" bestFit="1" customWidth="1"/>
    <col min="273" max="273" width="14" style="12" bestFit="1" customWidth="1"/>
    <col min="274" max="274" width="10" style="12" bestFit="1" customWidth="1"/>
    <col min="275" max="275" width="7" style="12" bestFit="1" customWidth="1"/>
    <col min="276" max="276" width="24.83203125" style="12" bestFit="1" customWidth="1"/>
    <col min="277" max="277" width="16.6640625" style="12" bestFit="1" customWidth="1"/>
    <col min="278" max="282" width="10.1640625" style="12" customWidth="1"/>
    <col min="283" max="291" width="5.1640625" style="12" customWidth="1"/>
    <col min="292" max="292" width="18.33203125" style="12" bestFit="1" customWidth="1"/>
    <col min="293" max="293" width="18.33203125" style="12" customWidth="1"/>
    <col min="294" max="300" width="14.33203125" style="12" customWidth="1"/>
    <col min="301" max="301" width="11.6640625" style="12" customWidth="1"/>
    <col min="302" max="302" width="17.33203125" style="12" bestFit="1" customWidth="1"/>
    <col min="303" max="303" width="9.1640625" style="12"/>
    <col min="304" max="304" width="9.33203125" style="12" customWidth="1"/>
    <col min="305" max="305" width="11.5" style="12" customWidth="1"/>
    <col min="306" max="309" width="13.33203125" style="12" customWidth="1"/>
    <col min="310" max="402" width="8.6640625" style="12" customWidth="1"/>
    <col min="403" max="403" width="9.6640625" style="12" bestFit="1" customWidth="1"/>
    <col min="404" max="512" width="9.1640625" style="12"/>
    <col min="513" max="513" width="10" style="12" bestFit="1" customWidth="1"/>
    <col min="514" max="514" width="8.6640625" style="12" customWidth="1"/>
    <col min="515" max="516" width="10.1640625" style="12" bestFit="1" customWidth="1"/>
    <col min="517" max="517" width="12.33203125" style="12" customWidth="1"/>
    <col min="518" max="518" width="10.1640625" style="12" customWidth="1"/>
    <col min="519" max="519" width="16.6640625" style="12" bestFit="1" customWidth="1"/>
    <col min="520" max="520" width="9.1640625" style="12"/>
    <col min="521" max="521" width="14.6640625" style="12" customWidth="1"/>
    <col min="522" max="522" width="8.5" style="12" bestFit="1" customWidth="1"/>
    <col min="523" max="523" width="6" style="12" bestFit="1" customWidth="1"/>
    <col min="524" max="524" width="8.5" style="12" bestFit="1" customWidth="1"/>
    <col min="525" max="527" width="8.5" style="12" customWidth="1"/>
    <col min="528" max="528" width="7.83203125" style="12" bestFit="1" customWidth="1"/>
    <col min="529" max="529" width="14" style="12" bestFit="1" customWidth="1"/>
    <col min="530" max="530" width="10" style="12" bestFit="1" customWidth="1"/>
    <col min="531" max="531" width="7" style="12" bestFit="1" customWidth="1"/>
    <col min="532" max="532" width="24.83203125" style="12" bestFit="1" customWidth="1"/>
    <col min="533" max="533" width="16.6640625" style="12" bestFit="1" customWidth="1"/>
    <col min="534" max="538" width="10.1640625" style="12" customWidth="1"/>
    <col min="539" max="547" width="5.1640625" style="12" customWidth="1"/>
    <col min="548" max="548" width="18.33203125" style="12" bestFit="1" customWidth="1"/>
    <col min="549" max="549" width="18.33203125" style="12" customWidth="1"/>
    <col min="550" max="556" width="14.33203125" style="12" customWidth="1"/>
    <col min="557" max="557" width="11.6640625" style="12" customWidth="1"/>
    <col min="558" max="558" width="17.33203125" style="12" bestFit="1" customWidth="1"/>
    <col min="559" max="559" width="9.1640625" style="12"/>
    <col min="560" max="560" width="9.33203125" style="12" customWidth="1"/>
    <col min="561" max="561" width="11.5" style="12" customWidth="1"/>
    <col min="562" max="565" width="13.33203125" style="12" customWidth="1"/>
    <col min="566" max="658" width="8.6640625" style="12" customWidth="1"/>
    <col min="659" max="659" width="9.6640625" style="12" bestFit="1" customWidth="1"/>
    <col min="660" max="768" width="9.1640625" style="12"/>
    <col min="769" max="769" width="10" style="12" bestFit="1" customWidth="1"/>
    <col min="770" max="770" width="8.6640625" style="12" customWidth="1"/>
    <col min="771" max="772" width="10.1640625" style="12" bestFit="1" customWidth="1"/>
    <col min="773" max="773" width="12.33203125" style="12" customWidth="1"/>
    <col min="774" max="774" width="10.1640625" style="12" customWidth="1"/>
    <col min="775" max="775" width="16.6640625" style="12" bestFit="1" customWidth="1"/>
    <col min="776" max="776" width="9.1640625" style="12"/>
    <col min="777" max="777" width="14.6640625" style="12" customWidth="1"/>
    <col min="778" max="778" width="8.5" style="12" bestFit="1" customWidth="1"/>
    <col min="779" max="779" width="6" style="12" bestFit="1" customWidth="1"/>
    <col min="780" max="780" width="8.5" style="12" bestFit="1" customWidth="1"/>
    <col min="781" max="783" width="8.5" style="12" customWidth="1"/>
    <col min="784" max="784" width="7.83203125" style="12" bestFit="1" customWidth="1"/>
    <col min="785" max="785" width="14" style="12" bestFit="1" customWidth="1"/>
    <col min="786" max="786" width="10" style="12" bestFit="1" customWidth="1"/>
    <col min="787" max="787" width="7" style="12" bestFit="1" customWidth="1"/>
    <col min="788" max="788" width="24.83203125" style="12" bestFit="1" customWidth="1"/>
    <col min="789" max="789" width="16.6640625" style="12" bestFit="1" customWidth="1"/>
    <col min="790" max="794" width="10.1640625" style="12" customWidth="1"/>
    <col min="795" max="803" width="5.1640625" style="12" customWidth="1"/>
    <col min="804" max="804" width="18.33203125" style="12" bestFit="1" customWidth="1"/>
    <col min="805" max="805" width="18.33203125" style="12" customWidth="1"/>
    <col min="806" max="812" width="14.33203125" style="12" customWidth="1"/>
    <col min="813" max="813" width="11.6640625" style="12" customWidth="1"/>
    <col min="814" max="814" width="17.33203125" style="12" bestFit="1" customWidth="1"/>
    <col min="815" max="815" width="9.1640625" style="12"/>
    <col min="816" max="816" width="9.33203125" style="12" customWidth="1"/>
    <col min="817" max="817" width="11.5" style="12" customWidth="1"/>
    <col min="818" max="821" width="13.33203125" style="12" customWidth="1"/>
    <col min="822" max="914" width="8.6640625" style="12" customWidth="1"/>
    <col min="915" max="915" width="9.6640625" style="12" bestFit="1" customWidth="1"/>
    <col min="916" max="1024" width="9.1640625" style="12"/>
    <col min="1025" max="1025" width="10" style="12" bestFit="1" customWidth="1"/>
    <col min="1026" max="1026" width="8.6640625" style="12" customWidth="1"/>
    <col min="1027" max="1028" width="10.1640625" style="12" bestFit="1" customWidth="1"/>
    <col min="1029" max="1029" width="12.33203125" style="12" customWidth="1"/>
    <col min="1030" max="1030" width="10.1640625" style="12" customWidth="1"/>
    <col min="1031" max="1031" width="16.6640625" style="12" bestFit="1" customWidth="1"/>
    <col min="1032" max="1032" width="9.1640625" style="12"/>
    <col min="1033" max="1033" width="14.6640625" style="12" customWidth="1"/>
    <col min="1034" max="1034" width="8.5" style="12" bestFit="1" customWidth="1"/>
    <col min="1035" max="1035" width="6" style="12" bestFit="1" customWidth="1"/>
    <col min="1036" max="1036" width="8.5" style="12" bestFit="1" customWidth="1"/>
    <col min="1037" max="1039" width="8.5" style="12" customWidth="1"/>
    <col min="1040" max="1040" width="7.83203125" style="12" bestFit="1" customWidth="1"/>
    <col min="1041" max="1041" width="14" style="12" bestFit="1" customWidth="1"/>
    <col min="1042" max="1042" width="10" style="12" bestFit="1" customWidth="1"/>
    <col min="1043" max="1043" width="7" style="12" bestFit="1" customWidth="1"/>
    <col min="1044" max="1044" width="24.83203125" style="12" bestFit="1" customWidth="1"/>
    <col min="1045" max="1045" width="16.6640625" style="12" bestFit="1" customWidth="1"/>
    <col min="1046" max="1050" width="10.1640625" style="12" customWidth="1"/>
    <col min="1051" max="1059" width="5.1640625" style="12" customWidth="1"/>
    <col min="1060" max="1060" width="18.33203125" style="12" bestFit="1" customWidth="1"/>
    <col min="1061" max="1061" width="18.33203125" style="12" customWidth="1"/>
    <col min="1062" max="1068" width="14.33203125" style="12" customWidth="1"/>
    <col min="1069" max="1069" width="11.6640625" style="12" customWidth="1"/>
    <col min="1070" max="1070" width="17.33203125" style="12" bestFit="1" customWidth="1"/>
    <col min="1071" max="1071" width="9.1640625" style="12"/>
    <col min="1072" max="1072" width="9.33203125" style="12" customWidth="1"/>
    <col min="1073" max="1073" width="11.5" style="12" customWidth="1"/>
    <col min="1074" max="1077" width="13.33203125" style="12" customWidth="1"/>
    <col min="1078" max="1170" width="8.6640625" style="12" customWidth="1"/>
    <col min="1171" max="1171" width="9.6640625" style="12" bestFit="1" customWidth="1"/>
    <col min="1172" max="1280" width="9.1640625" style="12"/>
    <col min="1281" max="1281" width="10" style="12" bestFit="1" customWidth="1"/>
    <col min="1282" max="1282" width="8.6640625" style="12" customWidth="1"/>
    <col min="1283" max="1284" width="10.1640625" style="12" bestFit="1" customWidth="1"/>
    <col min="1285" max="1285" width="12.33203125" style="12" customWidth="1"/>
    <col min="1286" max="1286" width="10.1640625" style="12" customWidth="1"/>
    <col min="1287" max="1287" width="16.6640625" style="12" bestFit="1" customWidth="1"/>
    <col min="1288" max="1288" width="9.1640625" style="12"/>
    <col min="1289" max="1289" width="14.6640625" style="12" customWidth="1"/>
    <col min="1290" max="1290" width="8.5" style="12" bestFit="1" customWidth="1"/>
    <col min="1291" max="1291" width="6" style="12" bestFit="1" customWidth="1"/>
    <col min="1292" max="1292" width="8.5" style="12" bestFit="1" customWidth="1"/>
    <col min="1293" max="1295" width="8.5" style="12" customWidth="1"/>
    <col min="1296" max="1296" width="7.83203125" style="12" bestFit="1" customWidth="1"/>
    <col min="1297" max="1297" width="14" style="12" bestFit="1" customWidth="1"/>
    <col min="1298" max="1298" width="10" style="12" bestFit="1" customWidth="1"/>
    <col min="1299" max="1299" width="7" style="12" bestFit="1" customWidth="1"/>
    <col min="1300" max="1300" width="24.83203125" style="12" bestFit="1" customWidth="1"/>
    <col min="1301" max="1301" width="16.6640625" style="12" bestFit="1" customWidth="1"/>
    <col min="1302" max="1306" width="10.1640625" style="12" customWidth="1"/>
    <col min="1307" max="1315" width="5.1640625" style="12" customWidth="1"/>
    <col min="1316" max="1316" width="18.33203125" style="12" bestFit="1" customWidth="1"/>
    <col min="1317" max="1317" width="18.33203125" style="12" customWidth="1"/>
    <col min="1318" max="1324" width="14.33203125" style="12" customWidth="1"/>
    <col min="1325" max="1325" width="11.6640625" style="12" customWidth="1"/>
    <col min="1326" max="1326" width="17.33203125" style="12" bestFit="1" customWidth="1"/>
    <col min="1327" max="1327" width="9.1640625" style="12"/>
    <col min="1328" max="1328" width="9.33203125" style="12" customWidth="1"/>
    <col min="1329" max="1329" width="11.5" style="12" customWidth="1"/>
    <col min="1330" max="1333" width="13.33203125" style="12" customWidth="1"/>
    <col min="1334" max="1426" width="8.6640625" style="12" customWidth="1"/>
    <col min="1427" max="1427" width="9.6640625" style="12" bestFit="1" customWidth="1"/>
    <col min="1428" max="1536" width="9.1640625" style="12"/>
    <col min="1537" max="1537" width="10" style="12" bestFit="1" customWidth="1"/>
    <col min="1538" max="1538" width="8.6640625" style="12" customWidth="1"/>
    <col min="1539" max="1540" width="10.1640625" style="12" bestFit="1" customWidth="1"/>
    <col min="1541" max="1541" width="12.33203125" style="12" customWidth="1"/>
    <col min="1542" max="1542" width="10.1640625" style="12" customWidth="1"/>
    <col min="1543" max="1543" width="16.6640625" style="12" bestFit="1" customWidth="1"/>
    <col min="1544" max="1544" width="9.1640625" style="12"/>
    <col min="1545" max="1545" width="14.6640625" style="12" customWidth="1"/>
    <col min="1546" max="1546" width="8.5" style="12" bestFit="1" customWidth="1"/>
    <col min="1547" max="1547" width="6" style="12" bestFit="1" customWidth="1"/>
    <col min="1548" max="1548" width="8.5" style="12" bestFit="1" customWidth="1"/>
    <col min="1549" max="1551" width="8.5" style="12" customWidth="1"/>
    <col min="1552" max="1552" width="7.83203125" style="12" bestFit="1" customWidth="1"/>
    <col min="1553" max="1553" width="14" style="12" bestFit="1" customWidth="1"/>
    <col min="1554" max="1554" width="10" style="12" bestFit="1" customWidth="1"/>
    <col min="1555" max="1555" width="7" style="12" bestFit="1" customWidth="1"/>
    <col min="1556" max="1556" width="24.83203125" style="12" bestFit="1" customWidth="1"/>
    <col min="1557" max="1557" width="16.6640625" style="12" bestFit="1" customWidth="1"/>
    <col min="1558" max="1562" width="10.1640625" style="12" customWidth="1"/>
    <col min="1563" max="1571" width="5.1640625" style="12" customWidth="1"/>
    <col min="1572" max="1572" width="18.33203125" style="12" bestFit="1" customWidth="1"/>
    <col min="1573" max="1573" width="18.33203125" style="12" customWidth="1"/>
    <col min="1574" max="1580" width="14.33203125" style="12" customWidth="1"/>
    <col min="1581" max="1581" width="11.6640625" style="12" customWidth="1"/>
    <col min="1582" max="1582" width="17.33203125" style="12" bestFit="1" customWidth="1"/>
    <col min="1583" max="1583" width="9.1640625" style="12"/>
    <col min="1584" max="1584" width="9.33203125" style="12" customWidth="1"/>
    <col min="1585" max="1585" width="11.5" style="12" customWidth="1"/>
    <col min="1586" max="1589" width="13.33203125" style="12" customWidth="1"/>
    <col min="1590" max="1682" width="8.6640625" style="12" customWidth="1"/>
    <col min="1683" max="1683" width="9.6640625" style="12" bestFit="1" customWidth="1"/>
    <col min="1684" max="1792" width="9.1640625" style="12"/>
    <col min="1793" max="1793" width="10" style="12" bestFit="1" customWidth="1"/>
    <col min="1794" max="1794" width="8.6640625" style="12" customWidth="1"/>
    <col min="1795" max="1796" width="10.1640625" style="12" bestFit="1" customWidth="1"/>
    <col min="1797" max="1797" width="12.33203125" style="12" customWidth="1"/>
    <col min="1798" max="1798" width="10.1640625" style="12" customWidth="1"/>
    <col min="1799" max="1799" width="16.6640625" style="12" bestFit="1" customWidth="1"/>
    <col min="1800" max="1800" width="9.1640625" style="12"/>
    <col min="1801" max="1801" width="14.6640625" style="12" customWidth="1"/>
    <col min="1802" max="1802" width="8.5" style="12" bestFit="1" customWidth="1"/>
    <col min="1803" max="1803" width="6" style="12" bestFit="1" customWidth="1"/>
    <col min="1804" max="1804" width="8.5" style="12" bestFit="1" customWidth="1"/>
    <col min="1805" max="1807" width="8.5" style="12" customWidth="1"/>
    <col min="1808" max="1808" width="7.83203125" style="12" bestFit="1" customWidth="1"/>
    <col min="1809" max="1809" width="14" style="12" bestFit="1" customWidth="1"/>
    <col min="1810" max="1810" width="10" style="12" bestFit="1" customWidth="1"/>
    <col min="1811" max="1811" width="7" style="12" bestFit="1" customWidth="1"/>
    <col min="1812" max="1812" width="24.83203125" style="12" bestFit="1" customWidth="1"/>
    <col min="1813" max="1813" width="16.6640625" style="12" bestFit="1" customWidth="1"/>
    <col min="1814" max="1818" width="10.1640625" style="12" customWidth="1"/>
    <col min="1819" max="1827" width="5.1640625" style="12" customWidth="1"/>
    <col min="1828" max="1828" width="18.33203125" style="12" bestFit="1" customWidth="1"/>
    <col min="1829" max="1829" width="18.33203125" style="12" customWidth="1"/>
    <col min="1830" max="1836" width="14.33203125" style="12" customWidth="1"/>
    <col min="1837" max="1837" width="11.6640625" style="12" customWidth="1"/>
    <col min="1838" max="1838" width="17.33203125" style="12" bestFit="1" customWidth="1"/>
    <col min="1839" max="1839" width="9.1640625" style="12"/>
    <col min="1840" max="1840" width="9.33203125" style="12" customWidth="1"/>
    <col min="1841" max="1841" width="11.5" style="12" customWidth="1"/>
    <col min="1842" max="1845" width="13.33203125" style="12" customWidth="1"/>
    <col min="1846" max="1938" width="8.6640625" style="12" customWidth="1"/>
    <col min="1939" max="1939" width="9.6640625" style="12" bestFit="1" customWidth="1"/>
    <col min="1940" max="2048" width="9.1640625" style="12"/>
    <col min="2049" max="2049" width="10" style="12" bestFit="1" customWidth="1"/>
    <col min="2050" max="2050" width="8.6640625" style="12" customWidth="1"/>
    <col min="2051" max="2052" width="10.1640625" style="12" bestFit="1" customWidth="1"/>
    <col min="2053" max="2053" width="12.33203125" style="12" customWidth="1"/>
    <col min="2054" max="2054" width="10.1640625" style="12" customWidth="1"/>
    <col min="2055" max="2055" width="16.6640625" style="12" bestFit="1" customWidth="1"/>
    <col min="2056" max="2056" width="9.1640625" style="12"/>
    <col min="2057" max="2057" width="14.6640625" style="12" customWidth="1"/>
    <col min="2058" max="2058" width="8.5" style="12" bestFit="1" customWidth="1"/>
    <col min="2059" max="2059" width="6" style="12" bestFit="1" customWidth="1"/>
    <col min="2060" max="2060" width="8.5" style="12" bestFit="1" customWidth="1"/>
    <col min="2061" max="2063" width="8.5" style="12" customWidth="1"/>
    <col min="2064" max="2064" width="7.83203125" style="12" bestFit="1" customWidth="1"/>
    <col min="2065" max="2065" width="14" style="12" bestFit="1" customWidth="1"/>
    <col min="2066" max="2066" width="10" style="12" bestFit="1" customWidth="1"/>
    <col min="2067" max="2067" width="7" style="12" bestFit="1" customWidth="1"/>
    <col min="2068" max="2068" width="24.83203125" style="12" bestFit="1" customWidth="1"/>
    <col min="2069" max="2069" width="16.6640625" style="12" bestFit="1" customWidth="1"/>
    <col min="2070" max="2074" width="10.1640625" style="12" customWidth="1"/>
    <col min="2075" max="2083" width="5.1640625" style="12" customWidth="1"/>
    <col min="2084" max="2084" width="18.33203125" style="12" bestFit="1" customWidth="1"/>
    <col min="2085" max="2085" width="18.33203125" style="12" customWidth="1"/>
    <col min="2086" max="2092" width="14.33203125" style="12" customWidth="1"/>
    <col min="2093" max="2093" width="11.6640625" style="12" customWidth="1"/>
    <col min="2094" max="2094" width="17.33203125" style="12" bestFit="1" customWidth="1"/>
    <col min="2095" max="2095" width="9.1640625" style="12"/>
    <col min="2096" max="2096" width="9.33203125" style="12" customWidth="1"/>
    <col min="2097" max="2097" width="11.5" style="12" customWidth="1"/>
    <col min="2098" max="2101" width="13.33203125" style="12" customWidth="1"/>
    <col min="2102" max="2194" width="8.6640625" style="12" customWidth="1"/>
    <col min="2195" max="2195" width="9.6640625" style="12" bestFit="1" customWidth="1"/>
    <col min="2196" max="2304" width="9.1640625" style="12"/>
    <col min="2305" max="2305" width="10" style="12" bestFit="1" customWidth="1"/>
    <col min="2306" max="2306" width="8.6640625" style="12" customWidth="1"/>
    <col min="2307" max="2308" width="10.1640625" style="12" bestFit="1" customWidth="1"/>
    <col min="2309" max="2309" width="12.33203125" style="12" customWidth="1"/>
    <col min="2310" max="2310" width="10.1640625" style="12" customWidth="1"/>
    <col min="2311" max="2311" width="16.6640625" style="12" bestFit="1" customWidth="1"/>
    <col min="2312" max="2312" width="9.1640625" style="12"/>
    <col min="2313" max="2313" width="14.6640625" style="12" customWidth="1"/>
    <col min="2314" max="2314" width="8.5" style="12" bestFit="1" customWidth="1"/>
    <col min="2315" max="2315" width="6" style="12" bestFit="1" customWidth="1"/>
    <col min="2316" max="2316" width="8.5" style="12" bestFit="1" customWidth="1"/>
    <col min="2317" max="2319" width="8.5" style="12" customWidth="1"/>
    <col min="2320" max="2320" width="7.83203125" style="12" bestFit="1" customWidth="1"/>
    <col min="2321" max="2321" width="14" style="12" bestFit="1" customWidth="1"/>
    <col min="2322" max="2322" width="10" style="12" bestFit="1" customWidth="1"/>
    <col min="2323" max="2323" width="7" style="12" bestFit="1" customWidth="1"/>
    <col min="2324" max="2324" width="24.83203125" style="12" bestFit="1" customWidth="1"/>
    <col min="2325" max="2325" width="16.6640625" style="12" bestFit="1" customWidth="1"/>
    <col min="2326" max="2330" width="10.1640625" style="12" customWidth="1"/>
    <col min="2331" max="2339" width="5.1640625" style="12" customWidth="1"/>
    <col min="2340" max="2340" width="18.33203125" style="12" bestFit="1" customWidth="1"/>
    <col min="2341" max="2341" width="18.33203125" style="12" customWidth="1"/>
    <col min="2342" max="2348" width="14.33203125" style="12" customWidth="1"/>
    <col min="2349" max="2349" width="11.6640625" style="12" customWidth="1"/>
    <col min="2350" max="2350" width="17.33203125" style="12" bestFit="1" customWidth="1"/>
    <col min="2351" max="2351" width="9.1640625" style="12"/>
    <col min="2352" max="2352" width="9.33203125" style="12" customWidth="1"/>
    <col min="2353" max="2353" width="11.5" style="12" customWidth="1"/>
    <col min="2354" max="2357" width="13.33203125" style="12" customWidth="1"/>
    <col min="2358" max="2450" width="8.6640625" style="12" customWidth="1"/>
    <col min="2451" max="2451" width="9.6640625" style="12" bestFit="1" customWidth="1"/>
    <col min="2452" max="2560" width="9.1640625" style="12"/>
    <col min="2561" max="2561" width="10" style="12" bestFit="1" customWidth="1"/>
    <col min="2562" max="2562" width="8.6640625" style="12" customWidth="1"/>
    <col min="2563" max="2564" width="10.1640625" style="12" bestFit="1" customWidth="1"/>
    <col min="2565" max="2565" width="12.33203125" style="12" customWidth="1"/>
    <col min="2566" max="2566" width="10.1640625" style="12" customWidth="1"/>
    <col min="2567" max="2567" width="16.6640625" style="12" bestFit="1" customWidth="1"/>
    <col min="2568" max="2568" width="9.1640625" style="12"/>
    <col min="2569" max="2569" width="14.6640625" style="12" customWidth="1"/>
    <col min="2570" max="2570" width="8.5" style="12" bestFit="1" customWidth="1"/>
    <col min="2571" max="2571" width="6" style="12" bestFit="1" customWidth="1"/>
    <col min="2572" max="2572" width="8.5" style="12" bestFit="1" customWidth="1"/>
    <col min="2573" max="2575" width="8.5" style="12" customWidth="1"/>
    <col min="2576" max="2576" width="7.83203125" style="12" bestFit="1" customWidth="1"/>
    <col min="2577" max="2577" width="14" style="12" bestFit="1" customWidth="1"/>
    <col min="2578" max="2578" width="10" style="12" bestFit="1" customWidth="1"/>
    <col min="2579" max="2579" width="7" style="12" bestFit="1" customWidth="1"/>
    <col min="2580" max="2580" width="24.83203125" style="12" bestFit="1" customWidth="1"/>
    <col min="2581" max="2581" width="16.6640625" style="12" bestFit="1" customWidth="1"/>
    <col min="2582" max="2586" width="10.1640625" style="12" customWidth="1"/>
    <col min="2587" max="2595" width="5.1640625" style="12" customWidth="1"/>
    <col min="2596" max="2596" width="18.33203125" style="12" bestFit="1" customWidth="1"/>
    <col min="2597" max="2597" width="18.33203125" style="12" customWidth="1"/>
    <col min="2598" max="2604" width="14.33203125" style="12" customWidth="1"/>
    <col min="2605" max="2605" width="11.6640625" style="12" customWidth="1"/>
    <col min="2606" max="2606" width="17.33203125" style="12" bestFit="1" customWidth="1"/>
    <col min="2607" max="2607" width="9.1640625" style="12"/>
    <col min="2608" max="2608" width="9.33203125" style="12" customWidth="1"/>
    <col min="2609" max="2609" width="11.5" style="12" customWidth="1"/>
    <col min="2610" max="2613" width="13.33203125" style="12" customWidth="1"/>
    <col min="2614" max="2706" width="8.6640625" style="12" customWidth="1"/>
    <col min="2707" max="2707" width="9.6640625" style="12" bestFit="1" customWidth="1"/>
    <col min="2708" max="2816" width="9.1640625" style="12"/>
    <col min="2817" max="2817" width="10" style="12" bestFit="1" customWidth="1"/>
    <col min="2818" max="2818" width="8.6640625" style="12" customWidth="1"/>
    <col min="2819" max="2820" width="10.1640625" style="12" bestFit="1" customWidth="1"/>
    <col min="2821" max="2821" width="12.33203125" style="12" customWidth="1"/>
    <col min="2822" max="2822" width="10.1640625" style="12" customWidth="1"/>
    <col min="2823" max="2823" width="16.6640625" style="12" bestFit="1" customWidth="1"/>
    <col min="2824" max="2824" width="9.1640625" style="12"/>
    <col min="2825" max="2825" width="14.6640625" style="12" customWidth="1"/>
    <col min="2826" max="2826" width="8.5" style="12" bestFit="1" customWidth="1"/>
    <col min="2827" max="2827" width="6" style="12" bestFit="1" customWidth="1"/>
    <col min="2828" max="2828" width="8.5" style="12" bestFit="1" customWidth="1"/>
    <col min="2829" max="2831" width="8.5" style="12" customWidth="1"/>
    <col min="2832" max="2832" width="7.83203125" style="12" bestFit="1" customWidth="1"/>
    <col min="2833" max="2833" width="14" style="12" bestFit="1" customWidth="1"/>
    <col min="2834" max="2834" width="10" style="12" bestFit="1" customWidth="1"/>
    <col min="2835" max="2835" width="7" style="12" bestFit="1" customWidth="1"/>
    <col min="2836" max="2836" width="24.83203125" style="12" bestFit="1" customWidth="1"/>
    <col min="2837" max="2837" width="16.6640625" style="12" bestFit="1" customWidth="1"/>
    <col min="2838" max="2842" width="10.1640625" style="12" customWidth="1"/>
    <col min="2843" max="2851" width="5.1640625" style="12" customWidth="1"/>
    <col min="2852" max="2852" width="18.33203125" style="12" bestFit="1" customWidth="1"/>
    <col min="2853" max="2853" width="18.33203125" style="12" customWidth="1"/>
    <col min="2854" max="2860" width="14.33203125" style="12" customWidth="1"/>
    <col min="2861" max="2861" width="11.6640625" style="12" customWidth="1"/>
    <col min="2862" max="2862" width="17.33203125" style="12" bestFit="1" customWidth="1"/>
    <col min="2863" max="2863" width="9.1640625" style="12"/>
    <col min="2864" max="2864" width="9.33203125" style="12" customWidth="1"/>
    <col min="2865" max="2865" width="11.5" style="12" customWidth="1"/>
    <col min="2866" max="2869" width="13.33203125" style="12" customWidth="1"/>
    <col min="2870" max="2962" width="8.6640625" style="12" customWidth="1"/>
    <col min="2963" max="2963" width="9.6640625" style="12" bestFit="1" customWidth="1"/>
    <col min="2964" max="3072" width="9.1640625" style="12"/>
    <col min="3073" max="3073" width="10" style="12" bestFit="1" customWidth="1"/>
    <col min="3074" max="3074" width="8.6640625" style="12" customWidth="1"/>
    <col min="3075" max="3076" width="10.1640625" style="12" bestFit="1" customWidth="1"/>
    <col min="3077" max="3077" width="12.33203125" style="12" customWidth="1"/>
    <col min="3078" max="3078" width="10.1640625" style="12" customWidth="1"/>
    <col min="3079" max="3079" width="16.6640625" style="12" bestFit="1" customWidth="1"/>
    <col min="3080" max="3080" width="9.1640625" style="12"/>
    <col min="3081" max="3081" width="14.6640625" style="12" customWidth="1"/>
    <col min="3082" max="3082" width="8.5" style="12" bestFit="1" customWidth="1"/>
    <col min="3083" max="3083" width="6" style="12" bestFit="1" customWidth="1"/>
    <col min="3084" max="3084" width="8.5" style="12" bestFit="1" customWidth="1"/>
    <col min="3085" max="3087" width="8.5" style="12" customWidth="1"/>
    <col min="3088" max="3088" width="7.83203125" style="12" bestFit="1" customWidth="1"/>
    <col min="3089" max="3089" width="14" style="12" bestFit="1" customWidth="1"/>
    <col min="3090" max="3090" width="10" style="12" bestFit="1" customWidth="1"/>
    <col min="3091" max="3091" width="7" style="12" bestFit="1" customWidth="1"/>
    <col min="3092" max="3092" width="24.83203125" style="12" bestFit="1" customWidth="1"/>
    <col min="3093" max="3093" width="16.6640625" style="12" bestFit="1" customWidth="1"/>
    <col min="3094" max="3098" width="10.1640625" style="12" customWidth="1"/>
    <col min="3099" max="3107" width="5.1640625" style="12" customWidth="1"/>
    <col min="3108" max="3108" width="18.33203125" style="12" bestFit="1" customWidth="1"/>
    <col min="3109" max="3109" width="18.33203125" style="12" customWidth="1"/>
    <col min="3110" max="3116" width="14.33203125" style="12" customWidth="1"/>
    <col min="3117" max="3117" width="11.6640625" style="12" customWidth="1"/>
    <col min="3118" max="3118" width="17.33203125" style="12" bestFit="1" customWidth="1"/>
    <col min="3119" max="3119" width="9.1640625" style="12"/>
    <col min="3120" max="3120" width="9.33203125" style="12" customWidth="1"/>
    <col min="3121" max="3121" width="11.5" style="12" customWidth="1"/>
    <col min="3122" max="3125" width="13.33203125" style="12" customWidth="1"/>
    <col min="3126" max="3218" width="8.6640625" style="12" customWidth="1"/>
    <col min="3219" max="3219" width="9.6640625" style="12" bestFit="1" customWidth="1"/>
    <col min="3220" max="3328" width="9.1640625" style="12"/>
    <col min="3329" max="3329" width="10" style="12" bestFit="1" customWidth="1"/>
    <col min="3330" max="3330" width="8.6640625" style="12" customWidth="1"/>
    <col min="3331" max="3332" width="10.1640625" style="12" bestFit="1" customWidth="1"/>
    <col min="3333" max="3333" width="12.33203125" style="12" customWidth="1"/>
    <col min="3334" max="3334" width="10.1640625" style="12" customWidth="1"/>
    <col min="3335" max="3335" width="16.6640625" style="12" bestFit="1" customWidth="1"/>
    <col min="3336" max="3336" width="9.1640625" style="12"/>
    <col min="3337" max="3337" width="14.6640625" style="12" customWidth="1"/>
    <col min="3338" max="3338" width="8.5" style="12" bestFit="1" customWidth="1"/>
    <col min="3339" max="3339" width="6" style="12" bestFit="1" customWidth="1"/>
    <col min="3340" max="3340" width="8.5" style="12" bestFit="1" customWidth="1"/>
    <col min="3341" max="3343" width="8.5" style="12" customWidth="1"/>
    <col min="3344" max="3344" width="7.83203125" style="12" bestFit="1" customWidth="1"/>
    <col min="3345" max="3345" width="14" style="12" bestFit="1" customWidth="1"/>
    <col min="3346" max="3346" width="10" style="12" bestFit="1" customWidth="1"/>
    <col min="3347" max="3347" width="7" style="12" bestFit="1" customWidth="1"/>
    <col min="3348" max="3348" width="24.83203125" style="12" bestFit="1" customWidth="1"/>
    <col min="3349" max="3349" width="16.6640625" style="12" bestFit="1" customWidth="1"/>
    <col min="3350" max="3354" width="10.1640625" style="12" customWidth="1"/>
    <col min="3355" max="3363" width="5.1640625" style="12" customWidth="1"/>
    <col min="3364" max="3364" width="18.33203125" style="12" bestFit="1" customWidth="1"/>
    <col min="3365" max="3365" width="18.33203125" style="12" customWidth="1"/>
    <col min="3366" max="3372" width="14.33203125" style="12" customWidth="1"/>
    <col min="3373" max="3373" width="11.6640625" style="12" customWidth="1"/>
    <col min="3374" max="3374" width="17.33203125" style="12" bestFit="1" customWidth="1"/>
    <col min="3375" max="3375" width="9.1640625" style="12"/>
    <col min="3376" max="3376" width="9.33203125" style="12" customWidth="1"/>
    <col min="3377" max="3377" width="11.5" style="12" customWidth="1"/>
    <col min="3378" max="3381" width="13.33203125" style="12" customWidth="1"/>
    <col min="3382" max="3474" width="8.6640625" style="12" customWidth="1"/>
    <col min="3475" max="3475" width="9.6640625" style="12" bestFit="1" customWidth="1"/>
    <col min="3476" max="3584" width="9.1640625" style="12"/>
    <col min="3585" max="3585" width="10" style="12" bestFit="1" customWidth="1"/>
    <col min="3586" max="3586" width="8.6640625" style="12" customWidth="1"/>
    <col min="3587" max="3588" width="10.1640625" style="12" bestFit="1" customWidth="1"/>
    <col min="3589" max="3589" width="12.33203125" style="12" customWidth="1"/>
    <col min="3590" max="3590" width="10.1640625" style="12" customWidth="1"/>
    <col min="3591" max="3591" width="16.6640625" style="12" bestFit="1" customWidth="1"/>
    <col min="3592" max="3592" width="9.1640625" style="12"/>
    <col min="3593" max="3593" width="14.6640625" style="12" customWidth="1"/>
    <col min="3594" max="3594" width="8.5" style="12" bestFit="1" customWidth="1"/>
    <col min="3595" max="3595" width="6" style="12" bestFit="1" customWidth="1"/>
    <col min="3596" max="3596" width="8.5" style="12" bestFit="1" customWidth="1"/>
    <col min="3597" max="3599" width="8.5" style="12" customWidth="1"/>
    <col min="3600" max="3600" width="7.83203125" style="12" bestFit="1" customWidth="1"/>
    <col min="3601" max="3601" width="14" style="12" bestFit="1" customWidth="1"/>
    <col min="3602" max="3602" width="10" style="12" bestFit="1" customWidth="1"/>
    <col min="3603" max="3603" width="7" style="12" bestFit="1" customWidth="1"/>
    <col min="3604" max="3604" width="24.83203125" style="12" bestFit="1" customWidth="1"/>
    <col min="3605" max="3605" width="16.6640625" style="12" bestFit="1" customWidth="1"/>
    <col min="3606" max="3610" width="10.1640625" style="12" customWidth="1"/>
    <col min="3611" max="3619" width="5.1640625" style="12" customWidth="1"/>
    <col min="3620" max="3620" width="18.33203125" style="12" bestFit="1" customWidth="1"/>
    <col min="3621" max="3621" width="18.33203125" style="12" customWidth="1"/>
    <col min="3622" max="3628" width="14.33203125" style="12" customWidth="1"/>
    <col min="3629" max="3629" width="11.6640625" style="12" customWidth="1"/>
    <col min="3630" max="3630" width="17.33203125" style="12" bestFit="1" customWidth="1"/>
    <col min="3631" max="3631" width="9.1640625" style="12"/>
    <col min="3632" max="3632" width="9.33203125" style="12" customWidth="1"/>
    <col min="3633" max="3633" width="11.5" style="12" customWidth="1"/>
    <col min="3634" max="3637" width="13.33203125" style="12" customWidth="1"/>
    <col min="3638" max="3730" width="8.6640625" style="12" customWidth="1"/>
    <col min="3731" max="3731" width="9.6640625" style="12" bestFit="1" customWidth="1"/>
    <col min="3732" max="3840" width="9.1640625" style="12"/>
    <col min="3841" max="3841" width="10" style="12" bestFit="1" customWidth="1"/>
    <col min="3842" max="3842" width="8.6640625" style="12" customWidth="1"/>
    <col min="3843" max="3844" width="10.1640625" style="12" bestFit="1" customWidth="1"/>
    <col min="3845" max="3845" width="12.33203125" style="12" customWidth="1"/>
    <col min="3846" max="3846" width="10.1640625" style="12" customWidth="1"/>
    <col min="3847" max="3847" width="16.6640625" style="12" bestFit="1" customWidth="1"/>
    <col min="3848" max="3848" width="9.1640625" style="12"/>
    <col min="3849" max="3849" width="14.6640625" style="12" customWidth="1"/>
    <col min="3850" max="3850" width="8.5" style="12" bestFit="1" customWidth="1"/>
    <col min="3851" max="3851" width="6" style="12" bestFit="1" customWidth="1"/>
    <col min="3852" max="3852" width="8.5" style="12" bestFit="1" customWidth="1"/>
    <col min="3853" max="3855" width="8.5" style="12" customWidth="1"/>
    <col min="3856" max="3856" width="7.83203125" style="12" bestFit="1" customWidth="1"/>
    <col min="3857" max="3857" width="14" style="12" bestFit="1" customWidth="1"/>
    <col min="3858" max="3858" width="10" style="12" bestFit="1" customWidth="1"/>
    <col min="3859" max="3859" width="7" style="12" bestFit="1" customWidth="1"/>
    <col min="3860" max="3860" width="24.83203125" style="12" bestFit="1" customWidth="1"/>
    <col min="3861" max="3861" width="16.6640625" style="12" bestFit="1" customWidth="1"/>
    <col min="3862" max="3866" width="10.1640625" style="12" customWidth="1"/>
    <col min="3867" max="3875" width="5.1640625" style="12" customWidth="1"/>
    <col min="3876" max="3876" width="18.33203125" style="12" bestFit="1" customWidth="1"/>
    <col min="3877" max="3877" width="18.33203125" style="12" customWidth="1"/>
    <col min="3878" max="3884" width="14.33203125" style="12" customWidth="1"/>
    <col min="3885" max="3885" width="11.6640625" style="12" customWidth="1"/>
    <col min="3886" max="3886" width="17.33203125" style="12" bestFit="1" customWidth="1"/>
    <col min="3887" max="3887" width="9.1640625" style="12"/>
    <col min="3888" max="3888" width="9.33203125" style="12" customWidth="1"/>
    <col min="3889" max="3889" width="11.5" style="12" customWidth="1"/>
    <col min="3890" max="3893" width="13.33203125" style="12" customWidth="1"/>
    <col min="3894" max="3986" width="8.6640625" style="12" customWidth="1"/>
    <col min="3987" max="3987" width="9.6640625" style="12" bestFit="1" customWidth="1"/>
    <col min="3988" max="4096" width="9.1640625" style="12"/>
    <col min="4097" max="4097" width="10" style="12" bestFit="1" customWidth="1"/>
    <col min="4098" max="4098" width="8.6640625" style="12" customWidth="1"/>
    <col min="4099" max="4100" width="10.1640625" style="12" bestFit="1" customWidth="1"/>
    <col min="4101" max="4101" width="12.33203125" style="12" customWidth="1"/>
    <col min="4102" max="4102" width="10.1640625" style="12" customWidth="1"/>
    <col min="4103" max="4103" width="16.6640625" style="12" bestFit="1" customWidth="1"/>
    <col min="4104" max="4104" width="9.1640625" style="12"/>
    <col min="4105" max="4105" width="14.6640625" style="12" customWidth="1"/>
    <col min="4106" max="4106" width="8.5" style="12" bestFit="1" customWidth="1"/>
    <col min="4107" max="4107" width="6" style="12" bestFit="1" customWidth="1"/>
    <col min="4108" max="4108" width="8.5" style="12" bestFit="1" customWidth="1"/>
    <col min="4109" max="4111" width="8.5" style="12" customWidth="1"/>
    <col min="4112" max="4112" width="7.83203125" style="12" bestFit="1" customWidth="1"/>
    <col min="4113" max="4113" width="14" style="12" bestFit="1" customWidth="1"/>
    <col min="4114" max="4114" width="10" style="12" bestFit="1" customWidth="1"/>
    <col min="4115" max="4115" width="7" style="12" bestFit="1" customWidth="1"/>
    <col min="4116" max="4116" width="24.83203125" style="12" bestFit="1" customWidth="1"/>
    <col min="4117" max="4117" width="16.6640625" style="12" bestFit="1" customWidth="1"/>
    <col min="4118" max="4122" width="10.1640625" style="12" customWidth="1"/>
    <col min="4123" max="4131" width="5.1640625" style="12" customWidth="1"/>
    <col min="4132" max="4132" width="18.33203125" style="12" bestFit="1" customWidth="1"/>
    <col min="4133" max="4133" width="18.33203125" style="12" customWidth="1"/>
    <col min="4134" max="4140" width="14.33203125" style="12" customWidth="1"/>
    <col min="4141" max="4141" width="11.6640625" style="12" customWidth="1"/>
    <col min="4142" max="4142" width="17.33203125" style="12" bestFit="1" customWidth="1"/>
    <col min="4143" max="4143" width="9.1640625" style="12"/>
    <col min="4144" max="4144" width="9.33203125" style="12" customWidth="1"/>
    <col min="4145" max="4145" width="11.5" style="12" customWidth="1"/>
    <col min="4146" max="4149" width="13.33203125" style="12" customWidth="1"/>
    <col min="4150" max="4242" width="8.6640625" style="12" customWidth="1"/>
    <col min="4243" max="4243" width="9.6640625" style="12" bestFit="1" customWidth="1"/>
    <col min="4244" max="4352" width="9.1640625" style="12"/>
    <col min="4353" max="4353" width="10" style="12" bestFit="1" customWidth="1"/>
    <col min="4354" max="4354" width="8.6640625" style="12" customWidth="1"/>
    <col min="4355" max="4356" width="10.1640625" style="12" bestFit="1" customWidth="1"/>
    <col min="4357" max="4357" width="12.33203125" style="12" customWidth="1"/>
    <col min="4358" max="4358" width="10.1640625" style="12" customWidth="1"/>
    <col min="4359" max="4359" width="16.6640625" style="12" bestFit="1" customWidth="1"/>
    <col min="4360" max="4360" width="9.1640625" style="12"/>
    <col min="4361" max="4361" width="14.6640625" style="12" customWidth="1"/>
    <col min="4362" max="4362" width="8.5" style="12" bestFit="1" customWidth="1"/>
    <col min="4363" max="4363" width="6" style="12" bestFit="1" customWidth="1"/>
    <col min="4364" max="4364" width="8.5" style="12" bestFit="1" customWidth="1"/>
    <col min="4365" max="4367" width="8.5" style="12" customWidth="1"/>
    <col min="4368" max="4368" width="7.83203125" style="12" bestFit="1" customWidth="1"/>
    <col min="4369" max="4369" width="14" style="12" bestFit="1" customWidth="1"/>
    <col min="4370" max="4370" width="10" style="12" bestFit="1" customWidth="1"/>
    <col min="4371" max="4371" width="7" style="12" bestFit="1" customWidth="1"/>
    <col min="4372" max="4372" width="24.83203125" style="12" bestFit="1" customWidth="1"/>
    <col min="4373" max="4373" width="16.6640625" style="12" bestFit="1" customWidth="1"/>
    <col min="4374" max="4378" width="10.1640625" style="12" customWidth="1"/>
    <col min="4379" max="4387" width="5.1640625" style="12" customWidth="1"/>
    <col min="4388" max="4388" width="18.33203125" style="12" bestFit="1" customWidth="1"/>
    <col min="4389" max="4389" width="18.33203125" style="12" customWidth="1"/>
    <col min="4390" max="4396" width="14.33203125" style="12" customWidth="1"/>
    <col min="4397" max="4397" width="11.6640625" style="12" customWidth="1"/>
    <col min="4398" max="4398" width="17.33203125" style="12" bestFit="1" customWidth="1"/>
    <col min="4399" max="4399" width="9.1640625" style="12"/>
    <col min="4400" max="4400" width="9.33203125" style="12" customWidth="1"/>
    <col min="4401" max="4401" width="11.5" style="12" customWidth="1"/>
    <col min="4402" max="4405" width="13.33203125" style="12" customWidth="1"/>
    <col min="4406" max="4498" width="8.6640625" style="12" customWidth="1"/>
    <col min="4499" max="4499" width="9.6640625" style="12" bestFit="1" customWidth="1"/>
    <col min="4500" max="4608" width="9.1640625" style="12"/>
    <col min="4609" max="4609" width="10" style="12" bestFit="1" customWidth="1"/>
    <col min="4610" max="4610" width="8.6640625" style="12" customWidth="1"/>
    <col min="4611" max="4612" width="10.1640625" style="12" bestFit="1" customWidth="1"/>
    <col min="4613" max="4613" width="12.33203125" style="12" customWidth="1"/>
    <col min="4614" max="4614" width="10.1640625" style="12" customWidth="1"/>
    <col min="4615" max="4615" width="16.6640625" style="12" bestFit="1" customWidth="1"/>
    <col min="4616" max="4616" width="9.1640625" style="12"/>
    <col min="4617" max="4617" width="14.6640625" style="12" customWidth="1"/>
    <col min="4618" max="4618" width="8.5" style="12" bestFit="1" customWidth="1"/>
    <col min="4619" max="4619" width="6" style="12" bestFit="1" customWidth="1"/>
    <col min="4620" max="4620" width="8.5" style="12" bestFit="1" customWidth="1"/>
    <col min="4621" max="4623" width="8.5" style="12" customWidth="1"/>
    <col min="4624" max="4624" width="7.83203125" style="12" bestFit="1" customWidth="1"/>
    <col min="4625" max="4625" width="14" style="12" bestFit="1" customWidth="1"/>
    <col min="4626" max="4626" width="10" style="12" bestFit="1" customWidth="1"/>
    <col min="4627" max="4627" width="7" style="12" bestFit="1" customWidth="1"/>
    <col min="4628" max="4628" width="24.83203125" style="12" bestFit="1" customWidth="1"/>
    <col min="4629" max="4629" width="16.6640625" style="12" bestFit="1" customWidth="1"/>
    <col min="4630" max="4634" width="10.1640625" style="12" customWidth="1"/>
    <col min="4635" max="4643" width="5.1640625" style="12" customWidth="1"/>
    <col min="4644" max="4644" width="18.33203125" style="12" bestFit="1" customWidth="1"/>
    <col min="4645" max="4645" width="18.33203125" style="12" customWidth="1"/>
    <col min="4646" max="4652" width="14.33203125" style="12" customWidth="1"/>
    <col min="4653" max="4653" width="11.6640625" style="12" customWidth="1"/>
    <col min="4654" max="4654" width="17.33203125" style="12" bestFit="1" customWidth="1"/>
    <col min="4655" max="4655" width="9.1640625" style="12"/>
    <col min="4656" max="4656" width="9.33203125" style="12" customWidth="1"/>
    <col min="4657" max="4657" width="11.5" style="12" customWidth="1"/>
    <col min="4658" max="4661" width="13.33203125" style="12" customWidth="1"/>
    <col min="4662" max="4754" width="8.6640625" style="12" customWidth="1"/>
    <col min="4755" max="4755" width="9.6640625" style="12" bestFit="1" customWidth="1"/>
    <col min="4756" max="4864" width="9.1640625" style="12"/>
    <col min="4865" max="4865" width="10" style="12" bestFit="1" customWidth="1"/>
    <col min="4866" max="4866" width="8.6640625" style="12" customWidth="1"/>
    <col min="4867" max="4868" width="10.1640625" style="12" bestFit="1" customWidth="1"/>
    <col min="4869" max="4869" width="12.33203125" style="12" customWidth="1"/>
    <col min="4870" max="4870" width="10.1640625" style="12" customWidth="1"/>
    <col min="4871" max="4871" width="16.6640625" style="12" bestFit="1" customWidth="1"/>
    <col min="4872" max="4872" width="9.1640625" style="12"/>
    <col min="4873" max="4873" width="14.6640625" style="12" customWidth="1"/>
    <col min="4874" max="4874" width="8.5" style="12" bestFit="1" customWidth="1"/>
    <col min="4875" max="4875" width="6" style="12" bestFit="1" customWidth="1"/>
    <col min="4876" max="4876" width="8.5" style="12" bestFit="1" customWidth="1"/>
    <col min="4877" max="4879" width="8.5" style="12" customWidth="1"/>
    <col min="4880" max="4880" width="7.83203125" style="12" bestFit="1" customWidth="1"/>
    <col min="4881" max="4881" width="14" style="12" bestFit="1" customWidth="1"/>
    <col min="4882" max="4882" width="10" style="12" bestFit="1" customWidth="1"/>
    <col min="4883" max="4883" width="7" style="12" bestFit="1" customWidth="1"/>
    <col min="4884" max="4884" width="24.83203125" style="12" bestFit="1" customWidth="1"/>
    <col min="4885" max="4885" width="16.6640625" style="12" bestFit="1" customWidth="1"/>
    <col min="4886" max="4890" width="10.1640625" style="12" customWidth="1"/>
    <col min="4891" max="4899" width="5.1640625" style="12" customWidth="1"/>
    <col min="4900" max="4900" width="18.33203125" style="12" bestFit="1" customWidth="1"/>
    <col min="4901" max="4901" width="18.33203125" style="12" customWidth="1"/>
    <col min="4902" max="4908" width="14.33203125" style="12" customWidth="1"/>
    <col min="4909" max="4909" width="11.6640625" style="12" customWidth="1"/>
    <col min="4910" max="4910" width="17.33203125" style="12" bestFit="1" customWidth="1"/>
    <col min="4911" max="4911" width="9.1640625" style="12"/>
    <col min="4912" max="4912" width="9.33203125" style="12" customWidth="1"/>
    <col min="4913" max="4913" width="11.5" style="12" customWidth="1"/>
    <col min="4914" max="4917" width="13.33203125" style="12" customWidth="1"/>
    <col min="4918" max="5010" width="8.6640625" style="12" customWidth="1"/>
    <col min="5011" max="5011" width="9.6640625" style="12" bestFit="1" customWidth="1"/>
    <col min="5012" max="5120" width="9.1640625" style="12"/>
    <col min="5121" max="5121" width="10" style="12" bestFit="1" customWidth="1"/>
    <col min="5122" max="5122" width="8.6640625" style="12" customWidth="1"/>
    <col min="5123" max="5124" width="10.1640625" style="12" bestFit="1" customWidth="1"/>
    <col min="5125" max="5125" width="12.33203125" style="12" customWidth="1"/>
    <col min="5126" max="5126" width="10.1640625" style="12" customWidth="1"/>
    <col min="5127" max="5127" width="16.6640625" style="12" bestFit="1" customWidth="1"/>
    <col min="5128" max="5128" width="9.1640625" style="12"/>
    <col min="5129" max="5129" width="14.6640625" style="12" customWidth="1"/>
    <col min="5130" max="5130" width="8.5" style="12" bestFit="1" customWidth="1"/>
    <col min="5131" max="5131" width="6" style="12" bestFit="1" customWidth="1"/>
    <col min="5132" max="5132" width="8.5" style="12" bestFit="1" customWidth="1"/>
    <col min="5133" max="5135" width="8.5" style="12" customWidth="1"/>
    <col min="5136" max="5136" width="7.83203125" style="12" bestFit="1" customWidth="1"/>
    <col min="5137" max="5137" width="14" style="12" bestFit="1" customWidth="1"/>
    <col min="5138" max="5138" width="10" style="12" bestFit="1" customWidth="1"/>
    <col min="5139" max="5139" width="7" style="12" bestFit="1" customWidth="1"/>
    <col min="5140" max="5140" width="24.83203125" style="12" bestFit="1" customWidth="1"/>
    <col min="5141" max="5141" width="16.6640625" style="12" bestFit="1" customWidth="1"/>
    <col min="5142" max="5146" width="10.1640625" style="12" customWidth="1"/>
    <col min="5147" max="5155" width="5.1640625" style="12" customWidth="1"/>
    <col min="5156" max="5156" width="18.33203125" style="12" bestFit="1" customWidth="1"/>
    <col min="5157" max="5157" width="18.33203125" style="12" customWidth="1"/>
    <col min="5158" max="5164" width="14.33203125" style="12" customWidth="1"/>
    <col min="5165" max="5165" width="11.6640625" style="12" customWidth="1"/>
    <col min="5166" max="5166" width="17.33203125" style="12" bestFit="1" customWidth="1"/>
    <col min="5167" max="5167" width="9.1640625" style="12"/>
    <col min="5168" max="5168" width="9.33203125" style="12" customWidth="1"/>
    <col min="5169" max="5169" width="11.5" style="12" customWidth="1"/>
    <col min="5170" max="5173" width="13.33203125" style="12" customWidth="1"/>
    <col min="5174" max="5266" width="8.6640625" style="12" customWidth="1"/>
    <col min="5267" max="5267" width="9.6640625" style="12" bestFit="1" customWidth="1"/>
    <col min="5268" max="5376" width="9.1640625" style="12"/>
    <col min="5377" max="5377" width="10" style="12" bestFit="1" customWidth="1"/>
    <col min="5378" max="5378" width="8.6640625" style="12" customWidth="1"/>
    <col min="5379" max="5380" width="10.1640625" style="12" bestFit="1" customWidth="1"/>
    <col min="5381" max="5381" width="12.33203125" style="12" customWidth="1"/>
    <col min="5382" max="5382" width="10.1640625" style="12" customWidth="1"/>
    <col min="5383" max="5383" width="16.6640625" style="12" bestFit="1" customWidth="1"/>
    <col min="5384" max="5384" width="9.1640625" style="12"/>
    <col min="5385" max="5385" width="14.6640625" style="12" customWidth="1"/>
    <col min="5386" max="5386" width="8.5" style="12" bestFit="1" customWidth="1"/>
    <col min="5387" max="5387" width="6" style="12" bestFit="1" customWidth="1"/>
    <col min="5388" max="5388" width="8.5" style="12" bestFit="1" customWidth="1"/>
    <col min="5389" max="5391" width="8.5" style="12" customWidth="1"/>
    <col min="5392" max="5392" width="7.83203125" style="12" bestFit="1" customWidth="1"/>
    <col min="5393" max="5393" width="14" style="12" bestFit="1" customWidth="1"/>
    <col min="5394" max="5394" width="10" style="12" bestFit="1" customWidth="1"/>
    <col min="5395" max="5395" width="7" style="12" bestFit="1" customWidth="1"/>
    <col min="5396" max="5396" width="24.83203125" style="12" bestFit="1" customWidth="1"/>
    <col min="5397" max="5397" width="16.6640625" style="12" bestFit="1" customWidth="1"/>
    <col min="5398" max="5402" width="10.1640625" style="12" customWidth="1"/>
    <col min="5403" max="5411" width="5.1640625" style="12" customWidth="1"/>
    <col min="5412" max="5412" width="18.33203125" style="12" bestFit="1" customWidth="1"/>
    <col min="5413" max="5413" width="18.33203125" style="12" customWidth="1"/>
    <col min="5414" max="5420" width="14.33203125" style="12" customWidth="1"/>
    <col min="5421" max="5421" width="11.6640625" style="12" customWidth="1"/>
    <col min="5422" max="5422" width="17.33203125" style="12" bestFit="1" customWidth="1"/>
    <col min="5423" max="5423" width="9.1640625" style="12"/>
    <col min="5424" max="5424" width="9.33203125" style="12" customWidth="1"/>
    <col min="5425" max="5425" width="11.5" style="12" customWidth="1"/>
    <col min="5426" max="5429" width="13.33203125" style="12" customWidth="1"/>
    <col min="5430" max="5522" width="8.6640625" style="12" customWidth="1"/>
    <col min="5523" max="5523" width="9.6640625" style="12" bestFit="1" customWidth="1"/>
    <col min="5524" max="5632" width="9.1640625" style="12"/>
    <col min="5633" max="5633" width="10" style="12" bestFit="1" customWidth="1"/>
    <col min="5634" max="5634" width="8.6640625" style="12" customWidth="1"/>
    <col min="5635" max="5636" width="10.1640625" style="12" bestFit="1" customWidth="1"/>
    <col min="5637" max="5637" width="12.33203125" style="12" customWidth="1"/>
    <col min="5638" max="5638" width="10.1640625" style="12" customWidth="1"/>
    <col min="5639" max="5639" width="16.6640625" style="12" bestFit="1" customWidth="1"/>
    <col min="5640" max="5640" width="9.1640625" style="12"/>
    <col min="5641" max="5641" width="14.6640625" style="12" customWidth="1"/>
    <col min="5642" max="5642" width="8.5" style="12" bestFit="1" customWidth="1"/>
    <col min="5643" max="5643" width="6" style="12" bestFit="1" customWidth="1"/>
    <col min="5644" max="5644" width="8.5" style="12" bestFit="1" customWidth="1"/>
    <col min="5645" max="5647" width="8.5" style="12" customWidth="1"/>
    <col min="5648" max="5648" width="7.83203125" style="12" bestFit="1" customWidth="1"/>
    <col min="5649" max="5649" width="14" style="12" bestFit="1" customWidth="1"/>
    <col min="5650" max="5650" width="10" style="12" bestFit="1" customWidth="1"/>
    <col min="5651" max="5651" width="7" style="12" bestFit="1" customWidth="1"/>
    <col min="5652" max="5652" width="24.83203125" style="12" bestFit="1" customWidth="1"/>
    <col min="5653" max="5653" width="16.6640625" style="12" bestFit="1" customWidth="1"/>
    <col min="5654" max="5658" width="10.1640625" style="12" customWidth="1"/>
    <col min="5659" max="5667" width="5.1640625" style="12" customWidth="1"/>
    <col min="5668" max="5668" width="18.33203125" style="12" bestFit="1" customWidth="1"/>
    <col min="5669" max="5669" width="18.33203125" style="12" customWidth="1"/>
    <col min="5670" max="5676" width="14.33203125" style="12" customWidth="1"/>
    <col min="5677" max="5677" width="11.6640625" style="12" customWidth="1"/>
    <col min="5678" max="5678" width="17.33203125" style="12" bestFit="1" customWidth="1"/>
    <col min="5679" max="5679" width="9.1640625" style="12"/>
    <col min="5680" max="5680" width="9.33203125" style="12" customWidth="1"/>
    <col min="5681" max="5681" width="11.5" style="12" customWidth="1"/>
    <col min="5682" max="5685" width="13.33203125" style="12" customWidth="1"/>
    <col min="5686" max="5778" width="8.6640625" style="12" customWidth="1"/>
    <col min="5779" max="5779" width="9.6640625" style="12" bestFit="1" customWidth="1"/>
    <col min="5780" max="5888" width="9.1640625" style="12"/>
    <col min="5889" max="5889" width="10" style="12" bestFit="1" customWidth="1"/>
    <col min="5890" max="5890" width="8.6640625" style="12" customWidth="1"/>
    <col min="5891" max="5892" width="10.1640625" style="12" bestFit="1" customWidth="1"/>
    <col min="5893" max="5893" width="12.33203125" style="12" customWidth="1"/>
    <col min="5894" max="5894" width="10.1640625" style="12" customWidth="1"/>
    <col min="5895" max="5895" width="16.6640625" style="12" bestFit="1" customWidth="1"/>
    <col min="5896" max="5896" width="9.1640625" style="12"/>
    <col min="5897" max="5897" width="14.6640625" style="12" customWidth="1"/>
    <col min="5898" max="5898" width="8.5" style="12" bestFit="1" customWidth="1"/>
    <col min="5899" max="5899" width="6" style="12" bestFit="1" customWidth="1"/>
    <col min="5900" max="5900" width="8.5" style="12" bestFit="1" customWidth="1"/>
    <col min="5901" max="5903" width="8.5" style="12" customWidth="1"/>
    <col min="5904" max="5904" width="7.83203125" style="12" bestFit="1" customWidth="1"/>
    <col min="5905" max="5905" width="14" style="12" bestFit="1" customWidth="1"/>
    <col min="5906" max="5906" width="10" style="12" bestFit="1" customWidth="1"/>
    <col min="5907" max="5907" width="7" style="12" bestFit="1" customWidth="1"/>
    <col min="5908" max="5908" width="24.83203125" style="12" bestFit="1" customWidth="1"/>
    <col min="5909" max="5909" width="16.6640625" style="12" bestFit="1" customWidth="1"/>
    <col min="5910" max="5914" width="10.1640625" style="12" customWidth="1"/>
    <col min="5915" max="5923" width="5.1640625" style="12" customWidth="1"/>
    <col min="5924" max="5924" width="18.33203125" style="12" bestFit="1" customWidth="1"/>
    <col min="5925" max="5925" width="18.33203125" style="12" customWidth="1"/>
    <col min="5926" max="5932" width="14.33203125" style="12" customWidth="1"/>
    <col min="5933" max="5933" width="11.6640625" style="12" customWidth="1"/>
    <col min="5934" max="5934" width="17.33203125" style="12" bestFit="1" customWidth="1"/>
    <col min="5935" max="5935" width="9.1640625" style="12"/>
    <col min="5936" max="5936" width="9.33203125" style="12" customWidth="1"/>
    <col min="5937" max="5937" width="11.5" style="12" customWidth="1"/>
    <col min="5938" max="5941" width="13.33203125" style="12" customWidth="1"/>
    <col min="5942" max="6034" width="8.6640625" style="12" customWidth="1"/>
    <col min="6035" max="6035" width="9.6640625" style="12" bestFit="1" customWidth="1"/>
    <col min="6036" max="6144" width="9.1640625" style="12"/>
    <col min="6145" max="6145" width="10" style="12" bestFit="1" customWidth="1"/>
    <col min="6146" max="6146" width="8.6640625" style="12" customWidth="1"/>
    <col min="6147" max="6148" width="10.1640625" style="12" bestFit="1" customWidth="1"/>
    <col min="6149" max="6149" width="12.33203125" style="12" customWidth="1"/>
    <col min="6150" max="6150" width="10.1640625" style="12" customWidth="1"/>
    <col min="6151" max="6151" width="16.6640625" style="12" bestFit="1" customWidth="1"/>
    <col min="6152" max="6152" width="9.1640625" style="12"/>
    <col min="6153" max="6153" width="14.6640625" style="12" customWidth="1"/>
    <col min="6154" max="6154" width="8.5" style="12" bestFit="1" customWidth="1"/>
    <col min="6155" max="6155" width="6" style="12" bestFit="1" customWidth="1"/>
    <col min="6156" max="6156" width="8.5" style="12" bestFit="1" customWidth="1"/>
    <col min="6157" max="6159" width="8.5" style="12" customWidth="1"/>
    <col min="6160" max="6160" width="7.83203125" style="12" bestFit="1" customWidth="1"/>
    <col min="6161" max="6161" width="14" style="12" bestFit="1" customWidth="1"/>
    <col min="6162" max="6162" width="10" style="12" bestFit="1" customWidth="1"/>
    <col min="6163" max="6163" width="7" style="12" bestFit="1" customWidth="1"/>
    <col min="6164" max="6164" width="24.83203125" style="12" bestFit="1" customWidth="1"/>
    <col min="6165" max="6165" width="16.6640625" style="12" bestFit="1" customWidth="1"/>
    <col min="6166" max="6170" width="10.1640625" style="12" customWidth="1"/>
    <col min="6171" max="6179" width="5.1640625" style="12" customWidth="1"/>
    <col min="6180" max="6180" width="18.33203125" style="12" bestFit="1" customWidth="1"/>
    <col min="6181" max="6181" width="18.33203125" style="12" customWidth="1"/>
    <col min="6182" max="6188" width="14.33203125" style="12" customWidth="1"/>
    <col min="6189" max="6189" width="11.6640625" style="12" customWidth="1"/>
    <col min="6190" max="6190" width="17.33203125" style="12" bestFit="1" customWidth="1"/>
    <col min="6191" max="6191" width="9.1640625" style="12"/>
    <col min="6192" max="6192" width="9.33203125" style="12" customWidth="1"/>
    <col min="6193" max="6193" width="11.5" style="12" customWidth="1"/>
    <col min="6194" max="6197" width="13.33203125" style="12" customWidth="1"/>
    <col min="6198" max="6290" width="8.6640625" style="12" customWidth="1"/>
    <col min="6291" max="6291" width="9.6640625" style="12" bestFit="1" customWidth="1"/>
    <col min="6292" max="6400" width="9.1640625" style="12"/>
    <col min="6401" max="6401" width="10" style="12" bestFit="1" customWidth="1"/>
    <col min="6402" max="6402" width="8.6640625" style="12" customWidth="1"/>
    <col min="6403" max="6404" width="10.1640625" style="12" bestFit="1" customWidth="1"/>
    <col min="6405" max="6405" width="12.33203125" style="12" customWidth="1"/>
    <col min="6406" max="6406" width="10.1640625" style="12" customWidth="1"/>
    <col min="6407" max="6407" width="16.6640625" style="12" bestFit="1" customWidth="1"/>
    <col min="6408" max="6408" width="9.1640625" style="12"/>
    <col min="6409" max="6409" width="14.6640625" style="12" customWidth="1"/>
    <col min="6410" max="6410" width="8.5" style="12" bestFit="1" customWidth="1"/>
    <col min="6411" max="6411" width="6" style="12" bestFit="1" customWidth="1"/>
    <col min="6412" max="6412" width="8.5" style="12" bestFit="1" customWidth="1"/>
    <col min="6413" max="6415" width="8.5" style="12" customWidth="1"/>
    <col min="6416" max="6416" width="7.83203125" style="12" bestFit="1" customWidth="1"/>
    <col min="6417" max="6417" width="14" style="12" bestFit="1" customWidth="1"/>
    <col min="6418" max="6418" width="10" style="12" bestFit="1" customWidth="1"/>
    <col min="6419" max="6419" width="7" style="12" bestFit="1" customWidth="1"/>
    <col min="6420" max="6420" width="24.83203125" style="12" bestFit="1" customWidth="1"/>
    <col min="6421" max="6421" width="16.6640625" style="12" bestFit="1" customWidth="1"/>
    <col min="6422" max="6426" width="10.1640625" style="12" customWidth="1"/>
    <col min="6427" max="6435" width="5.1640625" style="12" customWidth="1"/>
    <col min="6436" max="6436" width="18.33203125" style="12" bestFit="1" customWidth="1"/>
    <col min="6437" max="6437" width="18.33203125" style="12" customWidth="1"/>
    <col min="6438" max="6444" width="14.33203125" style="12" customWidth="1"/>
    <col min="6445" max="6445" width="11.6640625" style="12" customWidth="1"/>
    <col min="6446" max="6446" width="17.33203125" style="12" bestFit="1" customWidth="1"/>
    <col min="6447" max="6447" width="9.1640625" style="12"/>
    <col min="6448" max="6448" width="9.33203125" style="12" customWidth="1"/>
    <col min="6449" max="6449" width="11.5" style="12" customWidth="1"/>
    <col min="6450" max="6453" width="13.33203125" style="12" customWidth="1"/>
    <col min="6454" max="6546" width="8.6640625" style="12" customWidth="1"/>
    <col min="6547" max="6547" width="9.6640625" style="12" bestFit="1" customWidth="1"/>
    <col min="6548" max="6656" width="9.1640625" style="12"/>
    <col min="6657" max="6657" width="10" style="12" bestFit="1" customWidth="1"/>
    <col min="6658" max="6658" width="8.6640625" style="12" customWidth="1"/>
    <col min="6659" max="6660" width="10.1640625" style="12" bestFit="1" customWidth="1"/>
    <col min="6661" max="6661" width="12.33203125" style="12" customWidth="1"/>
    <col min="6662" max="6662" width="10.1640625" style="12" customWidth="1"/>
    <col min="6663" max="6663" width="16.6640625" style="12" bestFit="1" customWidth="1"/>
    <col min="6664" max="6664" width="9.1640625" style="12"/>
    <col min="6665" max="6665" width="14.6640625" style="12" customWidth="1"/>
    <col min="6666" max="6666" width="8.5" style="12" bestFit="1" customWidth="1"/>
    <col min="6667" max="6667" width="6" style="12" bestFit="1" customWidth="1"/>
    <col min="6668" max="6668" width="8.5" style="12" bestFit="1" customWidth="1"/>
    <col min="6669" max="6671" width="8.5" style="12" customWidth="1"/>
    <col min="6672" max="6672" width="7.83203125" style="12" bestFit="1" customWidth="1"/>
    <col min="6673" max="6673" width="14" style="12" bestFit="1" customWidth="1"/>
    <col min="6674" max="6674" width="10" style="12" bestFit="1" customWidth="1"/>
    <col min="6675" max="6675" width="7" style="12" bestFit="1" customWidth="1"/>
    <col min="6676" max="6676" width="24.83203125" style="12" bestFit="1" customWidth="1"/>
    <col min="6677" max="6677" width="16.6640625" style="12" bestFit="1" customWidth="1"/>
    <col min="6678" max="6682" width="10.1640625" style="12" customWidth="1"/>
    <col min="6683" max="6691" width="5.1640625" style="12" customWidth="1"/>
    <col min="6692" max="6692" width="18.33203125" style="12" bestFit="1" customWidth="1"/>
    <col min="6693" max="6693" width="18.33203125" style="12" customWidth="1"/>
    <col min="6694" max="6700" width="14.33203125" style="12" customWidth="1"/>
    <col min="6701" max="6701" width="11.6640625" style="12" customWidth="1"/>
    <col min="6702" max="6702" width="17.33203125" style="12" bestFit="1" customWidth="1"/>
    <col min="6703" max="6703" width="9.1640625" style="12"/>
    <col min="6704" max="6704" width="9.33203125" style="12" customWidth="1"/>
    <col min="6705" max="6705" width="11.5" style="12" customWidth="1"/>
    <col min="6706" max="6709" width="13.33203125" style="12" customWidth="1"/>
    <col min="6710" max="6802" width="8.6640625" style="12" customWidth="1"/>
    <col min="6803" max="6803" width="9.6640625" style="12" bestFit="1" customWidth="1"/>
    <col min="6804" max="6912" width="9.1640625" style="12"/>
    <col min="6913" max="6913" width="10" style="12" bestFit="1" customWidth="1"/>
    <col min="6914" max="6914" width="8.6640625" style="12" customWidth="1"/>
    <col min="6915" max="6916" width="10.1640625" style="12" bestFit="1" customWidth="1"/>
    <col min="6917" max="6917" width="12.33203125" style="12" customWidth="1"/>
    <col min="6918" max="6918" width="10.1640625" style="12" customWidth="1"/>
    <col min="6919" max="6919" width="16.6640625" style="12" bestFit="1" customWidth="1"/>
    <col min="6920" max="6920" width="9.1640625" style="12"/>
    <col min="6921" max="6921" width="14.6640625" style="12" customWidth="1"/>
    <col min="6922" max="6922" width="8.5" style="12" bestFit="1" customWidth="1"/>
    <col min="6923" max="6923" width="6" style="12" bestFit="1" customWidth="1"/>
    <col min="6924" max="6924" width="8.5" style="12" bestFit="1" customWidth="1"/>
    <col min="6925" max="6927" width="8.5" style="12" customWidth="1"/>
    <col min="6928" max="6928" width="7.83203125" style="12" bestFit="1" customWidth="1"/>
    <col min="6929" max="6929" width="14" style="12" bestFit="1" customWidth="1"/>
    <col min="6930" max="6930" width="10" style="12" bestFit="1" customWidth="1"/>
    <col min="6931" max="6931" width="7" style="12" bestFit="1" customWidth="1"/>
    <col min="6932" max="6932" width="24.83203125" style="12" bestFit="1" customWidth="1"/>
    <col min="6933" max="6933" width="16.6640625" style="12" bestFit="1" customWidth="1"/>
    <col min="6934" max="6938" width="10.1640625" style="12" customWidth="1"/>
    <col min="6939" max="6947" width="5.1640625" style="12" customWidth="1"/>
    <col min="6948" max="6948" width="18.33203125" style="12" bestFit="1" customWidth="1"/>
    <col min="6949" max="6949" width="18.33203125" style="12" customWidth="1"/>
    <col min="6950" max="6956" width="14.33203125" style="12" customWidth="1"/>
    <col min="6957" max="6957" width="11.6640625" style="12" customWidth="1"/>
    <col min="6958" max="6958" width="17.33203125" style="12" bestFit="1" customWidth="1"/>
    <col min="6959" max="6959" width="9.1640625" style="12"/>
    <col min="6960" max="6960" width="9.33203125" style="12" customWidth="1"/>
    <col min="6961" max="6961" width="11.5" style="12" customWidth="1"/>
    <col min="6962" max="6965" width="13.33203125" style="12" customWidth="1"/>
    <col min="6966" max="7058" width="8.6640625" style="12" customWidth="1"/>
    <col min="7059" max="7059" width="9.6640625" style="12" bestFit="1" customWidth="1"/>
    <col min="7060" max="7168" width="9.1640625" style="12"/>
    <col min="7169" max="7169" width="10" style="12" bestFit="1" customWidth="1"/>
    <col min="7170" max="7170" width="8.6640625" style="12" customWidth="1"/>
    <col min="7171" max="7172" width="10.1640625" style="12" bestFit="1" customWidth="1"/>
    <col min="7173" max="7173" width="12.33203125" style="12" customWidth="1"/>
    <col min="7174" max="7174" width="10.1640625" style="12" customWidth="1"/>
    <col min="7175" max="7175" width="16.6640625" style="12" bestFit="1" customWidth="1"/>
    <col min="7176" max="7176" width="9.1640625" style="12"/>
    <col min="7177" max="7177" width="14.6640625" style="12" customWidth="1"/>
    <col min="7178" max="7178" width="8.5" style="12" bestFit="1" customWidth="1"/>
    <col min="7179" max="7179" width="6" style="12" bestFit="1" customWidth="1"/>
    <col min="7180" max="7180" width="8.5" style="12" bestFit="1" customWidth="1"/>
    <col min="7181" max="7183" width="8.5" style="12" customWidth="1"/>
    <col min="7184" max="7184" width="7.83203125" style="12" bestFit="1" customWidth="1"/>
    <col min="7185" max="7185" width="14" style="12" bestFit="1" customWidth="1"/>
    <col min="7186" max="7186" width="10" style="12" bestFit="1" customWidth="1"/>
    <col min="7187" max="7187" width="7" style="12" bestFit="1" customWidth="1"/>
    <col min="7188" max="7188" width="24.83203125" style="12" bestFit="1" customWidth="1"/>
    <col min="7189" max="7189" width="16.6640625" style="12" bestFit="1" customWidth="1"/>
    <col min="7190" max="7194" width="10.1640625" style="12" customWidth="1"/>
    <col min="7195" max="7203" width="5.1640625" style="12" customWidth="1"/>
    <col min="7204" max="7204" width="18.33203125" style="12" bestFit="1" customWidth="1"/>
    <col min="7205" max="7205" width="18.33203125" style="12" customWidth="1"/>
    <col min="7206" max="7212" width="14.33203125" style="12" customWidth="1"/>
    <col min="7213" max="7213" width="11.6640625" style="12" customWidth="1"/>
    <col min="7214" max="7214" width="17.33203125" style="12" bestFit="1" customWidth="1"/>
    <col min="7215" max="7215" width="9.1640625" style="12"/>
    <col min="7216" max="7216" width="9.33203125" style="12" customWidth="1"/>
    <col min="7217" max="7217" width="11.5" style="12" customWidth="1"/>
    <col min="7218" max="7221" width="13.33203125" style="12" customWidth="1"/>
    <col min="7222" max="7314" width="8.6640625" style="12" customWidth="1"/>
    <col min="7315" max="7315" width="9.6640625" style="12" bestFit="1" customWidth="1"/>
    <col min="7316" max="7424" width="9.1640625" style="12"/>
    <col min="7425" max="7425" width="10" style="12" bestFit="1" customWidth="1"/>
    <col min="7426" max="7426" width="8.6640625" style="12" customWidth="1"/>
    <col min="7427" max="7428" width="10.1640625" style="12" bestFit="1" customWidth="1"/>
    <col min="7429" max="7429" width="12.33203125" style="12" customWidth="1"/>
    <col min="7430" max="7430" width="10.1640625" style="12" customWidth="1"/>
    <col min="7431" max="7431" width="16.6640625" style="12" bestFit="1" customWidth="1"/>
    <col min="7432" max="7432" width="9.1640625" style="12"/>
    <col min="7433" max="7433" width="14.6640625" style="12" customWidth="1"/>
    <col min="7434" max="7434" width="8.5" style="12" bestFit="1" customWidth="1"/>
    <col min="7435" max="7435" width="6" style="12" bestFit="1" customWidth="1"/>
    <col min="7436" max="7436" width="8.5" style="12" bestFit="1" customWidth="1"/>
    <col min="7437" max="7439" width="8.5" style="12" customWidth="1"/>
    <col min="7440" max="7440" width="7.83203125" style="12" bestFit="1" customWidth="1"/>
    <col min="7441" max="7441" width="14" style="12" bestFit="1" customWidth="1"/>
    <col min="7442" max="7442" width="10" style="12" bestFit="1" customWidth="1"/>
    <col min="7443" max="7443" width="7" style="12" bestFit="1" customWidth="1"/>
    <col min="7444" max="7444" width="24.83203125" style="12" bestFit="1" customWidth="1"/>
    <col min="7445" max="7445" width="16.6640625" style="12" bestFit="1" customWidth="1"/>
    <col min="7446" max="7450" width="10.1640625" style="12" customWidth="1"/>
    <col min="7451" max="7459" width="5.1640625" style="12" customWidth="1"/>
    <col min="7460" max="7460" width="18.33203125" style="12" bestFit="1" customWidth="1"/>
    <col min="7461" max="7461" width="18.33203125" style="12" customWidth="1"/>
    <col min="7462" max="7468" width="14.33203125" style="12" customWidth="1"/>
    <col min="7469" max="7469" width="11.6640625" style="12" customWidth="1"/>
    <col min="7470" max="7470" width="17.33203125" style="12" bestFit="1" customWidth="1"/>
    <col min="7471" max="7471" width="9.1640625" style="12"/>
    <col min="7472" max="7472" width="9.33203125" style="12" customWidth="1"/>
    <col min="7473" max="7473" width="11.5" style="12" customWidth="1"/>
    <col min="7474" max="7477" width="13.33203125" style="12" customWidth="1"/>
    <col min="7478" max="7570" width="8.6640625" style="12" customWidth="1"/>
    <col min="7571" max="7571" width="9.6640625" style="12" bestFit="1" customWidth="1"/>
    <col min="7572" max="7680" width="9.1640625" style="12"/>
    <col min="7681" max="7681" width="10" style="12" bestFit="1" customWidth="1"/>
    <col min="7682" max="7682" width="8.6640625" style="12" customWidth="1"/>
    <col min="7683" max="7684" width="10.1640625" style="12" bestFit="1" customWidth="1"/>
    <col min="7685" max="7685" width="12.33203125" style="12" customWidth="1"/>
    <col min="7686" max="7686" width="10.1640625" style="12" customWidth="1"/>
    <col min="7687" max="7687" width="16.6640625" style="12" bestFit="1" customWidth="1"/>
    <col min="7688" max="7688" width="9.1640625" style="12"/>
    <col min="7689" max="7689" width="14.6640625" style="12" customWidth="1"/>
    <col min="7690" max="7690" width="8.5" style="12" bestFit="1" customWidth="1"/>
    <col min="7691" max="7691" width="6" style="12" bestFit="1" customWidth="1"/>
    <col min="7692" max="7692" width="8.5" style="12" bestFit="1" customWidth="1"/>
    <col min="7693" max="7695" width="8.5" style="12" customWidth="1"/>
    <col min="7696" max="7696" width="7.83203125" style="12" bestFit="1" customWidth="1"/>
    <col min="7697" max="7697" width="14" style="12" bestFit="1" customWidth="1"/>
    <col min="7698" max="7698" width="10" style="12" bestFit="1" customWidth="1"/>
    <col min="7699" max="7699" width="7" style="12" bestFit="1" customWidth="1"/>
    <col min="7700" max="7700" width="24.83203125" style="12" bestFit="1" customWidth="1"/>
    <col min="7701" max="7701" width="16.6640625" style="12" bestFit="1" customWidth="1"/>
    <col min="7702" max="7706" width="10.1640625" style="12" customWidth="1"/>
    <col min="7707" max="7715" width="5.1640625" style="12" customWidth="1"/>
    <col min="7716" max="7716" width="18.33203125" style="12" bestFit="1" customWidth="1"/>
    <col min="7717" max="7717" width="18.33203125" style="12" customWidth="1"/>
    <col min="7718" max="7724" width="14.33203125" style="12" customWidth="1"/>
    <col min="7725" max="7725" width="11.6640625" style="12" customWidth="1"/>
    <col min="7726" max="7726" width="17.33203125" style="12" bestFit="1" customWidth="1"/>
    <col min="7727" max="7727" width="9.1640625" style="12"/>
    <col min="7728" max="7728" width="9.33203125" style="12" customWidth="1"/>
    <col min="7729" max="7729" width="11.5" style="12" customWidth="1"/>
    <col min="7730" max="7733" width="13.33203125" style="12" customWidth="1"/>
    <col min="7734" max="7826" width="8.6640625" style="12" customWidth="1"/>
    <col min="7827" max="7827" width="9.6640625" style="12" bestFit="1" customWidth="1"/>
    <col min="7828" max="7936" width="9.1640625" style="12"/>
    <col min="7937" max="7937" width="10" style="12" bestFit="1" customWidth="1"/>
    <col min="7938" max="7938" width="8.6640625" style="12" customWidth="1"/>
    <col min="7939" max="7940" width="10.1640625" style="12" bestFit="1" customWidth="1"/>
    <col min="7941" max="7941" width="12.33203125" style="12" customWidth="1"/>
    <col min="7942" max="7942" width="10.1640625" style="12" customWidth="1"/>
    <col min="7943" max="7943" width="16.6640625" style="12" bestFit="1" customWidth="1"/>
    <col min="7944" max="7944" width="9.1640625" style="12"/>
    <col min="7945" max="7945" width="14.6640625" style="12" customWidth="1"/>
    <col min="7946" max="7946" width="8.5" style="12" bestFit="1" customWidth="1"/>
    <col min="7947" max="7947" width="6" style="12" bestFit="1" customWidth="1"/>
    <col min="7948" max="7948" width="8.5" style="12" bestFit="1" customWidth="1"/>
    <col min="7949" max="7951" width="8.5" style="12" customWidth="1"/>
    <col min="7952" max="7952" width="7.83203125" style="12" bestFit="1" customWidth="1"/>
    <col min="7953" max="7953" width="14" style="12" bestFit="1" customWidth="1"/>
    <col min="7954" max="7954" width="10" style="12" bestFit="1" customWidth="1"/>
    <col min="7955" max="7955" width="7" style="12" bestFit="1" customWidth="1"/>
    <col min="7956" max="7956" width="24.83203125" style="12" bestFit="1" customWidth="1"/>
    <col min="7957" max="7957" width="16.6640625" style="12" bestFit="1" customWidth="1"/>
    <col min="7958" max="7962" width="10.1640625" style="12" customWidth="1"/>
    <col min="7963" max="7971" width="5.1640625" style="12" customWidth="1"/>
    <col min="7972" max="7972" width="18.33203125" style="12" bestFit="1" customWidth="1"/>
    <col min="7973" max="7973" width="18.33203125" style="12" customWidth="1"/>
    <col min="7974" max="7980" width="14.33203125" style="12" customWidth="1"/>
    <col min="7981" max="7981" width="11.6640625" style="12" customWidth="1"/>
    <col min="7982" max="7982" width="17.33203125" style="12" bestFit="1" customWidth="1"/>
    <col min="7983" max="7983" width="9.1640625" style="12"/>
    <col min="7984" max="7984" width="9.33203125" style="12" customWidth="1"/>
    <col min="7985" max="7985" width="11.5" style="12" customWidth="1"/>
    <col min="7986" max="7989" width="13.33203125" style="12" customWidth="1"/>
    <col min="7990" max="8082" width="8.6640625" style="12" customWidth="1"/>
    <col min="8083" max="8083" width="9.6640625" style="12" bestFit="1" customWidth="1"/>
    <col min="8084" max="8192" width="9.1640625" style="12"/>
    <col min="8193" max="8193" width="10" style="12" bestFit="1" customWidth="1"/>
    <col min="8194" max="8194" width="8.6640625" style="12" customWidth="1"/>
    <col min="8195" max="8196" width="10.1640625" style="12" bestFit="1" customWidth="1"/>
    <col min="8197" max="8197" width="12.33203125" style="12" customWidth="1"/>
    <col min="8198" max="8198" width="10.1640625" style="12" customWidth="1"/>
    <col min="8199" max="8199" width="16.6640625" style="12" bestFit="1" customWidth="1"/>
    <col min="8200" max="8200" width="9.1640625" style="12"/>
    <col min="8201" max="8201" width="14.6640625" style="12" customWidth="1"/>
    <col min="8202" max="8202" width="8.5" style="12" bestFit="1" customWidth="1"/>
    <col min="8203" max="8203" width="6" style="12" bestFit="1" customWidth="1"/>
    <col min="8204" max="8204" width="8.5" style="12" bestFit="1" customWidth="1"/>
    <col min="8205" max="8207" width="8.5" style="12" customWidth="1"/>
    <col min="8208" max="8208" width="7.83203125" style="12" bestFit="1" customWidth="1"/>
    <col min="8209" max="8209" width="14" style="12" bestFit="1" customWidth="1"/>
    <col min="8210" max="8210" width="10" style="12" bestFit="1" customWidth="1"/>
    <col min="8211" max="8211" width="7" style="12" bestFit="1" customWidth="1"/>
    <col min="8212" max="8212" width="24.83203125" style="12" bestFit="1" customWidth="1"/>
    <col min="8213" max="8213" width="16.6640625" style="12" bestFit="1" customWidth="1"/>
    <col min="8214" max="8218" width="10.1640625" style="12" customWidth="1"/>
    <col min="8219" max="8227" width="5.1640625" style="12" customWidth="1"/>
    <col min="8228" max="8228" width="18.33203125" style="12" bestFit="1" customWidth="1"/>
    <col min="8229" max="8229" width="18.33203125" style="12" customWidth="1"/>
    <col min="8230" max="8236" width="14.33203125" style="12" customWidth="1"/>
    <col min="8237" max="8237" width="11.6640625" style="12" customWidth="1"/>
    <col min="8238" max="8238" width="17.33203125" style="12" bestFit="1" customWidth="1"/>
    <col min="8239" max="8239" width="9.1640625" style="12"/>
    <col min="8240" max="8240" width="9.33203125" style="12" customWidth="1"/>
    <col min="8241" max="8241" width="11.5" style="12" customWidth="1"/>
    <col min="8242" max="8245" width="13.33203125" style="12" customWidth="1"/>
    <col min="8246" max="8338" width="8.6640625" style="12" customWidth="1"/>
    <col min="8339" max="8339" width="9.6640625" style="12" bestFit="1" customWidth="1"/>
    <col min="8340" max="8448" width="9.1640625" style="12"/>
    <col min="8449" max="8449" width="10" style="12" bestFit="1" customWidth="1"/>
    <col min="8450" max="8450" width="8.6640625" style="12" customWidth="1"/>
    <col min="8451" max="8452" width="10.1640625" style="12" bestFit="1" customWidth="1"/>
    <col min="8453" max="8453" width="12.33203125" style="12" customWidth="1"/>
    <col min="8454" max="8454" width="10.1640625" style="12" customWidth="1"/>
    <col min="8455" max="8455" width="16.6640625" style="12" bestFit="1" customWidth="1"/>
    <col min="8456" max="8456" width="9.1640625" style="12"/>
    <col min="8457" max="8457" width="14.6640625" style="12" customWidth="1"/>
    <col min="8458" max="8458" width="8.5" style="12" bestFit="1" customWidth="1"/>
    <col min="8459" max="8459" width="6" style="12" bestFit="1" customWidth="1"/>
    <col min="8460" max="8460" width="8.5" style="12" bestFit="1" customWidth="1"/>
    <col min="8461" max="8463" width="8.5" style="12" customWidth="1"/>
    <col min="8464" max="8464" width="7.83203125" style="12" bestFit="1" customWidth="1"/>
    <col min="8465" max="8465" width="14" style="12" bestFit="1" customWidth="1"/>
    <col min="8466" max="8466" width="10" style="12" bestFit="1" customWidth="1"/>
    <col min="8467" max="8467" width="7" style="12" bestFit="1" customWidth="1"/>
    <col min="8468" max="8468" width="24.83203125" style="12" bestFit="1" customWidth="1"/>
    <col min="8469" max="8469" width="16.6640625" style="12" bestFit="1" customWidth="1"/>
    <col min="8470" max="8474" width="10.1640625" style="12" customWidth="1"/>
    <col min="8475" max="8483" width="5.1640625" style="12" customWidth="1"/>
    <col min="8484" max="8484" width="18.33203125" style="12" bestFit="1" customWidth="1"/>
    <col min="8485" max="8485" width="18.33203125" style="12" customWidth="1"/>
    <col min="8486" max="8492" width="14.33203125" style="12" customWidth="1"/>
    <col min="8493" max="8493" width="11.6640625" style="12" customWidth="1"/>
    <col min="8494" max="8494" width="17.33203125" style="12" bestFit="1" customWidth="1"/>
    <col min="8495" max="8495" width="9.1640625" style="12"/>
    <col min="8496" max="8496" width="9.33203125" style="12" customWidth="1"/>
    <col min="8497" max="8497" width="11.5" style="12" customWidth="1"/>
    <col min="8498" max="8501" width="13.33203125" style="12" customWidth="1"/>
    <col min="8502" max="8594" width="8.6640625" style="12" customWidth="1"/>
    <col min="8595" max="8595" width="9.6640625" style="12" bestFit="1" customWidth="1"/>
    <col min="8596" max="8704" width="9.1640625" style="12"/>
    <col min="8705" max="8705" width="10" style="12" bestFit="1" customWidth="1"/>
    <col min="8706" max="8706" width="8.6640625" style="12" customWidth="1"/>
    <col min="8707" max="8708" width="10.1640625" style="12" bestFit="1" customWidth="1"/>
    <col min="8709" max="8709" width="12.33203125" style="12" customWidth="1"/>
    <col min="8710" max="8710" width="10.1640625" style="12" customWidth="1"/>
    <col min="8711" max="8711" width="16.6640625" style="12" bestFit="1" customWidth="1"/>
    <col min="8712" max="8712" width="9.1640625" style="12"/>
    <col min="8713" max="8713" width="14.6640625" style="12" customWidth="1"/>
    <col min="8714" max="8714" width="8.5" style="12" bestFit="1" customWidth="1"/>
    <col min="8715" max="8715" width="6" style="12" bestFit="1" customWidth="1"/>
    <col min="8716" max="8716" width="8.5" style="12" bestFit="1" customWidth="1"/>
    <col min="8717" max="8719" width="8.5" style="12" customWidth="1"/>
    <col min="8720" max="8720" width="7.83203125" style="12" bestFit="1" customWidth="1"/>
    <col min="8721" max="8721" width="14" style="12" bestFit="1" customWidth="1"/>
    <col min="8722" max="8722" width="10" style="12" bestFit="1" customWidth="1"/>
    <col min="8723" max="8723" width="7" style="12" bestFit="1" customWidth="1"/>
    <col min="8724" max="8724" width="24.83203125" style="12" bestFit="1" customWidth="1"/>
    <col min="8725" max="8725" width="16.6640625" style="12" bestFit="1" customWidth="1"/>
    <col min="8726" max="8730" width="10.1640625" style="12" customWidth="1"/>
    <col min="8731" max="8739" width="5.1640625" style="12" customWidth="1"/>
    <col min="8740" max="8740" width="18.33203125" style="12" bestFit="1" customWidth="1"/>
    <col min="8741" max="8741" width="18.33203125" style="12" customWidth="1"/>
    <col min="8742" max="8748" width="14.33203125" style="12" customWidth="1"/>
    <col min="8749" max="8749" width="11.6640625" style="12" customWidth="1"/>
    <col min="8750" max="8750" width="17.33203125" style="12" bestFit="1" customWidth="1"/>
    <col min="8751" max="8751" width="9.1640625" style="12"/>
    <col min="8752" max="8752" width="9.33203125" style="12" customWidth="1"/>
    <col min="8753" max="8753" width="11.5" style="12" customWidth="1"/>
    <col min="8754" max="8757" width="13.33203125" style="12" customWidth="1"/>
    <col min="8758" max="8850" width="8.6640625" style="12" customWidth="1"/>
    <col min="8851" max="8851" width="9.6640625" style="12" bestFit="1" customWidth="1"/>
    <col min="8852" max="8960" width="9.1640625" style="12"/>
    <col min="8961" max="8961" width="10" style="12" bestFit="1" customWidth="1"/>
    <col min="8962" max="8962" width="8.6640625" style="12" customWidth="1"/>
    <col min="8963" max="8964" width="10.1640625" style="12" bestFit="1" customWidth="1"/>
    <col min="8965" max="8965" width="12.33203125" style="12" customWidth="1"/>
    <col min="8966" max="8966" width="10.1640625" style="12" customWidth="1"/>
    <col min="8967" max="8967" width="16.6640625" style="12" bestFit="1" customWidth="1"/>
    <col min="8968" max="8968" width="9.1640625" style="12"/>
    <col min="8969" max="8969" width="14.6640625" style="12" customWidth="1"/>
    <col min="8970" max="8970" width="8.5" style="12" bestFit="1" customWidth="1"/>
    <col min="8971" max="8971" width="6" style="12" bestFit="1" customWidth="1"/>
    <col min="8972" max="8972" width="8.5" style="12" bestFit="1" customWidth="1"/>
    <col min="8973" max="8975" width="8.5" style="12" customWidth="1"/>
    <col min="8976" max="8976" width="7.83203125" style="12" bestFit="1" customWidth="1"/>
    <col min="8977" max="8977" width="14" style="12" bestFit="1" customWidth="1"/>
    <col min="8978" max="8978" width="10" style="12" bestFit="1" customWidth="1"/>
    <col min="8979" max="8979" width="7" style="12" bestFit="1" customWidth="1"/>
    <col min="8980" max="8980" width="24.83203125" style="12" bestFit="1" customWidth="1"/>
    <col min="8981" max="8981" width="16.6640625" style="12" bestFit="1" customWidth="1"/>
    <col min="8982" max="8986" width="10.1640625" style="12" customWidth="1"/>
    <col min="8987" max="8995" width="5.1640625" style="12" customWidth="1"/>
    <col min="8996" max="8996" width="18.33203125" style="12" bestFit="1" customWidth="1"/>
    <col min="8997" max="8997" width="18.33203125" style="12" customWidth="1"/>
    <col min="8998" max="9004" width="14.33203125" style="12" customWidth="1"/>
    <col min="9005" max="9005" width="11.6640625" style="12" customWidth="1"/>
    <col min="9006" max="9006" width="17.33203125" style="12" bestFit="1" customWidth="1"/>
    <col min="9007" max="9007" width="9.1640625" style="12"/>
    <col min="9008" max="9008" width="9.33203125" style="12" customWidth="1"/>
    <col min="9009" max="9009" width="11.5" style="12" customWidth="1"/>
    <col min="9010" max="9013" width="13.33203125" style="12" customWidth="1"/>
    <col min="9014" max="9106" width="8.6640625" style="12" customWidth="1"/>
    <col min="9107" max="9107" width="9.6640625" style="12" bestFit="1" customWidth="1"/>
    <col min="9108" max="9216" width="9.1640625" style="12"/>
    <col min="9217" max="9217" width="10" style="12" bestFit="1" customWidth="1"/>
    <col min="9218" max="9218" width="8.6640625" style="12" customWidth="1"/>
    <col min="9219" max="9220" width="10.1640625" style="12" bestFit="1" customWidth="1"/>
    <col min="9221" max="9221" width="12.33203125" style="12" customWidth="1"/>
    <col min="9222" max="9222" width="10.1640625" style="12" customWidth="1"/>
    <col min="9223" max="9223" width="16.6640625" style="12" bestFit="1" customWidth="1"/>
    <col min="9224" max="9224" width="9.1640625" style="12"/>
    <col min="9225" max="9225" width="14.6640625" style="12" customWidth="1"/>
    <col min="9226" max="9226" width="8.5" style="12" bestFit="1" customWidth="1"/>
    <col min="9227" max="9227" width="6" style="12" bestFit="1" customWidth="1"/>
    <col min="9228" max="9228" width="8.5" style="12" bestFit="1" customWidth="1"/>
    <col min="9229" max="9231" width="8.5" style="12" customWidth="1"/>
    <col min="9232" max="9232" width="7.83203125" style="12" bestFit="1" customWidth="1"/>
    <col min="9233" max="9233" width="14" style="12" bestFit="1" customWidth="1"/>
    <col min="9234" max="9234" width="10" style="12" bestFit="1" customWidth="1"/>
    <col min="9235" max="9235" width="7" style="12" bestFit="1" customWidth="1"/>
    <col min="9236" max="9236" width="24.83203125" style="12" bestFit="1" customWidth="1"/>
    <col min="9237" max="9237" width="16.6640625" style="12" bestFit="1" customWidth="1"/>
    <col min="9238" max="9242" width="10.1640625" style="12" customWidth="1"/>
    <col min="9243" max="9251" width="5.1640625" style="12" customWidth="1"/>
    <col min="9252" max="9252" width="18.33203125" style="12" bestFit="1" customWidth="1"/>
    <col min="9253" max="9253" width="18.33203125" style="12" customWidth="1"/>
    <col min="9254" max="9260" width="14.33203125" style="12" customWidth="1"/>
    <col min="9261" max="9261" width="11.6640625" style="12" customWidth="1"/>
    <col min="9262" max="9262" width="17.33203125" style="12" bestFit="1" customWidth="1"/>
    <col min="9263" max="9263" width="9.1640625" style="12"/>
    <col min="9264" max="9264" width="9.33203125" style="12" customWidth="1"/>
    <col min="9265" max="9265" width="11.5" style="12" customWidth="1"/>
    <col min="9266" max="9269" width="13.33203125" style="12" customWidth="1"/>
    <col min="9270" max="9362" width="8.6640625" style="12" customWidth="1"/>
    <col min="9363" max="9363" width="9.6640625" style="12" bestFit="1" customWidth="1"/>
    <col min="9364" max="9472" width="9.1640625" style="12"/>
    <col min="9473" max="9473" width="10" style="12" bestFit="1" customWidth="1"/>
    <col min="9474" max="9474" width="8.6640625" style="12" customWidth="1"/>
    <col min="9475" max="9476" width="10.1640625" style="12" bestFit="1" customWidth="1"/>
    <col min="9477" max="9477" width="12.33203125" style="12" customWidth="1"/>
    <col min="9478" max="9478" width="10.1640625" style="12" customWidth="1"/>
    <col min="9479" max="9479" width="16.6640625" style="12" bestFit="1" customWidth="1"/>
    <col min="9480" max="9480" width="9.1640625" style="12"/>
    <col min="9481" max="9481" width="14.6640625" style="12" customWidth="1"/>
    <col min="9482" max="9482" width="8.5" style="12" bestFit="1" customWidth="1"/>
    <col min="9483" max="9483" width="6" style="12" bestFit="1" customWidth="1"/>
    <col min="9484" max="9484" width="8.5" style="12" bestFit="1" customWidth="1"/>
    <col min="9485" max="9487" width="8.5" style="12" customWidth="1"/>
    <col min="9488" max="9488" width="7.83203125" style="12" bestFit="1" customWidth="1"/>
    <col min="9489" max="9489" width="14" style="12" bestFit="1" customWidth="1"/>
    <col min="9490" max="9490" width="10" style="12" bestFit="1" customWidth="1"/>
    <col min="9491" max="9491" width="7" style="12" bestFit="1" customWidth="1"/>
    <col min="9492" max="9492" width="24.83203125" style="12" bestFit="1" customWidth="1"/>
    <col min="9493" max="9493" width="16.6640625" style="12" bestFit="1" customWidth="1"/>
    <col min="9494" max="9498" width="10.1640625" style="12" customWidth="1"/>
    <col min="9499" max="9507" width="5.1640625" style="12" customWidth="1"/>
    <col min="9508" max="9508" width="18.33203125" style="12" bestFit="1" customWidth="1"/>
    <col min="9509" max="9509" width="18.33203125" style="12" customWidth="1"/>
    <col min="9510" max="9516" width="14.33203125" style="12" customWidth="1"/>
    <col min="9517" max="9517" width="11.6640625" style="12" customWidth="1"/>
    <col min="9518" max="9518" width="17.33203125" style="12" bestFit="1" customWidth="1"/>
    <col min="9519" max="9519" width="9.1640625" style="12"/>
    <col min="9520" max="9520" width="9.33203125" style="12" customWidth="1"/>
    <col min="9521" max="9521" width="11.5" style="12" customWidth="1"/>
    <col min="9522" max="9525" width="13.33203125" style="12" customWidth="1"/>
    <col min="9526" max="9618" width="8.6640625" style="12" customWidth="1"/>
    <col min="9619" max="9619" width="9.6640625" style="12" bestFit="1" customWidth="1"/>
    <col min="9620" max="9728" width="9.1640625" style="12"/>
    <col min="9729" max="9729" width="10" style="12" bestFit="1" customWidth="1"/>
    <col min="9730" max="9730" width="8.6640625" style="12" customWidth="1"/>
    <col min="9731" max="9732" width="10.1640625" style="12" bestFit="1" customWidth="1"/>
    <col min="9733" max="9733" width="12.33203125" style="12" customWidth="1"/>
    <col min="9734" max="9734" width="10.1640625" style="12" customWidth="1"/>
    <col min="9735" max="9735" width="16.6640625" style="12" bestFit="1" customWidth="1"/>
    <col min="9736" max="9736" width="9.1640625" style="12"/>
    <col min="9737" max="9737" width="14.6640625" style="12" customWidth="1"/>
    <col min="9738" max="9738" width="8.5" style="12" bestFit="1" customWidth="1"/>
    <col min="9739" max="9739" width="6" style="12" bestFit="1" customWidth="1"/>
    <col min="9740" max="9740" width="8.5" style="12" bestFit="1" customWidth="1"/>
    <col min="9741" max="9743" width="8.5" style="12" customWidth="1"/>
    <col min="9744" max="9744" width="7.83203125" style="12" bestFit="1" customWidth="1"/>
    <col min="9745" max="9745" width="14" style="12" bestFit="1" customWidth="1"/>
    <col min="9746" max="9746" width="10" style="12" bestFit="1" customWidth="1"/>
    <col min="9747" max="9747" width="7" style="12" bestFit="1" customWidth="1"/>
    <col min="9748" max="9748" width="24.83203125" style="12" bestFit="1" customWidth="1"/>
    <col min="9749" max="9749" width="16.6640625" style="12" bestFit="1" customWidth="1"/>
    <col min="9750" max="9754" width="10.1640625" style="12" customWidth="1"/>
    <col min="9755" max="9763" width="5.1640625" style="12" customWidth="1"/>
    <col min="9764" max="9764" width="18.33203125" style="12" bestFit="1" customWidth="1"/>
    <col min="9765" max="9765" width="18.33203125" style="12" customWidth="1"/>
    <col min="9766" max="9772" width="14.33203125" style="12" customWidth="1"/>
    <col min="9773" max="9773" width="11.6640625" style="12" customWidth="1"/>
    <col min="9774" max="9774" width="17.33203125" style="12" bestFit="1" customWidth="1"/>
    <col min="9775" max="9775" width="9.1640625" style="12"/>
    <col min="9776" max="9776" width="9.33203125" style="12" customWidth="1"/>
    <col min="9777" max="9777" width="11.5" style="12" customWidth="1"/>
    <col min="9778" max="9781" width="13.33203125" style="12" customWidth="1"/>
    <col min="9782" max="9874" width="8.6640625" style="12" customWidth="1"/>
    <col min="9875" max="9875" width="9.6640625" style="12" bestFit="1" customWidth="1"/>
    <col min="9876" max="9984" width="9.1640625" style="12"/>
    <col min="9985" max="9985" width="10" style="12" bestFit="1" customWidth="1"/>
    <col min="9986" max="9986" width="8.6640625" style="12" customWidth="1"/>
    <col min="9987" max="9988" width="10.1640625" style="12" bestFit="1" customWidth="1"/>
    <col min="9989" max="9989" width="12.33203125" style="12" customWidth="1"/>
    <col min="9990" max="9990" width="10.1640625" style="12" customWidth="1"/>
    <col min="9991" max="9991" width="16.6640625" style="12" bestFit="1" customWidth="1"/>
    <col min="9992" max="9992" width="9.1640625" style="12"/>
    <col min="9993" max="9993" width="14.6640625" style="12" customWidth="1"/>
    <col min="9994" max="9994" width="8.5" style="12" bestFit="1" customWidth="1"/>
    <col min="9995" max="9995" width="6" style="12" bestFit="1" customWidth="1"/>
    <col min="9996" max="9996" width="8.5" style="12" bestFit="1" customWidth="1"/>
    <col min="9997" max="9999" width="8.5" style="12" customWidth="1"/>
    <col min="10000" max="10000" width="7.83203125" style="12" bestFit="1" customWidth="1"/>
    <col min="10001" max="10001" width="14" style="12" bestFit="1" customWidth="1"/>
    <col min="10002" max="10002" width="10" style="12" bestFit="1" customWidth="1"/>
    <col min="10003" max="10003" width="7" style="12" bestFit="1" customWidth="1"/>
    <col min="10004" max="10004" width="24.83203125" style="12" bestFit="1" customWidth="1"/>
    <col min="10005" max="10005" width="16.6640625" style="12" bestFit="1" customWidth="1"/>
    <col min="10006" max="10010" width="10.1640625" style="12" customWidth="1"/>
    <col min="10011" max="10019" width="5.1640625" style="12" customWidth="1"/>
    <col min="10020" max="10020" width="18.33203125" style="12" bestFit="1" customWidth="1"/>
    <col min="10021" max="10021" width="18.33203125" style="12" customWidth="1"/>
    <col min="10022" max="10028" width="14.33203125" style="12" customWidth="1"/>
    <col min="10029" max="10029" width="11.6640625" style="12" customWidth="1"/>
    <col min="10030" max="10030" width="17.33203125" style="12" bestFit="1" customWidth="1"/>
    <col min="10031" max="10031" width="9.1640625" style="12"/>
    <col min="10032" max="10032" width="9.33203125" style="12" customWidth="1"/>
    <col min="10033" max="10033" width="11.5" style="12" customWidth="1"/>
    <col min="10034" max="10037" width="13.33203125" style="12" customWidth="1"/>
    <col min="10038" max="10130" width="8.6640625" style="12" customWidth="1"/>
    <col min="10131" max="10131" width="9.6640625" style="12" bestFit="1" customWidth="1"/>
    <col min="10132" max="10240" width="9.1640625" style="12"/>
    <col min="10241" max="10241" width="10" style="12" bestFit="1" customWidth="1"/>
    <col min="10242" max="10242" width="8.6640625" style="12" customWidth="1"/>
    <col min="10243" max="10244" width="10.1640625" style="12" bestFit="1" customWidth="1"/>
    <col min="10245" max="10245" width="12.33203125" style="12" customWidth="1"/>
    <col min="10246" max="10246" width="10.1640625" style="12" customWidth="1"/>
    <col min="10247" max="10247" width="16.6640625" style="12" bestFit="1" customWidth="1"/>
    <col min="10248" max="10248" width="9.1640625" style="12"/>
    <col min="10249" max="10249" width="14.6640625" style="12" customWidth="1"/>
    <col min="10250" max="10250" width="8.5" style="12" bestFit="1" customWidth="1"/>
    <col min="10251" max="10251" width="6" style="12" bestFit="1" customWidth="1"/>
    <col min="10252" max="10252" width="8.5" style="12" bestFit="1" customWidth="1"/>
    <col min="10253" max="10255" width="8.5" style="12" customWidth="1"/>
    <col min="10256" max="10256" width="7.83203125" style="12" bestFit="1" customWidth="1"/>
    <col min="10257" max="10257" width="14" style="12" bestFit="1" customWidth="1"/>
    <col min="10258" max="10258" width="10" style="12" bestFit="1" customWidth="1"/>
    <col min="10259" max="10259" width="7" style="12" bestFit="1" customWidth="1"/>
    <col min="10260" max="10260" width="24.83203125" style="12" bestFit="1" customWidth="1"/>
    <col min="10261" max="10261" width="16.6640625" style="12" bestFit="1" customWidth="1"/>
    <col min="10262" max="10266" width="10.1640625" style="12" customWidth="1"/>
    <col min="10267" max="10275" width="5.1640625" style="12" customWidth="1"/>
    <col min="10276" max="10276" width="18.33203125" style="12" bestFit="1" customWidth="1"/>
    <col min="10277" max="10277" width="18.33203125" style="12" customWidth="1"/>
    <col min="10278" max="10284" width="14.33203125" style="12" customWidth="1"/>
    <col min="10285" max="10285" width="11.6640625" style="12" customWidth="1"/>
    <col min="10286" max="10286" width="17.33203125" style="12" bestFit="1" customWidth="1"/>
    <col min="10287" max="10287" width="9.1640625" style="12"/>
    <col min="10288" max="10288" width="9.33203125" style="12" customWidth="1"/>
    <col min="10289" max="10289" width="11.5" style="12" customWidth="1"/>
    <col min="10290" max="10293" width="13.33203125" style="12" customWidth="1"/>
    <col min="10294" max="10386" width="8.6640625" style="12" customWidth="1"/>
    <col min="10387" max="10387" width="9.6640625" style="12" bestFit="1" customWidth="1"/>
    <col min="10388" max="10496" width="9.1640625" style="12"/>
    <col min="10497" max="10497" width="10" style="12" bestFit="1" customWidth="1"/>
    <col min="10498" max="10498" width="8.6640625" style="12" customWidth="1"/>
    <col min="10499" max="10500" width="10.1640625" style="12" bestFit="1" customWidth="1"/>
    <col min="10501" max="10501" width="12.33203125" style="12" customWidth="1"/>
    <col min="10502" max="10502" width="10.1640625" style="12" customWidth="1"/>
    <col min="10503" max="10503" width="16.6640625" style="12" bestFit="1" customWidth="1"/>
    <col min="10504" max="10504" width="9.1640625" style="12"/>
    <col min="10505" max="10505" width="14.6640625" style="12" customWidth="1"/>
    <col min="10506" max="10506" width="8.5" style="12" bestFit="1" customWidth="1"/>
    <col min="10507" max="10507" width="6" style="12" bestFit="1" customWidth="1"/>
    <col min="10508" max="10508" width="8.5" style="12" bestFit="1" customWidth="1"/>
    <col min="10509" max="10511" width="8.5" style="12" customWidth="1"/>
    <col min="10512" max="10512" width="7.83203125" style="12" bestFit="1" customWidth="1"/>
    <col min="10513" max="10513" width="14" style="12" bestFit="1" customWidth="1"/>
    <col min="10514" max="10514" width="10" style="12" bestFit="1" customWidth="1"/>
    <col min="10515" max="10515" width="7" style="12" bestFit="1" customWidth="1"/>
    <col min="10516" max="10516" width="24.83203125" style="12" bestFit="1" customWidth="1"/>
    <col min="10517" max="10517" width="16.6640625" style="12" bestFit="1" customWidth="1"/>
    <col min="10518" max="10522" width="10.1640625" style="12" customWidth="1"/>
    <col min="10523" max="10531" width="5.1640625" style="12" customWidth="1"/>
    <col min="10532" max="10532" width="18.33203125" style="12" bestFit="1" customWidth="1"/>
    <col min="10533" max="10533" width="18.33203125" style="12" customWidth="1"/>
    <col min="10534" max="10540" width="14.33203125" style="12" customWidth="1"/>
    <col min="10541" max="10541" width="11.6640625" style="12" customWidth="1"/>
    <col min="10542" max="10542" width="17.33203125" style="12" bestFit="1" customWidth="1"/>
    <col min="10543" max="10543" width="9.1640625" style="12"/>
    <col min="10544" max="10544" width="9.33203125" style="12" customWidth="1"/>
    <col min="10545" max="10545" width="11.5" style="12" customWidth="1"/>
    <col min="10546" max="10549" width="13.33203125" style="12" customWidth="1"/>
    <col min="10550" max="10642" width="8.6640625" style="12" customWidth="1"/>
    <col min="10643" max="10643" width="9.6640625" style="12" bestFit="1" customWidth="1"/>
    <col min="10644" max="10752" width="9.1640625" style="12"/>
    <col min="10753" max="10753" width="10" style="12" bestFit="1" customWidth="1"/>
    <col min="10754" max="10754" width="8.6640625" style="12" customWidth="1"/>
    <col min="10755" max="10756" width="10.1640625" style="12" bestFit="1" customWidth="1"/>
    <col min="10757" max="10757" width="12.33203125" style="12" customWidth="1"/>
    <col min="10758" max="10758" width="10.1640625" style="12" customWidth="1"/>
    <col min="10759" max="10759" width="16.6640625" style="12" bestFit="1" customWidth="1"/>
    <col min="10760" max="10760" width="9.1640625" style="12"/>
    <col min="10761" max="10761" width="14.6640625" style="12" customWidth="1"/>
    <col min="10762" max="10762" width="8.5" style="12" bestFit="1" customWidth="1"/>
    <col min="10763" max="10763" width="6" style="12" bestFit="1" customWidth="1"/>
    <col min="10764" max="10764" width="8.5" style="12" bestFit="1" customWidth="1"/>
    <col min="10765" max="10767" width="8.5" style="12" customWidth="1"/>
    <col min="10768" max="10768" width="7.83203125" style="12" bestFit="1" customWidth="1"/>
    <col min="10769" max="10769" width="14" style="12" bestFit="1" customWidth="1"/>
    <col min="10770" max="10770" width="10" style="12" bestFit="1" customWidth="1"/>
    <col min="10771" max="10771" width="7" style="12" bestFit="1" customWidth="1"/>
    <col min="10772" max="10772" width="24.83203125" style="12" bestFit="1" customWidth="1"/>
    <col min="10773" max="10773" width="16.6640625" style="12" bestFit="1" customWidth="1"/>
    <col min="10774" max="10778" width="10.1640625" style="12" customWidth="1"/>
    <col min="10779" max="10787" width="5.1640625" style="12" customWidth="1"/>
    <col min="10788" max="10788" width="18.33203125" style="12" bestFit="1" customWidth="1"/>
    <col min="10789" max="10789" width="18.33203125" style="12" customWidth="1"/>
    <col min="10790" max="10796" width="14.33203125" style="12" customWidth="1"/>
    <col min="10797" max="10797" width="11.6640625" style="12" customWidth="1"/>
    <col min="10798" max="10798" width="17.33203125" style="12" bestFit="1" customWidth="1"/>
    <col min="10799" max="10799" width="9.1640625" style="12"/>
    <col min="10800" max="10800" width="9.33203125" style="12" customWidth="1"/>
    <col min="10801" max="10801" width="11.5" style="12" customWidth="1"/>
    <col min="10802" max="10805" width="13.33203125" style="12" customWidth="1"/>
    <col min="10806" max="10898" width="8.6640625" style="12" customWidth="1"/>
    <col min="10899" max="10899" width="9.6640625" style="12" bestFit="1" customWidth="1"/>
    <col min="10900" max="11008" width="9.1640625" style="12"/>
    <col min="11009" max="11009" width="10" style="12" bestFit="1" customWidth="1"/>
    <col min="11010" max="11010" width="8.6640625" style="12" customWidth="1"/>
    <col min="11011" max="11012" width="10.1640625" style="12" bestFit="1" customWidth="1"/>
    <col min="11013" max="11013" width="12.33203125" style="12" customWidth="1"/>
    <col min="11014" max="11014" width="10.1640625" style="12" customWidth="1"/>
    <col min="11015" max="11015" width="16.6640625" style="12" bestFit="1" customWidth="1"/>
    <col min="11016" max="11016" width="9.1640625" style="12"/>
    <col min="11017" max="11017" width="14.6640625" style="12" customWidth="1"/>
    <col min="11018" max="11018" width="8.5" style="12" bestFit="1" customWidth="1"/>
    <col min="11019" max="11019" width="6" style="12" bestFit="1" customWidth="1"/>
    <col min="11020" max="11020" width="8.5" style="12" bestFit="1" customWidth="1"/>
    <col min="11021" max="11023" width="8.5" style="12" customWidth="1"/>
    <col min="11024" max="11024" width="7.83203125" style="12" bestFit="1" customWidth="1"/>
    <col min="11025" max="11025" width="14" style="12" bestFit="1" customWidth="1"/>
    <col min="11026" max="11026" width="10" style="12" bestFit="1" customWidth="1"/>
    <col min="11027" max="11027" width="7" style="12" bestFit="1" customWidth="1"/>
    <col min="11028" max="11028" width="24.83203125" style="12" bestFit="1" customWidth="1"/>
    <col min="11029" max="11029" width="16.6640625" style="12" bestFit="1" customWidth="1"/>
    <col min="11030" max="11034" width="10.1640625" style="12" customWidth="1"/>
    <col min="11035" max="11043" width="5.1640625" style="12" customWidth="1"/>
    <col min="11044" max="11044" width="18.33203125" style="12" bestFit="1" customWidth="1"/>
    <col min="11045" max="11045" width="18.33203125" style="12" customWidth="1"/>
    <col min="11046" max="11052" width="14.33203125" style="12" customWidth="1"/>
    <col min="11053" max="11053" width="11.6640625" style="12" customWidth="1"/>
    <col min="11054" max="11054" width="17.33203125" style="12" bestFit="1" customWidth="1"/>
    <col min="11055" max="11055" width="9.1640625" style="12"/>
    <col min="11056" max="11056" width="9.33203125" style="12" customWidth="1"/>
    <col min="11057" max="11057" width="11.5" style="12" customWidth="1"/>
    <col min="11058" max="11061" width="13.33203125" style="12" customWidth="1"/>
    <col min="11062" max="11154" width="8.6640625" style="12" customWidth="1"/>
    <col min="11155" max="11155" width="9.6640625" style="12" bestFit="1" customWidth="1"/>
    <col min="11156" max="11264" width="9.1640625" style="12"/>
    <col min="11265" max="11265" width="10" style="12" bestFit="1" customWidth="1"/>
    <col min="11266" max="11266" width="8.6640625" style="12" customWidth="1"/>
    <col min="11267" max="11268" width="10.1640625" style="12" bestFit="1" customWidth="1"/>
    <col min="11269" max="11269" width="12.33203125" style="12" customWidth="1"/>
    <col min="11270" max="11270" width="10.1640625" style="12" customWidth="1"/>
    <col min="11271" max="11271" width="16.6640625" style="12" bestFit="1" customWidth="1"/>
    <col min="11272" max="11272" width="9.1640625" style="12"/>
    <col min="11273" max="11273" width="14.6640625" style="12" customWidth="1"/>
    <col min="11274" max="11274" width="8.5" style="12" bestFit="1" customWidth="1"/>
    <col min="11275" max="11275" width="6" style="12" bestFit="1" customWidth="1"/>
    <col min="11276" max="11276" width="8.5" style="12" bestFit="1" customWidth="1"/>
    <col min="11277" max="11279" width="8.5" style="12" customWidth="1"/>
    <col min="11280" max="11280" width="7.83203125" style="12" bestFit="1" customWidth="1"/>
    <col min="11281" max="11281" width="14" style="12" bestFit="1" customWidth="1"/>
    <col min="11282" max="11282" width="10" style="12" bestFit="1" customWidth="1"/>
    <col min="11283" max="11283" width="7" style="12" bestFit="1" customWidth="1"/>
    <col min="11284" max="11284" width="24.83203125" style="12" bestFit="1" customWidth="1"/>
    <col min="11285" max="11285" width="16.6640625" style="12" bestFit="1" customWidth="1"/>
    <col min="11286" max="11290" width="10.1640625" style="12" customWidth="1"/>
    <col min="11291" max="11299" width="5.1640625" style="12" customWidth="1"/>
    <col min="11300" max="11300" width="18.33203125" style="12" bestFit="1" customWidth="1"/>
    <col min="11301" max="11301" width="18.33203125" style="12" customWidth="1"/>
    <col min="11302" max="11308" width="14.33203125" style="12" customWidth="1"/>
    <col min="11309" max="11309" width="11.6640625" style="12" customWidth="1"/>
    <col min="11310" max="11310" width="17.33203125" style="12" bestFit="1" customWidth="1"/>
    <col min="11311" max="11311" width="9.1640625" style="12"/>
    <col min="11312" max="11312" width="9.33203125" style="12" customWidth="1"/>
    <col min="11313" max="11313" width="11.5" style="12" customWidth="1"/>
    <col min="11314" max="11317" width="13.33203125" style="12" customWidth="1"/>
    <col min="11318" max="11410" width="8.6640625" style="12" customWidth="1"/>
    <col min="11411" max="11411" width="9.6640625" style="12" bestFit="1" customWidth="1"/>
    <col min="11412" max="11520" width="9.1640625" style="12"/>
    <col min="11521" max="11521" width="10" style="12" bestFit="1" customWidth="1"/>
    <col min="11522" max="11522" width="8.6640625" style="12" customWidth="1"/>
    <col min="11523" max="11524" width="10.1640625" style="12" bestFit="1" customWidth="1"/>
    <col min="11525" max="11525" width="12.33203125" style="12" customWidth="1"/>
    <col min="11526" max="11526" width="10.1640625" style="12" customWidth="1"/>
    <col min="11527" max="11527" width="16.6640625" style="12" bestFit="1" customWidth="1"/>
    <col min="11528" max="11528" width="9.1640625" style="12"/>
    <col min="11529" max="11529" width="14.6640625" style="12" customWidth="1"/>
    <col min="11530" max="11530" width="8.5" style="12" bestFit="1" customWidth="1"/>
    <col min="11531" max="11531" width="6" style="12" bestFit="1" customWidth="1"/>
    <col min="11532" max="11532" width="8.5" style="12" bestFit="1" customWidth="1"/>
    <col min="11533" max="11535" width="8.5" style="12" customWidth="1"/>
    <col min="11536" max="11536" width="7.83203125" style="12" bestFit="1" customWidth="1"/>
    <col min="11537" max="11537" width="14" style="12" bestFit="1" customWidth="1"/>
    <col min="11538" max="11538" width="10" style="12" bestFit="1" customWidth="1"/>
    <col min="11539" max="11539" width="7" style="12" bestFit="1" customWidth="1"/>
    <col min="11540" max="11540" width="24.83203125" style="12" bestFit="1" customWidth="1"/>
    <col min="11541" max="11541" width="16.6640625" style="12" bestFit="1" customWidth="1"/>
    <col min="11542" max="11546" width="10.1640625" style="12" customWidth="1"/>
    <col min="11547" max="11555" width="5.1640625" style="12" customWidth="1"/>
    <col min="11556" max="11556" width="18.33203125" style="12" bestFit="1" customWidth="1"/>
    <col min="11557" max="11557" width="18.33203125" style="12" customWidth="1"/>
    <col min="11558" max="11564" width="14.33203125" style="12" customWidth="1"/>
    <col min="11565" max="11565" width="11.6640625" style="12" customWidth="1"/>
    <col min="11566" max="11566" width="17.33203125" style="12" bestFit="1" customWidth="1"/>
    <col min="11567" max="11567" width="9.1640625" style="12"/>
    <col min="11568" max="11568" width="9.33203125" style="12" customWidth="1"/>
    <col min="11569" max="11569" width="11.5" style="12" customWidth="1"/>
    <col min="11570" max="11573" width="13.33203125" style="12" customWidth="1"/>
    <col min="11574" max="11666" width="8.6640625" style="12" customWidth="1"/>
    <col min="11667" max="11667" width="9.6640625" style="12" bestFit="1" customWidth="1"/>
    <col min="11668" max="11776" width="9.1640625" style="12"/>
    <col min="11777" max="11777" width="10" style="12" bestFit="1" customWidth="1"/>
    <col min="11778" max="11778" width="8.6640625" style="12" customWidth="1"/>
    <col min="11779" max="11780" width="10.1640625" style="12" bestFit="1" customWidth="1"/>
    <col min="11781" max="11781" width="12.33203125" style="12" customWidth="1"/>
    <col min="11782" max="11782" width="10.1640625" style="12" customWidth="1"/>
    <col min="11783" max="11783" width="16.6640625" style="12" bestFit="1" customWidth="1"/>
    <col min="11784" max="11784" width="9.1640625" style="12"/>
    <col min="11785" max="11785" width="14.6640625" style="12" customWidth="1"/>
    <col min="11786" max="11786" width="8.5" style="12" bestFit="1" customWidth="1"/>
    <col min="11787" max="11787" width="6" style="12" bestFit="1" customWidth="1"/>
    <col min="11788" max="11788" width="8.5" style="12" bestFit="1" customWidth="1"/>
    <col min="11789" max="11791" width="8.5" style="12" customWidth="1"/>
    <col min="11792" max="11792" width="7.83203125" style="12" bestFit="1" customWidth="1"/>
    <col min="11793" max="11793" width="14" style="12" bestFit="1" customWidth="1"/>
    <col min="11794" max="11794" width="10" style="12" bestFit="1" customWidth="1"/>
    <col min="11795" max="11795" width="7" style="12" bestFit="1" customWidth="1"/>
    <col min="11796" max="11796" width="24.83203125" style="12" bestFit="1" customWidth="1"/>
    <col min="11797" max="11797" width="16.6640625" style="12" bestFit="1" customWidth="1"/>
    <col min="11798" max="11802" width="10.1640625" style="12" customWidth="1"/>
    <col min="11803" max="11811" width="5.1640625" style="12" customWidth="1"/>
    <col min="11812" max="11812" width="18.33203125" style="12" bestFit="1" customWidth="1"/>
    <col min="11813" max="11813" width="18.33203125" style="12" customWidth="1"/>
    <col min="11814" max="11820" width="14.33203125" style="12" customWidth="1"/>
    <col min="11821" max="11821" width="11.6640625" style="12" customWidth="1"/>
    <col min="11822" max="11822" width="17.33203125" style="12" bestFit="1" customWidth="1"/>
    <col min="11823" max="11823" width="9.1640625" style="12"/>
    <col min="11824" max="11824" width="9.33203125" style="12" customWidth="1"/>
    <col min="11825" max="11825" width="11.5" style="12" customWidth="1"/>
    <col min="11826" max="11829" width="13.33203125" style="12" customWidth="1"/>
    <col min="11830" max="11922" width="8.6640625" style="12" customWidth="1"/>
    <col min="11923" max="11923" width="9.6640625" style="12" bestFit="1" customWidth="1"/>
    <col min="11924" max="12032" width="9.1640625" style="12"/>
    <col min="12033" max="12033" width="10" style="12" bestFit="1" customWidth="1"/>
    <col min="12034" max="12034" width="8.6640625" style="12" customWidth="1"/>
    <col min="12035" max="12036" width="10.1640625" style="12" bestFit="1" customWidth="1"/>
    <col min="12037" max="12037" width="12.33203125" style="12" customWidth="1"/>
    <col min="12038" max="12038" width="10.1640625" style="12" customWidth="1"/>
    <col min="12039" max="12039" width="16.6640625" style="12" bestFit="1" customWidth="1"/>
    <col min="12040" max="12040" width="9.1640625" style="12"/>
    <col min="12041" max="12041" width="14.6640625" style="12" customWidth="1"/>
    <col min="12042" max="12042" width="8.5" style="12" bestFit="1" customWidth="1"/>
    <col min="12043" max="12043" width="6" style="12" bestFit="1" customWidth="1"/>
    <col min="12044" max="12044" width="8.5" style="12" bestFit="1" customWidth="1"/>
    <col min="12045" max="12047" width="8.5" style="12" customWidth="1"/>
    <col min="12048" max="12048" width="7.83203125" style="12" bestFit="1" customWidth="1"/>
    <col min="12049" max="12049" width="14" style="12" bestFit="1" customWidth="1"/>
    <col min="12050" max="12050" width="10" style="12" bestFit="1" customWidth="1"/>
    <col min="12051" max="12051" width="7" style="12" bestFit="1" customWidth="1"/>
    <col min="12052" max="12052" width="24.83203125" style="12" bestFit="1" customWidth="1"/>
    <col min="12053" max="12053" width="16.6640625" style="12" bestFit="1" customWidth="1"/>
    <col min="12054" max="12058" width="10.1640625" style="12" customWidth="1"/>
    <col min="12059" max="12067" width="5.1640625" style="12" customWidth="1"/>
    <col min="12068" max="12068" width="18.33203125" style="12" bestFit="1" customWidth="1"/>
    <col min="12069" max="12069" width="18.33203125" style="12" customWidth="1"/>
    <col min="12070" max="12076" width="14.33203125" style="12" customWidth="1"/>
    <col min="12077" max="12077" width="11.6640625" style="12" customWidth="1"/>
    <col min="12078" max="12078" width="17.33203125" style="12" bestFit="1" customWidth="1"/>
    <col min="12079" max="12079" width="9.1640625" style="12"/>
    <col min="12080" max="12080" width="9.33203125" style="12" customWidth="1"/>
    <col min="12081" max="12081" width="11.5" style="12" customWidth="1"/>
    <col min="12082" max="12085" width="13.33203125" style="12" customWidth="1"/>
    <col min="12086" max="12178" width="8.6640625" style="12" customWidth="1"/>
    <col min="12179" max="12179" width="9.6640625" style="12" bestFit="1" customWidth="1"/>
    <col min="12180" max="12288" width="9.1640625" style="12"/>
    <col min="12289" max="12289" width="10" style="12" bestFit="1" customWidth="1"/>
    <col min="12290" max="12290" width="8.6640625" style="12" customWidth="1"/>
    <col min="12291" max="12292" width="10.1640625" style="12" bestFit="1" customWidth="1"/>
    <col min="12293" max="12293" width="12.33203125" style="12" customWidth="1"/>
    <col min="12294" max="12294" width="10.1640625" style="12" customWidth="1"/>
    <col min="12295" max="12295" width="16.6640625" style="12" bestFit="1" customWidth="1"/>
    <col min="12296" max="12296" width="9.1640625" style="12"/>
    <col min="12297" max="12297" width="14.6640625" style="12" customWidth="1"/>
    <col min="12298" max="12298" width="8.5" style="12" bestFit="1" customWidth="1"/>
    <col min="12299" max="12299" width="6" style="12" bestFit="1" customWidth="1"/>
    <col min="12300" max="12300" width="8.5" style="12" bestFit="1" customWidth="1"/>
    <col min="12301" max="12303" width="8.5" style="12" customWidth="1"/>
    <col min="12304" max="12304" width="7.83203125" style="12" bestFit="1" customWidth="1"/>
    <col min="12305" max="12305" width="14" style="12" bestFit="1" customWidth="1"/>
    <col min="12306" max="12306" width="10" style="12" bestFit="1" customWidth="1"/>
    <col min="12307" max="12307" width="7" style="12" bestFit="1" customWidth="1"/>
    <col min="12308" max="12308" width="24.83203125" style="12" bestFit="1" customWidth="1"/>
    <col min="12309" max="12309" width="16.6640625" style="12" bestFit="1" customWidth="1"/>
    <col min="12310" max="12314" width="10.1640625" style="12" customWidth="1"/>
    <col min="12315" max="12323" width="5.1640625" style="12" customWidth="1"/>
    <col min="12324" max="12324" width="18.33203125" style="12" bestFit="1" customWidth="1"/>
    <col min="12325" max="12325" width="18.33203125" style="12" customWidth="1"/>
    <col min="12326" max="12332" width="14.33203125" style="12" customWidth="1"/>
    <col min="12333" max="12333" width="11.6640625" style="12" customWidth="1"/>
    <col min="12334" max="12334" width="17.33203125" style="12" bestFit="1" customWidth="1"/>
    <col min="12335" max="12335" width="9.1640625" style="12"/>
    <col min="12336" max="12336" width="9.33203125" style="12" customWidth="1"/>
    <col min="12337" max="12337" width="11.5" style="12" customWidth="1"/>
    <col min="12338" max="12341" width="13.33203125" style="12" customWidth="1"/>
    <col min="12342" max="12434" width="8.6640625" style="12" customWidth="1"/>
    <col min="12435" max="12435" width="9.6640625" style="12" bestFit="1" customWidth="1"/>
    <col min="12436" max="12544" width="9.1640625" style="12"/>
    <col min="12545" max="12545" width="10" style="12" bestFit="1" customWidth="1"/>
    <col min="12546" max="12546" width="8.6640625" style="12" customWidth="1"/>
    <col min="12547" max="12548" width="10.1640625" style="12" bestFit="1" customWidth="1"/>
    <col min="12549" max="12549" width="12.33203125" style="12" customWidth="1"/>
    <col min="12550" max="12550" width="10.1640625" style="12" customWidth="1"/>
    <col min="12551" max="12551" width="16.6640625" style="12" bestFit="1" customWidth="1"/>
    <col min="12552" max="12552" width="9.1640625" style="12"/>
    <col min="12553" max="12553" width="14.6640625" style="12" customWidth="1"/>
    <col min="12554" max="12554" width="8.5" style="12" bestFit="1" customWidth="1"/>
    <col min="12555" max="12555" width="6" style="12" bestFit="1" customWidth="1"/>
    <col min="12556" max="12556" width="8.5" style="12" bestFit="1" customWidth="1"/>
    <col min="12557" max="12559" width="8.5" style="12" customWidth="1"/>
    <col min="12560" max="12560" width="7.83203125" style="12" bestFit="1" customWidth="1"/>
    <col min="12561" max="12561" width="14" style="12" bestFit="1" customWidth="1"/>
    <col min="12562" max="12562" width="10" style="12" bestFit="1" customWidth="1"/>
    <col min="12563" max="12563" width="7" style="12" bestFit="1" customWidth="1"/>
    <col min="12564" max="12564" width="24.83203125" style="12" bestFit="1" customWidth="1"/>
    <col min="12565" max="12565" width="16.6640625" style="12" bestFit="1" customWidth="1"/>
    <col min="12566" max="12570" width="10.1640625" style="12" customWidth="1"/>
    <col min="12571" max="12579" width="5.1640625" style="12" customWidth="1"/>
    <col min="12580" max="12580" width="18.33203125" style="12" bestFit="1" customWidth="1"/>
    <col min="12581" max="12581" width="18.33203125" style="12" customWidth="1"/>
    <col min="12582" max="12588" width="14.33203125" style="12" customWidth="1"/>
    <col min="12589" max="12589" width="11.6640625" style="12" customWidth="1"/>
    <col min="12590" max="12590" width="17.33203125" style="12" bestFit="1" customWidth="1"/>
    <col min="12591" max="12591" width="9.1640625" style="12"/>
    <col min="12592" max="12592" width="9.33203125" style="12" customWidth="1"/>
    <col min="12593" max="12593" width="11.5" style="12" customWidth="1"/>
    <col min="12594" max="12597" width="13.33203125" style="12" customWidth="1"/>
    <col min="12598" max="12690" width="8.6640625" style="12" customWidth="1"/>
    <col min="12691" max="12691" width="9.6640625" style="12" bestFit="1" customWidth="1"/>
    <col min="12692" max="12800" width="9.1640625" style="12"/>
    <col min="12801" max="12801" width="10" style="12" bestFit="1" customWidth="1"/>
    <col min="12802" max="12802" width="8.6640625" style="12" customWidth="1"/>
    <col min="12803" max="12804" width="10.1640625" style="12" bestFit="1" customWidth="1"/>
    <col min="12805" max="12805" width="12.33203125" style="12" customWidth="1"/>
    <col min="12806" max="12806" width="10.1640625" style="12" customWidth="1"/>
    <col min="12807" max="12807" width="16.6640625" style="12" bestFit="1" customWidth="1"/>
    <col min="12808" max="12808" width="9.1640625" style="12"/>
    <col min="12809" max="12809" width="14.6640625" style="12" customWidth="1"/>
    <col min="12810" max="12810" width="8.5" style="12" bestFit="1" customWidth="1"/>
    <col min="12811" max="12811" width="6" style="12" bestFit="1" customWidth="1"/>
    <col min="12812" max="12812" width="8.5" style="12" bestFit="1" customWidth="1"/>
    <col min="12813" max="12815" width="8.5" style="12" customWidth="1"/>
    <col min="12816" max="12816" width="7.83203125" style="12" bestFit="1" customWidth="1"/>
    <col min="12817" max="12817" width="14" style="12" bestFit="1" customWidth="1"/>
    <col min="12818" max="12818" width="10" style="12" bestFit="1" customWidth="1"/>
    <col min="12819" max="12819" width="7" style="12" bestFit="1" customWidth="1"/>
    <col min="12820" max="12820" width="24.83203125" style="12" bestFit="1" customWidth="1"/>
    <col min="12821" max="12821" width="16.6640625" style="12" bestFit="1" customWidth="1"/>
    <col min="12822" max="12826" width="10.1640625" style="12" customWidth="1"/>
    <col min="12827" max="12835" width="5.1640625" style="12" customWidth="1"/>
    <col min="12836" max="12836" width="18.33203125" style="12" bestFit="1" customWidth="1"/>
    <col min="12837" max="12837" width="18.33203125" style="12" customWidth="1"/>
    <col min="12838" max="12844" width="14.33203125" style="12" customWidth="1"/>
    <col min="12845" max="12845" width="11.6640625" style="12" customWidth="1"/>
    <col min="12846" max="12846" width="17.33203125" style="12" bestFit="1" customWidth="1"/>
    <col min="12847" max="12847" width="9.1640625" style="12"/>
    <col min="12848" max="12848" width="9.33203125" style="12" customWidth="1"/>
    <col min="12849" max="12849" width="11.5" style="12" customWidth="1"/>
    <col min="12850" max="12853" width="13.33203125" style="12" customWidth="1"/>
    <col min="12854" max="12946" width="8.6640625" style="12" customWidth="1"/>
    <col min="12947" max="12947" width="9.6640625" style="12" bestFit="1" customWidth="1"/>
    <col min="12948" max="13056" width="9.1640625" style="12"/>
    <col min="13057" max="13057" width="10" style="12" bestFit="1" customWidth="1"/>
    <col min="13058" max="13058" width="8.6640625" style="12" customWidth="1"/>
    <col min="13059" max="13060" width="10.1640625" style="12" bestFit="1" customWidth="1"/>
    <col min="13061" max="13061" width="12.33203125" style="12" customWidth="1"/>
    <col min="13062" max="13062" width="10.1640625" style="12" customWidth="1"/>
    <col min="13063" max="13063" width="16.6640625" style="12" bestFit="1" customWidth="1"/>
    <col min="13064" max="13064" width="9.1640625" style="12"/>
    <col min="13065" max="13065" width="14.6640625" style="12" customWidth="1"/>
    <col min="13066" max="13066" width="8.5" style="12" bestFit="1" customWidth="1"/>
    <col min="13067" max="13067" width="6" style="12" bestFit="1" customWidth="1"/>
    <col min="13068" max="13068" width="8.5" style="12" bestFit="1" customWidth="1"/>
    <col min="13069" max="13071" width="8.5" style="12" customWidth="1"/>
    <col min="13072" max="13072" width="7.83203125" style="12" bestFit="1" customWidth="1"/>
    <col min="13073" max="13073" width="14" style="12" bestFit="1" customWidth="1"/>
    <col min="13074" max="13074" width="10" style="12" bestFit="1" customWidth="1"/>
    <col min="13075" max="13075" width="7" style="12" bestFit="1" customWidth="1"/>
    <col min="13076" max="13076" width="24.83203125" style="12" bestFit="1" customWidth="1"/>
    <col min="13077" max="13077" width="16.6640625" style="12" bestFit="1" customWidth="1"/>
    <col min="13078" max="13082" width="10.1640625" style="12" customWidth="1"/>
    <col min="13083" max="13091" width="5.1640625" style="12" customWidth="1"/>
    <col min="13092" max="13092" width="18.33203125" style="12" bestFit="1" customWidth="1"/>
    <col min="13093" max="13093" width="18.33203125" style="12" customWidth="1"/>
    <col min="13094" max="13100" width="14.33203125" style="12" customWidth="1"/>
    <col min="13101" max="13101" width="11.6640625" style="12" customWidth="1"/>
    <col min="13102" max="13102" width="17.33203125" style="12" bestFit="1" customWidth="1"/>
    <col min="13103" max="13103" width="9.1640625" style="12"/>
    <col min="13104" max="13104" width="9.33203125" style="12" customWidth="1"/>
    <col min="13105" max="13105" width="11.5" style="12" customWidth="1"/>
    <col min="13106" max="13109" width="13.33203125" style="12" customWidth="1"/>
    <col min="13110" max="13202" width="8.6640625" style="12" customWidth="1"/>
    <col min="13203" max="13203" width="9.6640625" style="12" bestFit="1" customWidth="1"/>
    <col min="13204" max="13312" width="9.1640625" style="12"/>
    <col min="13313" max="13313" width="10" style="12" bestFit="1" customWidth="1"/>
    <col min="13314" max="13314" width="8.6640625" style="12" customWidth="1"/>
    <col min="13315" max="13316" width="10.1640625" style="12" bestFit="1" customWidth="1"/>
    <col min="13317" max="13317" width="12.33203125" style="12" customWidth="1"/>
    <col min="13318" max="13318" width="10.1640625" style="12" customWidth="1"/>
    <col min="13319" max="13319" width="16.6640625" style="12" bestFit="1" customWidth="1"/>
    <col min="13320" max="13320" width="9.1640625" style="12"/>
    <col min="13321" max="13321" width="14.6640625" style="12" customWidth="1"/>
    <col min="13322" max="13322" width="8.5" style="12" bestFit="1" customWidth="1"/>
    <col min="13323" max="13323" width="6" style="12" bestFit="1" customWidth="1"/>
    <col min="13324" max="13324" width="8.5" style="12" bestFit="1" customWidth="1"/>
    <col min="13325" max="13327" width="8.5" style="12" customWidth="1"/>
    <col min="13328" max="13328" width="7.83203125" style="12" bestFit="1" customWidth="1"/>
    <col min="13329" max="13329" width="14" style="12" bestFit="1" customWidth="1"/>
    <col min="13330" max="13330" width="10" style="12" bestFit="1" customWidth="1"/>
    <col min="13331" max="13331" width="7" style="12" bestFit="1" customWidth="1"/>
    <col min="13332" max="13332" width="24.83203125" style="12" bestFit="1" customWidth="1"/>
    <col min="13333" max="13333" width="16.6640625" style="12" bestFit="1" customWidth="1"/>
    <col min="13334" max="13338" width="10.1640625" style="12" customWidth="1"/>
    <col min="13339" max="13347" width="5.1640625" style="12" customWidth="1"/>
    <col min="13348" max="13348" width="18.33203125" style="12" bestFit="1" customWidth="1"/>
    <col min="13349" max="13349" width="18.33203125" style="12" customWidth="1"/>
    <col min="13350" max="13356" width="14.33203125" style="12" customWidth="1"/>
    <col min="13357" max="13357" width="11.6640625" style="12" customWidth="1"/>
    <col min="13358" max="13358" width="17.33203125" style="12" bestFit="1" customWidth="1"/>
    <col min="13359" max="13359" width="9.1640625" style="12"/>
    <col min="13360" max="13360" width="9.33203125" style="12" customWidth="1"/>
    <col min="13361" max="13361" width="11.5" style="12" customWidth="1"/>
    <col min="13362" max="13365" width="13.33203125" style="12" customWidth="1"/>
    <col min="13366" max="13458" width="8.6640625" style="12" customWidth="1"/>
    <col min="13459" max="13459" width="9.6640625" style="12" bestFit="1" customWidth="1"/>
    <col min="13460" max="13568" width="9.1640625" style="12"/>
    <col min="13569" max="13569" width="10" style="12" bestFit="1" customWidth="1"/>
    <col min="13570" max="13570" width="8.6640625" style="12" customWidth="1"/>
    <col min="13571" max="13572" width="10.1640625" style="12" bestFit="1" customWidth="1"/>
    <col min="13573" max="13573" width="12.33203125" style="12" customWidth="1"/>
    <col min="13574" max="13574" width="10.1640625" style="12" customWidth="1"/>
    <col min="13575" max="13575" width="16.6640625" style="12" bestFit="1" customWidth="1"/>
    <col min="13576" max="13576" width="9.1640625" style="12"/>
    <col min="13577" max="13577" width="14.6640625" style="12" customWidth="1"/>
    <col min="13578" max="13578" width="8.5" style="12" bestFit="1" customWidth="1"/>
    <col min="13579" max="13579" width="6" style="12" bestFit="1" customWidth="1"/>
    <col min="13580" max="13580" width="8.5" style="12" bestFit="1" customWidth="1"/>
    <col min="13581" max="13583" width="8.5" style="12" customWidth="1"/>
    <col min="13584" max="13584" width="7.83203125" style="12" bestFit="1" customWidth="1"/>
    <col min="13585" max="13585" width="14" style="12" bestFit="1" customWidth="1"/>
    <col min="13586" max="13586" width="10" style="12" bestFit="1" customWidth="1"/>
    <col min="13587" max="13587" width="7" style="12" bestFit="1" customWidth="1"/>
    <col min="13588" max="13588" width="24.83203125" style="12" bestFit="1" customWidth="1"/>
    <col min="13589" max="13589" width="16.6640625" style="12" bestFit="1" customWidth="1"/>
    <col min="13590" max="13594" width="10.1640625" style="12" customWidth="1"/>
    <col min="13595" max="13603" width="5.1640625" style="12" customWidth="1"/>
    <col min="13604" max="13604" width="18.33203125" style="12" bestFit="1" customWidth="1"/>
    <col min="13605" max="13605" width="18.33203125" style="12" customWidth="1"/>
    <col min="13606" max="13612" width="14.33203125" style="12" customWidth="1"/>
    <col min="13613" max="13613" width="11.6640625" style="12" customWidth="1"/>
    <col min="13614" max="13614" width="17.33203125" style="12" bestFit="1" customWidth="1"/>
    <col min="13615" max="13615" width="9.1640625" style="12"/>
    <col min="13616" max="13616" width="9.33203125" style="12" customWidth="1"/>
    <col min="13617" max="13617" width="11.5" style="12" customWidth="1"/>
    <col min="13618" max="13621" width="13.33203125" style="12" customWidth="1"/>
    <col min="13622" max="13714" width="8.6640625" style="12" customWidth="1"/>
    <col min="13715" max="13715" width="9.6640625" style="12" bestFit="1" customWidth="1"/>
    <col min="13716" max="13824" width="9.1640625" style="12"/>
    <col min="13825" max="13825" width="10" style="12" bestFit="1" customWidth="1"/>
    <col min="13826" max="13826" width="8.6640625" style="12" customWidth="1"/>
    <col min="13827" max="13828" width="10.1640625" style="12" bestFit="1" customWidth="1"/>
    <col min="13829" max="13829" width="12.33203125" style="12" customWidth="1"/>
    <col min="13830" max="13830" width="10.1640625" style="12" customWidth="1"/>
    <col min="13831" max="13831" width="16.6640625" style="12" bestFit="1" customWidth="1"/>
    <col min="13832" max="13832" width="9.1640625" style="12"/>
    <col min="13833" max="13833" width="14.6640625" style="12" customWidth="1"/>
    <col min="13834" max="13834" width="8.5" style="12" bestFit="1" customWidth="1"/>
    <col min="13835" max="13835" width="6" style="12" bestFit="1" customWidth="1"/>
    <col min="13836" max="13836" width="8.5" style="12" bestFit="1" customWidth="1"/>
    <col min="13837" max="13839" width="8.5" style="12" customWidth="1"/>
    <col min="13840" max="13840" width="7.83203125" style="12" bestFit="1" customWidth="1"/>
    <col min="13841" max="13841" width="14" style="12" bestFit="1" customWidth="1"/>
    <col min="13842" max="13842" width="10" style="12" bestFit="1" customWidth="1"/>
    <col min="13843" max="13843" width="7" style="12" bestFit="1" customWidth="1"/>
    <col min="13844" max="13844" width="24.83203125" style="12" bestFit="1" customWidth="1"/>
    <col min="13845" max="13845" width="16.6640625" style="12" bestFit="1" customWidth="1"/>
    <col min="13846" max="13850" width="10.1640625" style="12" customWidth="1"/>
    <col min="13851" max="13859" width="5.1640625" style="12" customWidth="1"/>
    <col min="13860" max="13860" width="18.33203125" style="12" bestFit="1" customWidth="1"/>
    <col min="13861" max="13861" width="18.33203125" style="12" customWidth="1"/>
    <col min="13862" max="13868" width="14.33203125" style="12" customWidth="1"/>
    <col min="13869" max="13869" width="11.6640625" style="12" customWidth="1"/>
    <col min="13870" max="13870" width="17.33203125" style="12" bestFit="1" customWidth="1"/>
    <col min="13871" max="13871" width="9.1640625" style="12"/>
    <col min="13872" max="13872" width="9.33203125" style="12" customWidth="1"/>
    <col min="13873" max="13873" width="11.5" style="12" customWidth="1"/>
    <col min="13874" max="13877" width="13.33203125" style="12" customWidth="1"/>
    <col min="13878" max="13970" width="8.6640625" style="12" customWidth="1"/>
    <col min="13971" max="13971" width="9.6640625" style="12" bestFit="1" customWidth="1"/>
    <col min="13972" max="14080" width="9.1640625" style="12"/>
    <col min="14081" max="14081" width="10" style="12" bestFit="1" customWidth="1"/>
    <col min="14082" max="14082" width="8.6640625" style="12" customWidth="1"/>
    <col min="14083" max="14084" width="10.1640625" style="12" bestFit="1" customWidth="1"/>
    <col min="14085" max="14085" width="12.33203125" style="12" customWidth="1"/>
    <col min="14086" max="14086" width="10.1640625" style="12" customWidth="1"/>
    <col min="14087" max="14087" width="16.6640625" style="12" bestFit="1" customWidth="1"/>
    <col min="14088" max="14088" width="9.1640625" style="12"/>
    <col min="14089" max="14089" width="14.6640625" style="12" customWidth="1"/>
    <col min="14090" max="14090" width="8.5" style="12" bestFit="1" customWidth="1"/>
    <col min="14091" max="14091" width="6" style="12" bestFit="1" customWidth="1"/>
    <col min="14092" max="14092" width="8.5" style="12" bestFit="1" customWidth="1"/>
    <col min="14093" max="14095" width="8.5" style="12" customWidth="1"/>
    <col min="14096" max="14096" width="7.83203125" style="12" bestFit="1" customWidth="1"/>
    <col min="14097" max="14097" width="14" style="12" bestFit="1" customWidth="1"/>
    <col min="14098" max="14098" width="10" style="12" bestFit="1" customWidth="1"/>
    <col min="14099" max="14099" width="7" style="12" bestFit="1" customWidth="1"/>
    <col min="14100" max="14100" width="24.83203125" style="12" bestFit="1" customWidth="1"/>
    <col min="14101" max="14101" width="16.6640625" style="12" bestFit="1" customWidth="1"/>
    <col min="14102" max="14106" width="10.1640625" style="12" customWidth="1"/>
    <col min="14107" max="14115" width="5.1640625" style="12" customWidth="1"/>
    <col min="14116" max="14116" width="18.33203125" style="12" bestFit="1" customWidth="1"/>
    <col min="14117" max="14117" width="18.33203125" style="12" customWidth="1"/>
    <col min="14118" max="14124" width="14.33203125" style="12" customWidth="1"/>
    <col min="14125" max="14125" width="11.6640625" style="12" customWidth="1"/>
    <col min="14126" max="14126" width="17.33203125" style="12" bestFit="1" customWidth="1"/>
    <col min="14127" max="14127" width="9.1640625" style="12"/>
    <col min="14128" max="14128" width="9.33203125" style="12" customWidth="1"/>
    <col min="14129" max="14129" width="11.5" style="12" customWidth="1"/>
    <col min="14130" max="14133" width="13.33203125" style="12" customWidth="1"/>
    <col min="14134" max="14226" width="8.6640625" style="12" customWidth="1"/>
    <col min="14227" max="14227" width="9.6640625" style="12" bestFit="1" customWidth="1"/>
    <col min="14228" max="14336" width="9.1640625" style="12"/>
    <col min="14337" max="14337" width="10" style="12" bestFit="1" customWidth="1"/>
    <col min="14338" max="14338" width="8.6640625" style="12" customWidth="1"/>
    <col min="14339" max="14340" width="10.1640625" style="12" bestFit="1" customWidth="1"/>
    <col min="14341" max="14341" width="12.33203125" style="12" customWidth="1"/>
    <col min="14342" max="14342" width="10.1640625" style="12" customWidth="1"/>
    <col min="14343" max="14343" width="16.6640625" style="12" bestFit="1" customWidth="1"/>
    <col min="14344" max="14344" width="9.1640625" style="12"/>
    <col min="14345" max="14345" width="14.6640625" style="12" customWidth="1"/>
    <col min="14346" max="14346" width="8.5" style="12" bestFit="1" customWidth="1"/>
    <col min="14347" max="14347" width="6" style="12" bestFit="1" customWidth="1"/>
    <col min="14348" max="14348" width="8.5" style="12" bestFit="1" customWidth="1"/>
    <col min="14349" max="14351" width="8.5" style="12" customWidth="1"/>
    <col min="14352" max="14352" width="7.83203125" style="12" bestFit="1" customWidth="1"/>
    <col min="14353" max="14353" width="14" style="12" bestFit="1" customWidth="1"/>
    <col min="14354" max="14354" width="10" style="12" bestFit="1" customWidth="1"/>
    <col min="14355" max="14355" width="7" style="12" bestFit="1" customWidth="1"/>
    <col min="14356" max="14356" width="24.83203125" style="12" bestFit="1" customWidth="1"/>
    <col min="14357" max="14357" width="16.6640625" style="12" bestFit="1" customWidth="1"/>
    <col min="14358" max="14362" width="10.1640625" style="12" customWidth="1"/>
    <col min="14363" max="14371" width="5.1640625" style="12" customWidth="1"/>
    <col min="14372" max="14372" width="18.33203125" style="12" bestFit="1" customWidth="1"/>
    <col min="14373" max="14373" width="18.33203125" style="12" customWidth="1"/>
    <col min="14374" max="14380" width="14.33203125" style="12" customWidth="1"/>
    <col min="14381" max="14381" width="11.6640625" style="12" customWidth="1"/>
    <col min="14382" max="14382" width="17.33203125" style="12" bestFit="1" customWidth="1"/>
    <col min="14383" max="14383" width="9.1640625" style="12"/>
    <col min="14384" max="14384" width="9.33203125" style="12" customWidth="1"/>
    <col min="14385" max="14385" width="11.5" style="12" customWidth="1"/>
    <col min="14386" max="14389" width="13.33203125" style="12" customWidth="1"/>
    <col min="14390" max="14482" width="8.6640625" style="12" customWidth="1"/>
    <col min="14483" max="14483" width="9.6640625" style="12" bestFit="1" customWidth="1"/>
    <col min="14484" max="14592" width="9.1640625" style="12"/>
    <col min="14593" max="14593" width="10" style="12" bestFit="1" customWidth="1"/>
    <col min="14594" max="14594" width="8.6640625" style="12" customWidth="1"/>
    <col min="14595" max="14596" width="10.1640625" style="12" bestFit="1" customWidth="1"/>
    <col min="14597" max="14597" width="12.33203125" style="12" customWidth="1"/>
    <col min="14598" max="14598" width="10.1640625" style="12" customWidth="1"/>
    <col min="14599" max="14599" width="16.6640625" style="12" bestFit="1" customWidth="1"/>
    <col min="14600" max="14600" width="9.1640625" style="12"/>
    <col min="14601" max="14601" width="14.6640625" style="12" customWidth="1"/>
    <col min="14602" max="14602" width="8.5" style="12" bestFit="1" customWidth="1"/>
    <col min="14603" max="14603" width="6" style="12" bestFit="1" customWidth="1"/>
    <col min="14604" max="14604" width="8.5" style="12" bestFit="1" customWidth="1"/>
    <col min="14605" max="14607" width="8.5" style="12" customWidth="1"/>
    <col min="14608" max="14608" width="7.83203125" style="12" bestFit="1" customWidth="1"/>
    <col min="14609" max="14609" width="14" style="12" bestFit="1" customWidth="1"/>
    <col min="14610" max="14610" width="10" style="12" bestFit="1" customWidth="1"/>
    <col min="14611" max="14611" width="7" style="12" bestFit="1" customWidth="1"/>
    <col min="14612" max="14612" width="24.83203125" style="12" bestFit="1" customWidth="1"/>
    <col min="14613" max="14613" width="16.6640625" style="12" bestFit="1" customWidth="1"/>
    <col min="14614" max="14618" width="10.1640625" style="12" customWidth="1"/>
    <col min="14619" max="14627" width="5.1640625" style="12" customWidth="1"/>
    <col min="14628" max="14628" width="18.33203125" style="12" bestFit="1" customWidth="1"/>
    <col min="14629" max="14629" width="18.33203125" style="12" customWidth="1"/>
    <col min="14630" max="14636" width="14.33203125" style="12" customWidth="1"/>
    <col min="14637" max="14637" width="11.6640625" style="12" customWidth="1"/>
    <col min="14638" max="14638" width="17.33203125" style="12" bestFit="1" customWidth="1"/>
    <col min="14639" max="14639" width="9.1640625" style="12"/>
    <col min="14640" max="14640" width="9.33203125" style="12" customWidth="1"/>
    <col min="14641" max="14641" width="11.5" style="12" customWidth="1"/>
    <col min="14642" max="14645" width="13.33203125" style="12" customWidth="1"/>
    <col min="14646" max="14738" width="8.6640625" style="12" customWidth="1"/>
    <col min="14739" max="14739" width="9.6640625" style="12" bestFit="1" customWidth="1"/>
    <col min="14740" max="14848" width="9.1640625" style="12"/>
    <col min="14849" max="14849" width="10" style="12" bestFit="1" customWidth="1"/>
    <col min="14850" max="14850" width="8.6640625" style="12" customWidth="1"/>
    <col min="14851" max="14852" width="10.1640625" style="12" bestFit="1" customWidth="1"/>
    <col min="14853" max="14853" width="12.33203125" style="12" customWidth="1"/>
    <col min="14854" max="14854" width="10.1640625" style="12" customWidth="1"/>
    <col min="14855" max="14855" width="16.6640625" style="12" bestFit="1" customWidth="1"/>
    <col min="14856" max="14856" width="9.1640625" style="12"/>
    <col min="14857" max="14857" width="14.6640625" style="12" customWidth="1"/>
    <col min="14858" max="14858" width="8.5" style="12" bestFit="1" customWidth="1"/>
    <col min="14859" max="14859" width="6" style="12" bestFit="1" customWidth="1"/>
    <col min="14860" max="14860" width="8.5" style="12" bestFit="1" customWidth="1"/>
    <col min="14861" max="14863" width="8.5" style="12" customWidth="1"/>
    <col min="14864" max="14864" width="7.83203125" style="12" bestFit="1" customWidth="1"/>
    <col min="14865" max="14865" width="14" style="12" bestFit="1" customWidth="1"/>
    <col min="14866" max="14866" width="10" style="12" bestFit="1" customWidth="1"/>
    <col min="14867" max="14867" width="7" style="12" bestFit="1" customWidth="1"/>
    <col min="14868" max="14868" width="24.83203125" style="12" bestFit="1" customWidth="1"/>
    <col min="14869" max="14869" width="16.6640625" style="12" bestFit="1" customWidth="1"/>
    <col min="14870" max="14874" width="10.1640625" style="12" customWidth="1"/>
    <col min="14875" max="14883" width="5.1640625" style="12" customWidth="1"/>
    <col min="14884" max="14884" width="18.33203125" style="12" bestFit="1" customWidth="1"/>
    <col min="14885" max="14885" width="18.33203125" style="12" customWidth="1"/>
    <col min="14886" max="14892" width="14.33203125" style="12" customWidth="1"/>
    <col min="14893" max="14893" width="11.6640625" style="12" customWidth="1"/>
    <col min="14894" max="14894" width="17.33203125" style="12" bestFit="1" customWidth="1"/>
    <col min="14895" max="14895" width="9.1640625" style="12"/>
    <col min="14896" max="14896" width="9.33203125" style="12" customWidth="1"/>
    <col min="14897" max="14897" width="11.5" style="12" customWidth="1"/>
    <col min="14898" max="14901" width="13.33203125" style="12" customWidth="1"/>
    <col min="14902" max="14994" width="8.6640625" style="12" customWidth="1"/>
    <col min="14995" max="14995" width="9.6640625" style="12" bestFit="1" customWidth="1"/>
    <col min="14996" max="15104" width="9.1640625" style="12"/>
    <col min="15105" max="15105" width="10" style="12" bestFit="1" customWidth="1"/>
    <col min="15106" max="15106" width="8.6640625" style="12" customWidth="1"/>
    <col min="15107" max="15108" width="10.1640625" style="12" bestFit="1" customWidth="1"/>
    <col min="15109" max="15109" width="12.33203125" style="12" customWidth="1"/>
    <col min="15110" max="15110" width="10.1640625" style="12" customWidth="1"/>
    <col min="15111" max="15111" width="16.6640625" style="12" bestFit="1" customWidth="1"/>
    <col min="15112" max="15112" width="9.1640625" style="12"/>
    <col min="15113" max="15113" width="14.6640625" style="12" customWidth="1"/>
    <col min="15114" max="15114" width="8.5" style="12" bestFit="1" customWidth="1"/>
    <col min="15115" max="15115" width="6" style="12" bestFit="1" customWidth="1"/>
    <col min="15116" max="15116" width="8.5" style="12" bestFit="1" customWidth="1"/>
    <col min="15117" max="15119" width="8.5" style="12" customWidth="1"/>
    <col min="15120" max="15120" width="7.83203125" style="12" bestFit="1" customWidth="1"/>
    <col min="15121" max="15121" width="14" style="12" bestFit="1" customWidth="1"/>
    <col min="15122" max="15122" width="10" style="12" bestFit="1" customWidth="1"/>
    <col min="15123" max="15123" width="7" style="12" bestFit="1" customWidth="1"/>
    <col min="15124" max="15124" width="24.83203125" style="12" bestFit="1" customWidth="1"/>
    <col min="15125" max="15125" width="16.6640625" style="12" bestFit="1" customWidth="1"/>
    <col min="15126" max="15130" width="10.1640625" style="12" customWidth="1"/>
    <col min="15131" max="15139" width="5.1640625" style="12" customWidth="1"/>
    <col min="15140" max="15140" width="18.33203125" style="12" bestFit="1" customWidth="1"/>
    <col min="15141" max="15141" width="18.33203125" style="12" customWidth="1"/>
    <col min="15142" max="15148" width="14.33203125" style="12" customWidth="1"/>
    <col min="15149" max="15149" width="11.6640625" style="12" customWidth="1"/>
    <col min="15150" max="15150" width="17.33203125" style="12" bestFit="1" customWidth="1"/>
    <col min="15151" max="15151" width="9.1640625" style="12"/>
    <col min="15152" max="15152" width="9.33203125" style="12" customWidth="1"/>
    <col min="15153" max="15153" width="11.5" style="12" customWidth="1"/>
    <col min="15154" max="15157" width="13.33203125" style="12" customWidth="1"/>
    <col min="15158" max="15250" width="8.6640625" style="12" customWidth="1"/>
    <col min="15251" max="15251" width="9.6640625" style="12" bestFit="1" customWidth="1"/>
    <col min="15252" max="15360" width="9.1640625" style="12"/>
    <col min="15361" max="15361" width="10" style="12" bestFit="1" customWidth="1"/>
    <col min="15362" max="15362" width="8.6640625" style="12" customWidth="1"/>
    <col min="15363" max="15364" width="10.1640625" style="12" bestFit="1" customWidth="1"/>
    <col min="15365" max="15365" width="12.33203125" style="12" customWidth="1"/>
    <col min="15366" max="15366" width="10.1640625" style="12" customWidth="1"/>
    <col min="15367" max="15367" width="16.6640625" style="12" bestFit="1" customWidth="1"/>
    <col min="15368" max="15368" width="9.1640625" style="12"/>
    <col min="15369" max="15369" width="14.6640625" style="12" customWidth="1"/>
    <col min="15370" max="15370" width="8.5" style="12" bestFit="1" customWidth="1"/>
    <col min="15371" max="15371" width="6" style="12" bestFit="1" customWidth="1"/>
    <col min="15372" max="15372" width="8.5" style="12" bestFit="1" customWidth="1"/>
    <col min="15373" max="15375" width="8.5" style="12" customWidth="1"/>
    <col min="15376" max="15376" width="7.83203125" style="12" bestFit="1" customWidth="1"/>
    <col min="15377" max="15377" width="14" style="12" bestFit="1" customWidth="1"/>
    <col min="15378" max="15378" width="10" style="12" bestFit="1" customWidth="1"/>
    <col min="15379" max="15379" width="7" style="12" bestFit="1" customWidth="1"/>
    <col min="15380" max="15380" width="24.83203125" style="12" bestFit="1" customWidth="1"/>
    <col min="15381" max="15381" width="16.6640625" style="12" bestFit="1" customWidth="1"/>
    <col min="15382" max="15386" width="10.1640625" style="12" customWidth="1"/>
    <col min="15387" max="15395" width="5.1640625" style="12" customWidth="1"/>
    <col min="15396" max="15396" width="18.33203125" style="12" bestFit="1" customWidth="1"/>
    <col min="15397" max="15397" width="18.33203125" style="12" customWidth="1"/>
    <col min="15398" max="15404" width="14.33203125" style="12" customWidth="1"/>
    <col min="15405" max="15405" width="11.6640625" style="12" customWidth="1"/>
    <col min="15406" max="15406" width="17.33203125" style="12" bestFit="1" customWidth="1"/>
    <col min="15407" max="15407" width="9.1640625" style="12"/>
    <col min="15408" max="15408" width="9.33203125" style="12" customWidth="1"/>
    <col min="15409" max="15409" width="11.5" style="12" customWidth="1"/>
    <col min="15410" max="15413" width="13.33203125" style="12" customWidth="1"/>
    <col min="15414" max="15506" width="8.6640625" style="12" customWidth="1"/>
    <col min="15507" max="15507" width="9.6640625" style="12" bestFit="1" customWidth="1"/>
    <col min="15508" max="15616" width="9.1640625" style="12"/>
    <col min="15617" max="15617" width="10" style="12" bestFit="1" customWidth="1"/>
    <col min="15618" max="15618" width="8.6640625" style="12" customWidth="1"/>
    <col min="15619" max="15620" width="10.1640625" style="12" bestFit="1" customWidth="1"/>
    <col min="15621" max="15621" width="12.33203125" style="12" customWidth="1"/>
    <col min="15622" max="15622" width="10.1640625" style="12" customWidth="1"/>
    <col min="15623" max="15623" width="16.6640625" style="12" bestFit="1" customWidth="1"/>
    <col min="15624" max="15624" width="9.1640625" style="12"/>
    <col min="15625" max="15625" width="14.6640625" style="12" customWidth="1"/>
    <col min="15626" max="15626" width="8.5" style="12" bestFit="1" customWidth="1"/>
    <col min="15627" max="15627" width="6" style="12" bestFit="1" customWidth="1"/>
    <col min="15628" max="15628" width="8.5" style="12" bestFit="1" customWidth="1"/>
    <col min="15629" max="15631" width="8.5" style="12" customWidth="1"/>
    <col min="15632" max="15632" width="7.83203125" style="12" bestFit="1" customWidth="1"/>
    <col min="15633" max="15633" width="14" style="12" bestFit="1" customWidth="1"/>
    <col min="15634" max="15634" width="10" style="12" bestFit="1" customWidth="1"/>
    <col min="15635" max="15635" width="7" style="12" bestFit="1" customWidth="1"/>
    <col min="15636" max="15636" width="24.83203125" style="12" bestFit="1" customWidth="1"/>
    <col min="15637" max="15637" width="16.6640625" style="12" bestFit="1" customWidth="1"/>
    <col min="15638" max="15642" width="10.1640625" style="12" customWidth="1"/>
    <col min="15643" max="15651" width="5.1640625" style="12" customWidth="1"/>
    <col min="15652" max="15652" width="18.33203125" style="12" bestFit="1" customWidth="1"/>
    <col min="15653" max="15653" width="18.33203125" style="12" customWidth="1"/>
    <col min="15654" max="15660" width="14.33203125" style="12" customWidth="1"/>
    <col min="15661" max="15661" width="11.6640625" style="12" customWidth="1"/>
    <col min="15662" max="15662" width="17.33203125" style="12" bestFit="1" customWidth="1"/>
    <col min="15663" max="15663" width="9.1640625" style="12"/>
    <col min="15664" max="15664" width="9.33203125" style="12" customWidth="1"/>
    <col min="15665" max="15665" width="11.5" style="12" customWidth="1"/>
    <col min="15666" max="15669" width="13.33203125" style="12" customWidth="1"/>
    <col min="15670" max="15762" width="8.6640625" style="12" customWidth="1"/>
    <col min="15763" max="15763" width="9.6640625" style="12" bestFit="1" customWidth="1"/>
    <col min="15764" max="15872" width="9.1640625" style="12"/>
    <col min="15873" max="15873" width="10" style="12" bestFit="1" customWidth="1"/>
    <col min="15874" max="15874" width="8.6640625" style="12" customWidth="1"/>
    <col min="15875" max="15876" width="10.1640625" style="12" bestFit="1" customWidth="1"/>
    <col min="15877" max="15877" width="12.33203125" style="12" customWidth="1"/>
    <col min="15878" max="15878" width="10.1640625" style="12" customWidth="1"/>
    <col min="15879" max="15879" width="16.6640625" style="12" bestFit="1" customWidth="1"/>
    <col min="15880" max="15880" width="9.1640625" style="12"/>
    <col min="15881" max="15881" width="14.6640625" style="12" customWidth="1"/>
    <col min="15882" max="15882" width="8.5" style="12" bestFit="1" customWidth="1"/>
    <col min="15883" max="15883" width="6" style="12" bestFit="1" customWidth="1"/>
    <col min="15884" max="15884" width="8.5" style="12" bestFit="1" customWidth="1"/>
    <col min="15885" max="15887" width="8.5" style="12" customWidth="1"/>
    <col min="15888" max="15888" width="7.83203125" style="12" bestFit="1" customWidth="1"/>
    <col min="15889" max="15889" width="14" style="12" bestFit="1" customWidth="1"/>
    <col min="15890" max="15890" width="10" style="12" bestFit="1" customWidth="1"/>
    <col min="15891" max="15891" width="7" style="12" bestFit="1" customWidth="1"/>
    <col min="15892" max="15892" width="24.83203125" style="12" bestFit="1" customWidth="1"/>
    <col min="15893" max="15893" width="16.6640625" style="12" bestFit="1" customWidth="1"/>
    <col min="15894" max="15898" width="10.1640625" style="12" customWidth="1"/>
    <col min="15899" max="15907" width="5.1640625" style="12" customWidth="1"/>
    <col min="15908" max="15908" width="18.33203125" style="12" bestFit="1" customWidth="1"/>
    <col min="15909" max="15909" width="18.33203125" style="12" customWidth="1"/>
    <col min="15910" max="15916" width="14.33203125" style="12" customWidth="1"/>
    <col min="15917" max="15917" width="11.6640625" style="12" customWidth="1"/>
    <col min="15918" max="15918" width="17.33203125" style="12" bestFit="1" customWidth="1"/>
    <col min="15919" max="15919" width="9.1640625" style="12"/>
    <col min="15920" max="15920" width="9.33203125" style="12" customWidth="1"/>
    <col min="15921" max="15921" width="11.5" style="12" customWidth="1"/>
    <col min="15922" max="15925" width="13.33203125" style="12" customWidth="1"/>
    <col min="15926" max="16018" width="8.6640625" style="12" customWidth="1"/>
    <col min="16019" max="16019" width="9.6640625" style="12" bestFit="1" customWidth="1"/>
    <col min="16020" max="16128" width="9.1640625" style="12"/>
    <col min="16129" max="16129" width="10" style="12" bestFit="1" customWidth="1"/>
    <col min="16130" max="16130" width="8.6640625" style="12" customWidth="1"/>
    <col min="16131" max="16132" width="10.1640625" style="12" bestFit="1" customWidth="1"/>
    <col min="16133" max="16133" width="12.33203125" style="12" customWidth="1"/>
    <col min="16134" max="16134" width="10.1640625" style="12" customWidth="1"/>
    <col min="16135" max="16135" width="16.6640625" style="12" bestFit="1" customWidth="1"/>
    <col min="16136" max="16136" width="9.1640625" style="12"/>
    <col min="16137" max="16137" width="14.6640625" style="12" customWidth="1"/>
    <col min="16138" max="16138" width="8.5" style="12" bestFit="1" customWidth="1"/>
    <col min="16139" max="16139" width="6" style="12" bestFit="1" customWidth="1"/>
    <col min="16140" max="16140" width="8.5" style="12" bestFit="1" customWidth="1"/>
    <col min="16141" max="16143" width="8.5" style="12" customWidth="1"/>
    <col min="16144" max="16144" width="7.83203125" style="12" bestFit="1" customWidth="1"/>
    <col min="16145" max="16145" width="14" style="12" bestFit="1" customWidth="1"/>
    <col min="16146" max="16146" width="10" style="12" bestFit="1" customWidth="1"/>
    <col min="16147" max="16147" width="7" style="12" bestFit="1" customWidth="1"/>
    <col min="16148" max="16148" width="24.83203125" style="12" bestFit="1" customWidth="1"/>
    <col min="16149" max="16149" width="16.6640625" style="12" bestFit="1" customWidth="1"/>
    <col min="16150" max="16154" width="10.1640625" style="12" customWidth="1"/>
    <col min="16155" max="16163" width="5.1640625" style="12" customWidth="1"/>
    <col min="16164" max="16164" width="18.33203125" style="12" bestFit="1" customWidth="1"/>
    <col min="16165" max="16165" width="18.33203125" style="12" customWidth="1"/>
    <col min="16166" max="16172" width="14.33203125" style="12" customWidth="1"/>
    <col min="16173" max="16173" width="11.6640625" style="12" customWidth="1"/>
    <col min="16174" max="16174" width="17.33203125" style="12" bestFit="1" customWidth="1"/>
    <col min="16175" max="16175" width="9.1640625" style="12"/>
    <col min="16176" max="16176" width="9.33203125" style="12" customWidth="1"/>
    <col min="16177" max="16177" width="11.5" style="12" customWidth="1"/>
    <col min="16178" max="16181" width="13.33203125" style="12" customWidth="1"/>
    <col min="16182" max="16274" width="8.6640625" style="12" customWidth="1"/>
    <col min="16275" max="16275" width="9.6640625" style="12" bestFit="1" customWidth="1"/>
    <col min="16276" max="16384" width="9.1640625" style="12"/>
  </cols>
  <sheetData>
    <row r="1" spans="1:51" s="1" customFormat="1" ht="12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4" t="s">
        <v>19</v>
      </c>
      <c r="V1" s="4" t="s">
        <v>20</v>
      </c>
      <c r="W1" s="4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4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5" t="s">
        <v>43</v>
      </c>
    </row>
    <row r="2" spans="1:51" ht="12.75" customHeight="1" x14ac:dyDescent="0.2">
      <c r="A2" s="6">
        <v>83</v>
      </c>
      <c r="B2" s="6">
        <v>6</v>
      </c>
      <c r="C2" s="7">
        <v>39888</v>
      </c>
      <c r="D2" s="6" t="s">
        <v>44</v>
      </c>
      <c r="E2" s="8" t="s">
        <v>45</v>
      </c>
      <c r="F2" s="9" t="s">
        <v>46</v>
      </c>
      <c r="G2" s="9" t="s">
        <v>47</v>
      </c>
      <c r="H2" s="9" t="s">
        <v>48</v>
      </c>
      <c r="I2" s="6" t="s">
        <v>49</v>
      </c>
      <c r="J2" s="6">
        <v>1</v>
      </c>
      <c r="K2" s="6">
        <v>1</v>
      </c>
      <c r="L2" s="6" t="s">
        <v>50</v>
      </c>
      <c r="M2" s="6" t="s">
        <v>51</v>
      </c>
      <c r="N2" s="6"/>
      <c r="O2" s="6"/>
      <c r="P2" s="10">
        <v>15</v>
      </c>
      <c r="Q2" s="10" t="str">
        <f t="shared" ref="Q2:Q65" si="0">IF(P2&lt;=5,"0-5",IF(P2&lt;=10,"5-10",IF(P2&lt;=15,"10-15",IF(P2&lt;=20,"15-20",IF(P2&lt;=25,"20-25",IF(P2&lt;=30,"25-30",IF(P2&lt;=35,"30-35","35-40")))))))</f>
        <v>10-15</v>
      </c>
      <c r="R2" s="6" t="s">
        <v>52</v>
      </c>
      <c r="S2" s="6">
        <v>1</v>
      </c>
      <c r="T2" t="s">
        <v>53</v>
      </c>
      <c r="U2" t="s">
        <v>54</v>
      </c>
      <c r="V2" t="s">
        <v>55</v>
      </c>
      <c r="W2" t="s">
        <v>56</v>
      </c>
      <c r="X2" s="6"/>
      <c r="Y2" s="6" t="s">
        <v>57</v>
      </c>
      <c r="Z2" s="6" t="s">
        <v>58</v>
      </c>
      <c r="AA2" s="11">
        <v>1</v>
      </c>
      <c r="AB2" s="11">
        <v>5</v>
      </c>
      <c r="AJ2" s="12">
        <f t="shared" ref="AJ2:AJ65" si="1">((AA2*2.5)+(AB2*7.5)+(AC2*15)+(AD2*25)+(AE2*35)+(AF2*45)+(AG2*45)+(AH2*65)+(AI2*80))/SUM(AA2:AI2)</f>
        <v>6.666666666666667</v>
      </c>
      <c r="AL2" s="13">
        <f t="shared" ref="AL2:AL65" si="2">SUM(AA2:AI2)</f>
        <v>6</v>
      </c>
      <c r="AM2" s="14">
        <v>9.2999999999999992E-3</v>
      </c>
      <c r="AN2" s="14">
        <v>3.07</v>
      </c>
      <c r="AO2" s="13">
        <f>AM2*(AJ2^AN2)</f>
        <v>3.1468988466431709</v>
      </c>
      <c r="AQ2" s="12">
        <f t="shared" ref="AQ2:AQ65" si="3">AL2/40</f>
        <v>0.15</v>
      </c>
    </row>
    <row r="3" spans="1:51" ht="12.75" customHeight="1" x14ac:dyDescent="0.2">
      <c r="A3" s="6">
        <v>83</v>
      </c>
      <c r="B3" s="6">
        <v>6</v>
      </c>
      <c r="C3" s="7">
        <v>39888</v>
      </c>
      <c r="D3" s="6" t="s">
        <v>44</v>
      </c>
      <c r="E3" s="8" t="s">
        <v>45</v>
      </c>
      <c r="F3" s="9" t="s">
        <v>46</v>
      </c>
      <c r="G3" s="9" t="s">
        <v>47</v>
      </c>
      <c r="H3" s="9" t="s">
        <v>48</v>
      </c>
      <c r="I3" s="6" t="s">
        <v>49</v>
      </c>
      <c r="J3" s="6">
        <v>1</v>
      </c>
      <c r="K3" s="6">
        <v>1</v>
      </c>
      <c r="L3" s="6" t="s">
        <v>50</v>
      </c>
      <c r="M3" s="6" t="s">
        <v>51</v>
      </c>
      <c r="N3" s="6"/>
      <c r="O3" s="6"/>
      <c r="P3" s="10">
        <v>15</v>
      </c>
      <c r="Q3" s="10" t="str">
        <f t="shared" si="0"/>
        <v>10-15</v>
      </c>
      <c r="R3" s="6" t="s">
        <v>52</v>
      </c>
      <c r="S3" s="6">
        <v>2</v>
      </c>
      <c r="T3" t="s">
        <v>59</v>
      </c>
      <c r="U3" t="s">
        <v>54</v>
      </c>
      <c r="V3" t="s">
        <v>60</v>
      </c>
      <c r="W3" t="s">
        <v>56</v>
      </c>
      <c r="X3" s="6"/>
      <c r="Y3" s="10" t="s">
        <v>57</v>
      </c>
      <c r="Z3" s="10" t="s">
        <v>61</v>
      </c>
      <c r="AA3" s="11">
        <v>3</v>
      </c>
      <c r="AJ3" s="12">
        <f t="shared" si="1"/>
        <v>2.5</v>
      </c>
      <c r="AL3" s="13">
        <f t="shared" si="2"/>
        <v>3</v>
      </c>
      <c r="AM3" s="14">
        <v>8.6999999999999994E-3</v>
      </c>
      <c r="AN3" s="14">
        <v>3.202</v>
      </c>
      <c r="AO3" s="13">
        <f t="shared" ref="AO3:AO66" si="4">AM3*(AJ3^AN3)</f>
        <v>0.16357734705077065</v>
      </c>
      <c r="AQ3" s="12">
        <f t="shared" si="3"/>
        <v>7.4999999999999997E-2</v>
      </c>
    </row>
    <row r="4" spans="1:51" ht="12.75" customHeight="1" x14ac:dyDescent="0.2">
      <c r="A4" s="6">
        <v>83</v>
      </c>
      <c r="B4" s="6">
        <v>6</v>
      </c>
      <c r="C4" s="7">
        <v>39888</v>
      </c>
      <c r="D4" s="6" t="s">
        <v>44</v>
      </c>
      <c r="E4" s="8" t="s">
        <v>45</v>
      </c>
      <c r="F4" s="9" t="s">
        <v>46</v>
      </c>
      <c r="G4" s="9" t="s">
        <v>47</v>
      </c>
      <c r="H4" s="9" t="s">
        <v>48</v>
      </c>
      <c r="I4" s="6" t="s">
        <v>49</v>
      </c>
      <c r="J4" s="6">
        <v>1</v>
      </c>
      <c r="K4" s="6">
        <v>1</v>
      </c>
      <c r="L4" s="6" t="s">
        <v>50</v>
      </c>
      <c r="M4" s="6" t="s">
        <v>51</v>
      </c>
      <c r="N4" s="6"/>
      <c r="O4" s="6"/>
      <c r="P4" s="10">
        <v>15</v>
      </c>
      <c r="Q4" s="10" t="str">
        <f t="shared" si="0"/>
        <v>10-15</v>
      </c>
      <c r="R4" s="6" t="s">
        <v>52</v>
      </c>
      <c r="S4" s="6">
        <v>3</v>
      </c>
      <c r="T4" t="s">
        <v>62</v>
      </c>
      <c r="U4" t="s">
        <v>54</v>
      </c>
      <c r="V4" t="s">
        <v>63</v>
      </c>
      <c r="W4" t="s">
        <v>56</v>
      </c>
      <c r="X4" s="6"/>
      <c r="Y4" s="6" t="s">
        <v>57</v>
      </c>
      <c r="Z4" s="6" t="s">
        <v>64</v>
      </c>
      <c r="AA4" s="11">
        <v>1</v>
      </c>
      <c r="AJ4" s="12">
        <f t="shared" si="1"/>
        <v>2.5</v>
      </c>
      <c r="AK4">
        <f>AJ4/1.08687</f>
        <v>2.300183094574328</v>
      </c>
      <c r="AL4" s="13">
        <f t="shared" si="2"/>
        <v>1</v>
      </c>
      <c r="AM4" s="14">
        <v>1.21E-2</v>
      </c>
      <c r="AN4" s="14">
        <v>3.161</v>
      </c>
      <c r="AO4" s="13">
        <f t="shared" si="4"/>
        <v>0.2191158216629254</v>
      </c>
      <c r="AQ4" s="12">
        <f t="shared" si="3"/>
        <v>2.5000000000000001E-2</v>
      </c>
    </row>
    <row r="5" spans="1:51" ht="12.75" customHeight="1" x14ac:dyDescent="0.2">
      <c r="A5" s="6">
        <v>83</v>
      </c>
      <c r="B5" s="6">
        <v>6</v>
      </c>
      <c r="C5" s="7">
        <v>39888</v>
      </c>
      <c r="D5" s="6" t="s">
        <v>44</v>
      </c>
      <c r="E5" s="8" t="s">
        <v>45</v>
      </c>
      <c r="F5" s="9" t="s">
        <v>46</v>
      </c>
      <c r="G5" s="9" t="s">
        <v>47</v>
      </c>
      <c r="H5" s="9" t="s">
        <v>48</v>
      </c>
      <c r="I5" s="6" t="s">
        <v>49</v>
      </c>
      <c r="J5" s="6">
        <v>1</v>
      </c>
      <c r="K5" s="6">
        <v>1</v>
      </c>
      <c r="L5" s="6" t="s">
        <v>50</v>
      </c>
      <c r="M5" s="6" t="s">
        <v>51</v>
      </c>
      <c r="N5" s="6"/>
      <c r="O5" s="6"/>
      <c r="P5" s="10">
        <v>15</v>
      </c>
      <c r="Q5" s="10" t="str">
        <f t="shared" si="0"/>
        <v>10-15</v>
      </c>
      <c r="R5" s="6" t="s">
        <v>52</v>
      </c>
      <c r="S5" s="6">
        <v>4</v>
      </c>
      <c r="T5" t="s">
        <v>65</v>
      </c>
      <c r="U5" s="6" t="s">
        <v>66</v>
      </c>
      <c r="V5" s="16" t="s">
        <v>67</v>
      </c>
      <c r="W5" s="16" t="s">
        <v>56</v>
      </c>
      <c r="X5" s="6"/>
      <c r="Y5" s="6" t="s">
        <v>57</v>
      </c>
      <c r="Z5" s="6" t="s">
        <v>61</v>
      </c>
      <c r="AA5" s="11">
        <v>2</v>
      </c>
      <c r="AJ5" s="12">
        <f t="shared" si="1"/>
        <v>2.5</v>
      </c>
      <c r="AL5" s="13">
        <f t="shared" si="2"/>
        <v>2</v>
      </c>
      <c r="AM5" s="14">
        <v>5.0500000000000003E-2</v>
      </c>
      <c r="AN5" s="14">
        <v>3.1819999999999999</v>
      </c>
      <c r="AO5" s="13">
        <f t="shared" si="4"/>
        <v>0.93225878747274815</v>
      </c>
      <c r="AQ5" s="12">
        <f t="shared" si="3"/>
        <v>0.05</v>
      </c>
    </row>
    <row r="6" spans="1:51" s="17" customFormat="1" ht="12.75" customHeight="1" x14ac:dyDescent="0.2">
      <c r="A6" s="6">
        <v>83</v>
      </c>
      <c r="B6" s="6">
        <v>6</v>
      </c>
      <c r="C6" s="7">
        <v>39888</v>
      </c>
      <c r="D6" s="6" t="s">
        <v>44</v>
      </c>
      <c r="E6" s="8" t="s">
        <v>45</v>
      </c>
      <c r="F6" s="9" t="s">
        <v>46</v>
      </c>
      <c r="G6" s="9" t="s">
        <v>47</v>
      </c>
      <c r="H6" s="9" t="s">
        <v>48</v>
      </c>
      <c r="I6" s="6" t="s">
        <v>49</v>
      </c>
      <c r="J6" s="6">
        <v>1</v>
      </c>
      <c r="K6" s="6">
        <v>1</v>
      </c>
      <c r="L6" s="6" t="s">
        <v>50</v>
      </c>
      <c r="M6" s="6" t="s">
        <v>51</v>
      </c>
      <c r="N6" s="6"/>
      <c r="O6" s="6"/>
      <c r="P6" s="10">
        <v>15</v>
      </c>
      <c r="Q6" s="10" t="str">
        <f t="shared" si="0"/>
        <v>10-15</v>
      </c>
      <c r="R6" s="6" t="s">
        <v>52</v>
      </c>
      <c r="S6" s="6">
        <v>5</v>
      </c>
      <c r="T6" t="s">
        <v>68</v>
      </c>
      <c r="U6" t="s">
        <v>69</v>
      </c>
      <c r="V6" t="s">
        <v>70</v>
      </c>
      <c r="W6" t="s">
        <v>56</v>
      </c>
      <c r="X6" s="6"/>
      <c r="Y6" s="10" t="s">
        <v>57</v>
      </c>
      <c r="Z6" s="10" t="s">
        <v>61</v>
      </c>
      <c r="AA6" s="11"/>
      <c r="AB6" s="11">
        <v>1</v>
      </c>
      <c r="AC6" s="11"/>
      <c r="AD6" s="11"/>
      <c r="AE6" s="11"/>
      <c r="AF6" s="11"/>
      <c r="AG6" s="11"/>
      <c r="AH6" s="11"/>
      <c r="AI6" s="11"/>
      <c r="AJ6" s="12">
        <f t="shared" si="1"/>
        <v>7.5</v>
      </c>
      <c r="AK6" s="12"/>
      <c r="AL6" s="13">
        <f t="shared" si="2"/>
        <v>1</v>
      </c>
      <c r="AM6" s="14">
        <v>1.2800000000000001E-2</v>
      </c>
      <c r="AN6" s="14">
        <v>3.036</v>
      </c>
      <c r="AO6" s="13">
        <f t="shared" si="4"/>
        <v>5.8062531280003862</v>
      </c>
      <c r="AP6" s="13"/>
      <c r="AQ6" s="12">
        <f t="shared" si="3"/>
        <v>2.5000000000000001E-2</v>
      </c>
      <c r="AR6" s="12"/>
      <c r="AS6" s="12"/>
      <c r="AT6" s="15"/>
      <c r="AU6" s="12"/>
      <c r="AV6" s="12"/>
      <c r="AW6" s="12"/>
      <c r="AX6" s="12"/>
      <c r="AY6" s="12"/>
    </row>
    <row r="7" spans="1:51" ht="12.75" customHeight="1" x14ac:dyDescent="0.2">
      <c r="A7" s="6">
        <v>84</v>
      </c>
      <c r="B7" s="6">
        <v>6</v>
      </c>
      <c r="C7" s="7">
        <v>39888</v>
      </c>
      <c r="D7" s="6" t="s">
        <v>44</v>
      </c>
      <c r="E7" s="8" t="s">
        <v>45</v>
      </c>
      <c r="F7" s="9" t="s">
        <v>46</v>
      </c>
      <c r="G7" s="9" t="s">
        <v>47</v>
      </c>
      <c r="H7" s="9" t="s">
        <v>48</v>
      </c>
      <c r="I7" s="6" t="s">
        <v>49</v>
      </c>
      <c r="J7" s="6">
        <v>1</v>
      </c>
      <c r="K7" s="6">
        <v>2</v>
      </c>
      <c r="L7" s="6" t="s">
        <v>50</v>
      </c>
      <c r="M7" s="6" t="s">
        <v>51</v>
      </c>
      <c r="N7" s="6"/>
      <c r="O7" s="6"/>
      <c r="P7" s="10">
        <v>15</v>
      </c>
      <c r="Q7" s="10" t="str">
        <f t="shared" si="0"/>
        <v>10-15</v>
      </c>
      <c r="R7" s="6" t="s">
        <v>52</v>
      </c>
      <c r="S7" s="6">
        <v>1</v>
      </c>
      <c r="T7" t="s">
        <v>53</v>
      </c>
      <c r="U7" t="s">
        <v>54</v>
      </c>
      <c r="V7" t="s">
        <v>55</v>
      </c>
      <c r="W7" t="s">
        <v>56</v>
      </c>
      <c r="X7" s="6"/>
      <c r="Y7" s="6" t="s">
        <v>57</v>
      </c>
      <c r="Z7" s="6" t="s">
        <v>58</v>
      </c>
      <c r="AA7" s="11">
        <v>3</v>
      </c>
      <c r="AB7" s="11">
        <v>2</v>
      </c>
      <c r="AC7" s="11">
        <v>1</v>
      </c>
      <c r="AJ7" s="12">
        <f t="shared" si="1"/>
        <v>6.25</v>
      </c>
      <c r="AL7" s="13">
        <f t="shared" si="2"/>
        <v>6</v>
      </c>
      <c r="AM7" s="14">
        <v>9.2999999999999992E-3</v>
      </c>
      <c r="AN7" s="14">
        <v>3.07</v>
      </c>
      <c r="AO7" s="13">
        <f t="shared" si="4"/>
        <v>2.5812769410525638</v>
      </c>
      <c r="AQ7" s="12">
        <f t="shared" si="3"/>
        <v>0.15</v>
      </c>
    </row>
    <row r="8" spans="1:51" ht="12.75" customHeight="1" x14ac:dyDescent="0.2">
      <c r="A8" s="6">
        <v>85</v>
      </c>
      <c r="B8" s="6">
        <v>6</v>
      </c>
      <c r="C8" s="7">
        <v>39888</v>
      </c>
      <c r="D8" s="6" t="s">
        <v>44</v>
      </c>
      <c r="E8" s="8" t="s">
        <v>45</v>
      </c>
      <c r="F8" s="9" t="s">
        <v>46</v>
      </c>
      <c r="G8" s="9" t="s">
        <v>47</v>
      </c>
      <c r="H8" s="9" t="s">
        <v>48</v>
      </c>
      <c r="I8" s="6" t="s">
        <v>49</v>
      </c>
      <c r="J8" s="6">
        <v>1</v>
      </c>
      <c r="K8" s="6">
        <v>3</v>
      </c>
      <c r="L8" s="6" t="s">
        <v>50</v>
      </c>
      <c r="M8" s="6" t="s">
        <v>51</v>
      </c>
      <c r="N8" s="6"/>
      <c r="O8" s="6"/>
      <c r="P8" s="10">
        <v>15</v>
      </c>
      <c r="Q8" s="10" t="str">
        <f t="shared" si="0"/>
        <v>10-15</v>
      </c>
      <c r="R8" s="6" t="s">
        <v>52</v>
      </c>
      <c r="S8" s="6">
        <v>1</v>
      </c>
      <c r="T8" t="s">
        <v>62</v>
      </c>
      <c r="U8" t="s">
        <v>54</v>
      </c>
      <c r="V8" t="s">
        <v>63</v>
      </c>
      <c r="W8" t="s">
        <v>56</v>
      </c>
      <c r="X8" s="6"/>
      <c r="Y8" s="6" t="s">
        <v>57</v>
      </c>
      <c r="Z8" s="6" t="s">
        <v>64</v>
      </c>
      <c r="AA8" s="11">
        <v>11</v>
      </c>
      <c r="AB8" s="11">
        <v>4</v>
      </c>
      <c r="AC8" s="11">
        <v>1</v>
      </c>
      <c r="AJ8" s="12">
        <f t="shared" si="1"/>
        <v>4.53125</v>
      </c>
      <c r="AK8">
        <f>AJ8/1.08687</f>
        <v>4.1690818589159697</v>
      </c>
      <c r="AL8" s="13">
        <f t="shared" si="2"/>
        <v>16</v>
      </c>
      <c r="AM8" s="14">
        <v>1.21E-2</v>
      </c>
      <c r="AN8" s="14">
        <v>3.161</v>
      </c>
      <c r="AO8" s="13">
        <f t="shared" si="4"/>
        <v>1.435788742656835</v>
      </c>
      <c r="AQ8" s="12">
        <f t="shared" si="3"/>
        <v>0.4</v>
      </c>
    </row>
    <row r="9" spans="1:51" ht="12.75" customHeight="1" x14ac:dyDescent="0.2">
      <c r="A9" s="6">
        <v>85</v>
      </c>
      <c r="B9" s="6">
        <v>6</v>
      </c>
      <c r="C9" s="7">
        <v>39888</v>
      </c>
      <c r="D9" s="6" t="s">
        <v>44</v>
      </c>
      <c r="E9" s="8" t="s">
        <v>45</v>
      </c>
      <c r="F9" s="9" t="s">
        <v>46</v>
      </c>
      <c r="G9" s="9" t="s">
        <v>47</v>
      </c>
      <c r="H9" s="9" t="s">
        <v>48</v>
      </c>
      <c r="I9" s="6" t="s">
        <v>49</v>
      </c>
      <c r="J9" s="6">
        <v>1</v>
      </c>
      <c r="K9" s="6">
        <v>3</v>
      </c>
      <c r="L9" s="6" t="s">
        <v>50</v>
      </c>
      <c r="M9" s="6" t="s">
        <v>51</v>
      </c>
      <c r="N9" s="6"/>
      <c r="O9" s="6"/>
      <c r="P9" s="10">
        <v>15</v>
      </c>
      <c r="Q9" s="10" t="str">
        <f t="shared" si="0"/>
        <v>10-15</v>
      </c>
      <c r="R9" s="6" t="s">
        <v>52</v>
      </c>
      <c r="S9" s="6">
        <v>2</v>
      </c>
      <c r="T9" t="s">
        <v>53</v>
      </c>
      <c r="U9" t="s">
        <v>54</v>
      </c>
      <c r="V9" t="s">
        <v>55</v>
      </c>
      <c r="W9" t="s">
        <v>56</v>
      </c>
      <c r="X9" s="6"/>
      <c r="Y9" s="6" t="s">
        <v>57</v>
      </c>
      <c r="Z9" s="6" t="s">
        <v>58</v>
      </c>
      <c r="AA9" s="11">
        <v>3</v>
      </c>
      <c r="AB9" s="11">
        <v>7</v>
      </c>
      <c r="AC9" s="11">
        <v>2</v>
      </c>
      <c r="AJ9" s="12">
        <f t="shared" si="1"/>
        <v>7.5</v>
      </c>
      <c r="AL9" s="13">
        <f t="shared" si="2"/>
        <v>12</v>
      </c>
      <c r="AM9" s="14">
        <v>9.2999999999999992E-3</v>
      </c>
      <c r="AN9" s="14">
        <v>3.07</v>
      </c>
      <c r="AO9" s="13">
        <f t="shared" si="4"/>
        <v>4.5177378560589574</v>
      </c>
      <c r="AQ9" s="12">
        <f t="shared" si="3"/>
        <v>0.3</v>
      </c>
    </row>
    <row r="10" spans="1:51" ht="12.75" customHeight="1" x14ac:dyDescent="0.2">
      <c r="A10" s="6">
        <v>85</v>
      </c>
      <c r="B10" s="6">
        <v>6</v>
      </c>
      <c r="C10" s="7">
        <v>39888</v>
      </c>
      <c r="D10" s="6" t="s">
        <v>44</v>
      </c>
      <c r="E10" s="8" t="s">
        <v>45</v>
      </c>
      <c r="F10" s="9" t="s">
        <v>46</v>
      </c>
      <c r="G10" s="9" t="s">
        <v>47</v>
      </c>
      <c r="H10" s="9" t="s">
        <v>48</v>
      </c>
      <c r="I10" s="6" t="s">
        <v>49</v>
      </c>
      <c r="J10" s="6">
        <v>1</v>
      </c>
      <c r="K10" s="6">
        <v>3</v>
      </c>
      <c r="L10" s="6" t="s">
        <v>50</v>
      </c>
      <c r="M10" s="6" t="s">
        <v>51</v>
      </c>
      <c r="N10" s="6"/>
      <c r="O10" s="6"/>
      <c r="P10" s="10">
        <v>15</v>
      </c>
      <c r="Q10" s="10" t="str">
        <f t="shared" si="0"/>
        <v>10-15</v>
      </c>
      <c r="R10" s="6" t="s">
        <v>52</v>
      </c>
      <c r="S10" s="6">
        <v>3</v>
      </c>
      <c r="T10" t="s">
        <v>59</v>
      </c>
      <c r="U10" t="s">
        <v>54</v>
      </c>
      <c r="V10" t="s">
        <v>60</v>
      </c>
      <c r="W10" t="s">
        <v>56</v>
      </c>
      <c r="X10" s="6"/>
      <c r="Y10" s="10" t="s">
        <v>57</v>
      </c>
      <c r="Z10" s="10" t="s">
        <v>61</v>
      </c>
      <c r="AA10" s="11">
        <v>1</v>
      </c>
      <c r="AJ10" s="12">
        <f t="shared" si="1"/>
        <v>2.5</v>
      </c>
      <c r="AL10" s="13">
        <f t="shared" si="2"/>
        <v>1</v>
      </c>
      <c r="AM10" s="14">
        <v>8.6999999999999994E-3</v>
      </c>
      <c r="AN10" s="14">
        <v>3.202</v>
      </c>
      <c r="AO10" s="13">
        <f t="shared" si="4"/>
        <v>0.16357734705077065</v>
      </c>
      <c r="AQ10" s="12">
        <f t="shared" si="3"/>
        <v>2.5000000000000001E-2</v>
      </c>
    </row>
    <row r="11" spans="1:51" ht="12.75" customHeight="1" x14ac:dyDescent="0.2">
      <c r="A11" s="6">
        <v>85</v>
      </c>
      <c r="B11" s="6">
        <v>6</v>
      </c>
      <c r="C11" s="7">
        <v>39888</v>
      </c>
      <c r="D11" s="6" t="s">
        <v>44</v>
      </c>
      <c r="E11" s="8" t="s">
        <v>45</v>
      </c>
      <c r="F11" s="9" t="s">
        <v>46</v>
      </c>
      <c r="G11" s="9" t="s">
        <v>47</v>
      </c>
      <c r="H11" s="9" t="s">
        <v>48</v>
      </c>
      <c r="I11" s="6" t="s">
        <v>49</v>
      </c>
      <c r="J11" s="6">
        <v>1</v>
      </c>
      <c r="K11" s="6">
        <v>3</v>
      </c>
      <c r="L11" s="6" t="s">
        <v>50</v>
      </c>
      <c r="M11" s="6" t="s">
        <v>51</v>
      </c>
      <c r="N11" s="6"/>
      <c r="O11" s="6"/>
      <c r="P11" s="10">
        <v>15</v>
      </c>
      <c r="Q11" s="10" t="str">
        <f t="shared" si="0"/>
        <v>10-15</v>
      </c>
      <c r="R11" s="6" t="s">
        <v>52</v>
      </c>
      <c r="S11" s="6">
        <v>4</v>
      </c>
      <c r="T11" s="16" t="s">
        <v>71</v>
      </c>
      <c r="U11" s="6" t="s">
        <v>72</v>
      </c>
      <c r="V11" s="16" t="s">
        <v>73</v>
      </c>
      <c r="W11" s="16" t="s">
        <v>56</v>
      </c>
      <c r="X11" s="6"/>
      <c r="Y11" s="6" t="s">
        <v>57</v>
      </c>
      <c r="Z11" s="6" t="s">
        <v>61</v>
      </c>
      <c r="AA11" s="11">
        <v>6</v>
      </c>
      <c r="AJ11" s="12">
        <f t="shared" si="1"/>
        <v>2.5</v>
      </c>
      <c r="AL11" s="13">
        <f t="shared" si="2"/>
        <v>6</v>
      </c>
      <c r="AM11" s="14">
        <v>2.5100000000000001E-2</v>
      </c>
      <c r="AN11" s="14">
        <v>3.0760000000000001</v>
      </c>
      <c r="AO11" s="13">
        <f t="shared" si="4"/>
        <v>0.42047210410157781</v>
      </c>
      <c r="AQ11" s="12">
        <f t="shared" si="3"/>
        <v>0.15</v>
      </c>
    </row>
    <row r="12" spans="1:51" ht="12.75" customHeight="1" x14ac:dyDescent="0.2">
      <c r="A12" s="6">
        <v>85</v>
      </c>
      <c r="B12" s="6">
        <v>6</v>
      </c>
      <c r="C12" s="7">
        <v>39888</v>
      </c>
      <c r="D12" s="6" t="s">
        <v>44</v>
      </c>
      <c r="E12" s="8" t="s">
        <v>45</v>
      </c>
      <c r="F12" s="9" t="s">
        <v>46</v>
      </c>
      <c r="G12" s="9" t="s">
        <v>47</v>
      </c>
      <c r="H12" s="9" t="s">
        <v>48</v>
      </c>
      <c r="I12" s="6" t="s">
        <v>49</v>
      </c>
      <c r="J12" s="6">
        <v>1</v>
      </c>
      <c r="K12" s="6">
        <v>3</v>
      </c>
      <c r="L12" s="6" t="s">
        <v>50</v>
      </c>
      <c r="M12" s="6" t="s">
        <v>51</v>
      </c>
      <c r="N12" s="6"/>
      <c r="O12" s="6"/>
      <c r="P12" s="10">
        <v>15</v>
      </c>
      <c r="Q12" s="10" t="str">
        <f t="shared" si="0"/>
        <v>10-15</v>
      </c>
      <c r="R12" s="6" t="s">
        <v>52</v>
      </c>
      <c r="S12" s="6">
        <v>5</v>
      </c>
      <c r="T12" t="s">
        <v>74</v>
      </c>
      <c r="U12" s="16" t="s">
        <v>75</v>
      </c>
      <c r="V12" t="s">
        <v>76</v>
      </c>
      <c r="W12" t="s">
        <v>56</v>
      </c>
      <c r="X12" s="6"/>
      <c r="Y12" s="10" t="s">
        <v>77</v>
      </c>
      <c r="Z12" s="10" t="s">
        <v>64</v>
      </c>
      <c r="AD12" s="11">
        <v>6</v>
      </c>
      <c r="AJ12" s="12">
        <f t="shared" si="1"/>
        <v>25</v>
      </c>
      <c r="AL12" s="13">
        <f t="shared" si="2"/>
        <v>6</v>
      </c>
      <c r="AM12" s="14">
        <v>2.06E-2</v>
      </c>
      <c r="AN12" s="14">
        <v>2.8980000000000001</v>
      </c>
      <c r="AO12" s="13">
        <f t="shared" si="4"/>
        <v>231.79142503651909</v>
      </c>
      <c r="AQ12" s="12">
        <f t="shared" si="3"/>
        <v>0.15</v>
      </c>
    </row>
    <row r="13" spans="1:51" ht="12.75" customHeight="1" x14ac:dyDescent="0.2">
      <c r="A13" s="6">
        <v>85</v>
      </c>
      <c r="B13" s="6">
        <v>6</v>
      </c>
      <c r="C13" s="7">
        <v>39888</v>
      </c>
      <c r="D13" s="6" t="s">
        <v>44</v>
      </c>
      <c r="E13" s="8" t="s">
        <v>45</v>
      </c>
      <c r="F13" s="9" t="s">
        <v>46</v>
      </c>
      <c r="G13" s="9" t="s">
        <v>47</v>
      </c>
      <c r="H13" s="9" t="s">
        <v>48</v>
      </c>
      <c r="I13" s="6" t="s">
        <v>49</v>
      </c>
      <c r="J13" s="6">
        <v>1</v>
      </c>
      <c r="K13" s="6">
        <v>3</v>
      </c>
      <c r="L13" s="6" t="s">
        <v>50</v>
      </c>
      <c r="M13" s="6" t="s">
        <v>51</v>
      </c>
      <c r="N13" s="6"/>
      <c r="O13" s="6"/>
      <c r="P13" s="10">
        <v>15</v>
      </c>
      <c r="Q13" s="10" t="str">
        <f t="shared" si="0"/>
        <v>10-15</v>
      </c>
      <c r="R13" s="6" t="s">
        <v>52</v>
      </c>
      <c r="S13" s="6">
        <v>6</v>
      </c>
      <c r="T13" t="s">
        <v>78</v>
      </c>
      <c r="U13" s="16" t="s">
        <v>75</v>
      </c>
      <c r="V13" t="s">
        <v>79</v>
      </c>
      <c r="W13" t="s">
        <v>56</v>
      </c>
      <c r="X13" s="6"/>
      <c r="Y13" s="10" t="s">
        <v>57</v>
      </c>
      <c r="Z13" s="10" t="s">
        <v>61</v>
      </c>
      <c r="AA13" s="11">
        <v>1</v>
      </c>
      <c r="AJ13" s="12">
        <f t="shared" si="1"/>
        <v>2.5</v>
      </c>
      <c r="AL13" s="13">
        <f t="shared" si="2"/>
        <v>1</v>
      </c>
      <c r="AM13" s="14">
        <v>1.09E-2</v>
      </c>
      <c r="AN13" s="14">
        <v>3.0249000000000001</v>
      </c>
      <c r="AO13" s="13">
        <f t="shared" si="4"/>
        <v>0.17424295598865394</v>
      </c>
      <c r="AQ13" s="12">
        <f t="shared" si="3"/>
        <v>2.5000000000000001E-2</v>
      </c>
    </row>
    <row r="14" spans="1:51" ht="12.75" customHeight="1" x14ac:dyDescent="0.2">
      <c r="A14" s="6">
        <v>86</v>
      </c>
      <c r="B14" s="6">
        <v>6</v>
      </c>
      <c r="C14" s="7">
        <v>39888</v>
      </c>
      <c r="D14" s="6" t="s">
        <v>44</v>
      </c>
      <c r="E14" s="8" t="s">
        <v>45</v>
      </c>
      <c r="F14" s="9" t="s">
        <v>46</v>
      </c>
      <c r="G14" s="9" t="s">
        <v>47</v>
      </c>
      <c r="H14" s="9" t="s">
        <v>48</v>
      </c>
      <c r="I14" s="6" t="s">
        <v>49</v>
      </c>
      <c r="J14" s="6">
        <v>1</v>
      </c>
      <c r="K14" s="6">
        <v>4</v>
      </c>
      <c r="L14" s="6" t="s">
        <v>50</v>
      </c>
      <c r="M14" s="6" t="s">
        <v>51</v>
      </c>
      <c r="N14" s="6"/>
      <c r="O14" s="6"/>
      <c r="P14" s="10">
        <v>15</v>
      </c>
      <c r="Q14" s="10" t="str">
        <f t="shared" si="0"/>
        <v>10-15</v>
      </c>
      <c r="R14" s="6" t="s">
        <v>52</v>
      </c>
      <c r="S14" s="6">
        <v>1</v>
      </c>
      <c r="T14" t="s">
        <v>80</v>
      </c>
      <c r="U14" t="s">
        <v>54</v>
      </c>
      <c r="V14" t="s">
        <v>81</v>
      </c>
      <c r="W14" t="s">
        <v>56</v>
      </c>
      <c r="X14" s="6"/>
      <c r="Y14" s="10" t="s">
        <v>57</v>
      </c>
      <c r="Z14" s="10" t="s">
        <v>61</v>
      </c>
      <c r="AC14" s="11">
        <v>2</v>
      </c>
      <c r="AJ14" s="12">
        <f t="shared" si="1"/>
        <v>15</v>
      </c>
      <c r="AK14">
        <f>AJ14/1.08</f>
        <v>13.888888888888888</v>
      </c>
      <c r="AL14" s="13">
        <f t="shared" si="2"/>
        <v>2</v>
      </c>
      <c r="AM14" s="14">
        <v>2.29E-2</v>
      </c>
      <c r="AN14" s="14">
        <v>2.9580000000000002</v>
      </c>
      <c r="AO14" s="13">
        <f t="shared" si="4"/>
        <v>68.97844927320179</v>
      </c>
      <c r="AQ14" s="12">
        <f t="shared" si="3"/>
        <v>0.05</v>
      </c>
    </row>
    <row r="15" spans="1:51" ht="12.75" customHeight="1" x14ac:dyDescent="0.2">
      <c r="A15" s="6">
        <v>86</v>
      </c>
      <c r="B15" s="6">
        <v>6</v>
      </c>
      <c r="C15" s="7">
        <v>39888</v>
      </c>
      <c r="D15" s="6" t="s">
        <v>44</v>
      </c>
      <c r="E15" s="8" t="s">
        <v>45</v>
      </c>
      <c r="F15" s="9" t="s">
        <v>46</v>
      </c>
      <c r="G15" s="9" t="s">
        <v>47</v>
      </c>
      <c r="H15" s="9" t="s">
        <v>48</v>
      </c>
      <c r="I15" s="6" t="s">
        <v>49</v>
      </c>
      <c r="J15" s="6">
        <v>1</v>
      </c>
      <c r="K15" s="6">
        <v>4</v>
      </c>
      <c r="L15" s="6" t="s">
        <v>50</v>
      </c>
      <c r="M15" s="6" t="s">
        <v>51</v>
      </c>
      <c r="N15" s="6"/>
      <c r="O15" s="6"/>
      <c r="P15" s="10">
        <v>15</v>
      </c>
      <c r="Q15" s="10" t="str">
        <f t="shared" si="0"/>
        <v>10-15</v>
      </c>
      <c r="R15" s="6" t="s">
        <v>52</v>
      </c>
      <c r="S15" s="6">
        <v>2</v>
      </c>
      <c r="T15" s="16" t="s">
        <v>82</v>
      </c>
      <c r="U15" s="6" t="s">
        <v>72</v>
      </c>
      <c r="V15" s="16" t="s">
        <v>73</v>
      </c>
      <c r="W15" s="16" t="s">
        <v>56</v>
      </c>
      <c r="X15" s="6"/>
      <c r="Y15" s="6" t="s">
        <v>57</v>
      </c>
      <c r="Z15" s="6" t="s">
        <v>61</v>
      </c>
      <c r="AC15" s="11">
        <v>1</v>
      </c>
      <c r="AJ15" s="12">
        <f t="shared" si="1"/>
        <v>15</v>
      </c>
      <c r="AL15" s="13">
        <f t="shared" si="2"/>
        <v>1</v>
      </c>
      <c r="AM15" s="14">
        <v>2.9000000000000001E-2</v>
      </c>
      <c r="AN15" s="14">
        <v>2.98</v>
      </c>
      <c r="AO15" s="13">
        <f t="shared" si="4"/>
        <v>92.714988736016096</v>
      </c>
      <c r="AQ15" s="12">
        <f t="shared" si="3"/>
        <v>2.5000000000000001E-2</v>
      </c>
    </row>
    <row r="16" spans="1:51" ht="12.75" customHeight="1" x14ac:dyDescent="0.2">
      <c r="A16" s="6">
        <v>86</v>
      </c>
      <c r="B16" s="6">
        <v>6</v>
      </c>
      <c r="C16" s="7">
        <v>39888</v>
      </c>
      <c r="D16" s="6" t="s">
        <v>44</v>
      </c>
      <c r="E16" s="8" t="s">
        <v>45</v>
      </c>
      <c r="F16" s="9" t="s">
        <v>46</v>
      </c>
      <c r="G16" s="9" t="s">
        <v>47</v>
      </c>
      <c r="H16" s="9" t="s">
        <v>48</v>
      </c>
      <c r="I16" s="6" t="s">
        <v>49</v>
      </c>
      <c r="J16" s="6">
        <v>1</v>
      </c>
      <c r="K16" s="6">
        <v>4</v>
      </c>
      <c r="L16" s="6" t="s">
        <v>50</v>
      </c>
      <c r="M16" s="6" t="s">
        <v>51</v>
      </c>
      <c r="N16" s="6"/>
      <c r="O16" s="6"/>
      <c r="P16" s="10">
        <v>15</v>
      </c>
      <c r="Q16" s="10" t="str">
        <f t="shared" si="0"/>
        <v>10-15</v>
      </c>
      <c r="R16" s="6" t="s">
        <v>52</v>
      </c>
      <c r="S16" s="6">
        <v>3</v>
      </c>
      <c r="T16" t="s">
        <v>62</v>
      </c>
      <c r="U16" t="s">
        <v>54</v>
      </c>
      <c r="V16" t="s">
        <v>63</v>
      </c>
      <c r="W16" t="s">
        <v>56</v>
      </c>
      <c r="X16" s="6"/>
      <c r="Y16" s="6" t="s">
        <v>57</v>
      </c>
      <c r="Z16" s="6" t="s">
        <v>64</v>
      </c>
      <c r="AA16" s="11">
        <v>2</v>
      </c>
      <c r="AB16" s="11">
        <v>4</v>
      </c>
      <c r="AC16" s="11">
        <v>2</v>
      </c>
      <c r="AJ16" s="12">
        <f t="shared" si="1"/>
        <v>8.125</v>
      </c>
      <c r="AK16">
        <f>AJ16/1.08687</f>
        <v>7.4755950573665659</v>
      </c>
      <c r="AL16" s="13">
        <f t="shared" si="2"/>
        <v>8</v>
      </c>
      <c r="AM16" s="14">
        <v>1.21E-2</v>
      </c>
      <c r="AN16" s="14">
        <v>3.161</v>
      </c>
      <c r="AO16" s="13">
        <f t="shared" si="4"/>
        <v>9.0936250176223563</v>
      </c>
      <c r="AQ16" s="12">
        <f t="shared" si="3"/>
        <v>0.2</v>
      </c>
    </row>
    <row r="17" spans="1:51" s="18" customFormat="1" ht="12.75" customHeight="1" x14ac:dyDescent="0.2">
      <c r="A17" s="6">
        <v>86</v>
      </c>
      <c r="B17" s="6">
        <v>6</v>
      </c>
      <c r="C17" s="7">
        <v>39888</v>
      </c>
      <c r="D17" s="6" t="s">
        <v>44</v>
      </c>
      <c r="E17" s="8" t="s">
        <v>45</v>
      </c>
      <c r="F17" s="9" t="s">
        <v>46</v>
      </c>
      <c r="G17" s="9" t="s">
        <v>47</v>
      </c>
      <c r="H17" s="9" t="s">
        <v>48</v>
      </c>
      <c r="I17" s="6" t="s">
        <v>49</v>
      </c>
      <c r="J17" s="6">
        <v>1</v>
      </c>
      <c r="K17" s="6">
        <v>4</v>
      </c>
      <c r="L17" s="6" t="s">
        <v>50</v>
      </c>
      <c r="M17" s="6" t="s">
        <v>51</v>
      </c>
      <c r="N17" s="6"/>
      <c r="O17" s="6"/>
      <c r="P17" s="10">
        <v>15</v>
      </c>
      <c r="Q17" s="10" t="str">
        <f t="shared" si="0"/>
        <v>10-15</v>
      </c>
      <c r="R17" s="6" t="s">
        <v>52</v>
      </c>
      <c r="S17" s="6">
        <v>4</v>
      </c>
      <c r="T17" t="s">
        <v>53</v>
      </c>
      <c r="U17" t="s">
        <v>54</v>
      </c>
      <c r="V17" t="s">
        <v>55</v>
      </c>
      <c r="W17" t="s">
        <v>56</v>
      </c>
      <c r="X17" s="6"/>
      <c r="Y17" s="6" t="s">
        <v>57</v>
      </c>
      <c r="Z17" s="6" t="s">
        <v>58</v>
      </c>
      <c r="AA17" s="11">
        <v>2</v>
      </c>
      <c r="AB17" s="11">
        <v>1</v>
      </c>
      <c r="AC17" s="11">
        <v>2</v>
      </c>
      <c r="AD17" s="11"/>
      <c r="AE17" s="11"/>
      <c r="AF17" s="11"/>
      <c r="AG17" s="11"/>
      <c r="AH17" s="11"/>
      <c r="AI17" s="11"/>
      <c r="AJ17" s="12">
        <f t="shared" si="1"/>
        <v>8.5</v>
      </c>
      <c r="AK17" s="12"/>
      <c r="AL17" s="13">
        <f t="shared" si="2"/>
        <v>5</v>
      </c>
      <c r="AM17" s="14">
        <v>9.2999999999999992E-3</v>
      </c>
      <c r="AN17" s="14">
        <v>3.07</v>
      </c>
      <c r="AO17" s="13">
        <f t="shared" si="4"/>
        <v>6.6343602531352044</v>
      </c>
      <c r="AP17" s="13"/>
      <c r="AQ17" s="12">
        <f t="shared" si="3"/>
        <v>0.125</v>
      </c>
      <c r="AR17" s="12"/>
      <c r="AS17" s="12"/>
      <c r="AT17" s="15"/>
      <c r="AU17" s="12"/>
      <c r="AV17" s="12"/>
      <c r="AW17" s="12"/>
      <c r="AX17" s="12"/>
      <c r="AY17" s="12"/>
    </row>
    <row r="18" spans="1:51" ht="12.75" customHeight="1" x14ac:dyDescent="0.2">
      <c r="A18" s="6">
        <v>86</v>
      </c>
      <c r="B18" s="6">
        <v>6</v>
      </c>
      <c r="C18" s="7">
        <v>39888</v>
      </c>
      <c r="D18" s="6" t="s">
        <v>44</v>
      </c>
      <c r="E18" s="8" t="s">
        <v>45</v>
      </c>
      <c r="F18" s="9" t="s">
        <v>46</v>
      </c>
      <c r="G18" s="9" t="s">
        <v>47</v>
      </c>
      <c r="H18" s="9" t="s">
        <v>48</v>
      </c>
      <c r="I18" s="6" t="s">
        <v>49</v>
      </c>
      <c r="J18" s="6">
        <v>1</v>
      </c>
      <c r="K18" s="6">
        <v>4</v>
      </c>
      <c r="L18" s="6" t="s">
        <v>50</v>
      </c>
      <c r="M18" s="6" t="s">
        <v>51</v>
      </c>
      <c r="N18" s="6"/>
      <c r="O18" s="6"/>
      <c r="P18" s="10">
        <v>15</v>
      </c>
      <c r="Q18" s="10" t="str">
        <f t="shared" si="0"/>
        <v>10-15</v>
      </c>
      <c r="R18" s="6" t="s">
        <v>52</v>
      </c>
      <c r="S18" s="6">
        <v>5</v>
      </c>
      <c r="T18" t="s">
        <v>83</v>
      </c>
      <c r="U18" t="s">
        <v>69</v>
      </c>
      <c r="V18" t="s">
        <v>84</v>
      </c>
      <c r="W18" t="s">
        <v>56</v>
      </c>
      <c r="X18" s="6"/>
      <c r="Y18" s="10" t="s">
        <v>77</v>
      </c>
      <c r="Z18" s="10" t="s">
        <v>64</v>
      </c>
      <c r="AA18" s="11">
        <v>1</v>
      </c>
      <c r="AJ18" s="12">
        <f t="shared" si="1"/>
        <v>2.5</v>
      </c>
      <c r="AK18">
        <f>1.77+0.78*AJ18</f>
        <v>3.72</v>
      </c>
      <c r="AL18" s="13">
        <f t="shared" si="2"/>
        <v>1</v>
      </c>
      <c r="AM18" s="14">
        <v>4.0500000000000001E-2</v>
      </c>
      <c r="AN18" s="14">
        <v>2.718</v>
      </c>
      <c r="AO18" s="13">
        <f t="shared" si="4"/>
        <v>0.48871533519227495</v>
      </c>
      <c r="AQ18" s="12">
        <f t="shared" si="3"/>
        <v>2.5000000000000001E-2</v>
      </c>
    </row>
    <row r="19" spans="1:51" ht="12.75" customHeight="1" x14ac:dyDescent="0.2">
      <c r="A19" s="6">
        <v>86</v>
      </c>
      <c r="B19" s="6">
        <v>6</v>
      </c>
      <c r="C19" s="7">
        <v>39888</v>
      </c>
      <c r="D19" s="6" t="s">
        <v>44</v>
      </c>
      <c r="E19" s="8" t="s">
        <v>45</v>
      </c>
      <c r="F19" s="9" t="s">
        <v>46</v>
      </c>
      <c r="G19" s="9" t="s">
        <v>47</v>
      </c>
      <c r="H19" s="9" t="s">
        <v>48</v>
      </c>
      <c r="I19" s="6" t="s">
        <v>49</v>
      </c>
      <c r="J19" s="6">
        <v>1</v>
      </c>
      <c r="K19" s="6">
        <v>4</v>
      </c>
      <c r="L19" s="6" t="s">
        <v>50</v>
      </c>
      <c r="M19" s="6" t="s">
        <v>51</v>
      </c>
      <c r="N19" s="6"/>
      <c r="O19" s="6"/>
      <c r="P19" s="10">
        <v>15</v>
      </c>
      <c r="Q19" s="10" t="str">
        <f t="shared" si="0"/>
        <v>10-15</v>
      </c>
      <c r="R19" s="6" t="s">
        <v>52</v>
      </c>
      <c r="S19" s="6">
        <v>6</v>
      </c>
      <c r="T19" s="19" t="s">
        <v>85</v>
      </c>
      <c r="U19" s="6" t="s">
        <v>54</v>
      </c>
      <c r="V19" s="6" t="s">
        <v>86</v>
      </c>
      <c r="W19" s="6" t="s">
        <v>56</v>
      </c>
      <c r="X19" s="6"/>
      <c r="Y19" s="6" t="s">
        <v>57</v>
      </c>
      <c r="Z19" s="6" t="s">
        <v>61</v>
      </c>
      <c r="AA19" s="11">
        <v>1</v>
      </c>
      <c r="AJ19" s="12">
        <f t="shared" si="1"/>
        <v>2.5</v>
      </c>
      <c r="AL19" s="13">
        <f t="shared" si="2"/>
        <v>1</v>
      </c>
      <c r="AM19" s="14">
        <v>8.8999999999999999E-3</v>
      </c>
      <c r="AN19" s="14">
        <v>3</v>
      </c>
      <c r="AO19" s="13">
        <f t="shared" si="4"/>
        <v>0.13906250000000001</v>
      </c>
      <c r="AQ19" s="12">
        <f t="shared" si="3"/>
        <v>2.5000000000000001E-2</v>
      </c>
    </row>
    <row r="20" spans="1:51" s="18" customFormat="1" ht="12.75" customHeight="1" x14ac:dyDescent="0.2">
      <c r="A20" s="6">
        <v>87</v>
      </c>
      <c r="B20" s="6">
        <v>6</v>
      </c>
      <c r="C20" s="7">
        <v>39888</v>
      </c>
      <c r="D20" s="6" t="s">
        <v>44</v>
      </c>
      <c r="E20" s="8" t="s">
        <v>45</v>
      </c>
      <c r="F20" s="9" t="s">
        <v>46</v>
      </c>
      <c r="G20" s="9" t="s">
        <v>47</v>
      </c>
      <c r="H20" s="9" t="s">
        <v>48</v>
      </c>
      <c r="I20" s="6" t="s">
        <v>49</v>
      </c>
      <c r="J20" s="6">
        <v>1</v>
      </c>
      <c r="K20" s="6">
        <v>5</v>
      </c>
      <c r="L20" s="6" t="s">
        <v>50</v>
      </c>
      <c r="M20" s="6" t="s">
        <v>51</v>
      </c>
      <c r="N20" s="6"/>
      <c r="O20" s="6"/>
      <c r="P20" s="10">
        <v>15</v>
      </c>
      <c r="Q20" s="10" t="str">
        <f t="shared" si="0"/>
        <v>10-15</v>
      </c>
      <c r="R20" s="6" t="s">
        <v>52</v>
      </c>
      <c r="S20" s="6">
        <v>1</v>
      </c>
      <c r="T20" t="s">
        <v>53</v>
      </c>
      <c r="U20" t="s">
        <v>54</v>
      </c>
      <c r="V20" t="s">
        <v>55</v>
      </c>
      <c r="W20" t="s">
        <v>56</v>
      </c>
      <c r="X20" s="6"/>
      <c r="Y20" s="6" t="s">
        <v>57</v>
      </c>
      <c r="Z20" s="6" t="s">
        <v>58</v>
      </c>
      <c r="AA20" s="11"/>
      <c r="AB20" s="11">
        <v>6</v>
      </c>
      <c r="AC20" s="11">
        <v>4</v>
      </c>
      <c r="AD20" s="11"/>
      <c r="AE20" s="11"/>
      <c r="AF20" s="11"/>
      <c r="AG20" s="11"/>
      <c r="AH20" s="11"/>
      <c r="AI20" s="11"/>
      <c r="AJ20" s="12">
        <f t="shared" si="1"/>
        <v>10.5</v>
      </c>
      <c r="AK20" s="12"/>
      <c r="AL20" s="13">
        <f t="shared" si="2"/>
        <v>10</v>
      </c>
      <c r="AM20" s="14">
        <v>9.2999999999999992E-3</v>
      </c>
      <c r="AN20" s="14">
        <v>3.07</v>
      </c>
      <c r="AO20" s="13">
        <f t="shared" si="4"/>
        <v>12.692117870491344</v>
      </c>
      <c r="AP20" s="13"/>
      <c r="AQ20" s="12">
        <f t="shared" si="3"/>
        <v>0.25</v>
      </c>
      <c r="AR20" s="12"/>
      <c r="AS20" s="12"/>
      <c r="AT20" s="15"/>
    </row>
    <row r="21" spans="1:51" ht="12.75" customHeight="1" x14ac:dyDescent="0.2">
      <c r="A21" s="6">
        <v>87</v>
      </c>
      <c r="B21" s="6">
        <v>6</v>
      </c>
      <c r="C21" s="7">
        <v>39888</v>
      </c>
      <c r="D21" s="6" t="s">
        <v>44</v>
      </c>
      <c r="E21" s="8" t="s">
        <v>45</v>
      </c>
      <c r="F21" s="9" t="s">
        <v>46</v>
      </c>
      <c r="G21" s="9" t="s">
        <v>47</v>
      </c>
      <c r="H21" s="9" t="s">
        <v>48</v>
      </c>
      <c r="I21" s="6" t="s">
        <v>49</v>
      </c>
      <c r="J21" s="6">
        <v>1</v>
      </c>
      <c r="K21" s="6">
        <v>5</v>
      </c>
      <c r="L21" s="6" t="s">
        <v>50</v>
      </c>
      <c r="M21" s="6" t="s">
        <v>51</v>
      </c>
      <c r="N21" s="6"/>
      <c r="O21" s="6"/>
      <c r="P21" s="10">
        <v>15</v>
      </c>
      <c r="Q21" s="10" t="str">
        <f t="shared" si="0"/>
        <v>10-15</v>
      </c>
      <c r="R21" s="6" t="s">
        <v>52</v>
      </c>
      <c r="S21" s="6">
        <v>2</v>
      </c>
      <c r="T21" s="16" t="s">
        <v>71</v>
      </c>
      <c r="U21" s="6" t="s">
        <v>72</v>
      </c>
      <c r="V21" s="16" t="s">
        <v>73</v>
      </c>
      <c r="W21" s="16" t="s">
        <v>56</v>
      </c>
      <c r="X21" s="6"/>
      <c r="Y21" s="6" t="s">
        <v>57</v>
      </c>
      <c r="Z21" s="6" t="s">
        <v>61</v>
      </c>
      <c r="AA21" s="11">
        <v>6</v>
      </c>
      <c r="AJ21" s="12">
        <f t="shared" si="1"/>
        <v>2.5</v>
      </c>
      <c r="AL21" s="13">
        <f t="shared" si="2"/>
        <v>6</v>
      </c>
      <c r="AM21" s="14">
        <v>2.5100000000000001E-2</v>
      </c>
      <c r="AN21" s="14">
        <v>3.0760000000000001</v>
      </c>
      <c r="AO21" s="13">
        <f t="shared" si="4"/>
        <v>0.42047210410157781</v>
      </c>
      <c r="AQ21" s="12">
        <f t="shared" si="3"/>
        <v>0.15</v>
      </c>
    </row>
    <row r="22" spans="1:51" ht="12.75" customHeight="1" x14ac:dyDescent="0.2">
      <c r="A22" s="6">
        <v>87</v>
      </c>
      <c r="B22" s="6">
        <v>6</v>
      </c>
      <c r="C22" s="7">
        <v>39888</v>
      </c>
      <c r="D22" s="6" t="s">
        <v>44</v>
      </c>
      <c r="E22" s="8" t="s">
        <v>45</v>
      </c>
      <c r="F22" s="9" t="s">
        <v>46</v>
      </c>
      <c r="G22" s="9" t="s">
        <v>47</v>
      </c>
      <c r="H22" s="9" t="s">
        <v>48</v>
      </c>
      <c r="I22" s="6" t="s">
        <v>49</v>
      </c>
      <c r="J22" s="6">
        <v>1</v>
      </c>
      <c r="K22" s="6">
        <v>5</v>
      </c>
      <c r="L22" s="6" t="s">
        <v>50</v>
      </c>
      <c r="M22" s="6" t="s">
        <v>51</v>
      </c>
      <c r="N22" s="6"/>
      <c r="O22" s="6"/>
      <c r="P22" s="10">
        <v>15</v>
      </c>
      <c r="Q22" s="10" t="str">
        <f t="shared" si="0"/>
        <v>10-15</v>
      </c>
      <c r="R22" s="6" t="s">
        <v>52</v>
      </c>
      <c r="S22" s="6">
        <v>3</v>
      </c>
      <c r="T22" s="20" t="s">
        <v>87</v>
      </c>
      <c r="U22" s="6" t="s">
        <v>69</v>
      </c>
      <c r="V22" s="6" t="s">
        <v>88</v>
      </c>
      <c r="W22" s="6" t="s">
        <v>89</v>
      </c>
      <c r="X22" s="6"/>
      <c r="Y22" s="6" t="s">
        <v>57</v>
      </c>
      <c r="Z22" s="6" t="s">
        <v>61</v>
      </c>
      <c r="AD22" s="11">
        <v>1</v>
      </c>
      <c r="AJ22" s="12">
        <f t="shared" si="1"/>
        <v>25</v>
      </c>
      <c r="AL22" s="13">
        <f t="shared" si="2"/>
        <v>1</v>
      </c>
      <c r="AM22" s="21">
        <v>1.7899999999999999E-2</v>
      </c>
      <c r="AN22" s="21">
        <v>3</v>
      </c>
      <c r="AO22" s="13">
        <f t="shared" si="4"/>
        <v>279.6875</v>
      </c>
      <c r="AQ22" s="12">
        <f t="shared" si="3"/>
        <v>2.5000000000000001E-2</v>
      </c>
    </row>
    <row r="23" spans="1:51" ht="12.75" customHeight="1" x14ac:dyDescent="0.2">
      <c r="A23" s="6">
        <v>87</v>
      </c>
      <c r="B23" s="6">
        <v>6</v>
      </c>
      <c r="C23" s="7">
        <v>39888</v>
      </c>
      <c r="D23" s="6" t="s">
        <v>44</v>
      </c>
      <c r="E23" s="8" t="s">
        <v>45</v>
      </c>
      <c r="F23" s="9" t="s">
        <v>46</v>
      </c>
      <c r="G23" s="9" t="s">
        <v>47</v>
      </c>
      <c r="H23" s="9" t="s">
        <v>48</v>
      </c>
      <c r="I23" s="6" t="s">
        <v>49</v>
      </c>
      <c r="J23" s="6">
        <v>1</v>
      </c>
      <c r="K23" s="6">
        <v>5</v>
      </c>
      <c r="L23" s="6" t="s">
        <v>50</v>
      </c>
      <c r="M23" s="6" t="s">
        <v>51</v>
      </c>
      <c r="N23" s="6"/>
      <c r="O23" s="6"/>
      <c r="P23" s="10">
        <v>15</v>
      </c>
      <c r="Q23" s="10" t="str">
        <f t="shared" si="0"/>
        <v>10-15</v>
      </c>
      <c r="R23" s="6" t="s">
        <v>52</v>
      </c>
      <c r="S23" s="6">
        <v>4</v>
      </c>
      <c r="T23" t="s">
        <v>62</v>
      </c>
      <c r="U23" t="s">
        <v>54</v>
      </c>
      <c r="V23" t="s">
        <v>63</v>
      </c>
      <c r="W23" t="s">
        <v>56</v>
      </c>
      <c r="X23" s="6"/>
      <c r="Y23" s="6" t="s">
        <v>57</v>
      </c>
      <c r="Z23" s="6" t="s">
        <v>64</v>
      </c>
      <c r="AB23" s="11">
        <v>1</v>
      </c>
      <c r="AC23" s="11">
        <v>2</v>
      </c>
      <c r="AJ23" s="12">
        <f t="shared" si="1"/>
        <v>12.5</v>
      </c>
      <c r="AK23">
        <f>AJ23/1.08687</f>
        <v>11.500915472871641</v>
      </c>
      <c r="AL23" s="13">
        <f t="shared" si="2"/>
        <v>3</v>
      </c>
      <c r="AM23" s="14">
        <v>1.21E-2</v>
      </c>
      <c r="AN23" s="14">
        <v>3.161</v>
      </c>
      <c r="AO23" s="13">
        <f t="shared" si="4"/>
        <v>35.490974271385888</v>
      </c>
      <c r="AQ23" s="12">
        <f t="shared" si="3"/>
        <v>7.4999999999999997E-2</v>
      </c>
    </row>
    <row r="24" spans="1:51" ht="12.75" customHeight="1" x14ac:dyDescent="0.2">
      <c r="A24" s="6">
        <v>87</v>
      </c>
      <c r="B24" s="6">
        <v>6</v>
      </c>
      <c r="C24" s="7">
        <v>39888</v>
      </c>
      <c r="D24" s="6" t="s">
        <v>44</v>
      </c>
      <c r="E24" s="8" t="s">
        <v>45</v>
      </c>
      <c r="F24" s="9" t="s">
        <v>46</v>
      </c>
      <c r="G24" s="9" t="s">
        <v>47</v>
      </c>
      <c r="H24" s="9" t="s">
        <v>48</v>
      </c>
      <c r="I24" s="6" t="s">
        <v>49</v>
      </c>
      <c r="J24" s="6">
        <v>1</v>
      </c>
      <c r="K24" s="6">
        <v>5</v>
      </c>
      <c r="L24" s="6" t="s">
        <v>50</v>
      </c>
      <c r="M24" s="6" t="s">
        <v>51</v>
      </c>
      <c r="N24" s="6"/>
      <c r="O24" s="6"/>
      <c r="P24" s="10">
        <v>15</v>
      </c>
      <c r="Q24" s="10" t="str">
        <f t="shared" si="0"/>
        <v>10-15</v>
      </c>
      <c r="R24" s="6" t="s">
        <v>52</v>
      </c>
      <c r="S24" s="6">
        <v>5</v>
      </c>
      <c r="T24" t="s">
        <v>90</v>
      </c>
      <c r="U24" t="s">
        <v>66</v>
      </c>
      <c r="V24" t="s">
        <v>67</v>
      </c>
      <c r="W24" t="s">
        <v>56</v>
      </c>
      <c r="X24" s="6"/>
      <c r="Y24" s="10" t="s">
        <v>57</v>
      </c>
      <c r="Z24" s="10" t="s">
        <v>58</v>
      </c>
      <c r="AC24" s="11">
        <v>1</v>
      </c>
      <c r="AJ24" s="12">
        <f t="shared" si="1"/>
        <v>15</v>
      </c>
      <c r="AL24" s="13">
        <f t="shared" si="2"/>
        <v>1</v>
      </c>
      <c r="AM24" s="14">
        <v>1.6199999999999999E-2</v>
      </c>
      <c r="AN24" s="14">
        <v>3.0251999999999999</v>
      </c>
      <c r="AO24" s="13">
        <f t="shared" si="4"/>
        <v>58.536437970851551</v>
      </c>
      <c r="AQ24" s="12">
        <f t="shared" si="3"/>
        <v>2.5000000000000001E-2</v>
      </c>
    </row>
    <row r="25" spans="1:51" ht="12.75" customHeight="1" x14ac:dyDescent="0.2">
      <c r="A25" s="6">
        <v>87</v>
      </c>
      <c r="B25" s="6">
        <v>6</v>
      </c>
      <c r="C25" s="7">
        <v>39888</v>
      </c>
      <c r="D25" s="6" t="s">
        <v>44</v>
      </c>
      <c r="E25" s="8" t="s">
        <v>45</v>
      </c>
      <c r="F25" s="9" t="s">
        <v>46</v>
      </c>
      <c r="G25" s="9" t="s">
        <v>47</v>
      </c>
      <c r="H25" s="9" t="s">
        <v>48</v>
      </c>
      <c r="I25" s="6" t="s">
        <v>49</v>
      </c>
      <c r="J25" s="6">
        <v>1</v>
      </c>
      <c r="K25" s="6">
        <v>5</v>
      </c>
      <c r="L25" s="6" t="s">
        <v>50</v>
      </c>
      <c r="M25" s="6" t="s">
        <v>51</v>
      </c>
      <c r="N25" s="6"/>
      <c r="O25" s="6"/>
      <c r="P25" s="10">
        <v>15</v>
      </c>
      <c r="Q25" s="10" t="str">
        <f t="shared" si="0"/>
        <v>10-15</v>
      </c>
      <c r="R25" s="6" t="s">
        <v>52</v>
      </c>
      <c r="S25" s="6">
        <v>6</v>
      </c>
      <c r="T25" s="19" t="s">
        <v>85</v>
      </c>
      <c r="U25" s="6" t="s">
        <v>54</v>
      </c>
      <c r="V25" s="6" t="s">
        <v>86</v>
      </c>
      <c r="W25" s="6" t="s">
        <v>56</v>
      </c>
      <c r="X25" s="6"/>
      <c r="Y25" s="6" t="s">
        <v>57</v>
      </c>
      <c r="Z25" s="6" t="s">
        <v>61</v>
      </c>
      <c r="AA25" s="11">
        <v>1</v>
      </c>
      <c r="AJ25" s="12">
        <f t="shared" si="1"/>
        <v>2.5</v>
      </c>
      <c r="AL25" s="13">
        <f t="shared" si="2"/>
        <v>1</v>
      </c>
      <c r="AM25" s="14">
        <v>8.8999999999999999E-3</v>
      </c>
      <c r="AN25" s="14">
        <v>3</v>
      </c>
      <c r="AO25" s="13">
        <f t="shared" si="4"/>
        <v>0.13906250000000001</v>
      </c>
      <c r="AQ25" s="12">
        <f t="shared" si="3"/>
        <v>2.5000000000000001E-2</v>
      </c>
    </row>
    <row r="26" spans="1:51" ht="12.75" customHeight="1" x14ac:dyDescent="0.2">
      <c r="A26" s="6">
        <v>88</v>
      </c>
      <c r="B26" s="6">
        <v>6</v>
      </c>
      <c r="C26" s="7">
        <v>39888</v>
      </c>
      <c r="D26" s="6" t="s">
        <v>44</v>
      </c>
      <c r="E26" s="8" t="s">
        <v>45</v>
      </c>
      <c r="F26" s="9" t="s">
        <v>46</v>
      </c>
      <c r="G26" s="9" t="s">
        <v>47</v>
      </c>
      <c r="H26" s="9" t="s">
        <v>48</v>
      </c>
      <c r="I26" s="6" t="s">
        <v>49</v>
      </c>
      <c r="J26" s="6">
        <v>1</v>
      </c>
      <c r="K26" s="6">
        <v>6</v>
      </c>
      <c r="L26" s="6" t="s">
        <v>50</v>
      </c>
      <c r="M26" s="6" t="s">
        <v>51</v>
      </c>
      <c r="N26" s="6"/>
      <c r="O26" s="6"/>
      <c r="P26" s="10">
        <v>15</v>
      </c>
      <c r="Q26" s="10" t="str">
        <f t="shared" si="0"/>
        <v>10-15</v>
      </c>
      <c r="R26" s="6" t="s">
        <v>52</v>
      </c>
      <c r="S26" s="6">
        <v>1</v>
      </c>
      <c r="T26" t="s">
        <v>53</v>
      </c>
      <c r="U26" t="s">
        <v>54</v>
      </c>
      <c r="V26" t="s">
        <v>55</v>
      </c>
      <c r="W26" t="s">
        <v>56</v>
      </c>
      <c r="X26" s="6"/>
      <c r="Y26" s="6" t="s">
        <v>57</v>
      </c>
      <c r="Z26" s="6" t="s">
        <v>58</v>
      </c>
      <c r="AA26" s="11">
        <v>3</v>
      </c>
      <c r="AB26" s="11">
        <v>2</v>
      </c>
      <c r="AC26" s="11">
        <v>3</v>
      </c>
      <c r="AJ26" s="12">
        <f t="shared" si="1"/>
        <v>8.4375</v>
      </c>
      <c r="AL26" s="13">
        <f t="shared" si="2"/>
        <v>8</v>
      </c>
      <c r="AM26" s="14">
        <v>9.2999999999999992E-3</v>
      </c>
      <c r="AN26" s="14">
        <v>3.07</v>
      </c>
      <c r="AO26" s="13">
        <f t="shared" si="4"/>
        <v>6.485736062930556</v>
      </c>
      <c r="AQ26" s="12">
        <f t="shared" si="3"/>
        <v>0.2</v>
      </c>
    </row>
    <row r="27" spans="1:51" ht="12.75" customHeight="1" x14ac:dyDescent="0.2">
      <c r="A27" s="6">
        <v>88</v>
      </c>
      <c r="B27" s="6">
        <v>6</v>
      </c>
      <c r="C27" s="7">
        <v>39888</v>
      </c>
      <c r="D27" s="6" t="s">
        <v>44</v>
      </c>
      <c r="E27" s="8" t="s">
        <v>45</v>
      </c>
      <c r="F27" s="9" t="s">
        <v>46</v>
      </c>
      <c r="G27" s="9" t="s">
        <v>47</v>
      </c>
      <c r="H27" s="9" t="s">
        <v>48</v>
      </c>
      <c r="I27" s="6" t="s">
        <v>49</v>
      </c>
      <c r="J27" s="6">
        <v>1</v>
      </c>
      <c r="K27" s="6">
        <v>6</v>
      </c>
      <c r="L27" s="6" t="s">
        <v>50</v>
      </c>
      <c r="M27" s="6" t="s">
        <v>51</v>
      </c>
      <c r="N27" s="6"/>
      <c r="O27" s="6"/>
      <c r="P27" s="10">
        <v>15</v>
      </c>
      <c r="Q27" s="10" t="str">
        <f t="shared" si="0"/>
        <v>10-15</v>
      </c>
      <c r="R27" s="6" t="s">
        <v>52</v>
      </c>
      <c r="S27" s="6">
        <v>2</v>
      </c>
      <c r="T27" s="16" t="s">
        <v>91</v>
      </c>
      <c r="U27" s="16" t="s">
        <v>75</v>
      </c>
      <c r="V27" s="16" t="s">
        <v>92</v>
      </c>
      <c r="W27" s="16" t="s">
        <v>89</v>
      </c>
      <c r="X27" s="6"/>
      <c r="Y27" s="6" t="s">
        <v>57</v>
      </c>
      <c r="Z27" s="6" t="s">
        <v>58</v>
      </c>
      <c r="AA27" s="11">
        <v>1</v>
      </c>
      <c r="AJ27" s="12">
        <f t="shared" si="1"/>
        <v>2.5</v>
      </c>
      <c r="AL27" s="13">
        <f t="shared" si="2"/>
        <v>1</v>
      </c>
      <c r="AM27" s="14">
        <v>1.9699999999999999E-2</v>
      </c>
      <c r="AN27" s="14">
        <v>2.9174000000000002</v>
      </c>
      <c r="AO27" s="13">
        <f t="shared" si="4"/>
        <v>0.28537531735533872</v>
      </c>
      <c r="AQ27" s="12">
        <f t="shared" si="3"/>
        <v>2.5000000000000001E-2</v>
      </c>
    </row>
    <row r="28" spans="1:51" ht="12.75" customHeight="1" x14ac:dyDescent="0.2">
      <c r="A28" s="6">
        <v>88</v>
      </c>
      <c r="B28" s="6">
        <v>6</v>
      </c>
      <c r="C28" s="7">
        <v>39888</v>
      </c>
      <c r="D28" s="6" t="s">
        <v>44</v>
      </c>
      <c r="E28" s="8" t="s">
        <v>45</v>
      </c>
      <c r="F28" s="9" t="s">
        <v>46</v>
      </c>
      <c r="G28" s="9" t="s">
        <v>47</v>
      </c>
      <c r="H28" s="9" t="s">
        <v>48</v>
      </c>
      <c r="I28" s="6" t="s">
        <v>49</v>
      </c>
      <c r="J28" s="6">
        <v>1</v>
      </c>
      <c r="K28" s="6">
        <v>6</v>
      </c>
      <c r="L28" s="6" t="s">
        <v>50</v>
      </c>
      <c r="M28" s="6" t="s">
        <v>51</v>
      </c>
      <c r="N28" s="6"/>
      <c r="O28" s="6"/>
      <c r="P28" s="10">
        <v>15</v>
      </c>
      <c r="Q28" s="10" t="str">
        <f t="shared" si="0"/>
        <v>10-15</v>
      </c>
      <c r="R28" s="6" t="s">
        <v>52</v>
      </c>
      <c r="S28" s="6">
        <v>3</v>
      </c>
      <c r="T28" t="s">
        <v>90</v>
      </c>
      <c r="U28" t="s">
        <v>66</v>
      </c>
      <c r="V28" t="s">
        <v>67</v>
      </c>
      <c r="W28" t="s">
        <v>56</v>
      </c>
      <c r="X28" s="6"/>
      <c r="Y28" s="10" t="s">
        <v>57</v>
      </c>
      <c r="Z28" s="10" t="s">
        <v>58</v>
      </c>
      <c r="AC28" s="11">
        <v>4</v>
      </c>
      <c r="AJ28" s="12">
        <f t="shared" si="1"/>
        <v>15</v>
      </c>
      <c r="AL28" s="13">
        <f t="shared" si="2"/>
        <v>4</v>
      </c>
      <c r="AM28" s="14">
        <v>1.6199999999999999E-2</v>
      </c>
      <c r="AN28" s="14">
        <v>3.0251999999999999</v>
      </c>
      <c r="AO28" s="13">
        <f t="shared" si="4"/>
        <v>58.536437970851551</v>
      </c>
      <c r="AQ28" s="12">
        <f t="shared" si="3"/>
        <v>0.1</v>
      </c>
    </row>
    <row r="29" spans="1:51" ht="12.75" customHeight="1" x14ac:dyDescent="0.2">
      <c r="A29" s="6">
        <v>88</v>
      </c>
      <c r="B29" s="6">
        <v>6</v>
      </c>
      <c r="C29" s="7">
        <v>39888</v>
      </c>
      <c r="D29" s="6" t="s">
        <v>44</v>
      </c>
      <c r="E29" s="8" t="s">
        <v>45</v>
      </c>
      <c r="F29" s="9" t="s">
        <v>46</v>
      </c>
      <c r="G29" s="9" t="s">
        <v>47</v>
      </c>
      <c r="H29" s="9" t="s">
        <v>48</v>
      </c>
      <c r="I29" s="6" t="s">
        <v>49</v>
      </c>
      <c r="J29" s="6">
        <v>1</v>
      </c>
      <c r="K29" s="6">
        <v>6</v>
      </c>
      <c r="L29" s="6" t="s">
        <v>50</v>
      </c>
      <c r="M29" s="6" t="s">
        <v>51</v>
      </c>
      <c r="N29" s="6"/>
      <c r="O29" s="6"/>
      <c r="P29" s="10">
        <v>15</v>
      </c>
      <c r="Q29" s="10" t="str">
        <f t="shared" si="0"/>
        <v>10-15</v>
      </c>
      <c r="R29" s="6" t="s">
        <v>52</v>
      </c>
      <c r="S29" s="6">
        <v>4</v>
      </c>
      <c r="T29" t="s">
        <v>80</v>
      </c>
      <c r="U29" t="s">
        <v>54</v>
      </c>
      <c r="V29" t="s">
        <v>81</v>
      </c>
      <c r="W29" t="s">
        <v>56</v>
      </c>
      <c r="X29" s="6"/>
      <c r="Y29" s="10" t="s">
        <v>57</v>
      </c>
      <c r="Z29" s="10" t="s">
        <v>61</v>
      </c>
      <c r="AC29" s="11">
        <v>1</v>
      </c>
      <c r="AJ29" s="12">
        <f t="shared" si="1"/>
        <v>15</v>
      </c>
      <c r="AK29">
        <f>AJ29/1.08</f>
        <v>13.888888888888888</v>
      </c>
      <c r="AL29" s="13">
        <f t="shared" si="2"/>
        <v>1</v>
      </c>
      <c r="AM29" s="14">
        <v>2.29E-2</v>
      </c>
      <c r="AN29" s="14">
        <v>2.9580000000000002</v>
      </c>
      <c r="AO29" s="13">
        <f t="shared" si="4"/>
        <v>68.97844927320179</v>
      </c>
      <c r="AQ29" s="12">
        <f t="shared" si="3"/>
        <v>2.5000000000000001E-2</v>
      </c>
    </row>
    <row r="30" spans="1:51" s="22" customFormat="1" ht="12.75" customHeight="1" x14ac:dyDescent="0.2">
      <c r="A30" s="6">
        <v>88</v>
      </c>
      <c r="B30" s="6">
        <v>6</v>
      </c>
      <c r="C30" s="7">
        <v>39888</v>
      </c>
      <c r="D30" s="6" t="s">
        <v>44</v>
      </c>
      <c r="E30" s="8" t="s">
        <v>45</v>
      </c>
      <c r="F30" s="9" t="s">
        <v>46</v>
      </c>
      <c r="G30" s="9" t="s">
        <v>47</v>
      </c>
      <c r="H30" s="9" t="s">
        <v>48</v>
      </c>
      <c r="I30" s="6" t="s">
        <v>49</v>
      </c>
      <c r="J30" s="6">
        <v>1</v>
      </c>
      <c r="K30" s="6">
        <v>6</v>
      </c>
      <c r="L30" s="6" t="s">
        <v>50</v>
      </c>
      <c r="M30" s="6" t="s">
        <v>51</v>
      </c>
      <c r="N30" s="6"/>
      <c r="O30" s="6"/>
      <c r="P30" s="10">
        <v>15</v>
      </c>
      <c r="Q30" s="10" t="str">
        <f t="shared" si="0"/>
        <v>10-15</v>
      </c>
      <c r="R30" s="6" t="s">
        <v>52</v>
      </c>
      <c r="S30" s="6">
        <v>5</v>
      </c>
      <c r="T30" s="19" t="s">
        <v>93</v>
      </c>
      <c r="U30" s="6" t="s">
        <v>54</v>
      </c>
      <c r="V30" s="6" t="s">
        <v>94</v>
      </c>
      <c r="W30" s="6" t="s">
        <v>95</v>
      </c>
      <c r="X30" s="6"/>
      <c r="Y30" s="6" t="s">
        <v>57</v>
      </c>
      <c r="Z30" s="6" t="s">
        <v>58</v>
      </c>
      <c r="AA30" s="11"/>
      <c r="AB30" s="11"/>
      <c r="AC30" s="11"/>
      <c r="AD30" s="11">
        <v>1</v>
      </c>
      <c r="AE30" s="11"/>
      <c r="AF30" s="11"/>
      <c r="AG30" s="11"/>
      <c r="AH30" s="11"/>
      <c r="AI30" s="11"/>
      <c r="AJ30" s="12">
        <f t="shared" si="1"/>
        <v>25</v>
      </c>
      <c r="AK30" s="12"/>
      <c r="AL30" s="13">
        <f t="shared" si="2"/>
        <v>1</v>
      </c>
      <c r="AM30" s="14">
        <v>7.9000000000000008E-3</v>
      </c>
      <c r="AN30" s="14">
        <v>3.0760000000000001</v>
      </c>
      <c r="AO30" s="13">
        <f t="shared" si="4"/>
        <v>157.64875958225977</v>
      </c>
      <c r="AP30" s="13"/>
      <c r="AQ30" s="12">
        <f t="shared" si="3"/>
        <v>2.5000000000000001E-2</v>
      </c>
      <c r="AR30" s="12"/>
      <c r="AS30" s="12"/>
      <c r="AT30" s="15"/>
    </row>
    <row r="31" spans="1:51" ht="12.75" customHeight="1" x14ac:dyDescent="0.2">
      <c r="A31" s="6">
        <v>88</v>
      </c>
      <c r="B31" s="6">
        <v>6</v>
      </c>
      <c r="C31" s="7">
        <v>39888</v>
      </c>
      <c r="D31" s="6" t="s">
        <v>44</v>
      </c>
      <c r="E31" s="8" t="s">
        <v>45</v>
      </c>
      <c r="F31" s="9" t="s">
        <v>46</v>
      </c>
      <c r="G31" s="9" t="s">
        <v>47</v>
      </c>
      <c r="H31" s="9" t="s">
        <v>48</v>
      </c>
      <c r="I31" s="6" t="s">
        <v>49</v>
      </c>
      <c r="J31" s="6">
        <v>1</v>
      </c>
      <c r="K31" s="6">
        <v>6</v>
      </c>
      <c r="L31" s="6" t="s">
        <v>50</v>
      </c>
      <c r="M31" s="6" t="s">
        <v>51</v>
      </c>
      <c r="N31" s="6"/>
      <c r="O31" s="6"/>
      <c r="P31" s="10">
        <v>15</v>
      </c>
      <c r="Q31" s="10" t="str">
        <f t="shared" si="0"/>
        <v>10-15</v>
      </c>
      <c r="R31" s="6" t="s">
        <v>52</v>
      </c>
      <c r="S31" s="6">
        <v>6</v>
      </c>
      <c r="T31" t="s">
        <v>96</v>
      </c>
      <c r="U31" t="s">
        <v>69</v>
      </c>
      <c r="V31" t="s">
        <v>97</v>
      </c>
      <c r="W31" t="s">
        <v>98</v>
      </c>
      <c r="X31" s="6"/>
      <c r="Y31" s="6" t="s">
        <v>57</v>
      </c>
      <c r="Z31" s="6" t="s">
        <v>58</v>
      </c>
      <c r="AF31" s="11">
        <v>1</v>
      </c>
      <c r="AJ31" s="12">
        <f t="shared" si="1"/>
        <v>45</v>
      </c>
      <c r="AL31" s="13">
        <f t="shared" si="2"/>
        <v>1</v>
      </c>
      <c r="AM31" s="14">
        <v>1E-3</v>
      </c>
      <c r="AN31" s="14">
        <v>3.07</v>
      </c>
      <c r="AO31" s="13">
        <f t="shared" si="4"/>
        <v>118.94944425069461</v>
      </c>
      <c r="AQ31" s="12">
        <f t="shared" si="3"/>
        <v>2.5000000000000001E-2</v>
      </c>
    </row>
    <row r="32" spans="1:51" ht="12.75" customHeight="1" x14ac:dyDescent="0.2">
      <c r="A32" s="6">
        <v>220</v>
      </c>
      <c r="B32" s="6">
        <v>5</v>
      </c>
      <c r="C32" s="7">
        <v>39888</v>
      </c>
      <c r="D32" s="6" t="s">
        <v>99</v>
      </c>
      <c r="E32" s="8" t="s">
        <v>45</v>
      </c>
      <c r="F32" s="9" t="s">
        <v>46</v>
      </c>
      <c r="G32" s="9" t="s">
        <v>47</v>
      </c>
      <c r="H32" s="9" t="s">
        <v>48</v>
      </c>
      <c r="I32" s="6" t="s">
        <v>100</v>
      </c>
      <c r="J32" s="6">
        <v>1</v>
      </c>
      <c r="K32" s="6">
        <v>1</v>
      </c>
      <c r="L32" s="6" t="s">
        <v>101</v>
      </c>
      <c r="M32" s="6" t="s">
        <v>51</v>
      </c>
      <c r="N32" s="6"/>
      <c r="O32" s="6"/>
      <c r="P32" s="10">
        <v>12</v>
      </c>
      <c r="Q32" s="10" t="str">
        <f t="shared" si="0"/>
        <v>10-15</v>
      </c>
      <c r="R32" s="6" t="s">
        <v>102</v>
      </c>
      <c r="S32" s="6">
        <v>1</v>
      </c>
      <c r="T32" t="s">
        <v>53</v>
      </c>
      <c r="U32" t="s">
        <v>54</v>
      </c>
      <c r="V32" t="s">
        <v>55</v>
      </c>
      <c r="W32" t="s">
        <v>56</v>
      </c>
      <c r="X32" s="6"/>
      <c r="Y32" s="6" t="s">
        <v>57</v>
      </c>
      <c r="Z32" s="6" t="s">
        <v>58</v>
      </c>
      <c r="AA32" s="11">
        <v>2</v>
      </c>
      <c r="AB32" s="11">
        <v>4</v>
      </c>
      <c r="AC32" s="11">
        <v>5</v>
      </c>
      <c r="AJ32" s="12">
        <f t="shared" si="1"/>
        <v>10</v>
      </c>
      <c r="AL32" s="13">
        <f t="shared" si="2"/>
        <v>11</v>
      </c>
      <c r="AM32" s="14">
        <v>9.2999999999999992E-3</v>
      </c>
      <c r="AN32" s="14">
        <v>3.07</v>
      </c>
      <c r="AO32" s="13">
        <f t="shared" si="4"/>
        <v>10.926547260937623</v>
      </c>
      <c r="AQ32" s="12">
        <f t="shared" si="3"/>
        <v>0.27500000000000002</v>
      </c>
    </row>
    <row r="33" spans="1:46" ht="12.75" customHeight="1" x14ac:dyDescent="0.2">
      <c r="A33" s="6">
        <v>220</v>
      </c>
      <c r="B33" s="6">
        <v>5</v>
      </c>
      <c r="C33" s="7">
        <v>39888</v>
      </c>
      <c r="D33" s="6" t="s">
        <v>99</v>
      </c>
      <c r="E33" s="8" t="s">
        <v>45</v>
      </c>
      <c r="F33" s="9" t="s">
        <v>46</v>
      </c>
      <c r="G33" s="9" t="s">
        <v>47</v>
      </c>
      <c r="H33" s="9" t="s">
        <v>48</v>
      </c>
      <c r="I33" s="6" t="s">
        <v>100</v>
      </c>
      <c r="J33" s="6">
        <v>1</v>
      </c>
      <c r="K33" s="6">
        <v>1</v>
      </c>
      <c r="L33" s="6" t="s">
        <v>101</v>
      </c>
      <c r="M33" s="6" t="s">
        <v>51</v>
      </c>
      <c r="N33" s="6"/>
      <c r="O33" s="6"/>
      <c r="P33" s="10">
        <v>12</v>
      </c>
      <c r="Q33" s="10" t="str">
        <f t="shared" si="0"/>
        <v>10-15</v>
      </c>
      <c r="R33" s="6" t="s">
        <v>102</v>
      </c>
      <c r="S33" s="6">
        <v>2</v>
      </c>
      <c r="T33" s="19" t="s">
        <v>93</v>
      </c>
      <c r="U33" s="6" t="s">
        <v>54</v>
      </c>
      <c r="V33" s="6" t="s">
        <v>94</v>
      </c>
      <c r="W33" s="6" t="s">
        <v>95</v>
      </c>
      <c r="X33" s="6"/>
      <c r="Y33" s="6" t="s">
        <v>57</v>
      </c>
      <c r="Z33" s="6" t="s">
        <v>58</v>
      </c>
      <c r="AD33" s="11">
        <v>1</v>
      </c>
      <c r="AJ33" s="12">
        <f t="shared" si="1"/>
        <v>25</v>
      </c>
      <c r="AL33" s="13">
        <f t="shared" si="2"/>
        <v>1</v>
      </c>
      <c r="AM33" s="14">
        <v>7.9000000000000008E-3</v>
      </c>
      <c r="AN33" s="14">
        <v>3.0760000000000001</v>
      </c>
      <c r="AO33" s="13">
        <f t="shared" si="4"/>
        <v>157.64875958225977</v>
      </c>
      <c r="AQ33" s="12">
        <f t="shared" si="3"/>
        <v>2.5000000000000001E-2</v>
      </c>
    </row>
    <row r="34" spans="1:46" ht="12.75" customHeight="1" x14ac:dyDescent="0.2">
      <c r="A34" s="6">
        <v>220</v>
      </c>
      <c r="B34" s="6">
        <v>5</v>
      </c>
      <c r="C34" s="7">
        <v>39888</v>
      </c>
      <c r="D34" s="6" t="s">
        <v>99</v>
      </c>
      <c r="E34" s="8" t="s">
        <v>45</v>
      </c>
      <c r="F34" s="9" t="s">
        <v>46</v>
      </c>
      <c r="G34" s="9" t="s">
        <v>47</v>
      </c>
      <c r="H34" s="9" t="s">
        <v>48</v>
      </c>
      <c r="I34" s="6" t="s">
        <v>100</v>
      </c>
      <c r="J34" s="6">
        <v>1</v>
      </c>
      <c r="K34" s="6">
        <v>1</v>
      </c>
      <c r="L34" s="6" t="s">
        <v>101</v>
      </c>
      <c r="M34" s="6" t="s">
        <v>51</v>
      </c>
      <c r="N34" s="6"/>
      <c r="O34" s="6"/>
      <c r="P34" s="10">
        <v>12</v>
      </c>
      <c r="Q34" s="10" t="str">
        <f t="shared" si="0"/>
        <v>10-15</v>
      </c>
      <c r="R34" s="6" t="s">
        <v>102</v>
      </c>
      <c r="S34" s="6">
        <v>3</v>
      </c>
      <c r="T34" t="s">
        <v>62</v>
      </c>
      <c r="U34" t="s">
        <v>54</v>
      </c>
      <c r="V34" t="s">
        <v>63</v>
      </c>
      <c r="W34" t="s">
        <v>56</v>
      </c>
      <c r="X34" s="6"/>
      <c r="Y34" s="6" t="s">
        <v>57</v>
      </c>
      <c r="Z34" s="6" t="s">
        <v>64</v>
      </c>
      <c r="AD34" s="11">
        <v>1</v>
      </c>
      <c r="AJ34" s="12">
        <f t="shared" si="1"/>
        <v>25</v>
      </c>
      <c r="AL34" s="13">
        <f t="shared" si="2"/>
        <v>1</v>
      </c>
      <c r="AM34" s="13">
        <v>1.32E-2</v>
      </c>
      <c r="AN34" s="13">
        <v>3.4356</v>
      </c>
      <c r="AO34" s="13">
        <f t="shared" si="4"/>
        <v>838.1787091827216</v>
      </c>
      <c r="AQ34" s="12">
        <f t="shared" si="3"/>
        <v>2.5000000000000001E-2</v>
      </c>
    </row>
    <row r="35" spans="1:46" ht="12.75" customHeight="1" x14ac:dyDescent="0.2">
      <c r="A35" s="6">
        <v>220</v>
      </c>
      <c r="B35" s="6">
        <v>5</v>
      </c>
      <c r="C35" s="7">
        <v>39888</v>
      </c>
      <c r="D35" s="6" t="s">
        <v>99</v>
      </c>
      <c r="E35" s="8" t="s">
        <v>45</v>
      </c>
      <c r="F35" s="9" t="s">
        <v>46</v>
      </c>
      <c r="G35" s="9" t="s">
        <v>47</v>
      </c>
      <c r="H35" s="9" t="s">
        <v>48</v>
      </c>
      <c r="I35" s="6" t="s">
        <v>100</v>
      </c>
      <c r="J35" s="6">
        <v>1</v>
      </c>
      <c r="K35" s="6">
        <v>1</v>
      </c>
      <c r="L35" s="6" t="s">
        <v>101</v>
      </c>
      <c r="M35" s="6" t="s">
        <v>51</v>
      </c>
      <c r="N35" s="6"/>
      <c r="O35" s="6"/>
      <c r="P35" s="10">
        <v>12</v>
      </c>
      <c r="Q35" s="10" t="str">
        <f t="shared" si="0"/>
        <v>10-15</v>
      </c>
      <c r="R35" s="6" t="s">
        <v>102</v>
      </c>
      <c r="S35" s="6">
        <v>4</v>
      </c>
      <c r="T35" t="s">
        <v>78</v>
      </c>
      <c r="U35" s="16" t="s">
        <v>75</v>
      </c>
      <c r="V35" t="s">
        <v>79</v>
      </c>
      <c r="W35" t="s">
        <v>56</v>
      </c>
      <c r="X35" s="6"/>
      <c r="Y35" s="10" t="s">
        <v>57</v>
      </c>
      <c r="Z35" s="10" t="s">
        <v>61</v>
      </c>
      <c r="AA35" s="11">
        <v>1</v>
      </c>
      <c r="AJ35" s="12">
        <f t="shared" si="1"/>
        <v>2.5</v>
      </c>
      <c r="AL35" s="13">
        <f t="shared" si="2"/>
        <v>1</v>
      </c>
      <c r="AM35" s="14">
        <v>1.09E-2</v>
      </c>
      <c r="AN35" s="14">
        <v>3.0249000000000001</v>
      </c>
      <c r="AO35" s="13">
        <f t="shared" si="4"/>
        <v>0.17424295598865394</v>
      </c>
      <c r="AQ35" s="12">
        <f t="shared" si="3"/>
        <v>2.5000000000000001E-2</v>
      </c>
    </row>
    <row r="36" spans="1:46" ht="12.75" customHeight="1" x14ac:dyDescent="0.2">
      <c r="A36" s="6">
        <v>221</v>
      </c>
      <c r="B36" s="6">
        <v>5</v>
      </c>
      <c r="C36" s="7">
        <v>39888</v>
      </c>
      <c r="D36" s="6" t="s">
        <v>99</v>
      </c>
      <c r="E36" s="8" t="s">
        <v>45</v>
      </c>
      <c r="F36" s="9" t="s">
        <v>46</v>
      </c>
      <c r="G36" s="9" t="s">
        <v>47</v>
      </c>
      <c r="H36" s="9" t="s">
        <v>48</v>
      </c>
      <c r="I36" s="6" t="s">
        <v>100</v>
      </c>
      <c r="J36" s="6">
        <v>1</v>
      </c>
      <c r="K36" s="6">
        <v>2</v>
      </c>
      <c r="L36" s="6" t="s">
        <v>101</v>
      </c>
      <c r="M36" s="6" t="s">
        <v>51</v>
      </c>
      <c r="N36" s="6"/>
      <c r="O36" s="6"/>
      <c r="P36" s="10">
        <v>12</v>
      </c>
      <c r="Q36" s="10" t="str">
        <f t="shared" si="0"/>
        <v>10-15</v>
      </c>
      <c r="R36" s="6" t="s">
        <v>52</v>
      </c>
      <c r="S36" s="6">
        <v>1</v>
      </c>
      <c r="T36" t="s">
        <v>53</v>
      </c>
      <c r="U36" t="s">
        <v>54</v>
      </c>
      <c r="V36" t="s">
        <v>55</v>
      </c>
      <c r="W36" t="s">
        <v>56</v>
      </c>
      <c r="X36" s="6"/>
      <c r="Y36" s="6" t="s">
        <v>57</v>
      </c>
      <c r="Z36" s="6" t="s">
        <v>58</v>
      </c>
      <c r="AA36" s="11">
        <v>2</v>
      </c>
      <c r="AB36" s="11">
        <v>2</v>
      </c>
      <c r="AC36" s="11">
        <v>4</v>
      </c>
      <c r="AJ36" s="12">
        <f t="shared" si="1"/>
        <v>10</v>
      </c>
      <c r="AL36" s="13">
        <f t="shared" si="2"/>
        <v>8</v>
      </c>
      <c r="AM36" s="14">
        <v>9.2999999999999992E-3</v>
      </c>
      <c r="AN36" s="14">
        <v>3.07</v>
      </c>
      <c r="AO36" s="13">
        <f t="shared" si="4"/>
        <v>10.926547260937623</v>
      </c>
      <c r="AQ36" s="12">
        <f t="shared" si="3"/>
        <v>0.2</v>
      </c>
    </row>
    <row r="37" spans="1:46" ht="12.75" customHeight="1" x14ac:dyDescent="0.2">
      <c r="A37" s="6">
        <v>221</v>
      </c>
      <c r="B37" s="6">
        <v>5</v>
      </c>
      <c r="C37" s="7">
        <v>39888</v>
      </c>
      <c r="D37" s="6" t="s">
        <v>99</v>
      </c>
      <c r="E37" s="8" t="s">
        <v>45</v>
      </c>
      <c r="F37" s="9" t="s">
        <v>46</v>
      </c>
      <c r="G37" s="9" t="s">
        <v>47</v>
      </c>
      <c r="H37" s="9" t="s">
        <v>48</v>
      </c>
      <c r="I37" s="6" t="s">
        <v>100</v>
      </c>
      <c r="J37" s="6">
        <v>1</v>
      </c>
      <c r="K37" s="6">
        <v>2</v>
      </c>
      <c r="L37" s="6" t="s">
        <v>101</v>
      </c>
      <c r="M37" s="6" t="s">
        <v>51</v>
      </c>
      <c r="N37" s="6"/>
      <c r="O37" s="6"/>
      <c r="P37" s="10">
        <v>12</v>
      </c>
      <c r="Q37" s="10" t="str">
        <f t="shared" si="0"/>
        <v>10-15</v>
      </c>
      <c r="R37" s="6" t="s">
        <v>52</v>
      </c>
      <c r="S37" s="6">
        <v>2</v>
      </c>
      <c r="T37" t="s">
        <v>59</v>
      </c>
      <c r="U37" t="s">
        <v>54</v>
      </c>
      <c r="V37" t="s">
        <v>60</v>
      </c>
      <c r="W37" t="s">
        <v>56</v>
      </c>
      <c r="X37" s="6"/>
      <c r="Y37" s="10" t="s">
        <v>57</v>
      </c>
      <c r="Z37" s="10" t="s">
        <v>61</v>
      </c>
      <c r="AA37" s="11">
        <v>2</v>
      </c>
      <c r="AJ37" s="12">
        <f t="shared" si="1"/>
        <v>2.5</v>
      </c>
      <c r="AL37" s="13">
        <f t="shared" si="2"/>
        <v>2</v>
      </c>
      <c r="AM37" s="14">
        <v>8.6999999999999994E-3</v>
      </c>
      <c r="AN37" s="14">
        <v>3.202</v>
      </c>
      <c r="AO37" s="13">
        <f t="shared" si="4"/>
        <v>0.16357734705077065</v>
      </c>
      <c r="AQ37" s="12">
        <f t="shared" si="3"/>
        <v>0.05</v>
      </c>
    </row>
    <row r="38" spans="1:46" ht="12.75" customHeight="1" x14ac:dyDescent="0.2">
      <c r="A38" s="6">
        <v>221</v>
      </c>
      <c r="B38" s="6">
        <v>5</v>
      </c>
      <c r="C38" s="7">
        <v>39888</v>
      </c>
      <c r="D38" s="6" t="s">
        <v>99</v>
      </c>
      <c r="E38" s="8" t="s">
        <v>45</v>
      </c>
      <c r="F38" s="9" t="s">
        <v>46</v>
      </c>
      <c r="G38" s="9" t="s">
        <v>47</v>
      </c>
      <c r="H38" s="9" t="s">
        <v>48</v>
      </c>
      <c r="I38" s="6" t="s">
        <v>100</v>
      </c>
      <c r="J38" s="6">
        <v>1</v>
      </c>
      <c r="K38" s="6">
        <v>2</v>
      </c>
      <c r="L38" s="6" t="s">
        <v>101</v>
      </c>
      <c r="M38" s="6" t="s">
        <v>51</v>
      </c>
      <c r="N38" s="6"/>
      <c r="O38" s="6"/>
      <c r="P38" s="10">
        <v>12</v>
      </c>
      <c r="Q38" s="10" t="str">
        <f t="shared" si="0"/>
        <v>10-15</v>
      </c>
      <c r="R38" s="6" t="s">
        <v>52</v>
      </c>
      <c r="S38" s="6">
        <v>3</v>
      </c>
      <c r="T38" t="s">
        <v>62</v>
      </c>
      <c r="U38" t="s">
        <v>54</v>
      </c>
      <c r="V38" t="s">
        <v>63</v>
      </c>
      <c r="W38" t="s">
        <v>56</v>
      </c>
      <c r="X38" s="6"/>
      <c r="Y38" s="6" t="s">
        <v>57</v>
      </c>
      <c r="Z38" s="6" t="s">
        <v>64</v>
      </c>
      <c r="AA38" s="11">
        <v>1</v>
      </c>
      <c r="AJ38" s="12">
        <f t="shared" si="1"/>
        <v>2.5</v>
      </c>
      <c r="AL38" s="13">
        <f t="shared" si="2"/>
        <v>1</v>
      </c>
      <c r="AM38" s="14">
        <v>1.21E-2</v>
      </c>
      <c r="AN38" s="14">
        <v>3.161</v>
      </c>
      <c r="AO38" s="13">
        <f t="shared" si="4"/>
        <v>0.2191158216629254</v>
      </c>
      <c r="AQ38" s="12">
        <f t="shared" si="3"/>
        <v>2.5000000000000001E-2</v>
      </c>
    </row>
    <row r="39" spans="1:46" ht="12.75" customHeight="1" x14ac:dyDescent="0.2">
      <c r="A39" s="6">
        <v>221</v>
      </c>
      <c r="B39" s="6">
        <v>5</v>
      </c>
      <c r="C39" s="7">
        <v>39888</v>
      </c>
      <c r="D39" s="6" t="s">
        <v>99</v>
      </c>
      <c r="E39" s="8" t="s">
        <v>45</v>
      </c>
      <c r="F39" s="9" t="s">
        <v>46</v>
      </c>
      <c r="G39" s="9" t="s">
        <v>47</v>
      </c>
      <c r="H39" s="9" t="s">
        <v>48</v>
      </c>
      <c r="I39" s="6" t="s">
        <v>100</v>
      </c>
      <c r="J39" s="6">
        <v>1</v>
      </c>
      <c r="K39" s="6">
        <v>2</v>
      </c>
      <c r="L39" s="6" t="s">
        <v>101</v>
      </c>
      <c r="M39" s="6" t="s">
        <v>51</v>
      </c>
      <c r="N39" s="6"/>
      <c r="O39" s="6"/>
      <c r="P39" s="10">
        <v>12</v>
      </c>
      <c r="Q39" s="10" t="str">
        <f t="shared" si="0"/>
        <v>10-15</v>
      </c>
      <c r="R39" s="6" t="s">
        <v>52</v>
      </c>
      <c r="S39" s="6">
        <v>4</v>
      </c>
      <c r="T39" t="s">
        <v>83</v>
      </c>
      <c r="U39" t="s">
        <v>69</v>
      </c>
      <c r="V39" t="s">
        <v>84</v>
      </c>
      <c r="W39" t="s">
        <v>56</v>
      </c>
      <c r="X39" s="6"/>
      <c r="Y39" s="10" t="s">
        <v>77</v>
      </c>
      <c r="Z39" s="10" t="s">
        <v>64</v>
      </c>
      <c r="AA39" s="11">
        <v>1</v>
      </c>
      <c r="AJ39" s="12">
        <f t="shared" si="1"/>
        <v>2.5</v>
      </c>
      <c r="AK39">
        <f>1.77+0.78*AJ39</f>
        <v>3.72</v>
      </c>
      <c r="AL39" s="13">
        <f t="shared" si="2"/>
        <v>1</v>
      </c>
      <c r="AM39" s="14">
        <v>4.0500000000000001E-2</v>
      </c>
      <c r="AN39" s="14">
        <v>2.718</v>
      </c>
      <c r="AO39" s="13">
        <f t="shared" si="4"/>
        <v>0.48871533519227495</v>
      </c>
      <c r="AQ39" s="12">
        <f t="shared" si="3"/>
        <v>2.5000000000000001E-2</v>
      </c>
    </row>
    <row r="40" spans="1:46" ht="12.75" customHeight="1" x14ac:dyDescent="0.2">
      <c r="A40" s="6">
        <v>221</v>
      </c>
      <c r="B40" s="6">
        <v>5</v>
      </c>
      <c r="C40" s="7">
        <v>39888</v>
      </c>
      <c r="D40" s="6" t="s">
        <v>99</v>
      </c>
      <c r="E40" s="8" t="s">
        <v>45</v>
      </c>
      <c r="F40" s="9" t="s">
        <v>46</v>
      </c>
      <c r="G40" s="9" t="s">
        <v>47</v>
      </c>
      <c r="H40" s="9" t="s">
        <v>48</v>
      </c>
      <c r="I40" s="6" t="s">
        <v>100</v>
      </c>
      <c r="J40" s="6">
        <v>1</v>
      </c>
      <c r="K40" s="6">
        <v>2</v>
      </c>
      <c r="L40" s="6" t="s">
        <v>101</v>
      </c>
      <c r="M40" s="6" t="s">
        <v>51</v>
      </c>
      <c r="N40" s="6"/>
      <c r="O40" s="6"/>
      <c r="P40" s="10">
        <v>12</v>
      </c>
      <c r="Q40" s="10" t="str">
        <f t="shared" si="0"/>
        <v>10-15</v>
      </c>
      <c r="R40" s="6" t="s">
        <v>52</v>
      </c>
      <c r="S40" s="6">
        <v>5</v>
      </c>
      <c r="T40" t="s">
        <v>74</v>
      </c>
      <c r="U40" s="16" t="s">
        <v>75</v>
      </c>
      <c r="V40" t="s">
        <v>76</v>
      </c>
      <c r="W40" t="s">
        <v>56</v>
      </c>
      <c r="X40" s="6"/>
      <c r="Y40" s="10" t="s">
        <v>77</v>
      </c>
      <c r="Z40" s="10" t="s">
        <v>64</v>
      </c>
      <c r="AE40" s="11">
        <v>2</v>
      </c>
      <c r="AJ40" s="12">
        <f t="shared" si="1"/>
        <v>35</v>
      </c>
      <c r="AL40" s="13">
        <f t="shared" si="2"/>
        <v>2</v>
      </c>
      <c r="AM40" s="14">
        <v>2.06E-2</v>
      </c>
      <c r="AN40" s="14">
        <v>2.8980000000000001</v>
      </c>
      <c r="AO40" s="13">
        <f t="shared" si="4"/>
        <v>614.5771553205542</v>
      </c>
      <c r="AQ40" s="12">
        <f t="shared" si="3"/>
        <v>0.05</v>
      </c>
    </row>
    <row r="41" spans="1:46" ht="12.75" customHeight="1" x14ac:dyDescent="0.2">
      <c r="A41" s="6">
        <v>221</v>
      </c>
      <c r="B41" s="6">
        <v>5</v>
      </c>
      <c r="C41" s="7">
        <v>39888</v>
      </c>
      <c r="D41" s="6" t="s">
        <v>99</v>
      </c>
      <c r="E41" s="8" t="s">
        <v>45</v>
      </c>
      <c r="F41" s="9" t="s">
        <v>46</v>
      </c>
      <c r="G41" s="9" t="s">
        <v>47</v>
      </c>
      <c r="H41" s="9" t="s">
        <v>48</v>
      </c>
      <c r="I41" s="6" t="s">
        <v>100</v>
      </c>
      <c r="J41" s="6">
        <v>1</v>
      </c>
      <c r="K41" s="6">
        <v>2</v>
      </c>
      <c r="L41" s="6" t="s">
        <v>101</v>
      </c>
      <c r="M41" s="6" t="s">
        <v>51</v>
      </c>
      <c r="N41" s="6"/>
      <c r="O41" s="6"/>
      <c r="P41" s="10">
        <v>12</v>
      </c>
      <c r="Q41" s="10" t="str">
        <f t="shared" si="0"/>
        <v>10-15</v>
      </c>
      <c r="R41" s="6" t="s">
        <v>52</v>
      </c>
      <c r="S41" s="6">
        <v>6</v>
      </c>
      <c r="T41" t="s">
        <v>103</v>
      </c>
      <c r="U41" s="6" t="s">
        <v>104</v>
      </c>
      <c r="V41" s="6" t="s">
        <v>105</v>
      </c>
      <c r="W41" s="6" t="s">
        <v>56</v>
      </c>
      <c r="X41" s="6"/>
      <c r="Y41" s="10" t="s">
        <v>57</v>
      </c>
      <c r="Z41" s="10" t="s">
        <v>61</v>
      </c>
      <c r="AA41" s="11">
        <v>1</v>
      </c>
      <c r="AJ41" s="12">
        <f t="shared" si="1"/>
        <v>2.5</v>
      </c>
      <c r="AL41" s="13">
        <f t="shared" si="2"/>
        <v>1</v>
      </c>
      <c r="AM41" s="14">
        <v>9.2999999999999992E-3</v>
      </c>
      <c r="AN41" s="14">
        <v>2.99</v>
      </c>
      <c r="AO41" s="13">
        <f t="shared" si="4"/>
        <v>0.14398709657787206</v>
      </c>
      <c r="AQ41" s="12">
        <f t="shared" si="3"/>
        <v>2.5000000000000001E-2</v>
      </c>
    </row>
    <row r="42" spans="1:46" ht="12.75" customHeight="1" x14ac:dyDescent="0.2">
      <c r="A42" s="6">
        <v>221</v>
      </c>
      <c r="B42" s="6">
        <v>5</v>
      </c>
      <c r="C42" s="7">
        <v>39888</v>
      </c>
      <c r="D42" s="6" t="s">
        <v>99</v>
      </c>
      <c r="E42" s="8" t="s">
        <v>45</v>
      </c>
      <c r="F42" s="9" t="s">
        <v>46</v>
      </c>
      <c r="G42" s="9" t="s">
        <v>47</v>
      </c>
      <c r="H42" s="9" t="s">
        <v>48</v>
      </c>
      <c r="I42" s="6" t="s">
        <v>100</v>
      </c>
      <c r="J42" s="6">
        <v>1</v>
      </c>
      <c r="K42" s="6">
        <v>2</v>
      </c>
      <c r="L42" s="6" t="s">
        <v>101</v>
      </c>
      <c r="M42" s="6" t="s">
        <v>51</v>
      </c>
      <c r="N42" s="6"/>
      <c r="O42" s="6"/>
      <c r="P42" s="10">
        <v>12</v>
      </c>
      <c r="Q42" s="10" t="str">
        <f t="shared" si="0"/>
        <v>10-15</v>
      </c>
      <c r="R42" s="6" t="s">
        <v>52</v>
      </c>
      <c r="S42" s="6">
        <v>7</v>
      </c>
      <c r="T42" t="s">
        <v>106</v>
      </c>
      <c r="U42" t="s">
        <v>54</v>
      </c>
      <c r="V42" t="s">
        <v>107</v>
      </c>
      <c r="W42" t="s">
        <v>56</v>
      </c>
      <c r="X42" s="6"/>
      <c r="Y42" s="6" t="s">
        <v>57</v>
      </c>
      <c r="Z42" s="6" t="s">
        <v>61</v>
      </c>
      <c r="AA42" s="11">
        <v>2</v>
      </c>
      <c r="AJ42" s="12">
        <f t="shared" si="1"/>
        <v>2.5</v>
      </c>
      <c r="AL42" s="13">
        <f t="shared" si="2"/>
        <v>2</v>
      </c>
      <c r="AM42" s="14">
        <v>2.1299999999999999E-2</v>
      </c>
      <c r="AN42" s="14">
        <v>2.8235000000000001</v>
      </c>
      <c r="AO42" s="13">
        <f t="shared" si="4"/>
        <v>0.28311522044385118</v>
      </c>
      <c r="AQ42" s="12">
        <f t="shared" si="3"/>
        <v>0.05</v>
      </c>
    </row>
    <row r="43" spans="1:46" ht="12.75" customHeight="1" x14ac:dyDescent="0.2">
      <c r="A43" s="6">
        <v>221</v>
      </c>
      <c r="B43" s="6">
        <v>5</v>
      </c>
      <c r="C43" s="7">
        <v>39888</v>
      </c>
      <c r="D43" s="6" t="s">
        <v>99</v>
      </c>
      <c r="E43" s="8" t="s">
        <v>45</v>
      </c>
      <c r="F43" s="9" t="s">
        <v>46</v>
      </c>
      <c r="G43" s="9" t="s">
        <v>47</v>
      </c>
      <c r="H43" s="9" t="s">
        <v>48</v>
      </c>
      <c r="I43" s="6" t="s">
        <v>100</v>
      </c>
      <c r="J43" s="6">
        <v>1</v>
      </c>
      <c r="K43" s="6">
        <v>2</v>
      </c>
      <c r="L43" s="6" t="s">
        <v>101</v>
      </c>
      <c r="M43" s="6" t="s">
        <v>51</v>
      </c>
      <c r="N43" s="6"/>
      <c r="O43" s="6"/>
      <c r="P43" s="10">
        <v>12</v>
      </c>
      <c r="Q43" s="10" t="str">
        <f t="shared" si="0"/>
        <v>10-15</v>
      </c>
      <c r="R43" s="6" t="s">
        <v>52</v>
      </c>
      <c r="S43" s="6">
        <v>8</v>
      </c>
      <c r="T43" t="s">
        <v>108</v>
      </c>
      <c r="U43" t="s">
        <v>54</v>
      </c>
      <c r="V43" s="6" t="s">
        <v>109</v>
      </c>
      <c r="W43" s="6" t="s">
        <v>56</v>
      </c>
      <c r="X43" s="6"/>
      <c r="Y43" s="6" t="s">
        <v>57</v>
      </c>
      <c r="Z43" s="6" t="s">
        <v>61</v>
      </c>
      <c r="AA43" s="11">
        <v>1</v>
      </c>
      <c r="AJ43" s="12">
        <f t="shared" si="1"/>
        <v>2.5</v>
      </c>
      <c r="AL43" s="13">
        <f t="shared" si="2"/>
        <v>1</v>
      </c>
      <c r="AM43" s="14">
        <v>2.3E-2</v>
      </c>
      <c r="AN43" s="14">
        <v>3.121</v>
      </c>
      <c r="AO43" s="13">
        <f t="shared" si="4"/>
        <v>0.40151206795507166</v>
      </c>
      <c r="AQ43" s="12">
        <f t="shared" si="3"/>
        <v>2.5000000000000001E-2</v>
      </c>
    </row>
    <row r="44" spans="1:46" ht="12.75" customHeight="1" x14ac:dyDescent="0.2">
      <c r="A44" s="6">
        <v>222</v>
      </c>
      <c r="B44" s="6">
        <v>5</v>
      </c>
      <c r="C44" s="7">
        <v>39888</v>
      </c>
      <c r="D44" s="6" t="s">
        <v>99</v>
      </c>
      <c r="E44" s="8" t="s">
        <v>45</v>
      </c>
      <c r="F44" s="9" t="s">
        <v>46</v>
      </c>
      <c r="G44" s="9" t="s">
        <v>47</v>
      </c>
      <c r="H44" s="9" t="s">
        <v>48</v>
      </c>
      <c r="I44" s="6" t="s">
        <v>100</v>
      </c>
      <c r="J44" s="6">
        <v>1</v>
      </c>
      <c r="K44" s="6">
        <v>3</v>
      </c>
      <c r="L44" s="6" t="s">
        <v>101</v>
      </c>
      <c r="M44" s="6" t="s">
        <v>51</v>
      </c>
      <c r="N44" s="6"/>
      <c r="O44" s="6"/>
      <c r="P44" s="10">
        <v>12</v>
      </c>
      <c r="Q44" s="10" t="str">
        <f t="shared" si="0"/>
        <v>10-15</v>
      </c>
      <c r="R44" s="6" t="s">
        <v>52</v>
      </c>
      <c r="S44" s="6">
        <v>1</v>
      </c>
      <c r="T44" s="16" t="s">
        <v>110</v>
      </c>
      <c r="U44" s="6" t="s">
        <v>75</v>
      </c>
      <c r="V44" s="6" t="s">
        <v>111</v>
      </c>
      <c r="W44" s="6" t="s">
        <v>89</v>
      </c>
      <c r="X44" s="6"/>
      <c r="Y44" s="6" t="s">
        <v>57</v>
      </c>
      <c r="Z44" s="6" t="s">
        <v>61</v>
      </c>
      <c r="AC44" s="11">
        <v>1</v>
      </c>
      <c r="AJ44" s="12">
        <f t="shared" si="1"/>
        <v>15</v>
      </c>
      <c r="AK44" s="12">
        <f>AJ44/1.222</f>
        <v>12.274959083469723</v>
      </c>
      <c r="AL44" s="13">
        <f t="shared" si="2"/>
        <v>1</v>
      </c>
      <c r="AM44" s="13">
        <v>0</v>
      </c>
      <c r="AN44" s="13">
        <v>1.222</v>
      </c>
      <c r="AO44" s="13">
        <f t="shared" si="4"/>
        <v>0</v>
      </c>
      <c r="AQ44" s="12">
        <f t="shared" si="3"/>
        <v>2.5000000000000001E-2</v>
      </c>
      <c r="AS44" s="12" t="s">
        <v>112</v>
      </c>
    </row>
    <row r="45" spans="1:46" s="17" customFormat="1" ht="12.75" customHeight="1" x14ac:dyDescent="0.2">
      <c r="A45" s="6">
        <v>222</v>
      </c>
      <c r="B45" s="6">
        <v>5</v>
      </c>
      <c r="C45" s="7">
        <v>39888</v>
      </c>
      <c r="D45" s="6" t="s">
        <v>99</v>
      </c>
      <c r="E45" s="8" t="s">
        <v>45</v>
      </c>
      <c r="F45" s="9" t="s">
        <v>46</v>
      </c>
      <c r="G45" s="9" t="s">
        <v>47</v>
      </c>
      <c r="H45" s="9" t="s">
        <v>48</v>
      </c>
      <c r="I45" s="6" t="s">
        <v>100</v>
      </c>
      <c r="J45" s="6">
        <v>1</v>
      </c>
      <c r="K45" s="6">
        <v>3</v>
      </c>
      <c r="L45" s="6" t="s">
        <v>101</v>
      </c>
      <c r="M45" s="6" t="s">
        <v>51</v>
      </c>
      <c r="N45" s="6"/>
      <c r="O45" s="6"/>
      <c r="P45" s="10">
        <v>12</v>
      </c>
      <c r="Q45" s="10" t="str">
        <f t="shared" si="0"/>
        <v>10-15</v>
      </c>
      <c r="R45" s="6" t="s">
        <v>52</v>
      </c>
      <c r="S45" s="6">
        <v>2</v>
      </c>
      <c r="T45" t="s">
        <v>53</v>
      </c>
      <c r="U45" t="s">
        <v>54</v>
      </c>
      <c r="V45" t="s">
        <v>55</v>
      </c>
      <c r="W45" t="s">
        <v>56</v>
      </c>
      <c r="X45" s="6"/>
      <c r="Y45" s="6" t="s">
        <v>57</v>
      </c>
      <c r="Z45" s="6" t="s">
        <v>58</v>
      </c>
      <c r="AA45" s="11"/>
      <c r="AB45" s="11"/>
      <c r="AC45" s="11">
        <v>3</v>
      </c>
      <c r="AD45" s="11"/>
      <c r="AE45" s="11"/>
      <c r="AF45" s="11"/>
      <c r="AG45" s="11"/>
      <c r="AH45" s="11"/>
      <c r="AI45" s="11"/>
      <c r="AJ45" s="12">
        <f t="shared" si="1"/>
        <v>15</v>
      </c>
      <c r="AK45" s="12"/>
      <c r="AL45" s="13">
        <f t="shared" si="2"/>
        <v>3</v>
      </c>
      <c r="AM45" s="14">
        <v>9.2999999999999992E-3</v>
      </c>
      <c r="AN45" s="14">
        <v>3.07</v>
      </c>
      <c r="AO45" s="13">
        <f t="shared" si="4"/>
        <v>37.938758397924737</v>
      </c>
      <c r="AP45" s="13"/>
      <c r="AQ45" s="12">
        <f t="shared" si="3"/>
        <v>7.4999999999999997E-2</v>
      </c>
      <c r="AR45" s="12"/>
      <c r="AS45" s="12"/>
      <c r="AT45" s="15"/>
    </row>
    <row r="46" spans="1:46" ht="12.75" customHeight="1" x14ac:dyDescent="0.2">
      <c r="A46" s="6">
        <v>222</v>
      </c>
      <c r="B46" s="6">
        <v>5</v>
      </c>
      <c r="C46" s="7">
        <v>39888</v>
      </c>
      <c r="D46" s="6" t="s">
        <v>99</v>
      </c>
      <c r="E46" s="8" t="s">
        <v>45</v>
      </c>
      <c r="F46" s="9" t="s">
        <v>46</v>
      </c>
      <c r="G46" s="9" t="s">
        <v>47</v>
      </c>
      <c r="H46" s="9" t="s">
        <v>48</v>
      </c>
      <c r="I46" s="6" t="s">
        <v>100</v>
      </c>
      <c r="J46" s="6">
        <v>1</v>
      </c>
      <c r="K46" s="6">
        <v>3</v>
      </c>
      <c r="L46" s="6" t="s">
        <v>101</v>
      </c>
      <c r="M46" s="6" t="s">
        <v>51</v>
      </c>
      <c r="N46" s="6"/>
      <c r="O46" s="6"/>
      <c r="P46" s="10">
        <v>12</v>
      </c>
      <c r="Q46" s="10" t="str">
        <f t="shared" si="0"/>
        <v>10-15</v>
      </c>
      <c r="R46" s="6" t="s">
        <v>52</v>
      </c>
      <c r="S46" s="6">
        <v>3</v>
      </c>
      <c r="T46" s="16" t="s">
        <v>113</v>
      </c>
      <c r="U46" s="6" t="s">
        <v>114</v>
      </c>
      <c r="V46" s="16" t="s">
        <v>115</v>
      </c>
      <c r="W46" s="16" t="s">
        <v>56</v>
      </c>
      <c r="X46" s="6"/>
      <c r="Y46" s="6" t="s">
        <v>57</v>
      </c>
      <c r="Z46" s="6" t="s">
        <v>64</v>
      </c>
      <c r="AE46" s="11">
        <v>1</v>
      </c>
      <c r="AJ46" s="12">
        <f t="shared" si="1"/>
        <v>35</v>
      </c>
      <c r="AK46">
        <f>AJ46/1.16064</f>
        <v>30.155776123518063</v>
      </c>
      <c r="AL46" s="13">
        <f t="shared" si="2"/>
        <v>1</v>
      </c>
      <c r="AM46" s="14">
        <v>5.2400000000000002E-2</v>
      </c>
      <c r="AN46" s="14">
        <v>2.69</v>
      </c>
      <c r="AO46" s="13">
        <f t="shared" si="4"/>
        <v>746.23278648304222</v>
      </c>
      <c r="AQ46" s="12">
        <f t="shared" si="3"/>
        <v>2.5000000000000001E-2</v>
      </c>
    </row>
    <row r="47" spans="1:46" ht="12.75" customHeight="1" x14ac:dyDescent="0.2">
      <c r="A47" s="6">
        <v>222</v>
      </c>
      <c r="B47" s="6">
        <v>5</v>
      </c>
      <c r="C47" s="7">
        <v>39888</v>
      </c>
      <c r="D47" s="6" t="s">
        <v>99</v>
      </c>
      <c r="E47" s="8" t="s">
        <v>45</v>
      </c>
      <c r="F47" s="9" t="s">
        <v>46</v>
      </c>
      <c r="G47" s="9" t="s">
        <v>47</v>
      </c>
      <c r="H47" s="9" t="s">
        <v>48</v>
      </c>
      <c r="I47" s="6" t="s">
        <v>100</v>
      </c>
      <c r="J47" s="6">
        <v>1</v>
      </c>
      <c r="K47" s="6">
        <v>3</v>
      </c>
      <c r="L47" s="6" t="s">
        <v>101</v>
      </c>
      <c r="M47" s="6" t="s">
        <v>51</v>
      </c>
      <c r="N47" s="6"/>
      <c r="O47" s="6"/>
      <c r="P47" s="10">
        <v>12</v>
      </c>
      <c r="Q47" s="10" t="str">
        <f t="shared" si="0"/>
        <v>10-15</v>
      </c>
      <c r="R47" s="6" t="s">
        <v>52</v>
      </c>
      <c r="S47" s="6">
        <v>4</v>
      </c>
      <c r="T47" t="s">
        <v>62</v>
      </c>
      <c r="U47" t="s">
        <v>54</v>
      </c>
      <c r="V47" t="s">
        <v>63</v>
      </c>
      <c r="W47" t="s">
        <v>56</v>
      </c>
      <c r="X47" s="6"/>
      <c r="Y47" s="6" t="s">
        <v>57</v>
      </c>
      <c r="Z47" s="6" t="s">
        <v>64</v>
      </c>
      <c r="AA47" s="11">
        <v>1</v>
      </c>
      <c r="AD47" s="11">
        <v>4</v>
      </c>
      <c r="AJ47" s="12">
        <f t="shared" si="1"/>
        <v>20.5</v>
      </c>
      <c r="AL47" s="13">
        <f t="shared" si="2"/>
        <v>5</v>
      </c>
      <c r="AM47" s="13">
        <v>1.32E-2</v>
      </c>
      <c r="AN47" s="13">
        <v>3.4356</v>
      </c>
      <c r="AO47" s="13">
        <f t="shared" si="4"/>
        <v>423.87274880668264</v>
      </c>
      <c r="AQ47" s="12">
        <f t="shared" si="3"/>
        <v>0.125</v>
      </c>
    </row>
    <row r="48" spans="1:46" ht="12.75" customHeight="1" x14ac:dyDescent="0.2">
      <c r="A48" s="6">
        <v>222</v>
      </c>
      <c r="B48" s="6">
        <v>5</v>
      </c>
      <c r="C48" s="7">
        <v>39888</v>
      </c>
      <c r="D48" s="6" t="s">
        <v>99</v>
      </c>
      <c r="E48" s="8" t="s">
        <v>45</v>
      </c>
      <c r="F48" s="9" t="s">
        <v>46</v>
      </c>
      <c r="G48" s="9" t="s">
        <v>47</v>
      </c>
      <c r="H48" s="9" t="s">
        <v>48</v>
      </c>
      <c r="I48" s="6" t="s">
        <v>100</v>
      </c>
      <c r="J48" s="6">
        <v>1</v>
      </c>
      <c r="K48" s="6">
        <v>3</v>
      </c>
      <c r="L48" s="6" t="s">
        <v>101</v>
      </c>
      <c r="M48" s="6" t="s">
        <v>51</v>
      </c>
      <c r="N48" s="6"/>
      <c r="O48" s="6"/>
      <c r="P48" s="10">
        <v>12</v>
      </c>
      <c r="Q48" s="10" t="str">
        <f t="shared" si="0"/>
        <v>10-15</v>
      </c>
      <c r="R48" s="6" t="s">
        <v>52</v>
      </c>
      <c r="S48" s="6">
        <v>5</v>
      </c>
      <c r="T48" t="s">
        <v>116</v>
      </c>
      <c r="U48" s="6" t="s">
        <v>54</v>
      </c>
      <c r="V48" s="16" t="s">
        <v>107</v>
      </c>
      <c r="W48" s="16" t="s">
        <v>56</v>
      </c>
      <c r="X48" s="6"/>
      <c r="Y48" s="6" t="s">
        <v>117</v>
      </c>
      <c r="Z48" s="6" t="s">
        <v>58</v>
      </c>
      <c r="AA48" s="11">
        <v>2</v>
      </c>
      <c r="AJ48" s="12">
        <f t="shared" si="1"/>
        <v>2.5</v>
      </c>
      <c r="AL48" s="13">
        <f t="shared" si="2"/>
        <v>2</v>
      </c>
      <c r="AM48" s="14">
        <v>8.0000000000000002E-3</v>
      </c>
      <c r="AN48" s="14">
        <v>3.137</v>
      </c>
      <c r="AO48" s="13">
        <f t="shared" si="4"/>
        <v>0.14171890699888887</v>
      </c>
      <c r="AQ48" s="12">
        <f t="shared" si="3"/>
        <v>0.05</v>
      </c>
    </row>
    <row r="49" spans="1:43" ht="12.75" customHeight="1" x14ac:dyDescent="0.2">
      <c r="A49" s="6">
        <v>222</v>
      </c>
      <c r="B49" s="6">
        <v>5</v>
      </c>
      <c r="C49" s="7">
        <v>39888</v>
      </c>
      <c r="D49" s="6" t="s">
        <v>99</v>
      </c>
      <c r="E49" s="8" t="s">
        <v>45</v>
      </c>
      <c r="F49" s="9" t="s">
        <v>46</v>
      </c>
      <c r="G49" s="9" t="s">
        <v>47</v>
      </c>
      <c r="H49" s="9" t="s">
        <v>48</v>
      </c>
      <c r="I49" s="6" t="s">
        <v>100</v>
      </c>
      <c r="J49" s="6">
        <v>1</v>
      </c>
      <c r="K49" s="6">
        <v>3</v>
      </c>
      <c r="L49" s="6" t="s">
        <v>101</v>
      </c>
      <c r="M49" s="6" t="s">
        <v>51</v>
      </c>
      <c r="N49" s="6"/>
      <c r="O49" s="6"/>
      <c r="P49" s="10">
        <v>12</v>
      </c>
      <c r="Q49" s="10" t="str">
        <f t="shared" si="0"/>
        <v>10-15</v>
      </c>
      <c r="R49" s="6" t="s">
        <v>52</v>
      </c>
      <c r="S49" s="6">
        <v>6</v>
      </c>
      <c r="T49" s="19" t="s">
        <v>85</v>
      </c>
      <c r="U49" s="6" t="s">
        <v>54</v>
      </c>
      <c r="V49" s="6" t="s">
        <v>86</v>
      </c>
      <c r="W49" s="6" t="s">
        <v>56</v>
      </c>
      <c r="X49" s="6"/>
      <c r="Y49" s="6" t="s">
        <v>57</v>
      </c>
      <c r="Z49" s="6" t="s">
        <v>61</v>
      </c>
      <c r="AA49" s="11">
        <v>1</v>
      </c>
      <c r="AJ49" s="12">
        <f t="shared" si="1"/>
        <v>2.5</v>
      </c>
      <c r="AL49" s="13">
        <f t="shared" si="2"/>
        <v>1</v>
      </c>
      <c r="AM49" s="14">
        <v>8.8999999999999999E-3</v>
      </c>
      <c r="AN49" s="14">
        <v>3</v>
      </c>
      <c r="AO49" s="13">
        <f t="shared" si="4"/>
        <v>0.13906250000000001</v>
      </c>
      <c r="AQ49" s="12">
        <f t="shared" si="3"/>
        <v>2.5000000000000001E-2</v>
      </c>
    </row>
    <row r="50" spans="1:43" ht="12.75" customHeight="1" x14ac:dyDescent="0.2">
      <c r="A50" s="6">
        <v>223</v>
      </c>
      <c r="B50" s="6">
        <v>5</v>
      </c>
      <c r="C50" s="7">
        <v>39888</v>
      </c>
      <c r="D50" s="6" t="s">
        <v>99</v>
      </c>
      <c r="E50" s="8" t="s">
        <v>45</v>
      </c>
      <c r="F50" s="9" t="s">
        <v>46</v>
      </c>
      <c r="G50" s="9" t="s">
        <v>47</v>
      </c>
      <c r="H50" s="9" t="s">
        <v>48</v>
      </c>
      <c r="I50" s="6" t="s">
        <v>100</v>
      </c>
      <c r="J50" s="6">
        <v>1</v>
      </c>
      <c r="K50" s="6">
        <v>4</v>
      </c>
      <c r="L50" s="6" t="s">
        <v>101</v>
      </c>
      <c r="M50" s="6" t="s">
        <v>51</v>
      </c>
      <c r="N50" s="6"/>
      <c r="O50" s="6"/>
      <c r="P50" s="10">
        <v>12</v>
      </c>
      <c r="Q50" s="10" t="str">
        <f t="shared" si="0"/>
        <v>10-15</v>
      </c>
      <c r="R50" s="6" t="s">
        <v>52</v>
      </c>
      <c r="S50" s="6">
        <v>1</v>
      </c>
      <c r="T50" t="s">
        <v>53</v>
      </c>
      <c r="U50" t="s">
        <v>54</v>
      </c>
      <c r="V50" t="s">
        <v>55</v>
      </c>
      <c r="W50" t="s">
        <v>56</v>
      </c>
      <c r="X50" s="6"/>
      <c r="Y50" s="6" t="s">
        <v>57</v>
      </c>
      <c r="Z50" s="6" t="s">
        <v>58</v>
      </c>
      <c r="AA50" s="11">
        <v>2</v>
      </c>
      <c r="AB50" s="11">
        <v>3</v>
      </c>
      <c r="AC50" s="11">
        <v>6</v>
      </c>
      <c r="AJ50" s="12">
        <f t="shared" si="1"/>
        <v>10.681818181818182</v>
      </c>
      <c r="AL50" s="13">
        <f t="shared" si="2"/>
        <v>11</v>
      </c>
      <c r="AM50" s="14">
        <v>9.2999999999999992E-3</v>
      </c>
      <c r="AN50" s="14">
        <v>3.07</v>
      </c>
      <c r="AO50" s="13">
        <f t="shared" si="4"/>
        <v>13.379000057504678</v>
      </c>
      <c r="AQ50" s="12">
        <f t="shared" si="3"/>
        <v>0.27500000000000002</v>
      </c>
    </row>
    <row r="51" spans="1:43" ht="12.75" customHeight="1" x14ac:dyDescent="0.2">
      <c r="A51" s="6">
        <v>223</v>
      </c>
      <c r="B51" s="6">
        <v>5</v>
      </c>
      <c r="C51" s="7">
        <v>39888</v>
      </c>
      <c r="D51" s="6" t="s">
        <v>99</v>
      </c>
      <c r="E51" s="8" t="s">
        <v>45</v>
      </c>
      <c r="F51" s="9" t="s">
        <v>46</v>
      </c>
      <c r="G51" s="9" t="s">
        <v>47</v>
      </c>
      <c r="H51" s="9" t="s">
        <v>48</v>
      </c>
      <c r="I51" s="6" t="s">
        <v>100</v>
      </c>
      <c r="J51" s="6">
        <v>1</v>
      </c>
      <c r="K51" s="6">
        <v>4</v>
      </c>
      <c r="L51" s="6" t="s">
        <v>101</v>
      </c>
      <c r="M51" s="6" t="s">
        <v>51</v>
      </c>
      <c r="N51" s="6"/>
      <c r="O51" s="6"/>
      <c r="P51" s="10">
        <v>12</v>
      </c>
      <c r="Q51" s="10" t="str">
        <f t="shared" si="0"/>
        <v>10-15</v>
      </c>
      <c r="R51" s="6" t="s">
        <v>52</v>
      </c>
      <c r="S51" s="6">
        <v>2</v>
      </c>
      <c r="T51" t="s">
        <v>62</v>
      </c>
      <c r="U51" t="s">
        <v>54</v>
      </c>
      <c r="V51" t="s">
        <v>63</v>
      </c>
      <c r="W51" t="s">
        <v>56</v>
      </c>
      <c r="X51" s="6"/>
      <c r="Y51" s="6" t="s">
        <v>57</v>
      </c>
      <c r="Z51" s="6" t="s">
        <v>64</v>
      </c>
      <c r="AA51" s="11">
        <v>6</v>
      </c>
      <c r="AB51" s="11">
        <v>6</v>
      </c>
      <c r="AC51" s="11">
        <v>3</v>
      </c>
      <c r="AJ51" s="12">
        <f t="shared" si="1"/>
        <v>7</v>
      </c>
      <c r="AK51">
        <f>AJ51/1.08687</f>
        <v>6.4405126648081188</v>
      </c>
      <c r="AL51" s="13">
        <f t="shared" si="2"/>
        <v>15</v>
      </c>
      <c r="AM51" s="14">
        <v>1.21E-2</v>
      </c>
      <c r="AN51" s="14">
        <v>3.161</v>
      </c>
      <c r="AO51" s="13">
        <f t="shared" si="4"/>
        <v>5.6772794889720872</v>
      </c>
      <c r="AQ51" s="12">
        <f t="shared" si="3"/>
        <v>0.375</v>
      </c>
    </row>
    <row r="52" spans="1:43" ht="12.75" customHeight="1" x14ac:dyDescent="0.2">
      <c r="A52" s="6">
        <v>223</v>
      </c>
      <c r="B52" s="6">
        <v>5</v>
      </c>
      <c r="C52" s="7">
        <v>39888</v>
      </c>
      <c r="D52" s="6" t="s">
        <v>99</v>
      </c>
      <c r="E52" s="8" t="s">
        <v>45</v>
      </c>
      <c r="F52" s="9" t="s">
        <v>46</v>
      </c>
      <c r="G52" s="9" t="s">
        <v>47</v>
      </c>
      <c r="H52" s="9" t="s">
        <v>48</v>
      </c>
      <c r="I52" s="6" t="s">
        <v>100</v>
      </c>
      <c r="J52" s="6">
        <v>1</v>
      </c>
      <c r="K52" s="6">
        <v>4</v>
      </c>
      <c r="L52" s="6" t="s">
        <v>101</v>
      </c>
      <c r="M52" s="6" t="s">
        <v>51</v>
      </c>
      <c r="N52" s="6"/>
      <c r="O52" s="6"/>
      <c r="P52" s="10">
        <v>12</v>
      </c>
      <c r="Q52" s="10" t="str">
        <f t="shared" si="0"/>
        <v>10-15</v>
      </c>
      <c r="R52" s="6" t="s">
        <v>52</v>
      </c>
      <c r="S52" s="6">
        <v>3</v>
      </c>
      <c r="T52" t="s">
        <v>118</v>
      </c>
      <c r="U52" t="s">
        <v>66</v>
      </c>
      <c r="V52" t="s">
        <v>119</v>
      </c>
      <c r="W52" t="s">
        <v>56</v>
      </c>
      <c r="X52" s="6"/>
      <c r="Y52" s="6" t="s">
        <v>57</v>
      </c>
      <c r="Z52" s="6" t="s">
        <v>61</v>
      </c>
      <c r="AB52" s="11">
        <v>4</v>
      </c>
      <c r="AJ52" s="12">
        <f t="shared" si="1"/>
        <v>7.5</v>
      </c>
      <c r="AL52" s="13">
        <f t="shared" si="2"/>
        <v>4</v>
      </c>
      <c r="AM52" s="14">
        <v>2.5999999999999999E-2</v>
      </c>
      <c r="AN52" s="14">
        <v>2.87</v>
      </c>
      <c r="AO52" s="13">
        <f t="shared" si="4"/>
        <v>8.441102499635198</v>
      </c>
      <c r="AQ52" s="12">
        <f t="shared" si="3"/>
        <v>0.1</v>
      </c>
    </row>
    <row r="53" spans="1:43" ht="12.75" customHeight="1" x14ac:dyDescent="0.2">
      <c r="A53" s="6">
        <v>223</v>
      </c>
      <c r="B53" s="6">
        <v>5</v>
      </c>
      <c r="C53" s="7">
        <v>39888</v>
      </c>
      <c r="D53" s="6" t="s">
        <v>99</v>
      </c>
      <c r="E53" s="8" t="s">
        <v>45</v>
      </c>
      <c r="F53" s="9" t="s">
        <v>46</v>
      </c>
      <c r="G53" s="9" t="s">
        <v>47</v>
      </c>
      <c r="H53" s="9" t="s">
        <v>48</v>
      </c>
      <c r="I53" s="6" t="s">
        <v>100</v>
      </c>
      <c r="J53" s="6">
        <v>1</v>
      </c>
      <c r="K53" s="6">
        <v>4</v>
      </c>
      <c r="L53" s="6" t="s">
        <v>101</v>
      </c>
      <c r="M53" s="6" t="s">
        <v>51</v>
      </c>
      <c r="N53" s="6"/>
      <c r="O53" s="6"/>
      <c r="P53" s="10">
        <v>12</v>
      </c>
      <c r="Q53" s="10" t="str">
        <f t="shared" si="0"/>
        <v>10-15</v>
      </c>
      <c r="R53" s="6" t="s">
        <v>52</v>
      </c>
      <c r="S53" s="6">
        <v>4</v>
      </c>
      <c r="T53" t="s">
        <v>90</v>
      </c>
      <c r="U53" t="s">
        <v>66</v>
      </c>
      <c r="V53" t="s">
        <v>67</v>
      </c>
      <c r="W53" t="s">
        <v>56</v>
      </c>
      <c r="X53" s="6"/>
      <c r="Y53" s="10" t="s">
        <v>57</v>
      </c>
      <c r="Z53" s="10" t="s">
        <v>58</v>
      </c>
      <c r="AB53" s="11">
        <v>1</v>
      </c>
      <c r="AJ53" s="12">
        <f t="shared" si="1"/>
        <v>7.5</v>
      </c>
      <c r="AL53" s="13">
        <f t="shared" si="2"/>
        <v>1</v>
      </c>
      <c r="AM53" s="14">
        <v>1.44E-2</v>
      </c>
      <c r="AN53" s="14">
        <v>3.1</v>
      </c>
      <c r="AO53" s="13">
        <f t="shared" si="4"/>
        <v>7.4310880735179419</v>
      </c>
      <c r="AQ53" s="12">
        <f t="shared" si="3"/>
        <v>2.5000000000000001E-2</v>
      </c>
    </row>
    <row r="54" spans="1:43" ht="12.75" customHeight="1" x14ac:dyDescent="0.2">
      <c r="A54" s="6">
        <v>223</v>
      </c>
      <c r="B54" s="6">
        <v>5</v>
      </c>
      <c r="C54" s="7">
        <v>39888</v>
      </c>
      <c r="D54" s="6" t="s">
        <v>99</v>
      </c>
      <c r="E54" s="8" t="s">
        <v>45</v>
      </c>
      <c r="F54" s="9" t="s">
        <v>46</v>
      </c>
      <c r="G54" s="9" t="s">
        <v>47</v>
      </c>
      <c r="H54" s="9" t="s">
        <v>48</v>
      </c>
      <c r="I54" s="6" t="s">
        <v>100</v>
      </c>
      <c r="J54" s="6">
        <v>1</v>
      </c>
      <c r="K54" s="6">
        <v>4</v>
      </c>
      <c r="L54" s="6" t="s">
        <v>101</v>
      </c>
      <c r="M54" s="6" t="s">
        <v>51</v>
      </c>
      <c r="N54" s="6"/>
      <c r="O54" s="6"/>
      <c r="P54" s="10">
        <v>12</v>
      </c>
      <c r="Q54" s="10" t="str">
        <f t="shared" si="0"/>
        <v>10-15</v>
      </c>
      <c r="R54" s="6" t="s">
        <v>52</v>
      </c>
      <c r="S54" s="6">
        <v>5</v>
      </c>
      <c r="T54" s="16" t="s">
        <v>120</v>
      </c>
      <c r="U54" s="16" t="s">
        <v>104</v>
      </c>
      <c r="V54" s="16" t="s">
        <v>107</v>
      </c>
      <c r="W54" s="16" t="s">
        <v>56</v>
      </c>
      <c r="X54" s="6"/>
      <c r="Y54" s="6" t="s">
        <v>57</v>
      </c>
      <c r="Z54" s="6" t="s">
        <v>61</v>
      </c>
      <c r="AA54" s="11">
        <v>3</v>
      </c>
      <c r="AJ54" s="12">
        <f t="shared" si="1"/>
        <v>2.5</v>
      </c>
      <c r="AL54" s="13">
        <f t="shared" si="2"/>
        <v>3</v>
      </c>
      <c r="AM54" s="14">
        <v>2.1299999999999999E-2</v>
      </c>
      <c r="AN54" s="14">
        <v>2.8235000000000001</v>
      </c>
      <c r="AO54" s="13">
        <f t="shared" si="4"/>
        <v>0.28311522044385118</v>
      </c>
      <c r="AQ54" s="12">
        <f t="shared" si="3"/>
        <v>7.4999999999999997E-2</v>
      </c>
    </row>
    <row r="55" spans="1:43" ht="12.75" customHeight="1" x14ac:dyDescent="0.2">
      <c r="A55" s="6">
        <v>223</v>
      </c>
      <c r="B55" s="6">
        <v>5</v>
      </c>
      <c r="C55" s="7">
        <v>39888</v>
      </c>
      <c r="D55" s="6" t="s">
        <v>99</v>
      </c>
      <c r="E55" s="8" t="s">
        <v>45</v>
      </c>
      <c r="F55" s="9" t="s">
        <v>46</v>
      </c>
      <c r="G55" s="9" t="s">
        <v>47</v>
      </c>
      <c r="H55" s="9" t="s">
        <v>48</v>
      </c>
      <c r="I55" s="6" t="s">
        <v>100</v>
      </c>
      <c r="J55" s="6">
        <v>1</v>
      </c>
      <c r="K55" s="6">
        <v>4</v>
      </c>
      <c r="L55" s="6" t="s">
        <v>101</v>
      </c>
      <c r="M55" s="6" t="s">
        <v>51</v>
      </c>
      <c r="N55" s="6"/>
      <c r="O55" s="6"/>
      <c r="P55" s="10">
        <v>12</v>
      </c>
      <c r="Q55" s="10" t="str">
        <f t="shared" si="0"/>
        <v>10-15</v>
      </c>
      <c r="R55" s="6" t="s">
        <v>52</v>
      </c>
      <c r="S55" s="6">
        <v>6</v>
      </c>
      <c r="T55" t="s">
        <v>59</v>
      </c>
      <c r="U55" t="s">
        <v>54</v>
      </c>
      <c r="V55" t="s">
        <v>60</v>
      </c>
      <c r="W55" t="s">
        <v>56</v>
      </c>
      <c r="X55" s="6"/>
      <c r="Y55" s="10" t="s">
        <v>57</v>
      </c>
      <c r="Z55" s="10" t="s">
        <v>61</v>
      </c>
      <c r="AB55" s="11">
        <v>1</v>
      </c>
      <c r="AJ55" s="12">
        <f t="shared" si="1"/>
        <v>7.5</v>
      </c>
      <c r="AL55" s="13">
        <f t="shared" si="2"/>
        <v>1</v>
      </c>
      <c r="AM55" s="14">
        <v>8.6999999999999994E-3</v>
      </c>
      <c r="AN55" s="14">
        <v>3.202</v>
      </c>
      <c r="AO55" s="13">
        <f t="shared" si="4"/>
        <v>5.5139829389005399</v>
      </c>
      <c r="AQ55" s="12">
        <f t="shared" si="3"/>
        <v>2.5000000000000001E-2</v>
      </c>
    </row>
    <row r="56" spans="1:43" ht="12.75" customHeight="1" x14ac:dyDescent="0.2">
      <c r="A56" s="6">
        <v>223</v>
      </c>
      <c r="B56" s="6">
        <v>5</v>
      </c>
      <c r="C56" s="7">
        <v>39888</v>
      </c>
      <c r="D56" s="6" t="s">
        <v>99</v>
      </c>
      <c r="E56" s="8" t="s">
        <v>45</v>
      </c>
      <c r="F56" s="9" t="s">
        <v>46</v>
      </c>
      <c r="G56" s="9" t="s">
        <v>47</v>
      </c>
      <c r="H56" s="9" t="s">
        <v>48</v>
      </c>
      <c r="I56" s="6" t="s">
        <v>100</v>
      </c>
      <c r="J56" s="6">
        <v>1</v>
      </c>
      <c r="K56" s="6">
        <v>4</v>
      </c>
      <c r="L56" s="6" t="s">
        <v>101</v>
      </c>
      <c r="M56" s="6" t="s">
        <v>51</v>
      </c>
      <c r="N56" s="6"/>
      <c r="O56" s="6"/>
      <c r="P56" s="10">
        <v>12</v>
      </c>
      <c r="Q56" s="10" t="str">
        <f t="shared" si="0"/>
        <v>10-15</v>
      </c>
      <c r="R56" s="6" t="s">
        <v>52</v>
      </c>
      <c r="S56" s="6">
        <v>7</v>
      </c>
      <c r="T56" t="s">
        <v>108</v>
      </c>
      <c r="U56" t="s">
        <v>54</v>
      </c>
      <c r="V56" s="6" t="s">
        <v>109</v>
      </c>
      <c r="W56" s="6" t="s">
        <v>56</v>
      </c>
      <c r="X56" s="6"/>
      <c r="Y56" s="6" t="s">
        <v>57</v>
      </c>
      <c r="Z56" s="6" t="s">
        <v>61</v>
      </c>
      <c r="AA56" s="11">
        <v>1</v>
      </c>
      <c r="AJ56" s="12">
        <f t="shared" si="1"/>
        <v>2.5</v>
      </c>
      <c r="AL56" s="13">
        <f t="shared" si="2"/>
        <v>1</v>
      </c>
      <c r="AM56" s="14">
        <v>2.3E-2</v>
      </c>
      <c r="AN56" s="14">
        <v>3.121</v>
      </c>
      <c r="AO56" s="13">
        <f t="shared" si="4"/>
        <v>0.40151206795507166</v>
      </c>
      <c r="AQ56" s="12">
        <f t="shared" si="3"/>
        <v>2.5000000000000001E-2</v>
      </c>
    </row>
    <row r="57" spans="1:43" ht="12.75" customHeight="1" x14ac:dyDescent="0.2">
      <c r="A57" s="6">
        <v>224</v>
      </c>
      <c r="B57" s="6">
        <v>5</v>
      </c>
      <c r="C57" s="7">
        <v>39888</v>
      </c>
      <c r="D57" s="6" t="s">
        <v>99</v>
      </c>
      <c r="E57" s="8" t="s">
        <v>45</v>
      </c>
      <c r="F57" s="9" t="s">
        <v>46</v>
      </c>
      <c r="G57" s="9" t="s">
        <v>47</v>
      </c>
      <c r="H57" s="9" t="s">
        <v>48</v>
      </c>
      <c r="I57" s="6" t="s">
        <v>100</v>
      </c>
      <c r="J57" s="6">
        <v>1</v>
      </c>
      <c r="K57" s="6">
        <v>5</v>
      </c>
      <c r="L57" s="6" t="s">
        <v>101</v>
      </c>
      <c r="M57" s="6" t="s">
        <v>51</v>
      </c>
      <c r="N57" s="6"/>
      <c r="O57" s="6"/>
      <c r="P57" s="10">
        <v>12</v>
      </c>
      <c r="Q57" s="10" t="str">
        <f t="shared" si="0"/>
        <v>10-15</v>
      </c>
      <c r="R57" s="6" t="s">
        <v>52</v>
      </c>
      <c r="S57" s="6">
        <v>1</v>
      </c>
      <c r="T57" t="s">
        <v>53</v>
      </c>
      <c r="U57" t="s">
        <v>54</v>
      </c>
      <c r="V57" t="s">
        <v>55</v>
      </c>
      <c r="W57" t="s">
        <v>56</v>
      </c>
      <c r="X57" s="6"/>
      <c r="Y57" s="6" t="s">
        <v>57</v>
      </c>
      <c r="Z57" s="6" t="s">
        <v>58</v>
      </c>
      <c r="AA57" s="11">
        <v>2</v>
      </c>
      <c r="AB57" s="11">
        <v>8</v>
      </c>
      <c r="AC57" s="11">
        <v>3</v>
      </c>
      <c r="AJ57" s="12">
        <f t="shared" si="1"/>
        <v>8.4615384615384617</v>
      </c>
      <c r="AL57" s="13">
        <f t="shared" si="2"/>
        <v>13</v>
      </c>
      <c r="AM57" s="14">
        <v>9.2999999999999992E-3</v>
      </c>
      <c r="AN57" s="14">
        <v>3.07</v>
      </c>
      <c r="AO57" s="13">
        <f t="shared" si="4"/>
        <v>6.5426305983096169</v>
      </c>
      <c r="AQ57" s="12">
        <f t="shared" si="3"/>
        <v>0.32500000000000001</v>
      </c>
    </row>
    <row r="58" spans="1:43" ht="12.75" customHeight="1" x14ac:dyDescent="0.2">
      <c r="A58" s="6">
        <v>224</v>
      </c>
      <c r="B58" s="6">
        <v>5</v>
      </c>
      <c r="C58" s="7">
        <v>39888</v>
      </c>
      <c r="D58" s="6" t="s">
        <v>99</v>
      </c>
      <c r="E58" s="8" t="s">
        <v>45</v>
      </c>
      <c r="F58" s="9" t="s">
        <v>46</v>
      </c>
      <c r="G58" s="9" t="s">
        <v>47</v>
      </c>
      <c r="H58" s="9" t="s">
        <v>48</v>
      </c>
      <c r="I58" s="6" t="s">
        <v>100</v>
      </c>
      <c r="J58" s="6">
        <v>1</v>
      </c>
      <c r="K58" s="6">
        <v>5</v>
      </c>
      <c r="L58" s="6" t="s">
        <v>101</v>
      </c>
      <c r="M58" s="6" t="s">
        <v>51</v>
      </c>
      <c r="N58" s="6"/>
      <c r="O58" s="6"/>
      <c r="P58" s="10">
        <v>12</v>
      </c>
      <c r="Q58" s="10" t="str">
        <f t="shared" si="0"/>
        <v>10-15</v>
      </c>
      <c r="R58" s="6" t="s">
        <v>52</v>
      </c>
      <c r="S58" s="6">
        <v>2</v>
      </c>
      <c r="T58" t="s">
        <v>62</v>
      </c>
      <c r="U58" t="s">
        <v>54</v>
      </c>
      <c r="V58" t="s">
        <v>63</v>
      </c>
      <c r="W58" t="s">
        <v>56</v>
      </c>
      <c r="X58" s="6"/>
      <c r="Y58" s="6" t="s">
        <v>57</v>
      </c>
      <c r="Z58" s="6" t="s">
        <v>64</v>
      </c>
      <c r="AA58" s="11">
        <v>13</v>
      </c>
      <c r="AB58" s="11">
        <v>4</v>
      </c>
      <c r="AC58" s="11">
        <v>1</v>
      </c>
      <c r="AJ58" s="12">
        <f t="shared" si="1"/>
        <v>4.3055555555555554</v>
      </c>
      <c r="AK58">
        <f>AJ58/1.08687</f>
        <v>3.9614264406557873</v>
      </c>
      <c r="AL58" s="13">
        <f t="shared" si="2"/>
        <v>18</v>
      </c>
      <c r="AM58" s="14">
        <v>1.21E-2</v>
      </c>
      <c r="AN58" s="14">
        <v>3.161</v>
      </c>
      <c r="AO58" s="13">
        <f t="shared" si="4"/>
        <v>1.2216636822266402</v>
      </c>
      <c r="AQ58" s="12">
        <f t="shared" si="3"/>
        <v>0.45</v>
      </c>
    </row>
    <row r="59" spans="1:43" ht="12.75" customHeight="1" x14ac:dyDescent="0.2">
      <c r="A59" s="6">
        <v>224</v>
      </c>
      <c r="B59" s="6">
        <v>5</v>
      </c>
      <c r="C59" s="7">
        <v>39888</v>
      </c>
      <c r="D59" s="6" t="s">
        <v>99</v>
      </c>
      <c r="E59" s="8" t="s">
        <v>45</v>
      </c>
      <c r="F59" s="9" t="s">
        <v>46</v>
      </c>
      <c r="G59" s="9" t="s">
        <v>47</v>
      </c>
      <c r="H59" s="9" t="s">
        <v>48</v>
      </c>
      <c r="I59" s="6" t="s">
        <v>100</v>
      </c>
      <c r="J59" s="6">
        <v>1</v>
      </c>
      <c r="K59" s="6">
        <v>5</v>
      </c>
      <c r="L59" s="6" t="s">
        <v>101</v>
      </c>
      <c r="M59" s="6" t="s">
        <v>51</v>
      </c>
      <c r="N59" s="6"/>
      <c r="O59" s="6"/>
      <c r="P59" s="10">
        <v>12</v>
      </c>
      <c r="Q59" s="10" t="str">
        <f t="shared" si="0"/>
        <v>10-15</v>
      </c>
      <c r="R59" s="6" t="s">
        <v>52</v>
      </c>
      <c r="S59" s="6">
        <v>3</v>
      </c>
      <c r="T59" t="s">
        <v>68</v>
      </c>
      <c r="U59" t="s">
        <v>69</v>
      </c>
      <c r="V59" t="s">
        <v>70</v>
      </c>
      <c r="W59" t="s">
        <v>56</v>
      </c>
      <c r="X59" s="6"/>
      <c r="Y59" s="10" t="s">
        <v>57</v>
      </c>
      <c r="Z59" s="10" t="s">
        <v>61</v>
      </c>
      <c r="AB59" s="11">
        <v>2</v>
      </c>
      <c r="AJ59" s="12">
        <f t="shared" si="1"/>
        <v>7.5</v>
      </c>
      <c r="AL59" s="13">
        <f t="shared" si="2"/>
        <v>2</v>
      </c>
      <c r="AM59" s="14">
        <v>1.2800000000000001E-2</v>
      </c>
      <c r="AN59" s="14">
        <v>3.036</v>
      </c>
      <c r="AO59" s="13">
        <f t="shared" si="4"/>
        <v>5.8062531280003862</v>
      </c>
      <c r="AQ59" s="12">
        <f t="shared" si="3"/>
        <v>0.05</v>
      </c>
    </row>
    <row r="60" spans="1:43" ht="12.75" customHeight="1" x14ac:dyDescent="0.2">
      <c r="A60" s="6">
        <v>224</v>
      </c>
      <c r="B60" s="6">
        <v>5</v>
      </c>
      <c r="C60" s="7">
        <v>39888</v>
      </c>
      <c r="D60" s="6" t="s">
        <v>99</v>
      </c>
      <c r="E60" s="8" t="s">
        <v>45</v>
      </c>
      <c r="F60" s="9" t="s">
        <v>46</v>
      </c>
      <c r="G60" s="9" t="s">
        <v>47</v>
      </c>
      <c r="H60" s="9" t="s">
        <v>48</v>
      </c>
      <c r="I60" s="6" t="s">
        <v>100</v>
      </c>
      <c r="J60" s="6">
        <v>1</v>
      </c>
      <c r="K60" s="6">
        <v>5</v>
      </c>
      <c r="L60" s="6" t="s">
        <v>101</v>
      </c>
      <c r="M60" s="6" t="s">
        <v>51</v>
      </c>
      <c r="N60" s="6"/>
      <c r="O60" s="6"/>
      <c r="P60" s="10">
        <v>12</v>
      </c>
      <c r="Q60" s="10" t="str">
        <f t="shared" si="0"/>
        <v>10-15</v>
      </c>
      <c r="R60" s="6" t="s">
        <v>52</v>
      </c>
      <c r="S60" s="6">
        <v>4</v>
      </c>
      <c r="T60" t="s">
        <v>59</v>
      </c>
      <c r="U60" t="s">
        <v>54</v>
      </c>
      <c r="V60" t="s">
        <v>60</v>
      </c>
      <c r="W60" t="s">
        <v>56</v>
      </c>
      <c r="X60" s="6"/>
      <c r="Y60" s="10" t="s">
        <v>57</v>
      </c>
      <c r="Z60" s="10" t="s">
        <v>61</v>
      </c>
      <c r="AB60" s="11">
        <v>1</v>
      </c>
      <c r="AJ60" s="12">
        <f t="shared" si="1"/>
        <v>7.5</v>
      </c>
      <c r="AL60" s="13">
        <f t="shared" si="2"/>
        <v>1</v>
      </c>
      <c r="AM60" s="14">
        <v>8.6999999999999994E-3</v>
      </c>
      <c r="AN60" s="14">
        <v>3.202</v>
      </c>
      <c r="AO60" s="13">
        <f t="shared" si="4"/>
        <v>5.5139829389005399</v>
      </c>
      <c r="AQ60" s="12">
        <f t="shared" si="3"/>
        <v>2.5000000000000001E-2</v>
      </c>
    </row>
    <row r="61" spans="1:43" ht="12.75" customHeight="1" x14ac:dyDescent="0.2">
      <c r="A61" s="6">
        <v>224</v>
      </c>
      <c r="B61" s="6">
        <v>5</v>
      </c>
      <c r="C61" s="7">
        <v>39888</v>
      </c>
      <c r="D61" s="6" t="s">
        <v>99</v>
      </c>
      <c r="E61" s="8" t="s">
        <v>45</v>
      </c>
      <c r="F61" s="9" t="s">
        <v>46</v>
      </c>
      <c r="G61" s="9" t="s">
        <v>47</v>
      </c>
      <c r="H61" s="9" t="s">
        <v>48</v>
      </c>
      <c r="I61" s="6" t="s">
        <v>100</v>
      </c>
      <c r="J61" s="6">
        <v>1</v>
      </c>
      <c r="K61" s="6">
        <v>5</v>
      </c>
      <c r="L61" s="6" t="s">
        <v>101</v>
      </c>
      <c r="M61" s="6" t="s">
        <v>51</v>
      </c>
      <c r="N61" s="6"/>
      <c r="O61" s="6"/>
      <c r="P61" s="10">
        <v>12</v>
      </c>
      <c r="Q61" s="10" t="str">
        <f t="shared" si="0"/>
        <v>10-15</v>
      </c>
      <c r="R61" s="6" t="s">
        <v>52</v>
      </c>
      <c r="S61" s="6">
        <v>5</v>
      </c>
      <c r="T61" s="16" t="s">
        <v>120</v>
      </c>
      <c r="U61" s="16" t="s">
        <v>104</v>
      </c>
      <c r="V61" s="16" t="s">
        <v>107</v>
      </c>
      <c r="W61" s="16" t="s">
        <v>56</v>
      </c>
      <c r="X61" s="6"/>
      <c r="Y61" s="6" t="s">
        <v>57</v>
      </c>
      <c r="Z61" s="6" t="s">
        <v>61</v>
      </c>
      <c r="AA61" s="11">
        <v>1</v>
      </c>
      <c r="AJ61" s="12">
        <f t="shared" si="1"/>
        <v>2.5</v>
      </c>
      <c r="AL61" s="13">
        <f t="shared" si="2"/>
        <v>1</v>
      </c>
      <c r="AM61" s="14">
        <v>2.1299999999999999E-2</v>
      </c>
      <c r="AN61" s="14">
        <v>2.8235000000000001</v>
      </c>
      <c r="AO61" s="13">
        <f t="shared" si="4"/>
        <v>0.28311522044385118</v>
      </c>
      <c r="AQ61" s="12">
        <f t="shared" si="3"/>
        <v>2.5000000000000001E-2</v>
      </c>
    </row>
    <row r="62" spans="1:43" ht="12.75" customHeight="1" x14ac:dyDescent="0.2">
      <c r="A62" s="6">
        <v>225</v>
      </c>
      <c r="B62" s="6">
        <v>5</v>
      </c>
      <c r="C62" s="7">
        <v>39888</v>
      </c>
      <c r="D62" s="6" t="s">
        <v>99</v>
      </c>
      <c r="E62" s="8" t="s">
        <v>45</v>
      </c>
      <c r="F62" s="9" t="s">
        <v>46</v>
      </c>
      <c r="G62" s="9" t="s">
        <v>47</v>
      </c>
      <c r="H62" s="9" t="s">
        <v>48</v>
      </c>
      <c r="I62" s="6" t="s">
        <v>100</v>
      </c>
      <c r="J62" s="6">
        <v>1</v>
      </c>
      <c r="K62" s="6">
        <v>6</v>
      </c>
      <c r="L62" s="6" t="s">
        <v>101</v>
      </c>
      <c r="M62" s="6" t="s">
        <v>51</v>
      </c>
      <c r="N62" s="6"/>
      <c r="O62" s="6"/>
      <c r="P62" s="10">
        <v>12</v>
      </c>
      <c r="Q62" s="10" t="str">
        <f t="shared" si="0"/>
        <v>10-15</v>
      </c>
      <c r="R62" s="6" t="s">
        <v>52</v>
      </c>
      <c r="S62" s="6">
        <v>1</v>
      </c>
      <c r="T62" t="s">
        <v>74</v>
      </c>
      <c r="U62" s="16" t="s">
        <v>75</v>
      </c>
      <c r="V62" t="s">
        <v>76</v>
      </c>
      <c r="W62" t="s">
        <v>56</v>
      </c>
      <c r="X62" s="6"/>
      <c r="Y62" s="10" t="s">
        <v>77</v>
      </c>
      <c r="Z62" s="10" t="s">
        <v>64</v>
      </c>
      <c r="AE62" s="11">
        <v>3</v>
      </c>
      <c r="AJ62" s="12">
        <f t="shared" si="1"/>
        <v>35</v>
      </c>
      <c r="AL62" s="13">
        <f t="shared" si="2"/>
        <v>3</v>
      </c>
      <c r="AM62" s="14">
        <v>2.06E-2</v>
      </c>
      <c r="AN62" s="14">
        <v>2.8980000000000001</v>
      </c>
      <c r="AO62" s="13">
        <f t="shared" si="4"/>
        <v>614.5771553205542</v>
      </c>
      <c r="AQ62" s="12">
        <f t="shared" si="3"/>
        <v>7.4999999999999997E-2</v>
      </c>
    </row>
    <row r="63" spans="1:43" ht="12.75" customHeight="1" x14ac:dyDescent="0.2">
      <c r="A63" s="6">
        <v>225</v>
      </c>
      <c r="B63" s="6">
        <v>5</v>
      </c>
      <c r="C63" s="7">
        <v>39888</v>
      </c>
      <c r="D63" s="6" t="s">
        <v>99</v>
      </c>
      <c r="E63" s="8" t="s">
        <v>45</v>
      </c>
      <c r="F63" s="9" t="s">
        <v>46</v>
      </c>
      <c r="G63" s="9" t="s">
        <v>47</v>
      </c>
      <c r="H63" s="9" t="s">
        <v>48</v>
      </c>
      <c r="I63" s="6" t="s">
        <v>100</v>
      </c>
      <c r="J63" s="6">
        <v>1</v>
      </c>
      <c r="K63" s="6">
        <v>6</v>
      </c>
      <c r="L63" s="6" t="s">
        <v>101</v>
      </c>
      <c r="M63" s="6" t="s">
        <v>51</v>
      </c>
      <c r="N63" s="6"/>
      <c r="O63" s="6"/>
      <c r="P63" s="10">
        <v>12</v>
      </c>
      <c r="Q63" s="10" t="str">
        <f t="shared" si="0"/>
        <v>10-15</v>
      </c>
      <c r="R63" s="6" t="s">
        <v>52</v>
      </c>
      <c r="S63" s="6">
        <v>2</v>
      </c>
      <c r="T63" t="s">
        <v>53</v>
      </c>
      <c r="U63" t="s">
        <v>54</v>
      </c>
      <c r="V63" t="s">
        <v>55</v>
      </c>
      <c r="W63" t="s">
        <v>56</v>
      </c>
      <c r="X63" s="6"/>
      <c r="Y63" s="6" t="s">
        <v>57</v>
      </c>
      <c r="Z63" s="6" t="s">
        <v>58</v>
      </c>
      <c r="AB63" s="11">
        <v>3</v>
      </c>
      <c r="AC63" s="11">
        <v>6</v>
      </c>
      <c r="AJ63" s="12">
        <f t="shared" si="1"/>
        <v>12.5</v>
      </c>
      <c r="AL63" s="13">
        <f t="shared" si="2"/>
        <v>9</v>
      </c>
      <c r="AM63" s="14">
        <v>9.2999999999999992E-3</v>
      </c>
      <c r="AN63" s="14">
        <v>3.07</v>
      </c>
      <c r="AO63" s="13">
        <f t="shared" si="4"/>
        <v>21.676875760595131</v>
      </c>
      <c r="AQ63" s="12">
        <f t="shared" si="3"/>
        <v>0.22500000000000001</v>
      </c>
    </row>
    <row r="64" spans="1:43" ht="12.75" customHeight="1" x14ac:dyDescent="0.2">
      <c r="A64" s="6">
        <v>225</v>
      </c>
      <c r="B64" s="6">
        <v>5</v>
      </c>
      <c r="C64" s="7">
        <v>39888</v>
      </c>
      <c r="D64" s="6" t="s">
        <v>99</v>
      </c>
      <c r="E64" s="8" t="s">
        <v>45</v>
      </c>
      <c r="F64" s="9" t="s">
        <v>46</v>
      </c>
      <c r="G64" s="9" t="s">
        <v>47</v>
      </c>
      <c r="H64" s="9" t="s">
        <v>48</v>
      </c>
      <c r="I64" s="6" t="s">
        <v>100</v>
      </c>
      <c r="J64" s="6">
        <v>1</v>
      </c>
      <c r="K64" s="6">
        <v>6</v>
      </c>
      <c r="L64" s="6" t="s">
        <v>101</v>
      </c>
      <c r="M64" s="6" t="s">
        <v>51</v>
      </c>
      <c r="N64" s="6"/>
      <c r="O64" s="6"/>
      <c r="P64" s="10">
        <v>12</v>
      </c>
      <c r="Q64" s="10" t="str">
        <f t="shared" si="0"/>
        <v>10-15</v>
      </c>
      <c r="R64" s="6" t="s">
        <v>52</v>
      </c>
      <c r="S64" s="6">
        <v>3</v>
      </c>
      <c r="T64" t="s">
        <v>83</v>
      </c>
      <c r="U64" t="s">
        <v>69</v>
      </c>
      <c r="V64" t="s">
        <v>84</v>
      </c>
      <c r="W64" t="s">
        <v>56</v>
      </c>
      <c r="X64" s="6"/>
      <c r="Y64" s="10" t="s">
        <v>77</v>
      </c>
      <c r="Z64" s="10" t="s">
        <v>64</v>
      </c>
      <c r="AA64" s="11">
        <v>1</v>
      </c>
      <c r="AJ64" s="12">
        <f t="shared" si="1"/>
        <v>2.5</v>
      </c>
      <c r="AK64">
        <f>1.77+0.78*AJ64</f>
        <v>3.72</v>
      </c>
      <c r="AL64" s="13">
        <f t="shared" si="2"/>
        <v>1</v>
      </c>
      <c r="AM64" s="14">
        <v>4.0500000000000001E-2</v>
      </c>
      <c r="AN64" s="14">
        <v>2.718</v>
      </c>
      <c r="AO64" s="13">
        <f t="shared" si="4"/>
        <v>0.48871533519227495</v>
      </c>
      <c r="AQ64" s="12">
        <f t="shared" si="3"/>
        <v>2.5000000000000001E-2</v>
      </c>
    </row>
    <row r="65" spans="1:43" ht="12.75" customHeight="1" x14ac:dyDescent="0.2">
      <c r="A65" s="6">
        <v>225</v>
      </c>
      <c r="B65" s="6">
        <v>5</v>
      </c>
      <c r="C65" s="7">
        <v>39888</v>
      </c>
      <c r="D65" s="6" t="s">
        <v>99</v>
      </c>
      <c r="E65" s="8" t="s">
        <v>45</v>
      </c>
      <c r="F65" s="9" t="s">
        <v>46</v>
      </c>
      <c r="G65" s="9" t="s">
        <v>47</v>
      </c>
      <c r="H65" s="9" t="s">
        <v>48</v>
      </c>
      <c r="I65" s="6" t="s">
        <v>100</v>
      </c>
      <c r="J65" s="6">
        <v>1</v>
      </c>
      <c r="K65" s="6">
        <v>6</v>
      </c>
      <c r="L65" s="6" t="s">
        <v>101</v>
      </c>
      <c r="M65" s="6" t="s">
        <v>51</v>
      </c>
      <c r="N65" s="6"/>
      <c r="O65" s="6"/>
      <c r="P65" s="10">
        <v>12</v>
      </c>
      <c r="Q65" s="10" t="str">
        <f t="shared" si="0"/>
        <v>10-15</v>
      </c>
      <c r="R65" s="6" t="s">
        <v>52</v>
      </c>
      <c r="S65" s="6">
        <v>4</v>
      </c>
      <c r="T65" t="s">
        <v>62</v>
      </c>
      <c r="U65" t="s">
        <v>54</v>
      </c>
      <c r="V65" t="s">
        <v>63</v>
      </c>
      <c r="W65" t="s">
        <v>56</v>
      </c>
      <c r="X65" s="6"/>
      <c r="Y65" s="6" t="s">
        <v>57</v>
      </c>
      <c r="Z65" s="6" t="s">
        <v>64</v>
      </c>
      <c r="AA65" s="11">
        <v>6</v>
      </c>
      <c r="AJ65" s="12">
        <f t="shared" si="1"/>
        <v>2.5</v>
      </c>
      <c r="AK65">
        <f>AJ65/1.08687</f>
        <v>2.300183094574328</v>
      </c>
      <c r="AL65" s="13">
        <f t="shared" si="2"/>
        <v>6</v>
      </c>
      <c r="AM65" s="14">
        <v>1.21E-2</v>
      </c>
      <c r="AN65" s="14">
        <v>3.161</v>
      </c>
      <c r="AO65" s="13">
        <f t="shared" si="4"/>
        <v>0.2191158216629254</v>
      </c>
      <c r="AQ65" s="12">
        <f t="shared" si="3"/>
        <v>0.15</v>
      </c>
    </row>
    <row r="66" spans="1:43" ht="12.75" customHeight="1" x14ac:dyDescent="0.2">
      <c r="A66" s="6">
        <v>225</v>
      </c>
      <c r="B66" s="6">
        <v>5</v>
      </c>
      <c r="C66" s="7">
        <v>39888</v>
      </c>
      <c r="D66" s="6" t="s">
        <v>99</v>
      </c>
      <c r="E66" s="8" t="s">
        <v>45</v>
      </c>
      <c r="F66" s="9" t="s">
        <v>46</v>
      </c>
      <c r="G66" s="9" t="s">
        <v>47</v>
      </c>
      <c r="H66" s="9" t="s">
        <v>48</v>
      </c>
      <c r="I66" s="6" t="s">
        <v>100</v>
      </c>
      <c r="J66" s="6">
        <v>1</v>
      </c>
      <c r="K66" s="6">
        <v>6</v>
      </c>
      <c r="L66" s="6" t="s">
        <v>101</v>
      </c>
      <c r="M66" s="6" t="s">
        <v>51</v>
      </c>
      <c r="N66" s="6"/>
      <c r="O66" s="6"/>
      <c r="P66" s="10">
        <v>12</v>
      </c>
      <c r="Q66" s="10" t="str">
        <f t="shared" ref="Q66:Q129" si="5">IF(P66&lt;=5,"0-5",IF(P66&lt;=10,"5-10",IF(P66&lt;=15,"10-15",IF(P66&lt;=20,"15-20",IF(P66&lt;=25,"20-25",IF(P66&lt;=30,"25-30",IF(P66&lt;=35,"30-35","35-40")))))))</f>
        <v>10-15</v>
      </c>
      <c r="R66" s="6" t="s">
        <v>52</v>
      </c>
      <c r="S66" s="6">
        <v>5</v>
      </c>
      <c r="T66" s="19" t="s">
        <v>93</v>
      </c>
      <c r="U66" s="6" t="s">
        <v>54</v>
      </c>
      <c r="V66" s="6" t="s">
        <v>94</v>
      </c>
      <c r="W66" s="6" t="s">
        <v>95</v>
      </c>
      <c r="X66" s="6"/>
      <c r="Y66" s="6" t="s">
        <v>57</v>
      </c>
      <c r="Z66" s="6" t="s">
        <v>58</v>
      </c>
      <c r="AD66" s="11">
        <v>1</v>
      </c>
      <c r="AJ66" s="12">
        <f t="shared" ref="AJ66:AJ129" si="6">((AA66*2.5)+(AB66*7.5)+(AC66*15)+(AD66*25)+(AE66*35)+(AF66*45)+(AG66*45)+(AH66*65)+(AI66*80))/SUM(AA66:AI66)</f>
        <v>25</v>
      </c>
      <c r="AL66" s="13">
        <f t="shared" ref="AL66:AL129" si="7">SUM(AA66:AI66)</f>
        <v>1</v>
      </c>
      <c r="AM66" s="14">
        <v>7.9000000000000008E-3</v>
      </c>
      <c r="AN66" s="14">
        <v>3.0760000000000001</v>
      </c>
      <c r="AO66" s="13">
        <f t="shared" si="4"/>
        <v>157.64875958225977</v>
      </c>
      <c r="AQ66" s="12">
        <f t="shared" ref="AQ66:AQ129" si="8">AL66/40</f>
        <v>2.5000000000000001E-2</v>
      </c>
    </row>
    <row r="67" spans="1:43" ht="12.75" customHeight="1" x14ac:dyDescent="0.2">
      <c r="A67" s="6">
        <v>225</v>
      </c>
      <c r="B67" s="6">
        <v>5</v>
      </c>
      <c r="C67" s="7">
        <v>39888</v>
      </c>
      <c r="D67" s="6" t="s">
        <v>99</v>
      </c>
      <c r="E67" s="8" t="s">
        <v>45</v>
      </c>
      <c r="F67" s="9" t="s">
        <v>46</v>
      </c>
      <c r="G67" s="9" t="s">
        <v>47</v>
      </c>
      <c r="H67" s="9" t="s">
        <v>48</v>
      </c>
      <c r="I67" s="6" t="s">
        <v>100</v>
      </c>
      <c r="J67" s="6">
        <v>1</v>
      </c>
      <c r="K67" s="6">
        <v>6</v>
      </c>
      <c r="L67" s="6" t="s">
        <v>101</v>
      </c>
      <c r="M67" s="6" t="s">
        <v>51</v>
      </c>
      <c r="N67" s="6"/>
      <c r="O67" s="6"/>
      <c r="P67" s="10">
        <v>12</v>
      </c>
      <c r="Q67" s="10" t="str">
        <f t="shared" si="5"/>
        <v>10-15</v>
      </c>
      <c r="R67" s="6" t="s">
        <v>52</v>
      </c>
      <c r="S67" s="6">
        <v>6</v>
      </c>
      <c r="T67" t="s">
        <v>68</v>
      </c>
      <c r="U67" t="s">
        <v>69</v>
      </c>
      <c r="V67" t="s">
        <v>70</v>
      </c>
      <c r="W67" t="s">
        <v>56</v>
      </c>
      <c r="X67" s="6"/>
      <c r="Y67" s="10" t="s">
        <v>57</v>
      </c>
      <c r="Z67" s="10" t="s">
        <v>61</v>
      </c>
      <c r="AB67" s="11">
        <v>3</v>
      </c>
      <c r="AJ67" s="12">
        <f t="shared" si="6"/>
        <v>7.5</v>
      </c>
      <c r="AL67" s="13">
        <f t="shared" si="7"/>
        <v>3</v>
      </c>
      <c r="AM67" s="14">
        <v>1.2800000000000001E-2</v>
      </c>
      <c r="AN67" s="14">
        <v>3.036</v>
      </c>
      <c r="AO67" s="13">
        <f t="shared" ref="AO67:AO130" si="9">AM67*(AJ67^AN67)</f>
        <v>5.8062531280003862</v>
      </c>
      <c r="AQ67" s="12">
        <f t="shared" si="8"/>
        <v>7.4999999999999997E-2</v>
      </c>
    </row>
    <row r="68" spans="1:43" ht="12.75" customHeight="1" x14ac:dyDescent="0.2">
      <c r="A68" s="6">
        <v>225</v>
      </c>
      <c r="B68" s="6">
        <v>5</v>
      </c>
      <c r="C68" s="7">
        <v>39888</v>
      </c>
      <c r="D68" s="6" t="s">
        <v>99</v>
      </c>
      <c r="E68" s="8" t="s">
        <v>45</v>
      </c>
      <c r="F68" s="9" t="s">
        <v>46</v>
      </c>
      <c r="G68" s="9" t="s">
        <v>47</v>
      </c>
      <c r="H68" s="9" t="s">
        <v>48</v>
      </c>
      <c r="I68" s="6" t="s">
        <v>100</v>
      </c>
      <c r="J68" s="6">
        <v>1</v>
      </c>
      <c r="K68" s="6">
        <v>6</v>
      </c>
      <c r="L68" s="6" t="s">
        <v>101</v>
      </c>
      <c r="M68" s="6" t="s">
        <v>51</v>
      </c>
      <c r="N68" s="6"/>
      <c r="O68" s="6"/>
      <c r="P68" s="10">
        <v>12</v>
      </c>
      <c r="Q68" s="10" t="str">
        <f t="shared" si="5"/>
        <v>10-15</v>
      </c>
      <c r="R68" s="6" t="s">
        <v>52</v>
      </c>
      <c r="S68" s="6">
        <v>7</v>
      </c>
      <c r="T68" t="s">
        <v>121</v>
      </c>
      <c r="U68" t="s">
        <v>54</v>
      </c>
      <c r="V68" t="s">
        <v>55</v>
      </c>
      <c r="W68" t="s">
        <v>56</v>
      </c>
      <c r="X68" s="6"/>
      <c r="Y68" s="6" t="s">
        <v>57</v>
      </c>
      <c r="Z68" s="6" t="s">
        <v>58</v>
      </c>
      <c r="AD68" s="11">
        <v>6</v>
      </c>
      <c r="AJ68" s="12">
        <f t="shared" si="6"/>
        <v>25</v>
      </c>
      <c r="AK68">
        <f>AJ68/1.08175</f>
        <v>23.110700254217704</v>
      </c>
      <c r="AL68" s="13">
        <f t="shared" si="7"/>
        <v>6</v>
      </c>
      <c r="AM68" s="14">
        <v>1.4500000000000001E-2</v>
      </c>
      <c r="AN68" s="14">
        <v>3.0529999999999999</v>
      </c>
      <c r="AO68" s="13">
        <f t="shared" si="9"/>
        <v>268.70691861578308</v>
      </c>
      <c r="AQ68" s="12">
        <f t="shared" si="8"/>
        <v>0.15</v>
      </c>
    </row>
    <row r="69" spans="1:43" ht="12.75" customHeight="1" x14ac:dyDescent="0.2">
      <c r="A69" s="6">
        <v>225</v>
      </c>
      <c r="B69" s="6">
        <v>5</v>
      </c>
      <c r="C69" s="7">
        <v>39888</v>
      </c>
      <c r="D69" s="6" t="s">
        <v>99</v>
      </c>
      <c r="E69" s="8" t="s">
        <v>45</v>
      </c>
      <c r="F69" s="9" t="s">
        <v>46</v>
      </c>
      <c r="G69" s="9" t="s">
        <v>47</v>
      </c>
      <c r="H69" s="9" t="s">
        <v>48</v>
      </c>
      <c r="I69" s="6" t="s">
        <v>100</v>
      </c>
      <c r="J69" s="6">
        <v>1</v>
      </c>
      <c r="K69" s="6">
        <v>6</v>
      </c>
      <c r="L69" s="6" t="s">
        <v>101</v>
      </c>
      <c r="M69" s="6" t="s">
        <v>51</v>
      </c>
      <c r="N69" s="6"/>
      <c r="O69" s="6"/>
      <c r="P69" s="10">
        <v>12</v>
      </c>
      <c r="Q69" s="10" t="str">
        <f t="shared" si="5"/>
        <v>10-15</v>
      </c>
      <c r="R69" s="6" t="s">
        <v>52</v>
      </c>
      <c r="S69" s="6">
        <v>8</v>
      </c>
      <c r="T69" s="16" t="s">
        <v>122</v>
      </c>
      <c r="U69" s="16" t="s">
        <v>75</v>
      </c>
      <c r="V69" s="16" t="s">
        <v>107</v>
      </c>
      <c r="W69" s="16" t="s">
        <v>56</v>
      </c>
      <c r="X69" s="6"/>
      <c r="Y69" s="6" t="s">
        <v>57</v>
      </c>
      <c r="Z69" s="6" t="s">
        <v>61</v>
      </c>
      <c r="AA69" s="11">
        <v>2</v>
      </c>
      <c r="AJ69" s="12">
        <f t="shared" si="6"/>
        <v>2.5</v>
      </c>
      <c r="AL69" s="13">
        <f t="shared" si="7"/>
        <v>2</v>
      </c>
      <c r="AM69" s="14">
        <v>9.2999999999999992E-3</v>
      </c>
      <c r="AN69" s="14">
        <v>3.03</v>
      </c>
      <c r="AO69" s="13">
        <f t="shared" si="9"/>
        <v>0.14936236267050898</v>
      </c>
      <c r="AQ69" s="12">
        <f t="shared" si="8"/>
        <v>0.05</v>
      </c>
    </row>
    <row r="70" spans="1:43" ht="12.75" customHeight="1" x14ac:dyDescent="0.2">
      <c r="A70" s="6">
        <v>226</v>
      </c>
      <c r="B70" s="6">
        <v>5</v>
      </c>
      <c r="C70" s="7">
        <v>39888</v>
      </c>
      <c r="D70" s="6" t="s">
        <v>99</v>
      </c>
      <c r="E70" s="8" t="s">
        <v>45</v>
      </c>
      <c r="F70" s="9" t="s">
        <v>46</v>
      </c>
      <c r="G70" s="9" t="s">
        <v>47</v>
      </c>
      <c r="H70" s="9" t="s">
        <v>48</v>
      </c>
      <c r="I70" s="6" t="s">
        <v>100</v>
      </c>
      <c r="J70" s="6">
        <v>1</v>
      </c>
      <c r="K70" s="6">
        <v>7</v>
      </c>
      <c r="L70" s="6" t="s">
        <v>101</v>
      </c>
      <c r="M70" s="6" t="s">
        <v>51</v>
      </c>
      <c r="N70" s="6"/>
      <c r="O70" s="6"/>
      <c r="P70" s="10">
        <v>12</v>
      </c>
      <c r="Q70" s="10" t="str">
        <f t="shared" si="5"/>
        <v>10-15</v>
      </c>
      <c r="R70" s="6" t="s">
        <v>52</v>
      </c>
      <c r="S70" s="6">
        <v>1</v>
      </c>
      <c r="T70" s="16" t="s">
        <v>71</v>
      </c>
      <c r="U70" s="6" t="s">
        <v>72</v>
      </c>
      <c r="V70" s="16" t="s">
        <v>73</v>
      </c>
      <c r="W70" s="16" t="s">
        <v>56</v>
      </c>
      <c r="X70" s="6"/>
      <c r="Y70" s="6" t="s">
        <v>57</v>
      </c>
      <c r="Z70" s="6" t="s">
        <v>61</v>
      </c>
      <c r="AB70" s="11">
        <v>42</v>
      </c>
      <c r="AJ70" s="12">
        <f t="shared" si="6"/>
        <v>7.5</v>
      </c>
      <c r="AL70" s="13">
        <f t="shared" si="7"/>
        <v>42</v>
      </c>
      <c r="AM70" s="14">
        <v>2.5100000000000001E-2</v>
      </c>
      <c r="AN70" s="14">
        <v>3.0760000000000001</v>
      </c>
      <c r="AO70" s="13">
        <f t="shared" si="9"/>
        <v>12.341335752240466</v>
      </c>
      <c r="AQ70" s="12">
        <f t="shared" si="8"/>
        <v>1.05</v>
      </c>
    </row>
    <row r="71" spans="1:43" ht="12.75" customHeight="1" x14ac:dyDescent="0.2">
      <c r="A71" s="6">
        <v>226</v>
      </c>
      <c r="B71" s="6">
        <v>5</v>
      </c>
      <c r="C71" s="7">
        <v>39888</v>
      </c>
      <c r="D71" s="6" t="s">
        <v>99</v>
      </c>
      <c r="E71" s="8" t="s">
        <v>45</v>
      </c>
      <c r="F71" s="9" t="s">
        <v>46</v>
      </c>
      <c r="G71" s="9" t="s">
        <v>47</v>
      </c>
      <c r="H71" s="9" t="s">
        <v>48</v>
      </c>
      <c r="I71" s="6" t="s">
        <v>100</v>
      </c>
      <c r="J71" s="6">
        <v>1</v>
      </c>
      <c r="K71" s="6">
        <v>7</v>
      </c>
      <c r="L71" s="6" t="s">
        <v>101</v>
      </c>
      <c r="M71" s="6" t="s">
        <v>51</v>
      </c>
      <c r="N71" s="6"/>
      <c r="O71" s="6"/>
      <c r="P71" s="10">
        <v>12</v>
      </c>
      <c r="Q71" s="10" t="str">
        <f t="shared" si="5"/>
        <v>10-15</v>
      </c>
      <c r="R71" s="6" t="s">
        <v>52</v>
      </c>
      <c r="S71" s="6">
        <v>2</v>
      </c>
      <c r="T71" t="s">
        <v>53</v>
      </c>
      <c r="U71" t="s">
        <v>54</v>
      </c>
      <c r="V71" t="s">
        <v>55</v>
      </c>
      <c r="W71" t="s">
        <v>56</v>
      </c>
      <c r="X71" s="6"/>
      <c r="Y71" s="6" t="s">
        <v>57</v>
      </c>
      <c r="Z71" s="6" t="s">
        <v>58</v>
      </c>
      <c r="AB71" s="11">
        <v>3</v>
      </c>
      <c r="AC71" s="11">
        <v>6</v>
      </c>
      <c r="AJ71" s="12">
        <f t="shared" si="6"/>
        <v>12.5</v>
      </c>
      <c r="AL71" s="13">
        <f t="shared" si="7"/>
        <v>9</v>
      </c>
      <c r="AM71" s="14">
        <v>9.2999999999999992E-3</v>
      </c>
      <c r="AN71" s="14">
        <v>3.07</v>
      </c>
      <c r="AO71" s="13">
        <f t="shared" si="9"/>
        <v>21.676875760595131</v>
      </c>
      <c r="AQ71" s="12">
        <f t="shared" si="8"/>
        <v>0.22500000000000001</v>
      </c>
    </row>
    <row r="72" spans="1:43" ht="12.75" customHeight="1" x14ac:dyDescent="0.2">
      <c r="A72" s="6">
        <v>226</v>
      </c>
      <c r="B72" s="6">
        <v>5</v>
      </c>
      <c r="C72" s="7">
        <v>39888</v>
      </c>
      <c r="D72" s="6" t="s">
        <v>99</v>
      </c>
      <c r="E72" s="8" t="s">
        <v>45</v>
      </c>
      <c r="F72" s="9" t="s">
        <v>46</v>
      </c>
      <c r="G72" s="9" t="s">
        <v>47</v>
      </c>
      <c r="H72" s="9" t="s">
        <v>48</v>
      </c>
      <c r="I72" s="6" t="s">
        <v>100</v>
      </c>
      <c r="J72" s="6">
        <v>1</v>
      </c>
      <c r="K72" s="6">
        <v>7</v>
      </c>
      <c r="L72" s="6" t="s">
        <v>101</v>
      </c>
      <c r="M72" s="6" t="s">
        <v>51</v>
      </c>
      <c r="N72" s="6"/>
      <c r="O72" s="6"/>
      <c r="P72" s="10">
        <v>12</v>
      </c>
      <c r="Q72" s="10" t="str">
        <f t="shared" si="5"/>
        <v>10-15</v>
      </c>
      <c r="R72" s="6" t="s">
        <v>52</v>
      </c>
      <c r="S72" s="6">
        <v>3</v>
      </c>
      <c r="T72" t="s">
        <v>62</v>
      </c>
      <c r="U72" t="s">
        <v>54</v>
      </c>
      <c r="V72" t="s">
        <v>63</v>
      </c>
      <c r="W72" t="s">
        <v>56</v>
      </c>
      <c r="X72" s="6"/>
      <c r="Y72" s="6" t="s">
        <v>57</v>
      </c>
      <c r="Z72" s="6" t="s">
        <v>64</v>
      </c>
      <c r="AA72" s="11">
        <v>4</v>
      </c>
      <c r="AJ72" s="12">
        <f t="shared" si="6"/>
        <v>2.5</v>
      </c>
      <c r="AK72">
        <f>AJ72/1.08687</f>
        <v>2.300183094574328</v>
      </c>
      <c r="AL72" s="13">
        <f t="shared" si="7"/>
        <v>4</v>
      </c>
      <c r="AM72" s="14">
        <v>1.21E-2</v>
      </c>
      <c r="AN72" s="14">
        <v>3.161</v>
      </c>
      <c r="AO72" s="13">
        <f t="shared" si="9"/>
        <v>0.2191158216629254</v>
      </c>
      <c r="AQ72" s="12">
        <f t="shared" si="8"/>
        <v>0.1</v>
      </c>
    </row>
    <row r="73" spans="1:43" ht="12.75" customHeight="1" x14ac:dyDescent="0.2">
      <c r="A73" s="6">
        <v>226</v>
      </c>
      <c r="B73" s="6">
        <v>5</v>
      </c>
      <c r="C73" s="7">
        <v>39888</v>
      </c>
      <c r="D73" s="6" t="s">
        <v>99</v>
      </c>
      <c r="E73" s="8" t="s">
        <v>45</v>
      </c>
      <c r="F73" s="9" t="s">
        <v>46</v>
      </c>
      <c r="G73" s="9" t="s">
        <v>47</v>
      </c>
      <c r="H73" s="9" t="s">
        <v>48</v>
      </c>
      <c r="I73" s="6" t="s">
        <v>100</v>
      </c>
      <c r="J73" s="6">
        <v>1</v>
      </c>
      <c r="K73" s="6">
        <v>7</v>
      </c>
      <c r="L73" s="6" t="s">
        <v>101</v>
      </c>
      <c r="M73" s="6" t="s">
        <v>51</v>
      </c>
      <c r="N73" s="6"/>
      <c r="O73" s="6"/>
      <c r="P73" s="10">
        <v>12</v>
      </c>
      <c r="Q73" s="10" t="str">
        <f t="shared" si="5"/>
        <v>10-15</v>
      </c>
      <c r="R73" s="6" t="s">
        <v>52</v>
      </c>
      <c r="S73" s="6">
        <v>4</v>
      </c>
      <c r="T73" t="s">
        <v>123</v>
      </c>
      <c r="U73" t="s">
        <v>54</v>
      </c>
      <c r="V73" t="s">
        <v>124</v>
      </c>
      <c r="W73" t="s">
        <v>89</v>
      </c>
      <c r="X73"/>
      <c r="Y73" s="6" t="s">
        <v>57</v>
      </c>
      <c r="Z73" s="6" t="s">
        <v>64</v>
      </c>
      <c r="AD73" s="11">
        <v>1</v>
      </c>
      <c r="AJ73" s="12">
        <f t="shared" si="6"/>
        <v>25</v>
      </c>
      <c r="AL73" s="13">
        <f t="shared" si="7"/>
        <v>1</v>
      </c>
      <c r="AM73" s="13">
        <v>3.9600000000000003E-2</v>
      </c>
      <c r="AN73" s="13">
        <v>3.6564999999999999</v>
      </c>
      <c r="AO73" s="13">
        <f t="shared" si="9"/>
        <v>5119.91590405228</v>
      </c>
      <c r="AQ73" s="12">
        <f t="shared" si="8"/>
        <v>2.5000000000000001E-2</v>
      </c>
    </row>
    <row r="74" spans="1:43" ht="12.75" customHeight="1" x14ac:dyDescent="0.2">
      <c r="A74" s="6">
        <v>226</v>
      </c>
      <c r="B74" s="6">
        <v>5</v>
      </c>
      <c r="C74" s="7">
        <v>39888</v>
      </c>
      <c r="D74" s="6" t="s">
        <v>99</v>
      </c>
      <c r="E74" s="8" t="s">
        <v>45</v>
      </c>
      <c r="F74" s="9" t="s">
        <v>46</v>
      </c>
      <c r="G74" s="9" t="s">
        <v>47</v>
      </c>
      <c r="H74" s="9" t="s">
        <v>48</v>
      </c>
      <c r="I74" s="6" t="s">
        <v>100</v>
      </c>
      <c r="J74" s="6">
        <v>1</v>
      </c>
      <c r="K74" s="6">
        <v>7</v>
      </c>
      <c r="L74" s="6" t="s">
        <v>101</v>
      </c>
      <c r="M74" s="6" t="s">
        <v>51</v>
      </c>
      <c r="N74" s="6"/>
      <c r="O74" s="6"/>
      <c r="P74" s="10">
        <v>12</v>
      </c>
      <c r="Q74" s="10" t="str">
        <f t="shared" si="5"/>
        <v>10-15</v>
      </c>
      <c r="R74" s="6" t="s">
        <v>52</v>
      </c>
      <c r="S74" s="6">
        <v>5</v>
      </c>
      <c r="T74" s="16" t="s">
        <v>122</v>
      </c>
      <c r="U74" s="16" t="s">
        <v>75</v>
      </c>
      <c r="V74" s="16" t="s">
        <v>107</v>
      </c>
      <c r="W74" s="16" t="s">
        <v>56</v>
      </c>
      <c r="X74" s="6"/>
      <c r="Y74" s="6" t="s">
        <v>57</v>
      </c>
      <c r="Z74" s="6" t="s">
        <v>61</v>
      </c>
      <c r="AA74" s="11">
        <v>3</v>
      </c>
      <c r="AJ74" s="12">
        <f t="shared" si="6"/>
        <v>2.5</v>
      </c>
      <c r="AL74" s="13">
        <f t="shared" si="7"/>
        <v>3</v>
      </c>
      <c r="AM74" s="14">
        <v>9.2999999999999992E-3</v>
      </c>
      <c r="AN74" s="14">
        <v>3.03</v>
      </c>
      <c r="AO74" s="13">
        <f t="shared" si="9"/>
        <v>0.14936236267050898</v>
      </c>
      <c r="AQ74" s="12">
        <f t="shared" si="8"/>
        <v>7.4999999999999997E-2</v>
      </c>
    </row>
    <row r="75" spans="1:43" ht="12.75" customHeight="1" x14ac:dyDescent="0.2">
      <c r="A75" s="6">
        <v>226</v>
      </c>
      <c r="B75" s="6">
        <v>5</v>
      </c>
      <c r="C75" s="7">
        <v>39888</v>
      </c>
      <c r="D75" s="6" t="s">
        <v>99</v>
      </c>
      <c r="E75" s="8" t="s">
        <v>45</v>
      </c>
      <c r="F75" s="9" t="s">
        <v>46</v>
      </c>
      <c r="G75" s="9" t="s">
        <v>47</v>
      </c>
      <c r="H75" s="9" t="s">
        <v>48</v>
      </c>
      <c r="I75" s="6" t="s">
        <v>100</v>
      </c>
      <c r="J75" s="6">
        <v>1</v>
      </c>
      <c r="K75" s="6">
        <v>7</v>
      </c>
      <c r="L75" s="6" t="s">
        <v>101</v>
      </c>
      <c r="M75" s="6" t="s">
        <v>51</v>
      </c>
      <c r="N75" s="6"/>
      <c r="O75" s="6"/>
      <c r="P75" s="10">
        <v>12</v>
      </c>
      <c r="Q75" s="10" t="str">
        <f t="shared" si="5"/>
        <v>10-15</v>
      </c>
      <c r="R75" s="6" t="s">
        <v>52</v>
      </c>
      <c r="S75" s="6">
        <v>6</v>
      </c>
      <c r="T75" s="19" t="s">
        <v>85</v>
      </c>
      <c r="U75" s="6" t="s">
        <v>54</v>
      </c>
      <c r="V75" s="6" t="s">
        <v>86</v>
      </c>
      <c r="W75" s="6" t="s">
        <v>56</v>
      </c>
      <c r="X75" s="6"/>
      <c r="Y75" s="6" t="s">
        <v>57</v>
      </c>
      <c r="Z75" s="6" t="s">
        <v>61</v>
      </c>
      <c r="AA75" s="11">
        <v>1</v>
      </c>
      <c r="AJ75" s="12">
        <f t="shared" si="6"/>
        <v>2.5</v>
      </c>
      <c r="AL75" s="13">
        <f t="shared" si="7"/>
        <v>1</v>
      </c>
      <c r="AM75" s="14">
        <v>8.8999999999999999E-3</v>
      </c>
      <c r="AN75" s="14">
        <v>3</v>
      </c>
      <c r="AO75" s="13">
        <f t="shared" si="9"/>
        <v>0.13906250000000001</v>
      </c>
      <c r="AQ75" s="12">
        <f t="shared" si="8"/>
        <v>2.5000000000000001E-2</v>
      </c>
    </row>
    <row r="76" spans="1:43" ht="12.75" customHeight="1" x14ac:dyDescent="0.2">
      <c r="A76" s="6">
        <v>89</v>
      </c>
      <c r="B76" s="6">
        <v>6</v>
      </c>
      <c r="C76" s="7">
        <v>39888</v>
      </c>
      <c r="D76" s="6" t="s">
        <v>44</v>
      </c>
      <c r="E76" s="8" t="s">
        <v>125</v>
      </c>
      <c r="F76" s="9" t="s">
        <v>126</v>
      </c>
      <c r="G76" s="9" t="s">
        <v>47</v>
      </c>
      <c r="H76" s="9" t="s">
        <v>48</v>
      </c>
      <c r="I76" s="6" t="s">
        <v>49</v>
      </c>
      <c r="J76" s="6">
        <v>2</v>
      </c>
      <c r="K76" s="6">
        <v>1</v>
      </c>
      <c r="L76" s="6" t="s">
        <v>50</v>
      </c>
      <c r="M76" s="6" t="s">
        <v>51</v>
      </c>
      <c r="N76" s="6"/>
      <c r="O76" s="6"/>
      <c r="P76" s="10">
        <v>12</v>
      </c>
      <c r="Q76" s="10" t="str">
        <f t="shared" si="5"/>
        <v>10-15</v>
      </c>
      <c r="R76" s="6" t="s">
        <v>52</v>
      </c>
      <c r="S76" s="6">
        <v>1</v>
      </c>
      <c r="T76" t="s">
        <v>53</v>
      </c>
      <c r="U76" t="s">
        <v>54</v>
      </c>
      <c r="V76" t="s">
        <v>55</v>
      </c>
      <c r="W76" t="s">
        <v>56</v>
      </c>
      <c r="X76" s="6"/>
      <c r="Y76" s="6" t="s">
        <v>57</v>
      </c>
      <c r="Z76" s="6" t="s">
        <v>58</v>
      </c>
      <c r="AA76" s="11">
        <v>1</v>
      </c>
      <c r="AC76" s="11">
        <v>1</v>
      </c>
      <c r="AJ76" s="12">
        <f t="shared" si="6"/>
        <v>8.75</v>
      </c>
      <c r="AL76" s="13">
        <f t="shared" si="7"/>
        <v>2</v>
      </c>
      <c r="AM76" s="14">
        <v>9.2999999999999992E-3</v>
      </c>
      <c r="AN76" s="14">
        <v>3.07</v>
      </c>
      <c r="AO76" s="13">
        <f t="shared" si="9"/>
        <v>7.2518309463843531</v>
      </c>
      <c r="AQ76" s="12">
        <f t="shared" si="8"/>
        <v>0.05</v>
      </c>
    </row>
    <row r="77" spans="1:43" ht="12.75" customHeight="1" x14ac:dyDescent="0.2">
      <c r="A77" s="6">
        <v>89</v>
      </c>
      <c r="B77" s="6">
        <v>6</v>
      </c>
      <c r="C77" s="7">
        <v>39888</v>
      </c>
      <c r="D77" s="6" t="s">
        <v>44</v>
      </c>
      <c r="E77" s="8" t="s">
        <v>125</v>
      </c>
      <c r="F77" s="9" t="s">
        <v>126</v>
      </c>
      <c r="G77" s="9" t="s">
        <v>47</v>
      </c>
      <c r="H77" s="9" t="s">
        <v>48</v>
      </c>
      <c r="I77" s="6" t="s">
        <v>49</v>
      </c>
      <c r="J77" s="6">
        <v>2</v>
      </c>
      <c r="K77" s="6">
        <v>1</v>
      </c>
      <c r="L77" s="6" t="s">
        <v>50</v>
      </c>
      <c r="M77" s="6" t="s">
        <v>51</v>
      </c>
      <c r="N77" s="6"/>
      <c r="O77" s="6"/>
      <c r="P77" s="10">
        <v>12</v>
      </c>
      <c r="Q77" s="10" t="str">
        <f t="shared" si="5"/>
        <v>10-15</v>
      </c>
      <c r="R77" s="6" t="s">
        <v>52</v>
      </c>
      <c r="S77" s="6">
        <v>2</v>
      </c>
      <c r="T77" t="s">
        <v>127</v>
      </c>
      <c r="U77" t="s">
        <v>69</v>
      </c>
      <c r="V77" t="s">
        <v>70</v>
      </c>
      <c r="W77" t="s">
        <v>56</v>
      </c>
      <c r="X77" s="6"/>
      <c r="Y77" s="6" t="s">
        <v>57</v>
      </c>
      <c r="Z77" s="6" t="s">
        <v>58</v>
      </c>
      <c r="AB77" s="11">
        <v>1</v>
      </c>
      <c r="AC77" s="11">
        <v>5</v>
      </c>
      <c r="AJ77" s="12">
        <f t="shared" si="6"/>
        <v>13.75</v>
      </c>
      <c r="AK77" s="12">
        <f>AJ77/1.037</f>
        <v>13.25940212150434</v>
      </c>
      <c r="AL77" s="13">
        <f t="shared" si="7"/>
        <v>6</v>
      </c>
      <c r="AM77" s="13">
        <v>0</v>
      </c>
      <c r="AN77" s="13">
        <v>1.0377000000000001</v>
      </c>
      <c r="AO77" s="13">
        <f t="shared" si="9"/>
        <v>0</v>
      </c>
      <c r="AQ77" s="12">
        <f t="shared" si="8"/>
        <v>0.15</v>
      </c>
    </row>
    <row r="78" spans="1:43" ht="12.75" customHeight="1" x14ac:dyDescent="0.2">
      <c r="A78" s="6">
        <v>89</v>
      </c>
      <c r="B78" s="6">
        <v>6</v>
      </c>
      <c r="C78" s="7">
        <v>39888</v>
      </c>
      <c r="D78" s="6" t="s">
        <v>44</v>
      </c>
      <c r="E78" s="8" t="s">
        <v>125</v>
      </c>
      <c r="F78" s="9" t="s">
        <v>126</v>
      </c>
      <c r="G78" s="9" t="s">
        <v>47</v>
      </c>
      <c r="H78" s="9" t="s">
        <v>48</v>
      </c>
      <c r="I78" s="6" t="s">
        <v>49</v>
      </c>
      <c r="J78" s="6">
        <v>2</v>
      </c>
      <c r="K78" s="6">
        <v>1</v>
      </c>
      <c r="L78" s="6" t="s">
        <v>50</v>
      </c>
      <c r="M78" s="6" t="s">
        <v>51</v>
      </c>
      <c r="N78" s="6"/>
      <c r="O78" s="6"/>
      <c r="P78" s="10">
        <v>12</v>
      </c>
      <c r="Q78" s="10" t="str">
        <f t="shared" si="5"/>
        <v>10-15</v>
      </c>
      <c r="R78" s="6" t="s">
        <v>52</v>
      </c>
      <c r="S78" s="6">
        <v>3</v>
      </c>
      <c r="T78" s="6" t="s">
        <v>128</v>
      </c>
      <c r="U78" t="s">
        <v>54</v>
      </c>
      <c r="V78" t="s">
        <v>55</v>
      </c>
      <c r="W78" t="s">
        <v>56</v>
      </c>
      <c r="X78" s="6"/>
      <c r="Y78" s="10" t="s">
        <v>57</v>
      </c>
      <c r="Z78" s="10" t="s">
        <v>61</v>
      </c>
      <c r="AC78" s="11">
        <v>1</v>
      </c>
      <c r="AJ78" s="12">
        <f t="shared" si="6"/>
        <v>15</v>
      </c>
      <c r="AL78" s="13">
        <f t="shared" si="7"/>
        <v>1</v>
      </c>
      <c r="AM78" s="14">
        <v>1.1900000000000001E-2</v>
      </c>
      <c r="AN78" s="14">
        <v>3.093</v>
      </c>
      <c r="AO78" s="13">
        <f t="shared" si="9"/>
        <v>51.665094210085236</v>
      </c>
      <c r="AQ78" s="12">
        <f t="shared" si="8"/>
        <v>2.5000000000000001E-2</v>
      </c>
    </row>
    <row r="79" spans="1:43" ht="12.75" customHeight="1" x14ac:dyDescent="0.2">
      <c r="A79" s="6">
        <v>89</v>
      </c>
      <c r="B79" s="6">
        <v>6</v>
      </c>
      <c r="C79" s="7">
        <v>39888</v>
      </c>
      <c r="D79" s="6" t="s">
        <v>44</v>
      </c>
      <c r="E79" s="8" t="s">
        <v>125</v>
      </c>
      <c r="F79" s="9" t="s">
        <v>126</v>
      </c>
      <c r="G79" s="9" t="s">
        <v>47</v>
      </c>
      <c r="H79" s="9" t="s">
        <v>48</v>
      </c>
      <c r="I79" s="6" t="s">
        <v>49</v>
      </c>
      <c r="J79" s="6">
        <v>2</v>
      </c>
      <c r="K79" s="6">
        <v>1</v>
      </c>
      <c r="L79" s="6" t="s">
        <v>50</v>
      </c>
      <c r="M79" s="6" t="s">
        <v>51</v>
      </c>
      <c r="N79" s="6"/>
      <c r="O79" s="6"/>
      <c r="P79" s="10">
        <v>12</v>
      </c>
      <c r="Q79" s="10" t="str">
        <f t="shared" si="5"/>
        <v>10-15</v>
      </c>
      <c r="R79" s="6" t="s">
        <v>52</v>
      </c>
      <c r="S79" s="6">
        <v>4</v>
      </c>
      <c r="T79" t="s">
        <v>129</v>
      </c>
      <c r="U79" t="s">
        <v>69</v>
      </c>
      <c r="V79" t="s">
        <v>97</v>
      </c>
      <c r="W79" t="s">
        <v>98</v>
      </c>
      <c r="X79" s="6"/>
      <c r="Y79" s="6" t="s">
        <v>57</v>
      </c>
      <c r="Z79" s="6" t="s">
        <v>58</v>
      </c>
      <c r="AE79" s="11">
        <v>1</v>
      </c>
      <c r="AJ79" s="12">
        <f t="shared" si="6"/>
        <v>35</v>
      </c>
      <c r="AL79" s="13">
        <f t="shared" si="7"/>
        <v>1</v>
      </c>
      <c r="AM79" s="14">
        <v>5.0000000000000001E-4</v>
      </c>
      <c r="AN79" s="14">
        <v>3.24</v>
      </c>
      <c r="AO79" s="13">
        <f t="shared" si="9"/>
        <v>50.321139624609543</v>
      </c>
      <c r="AQ79" s="12">
        <f t="shared" si="8"/>
        <v>2.5000000000000001E-2</v>
      </c>
    </row>
    <row r="80" spans="1:43" ht="12.75" customHeight="1" x14ac:dyDescent="0.2">
      <c r="A80" s="6">
        <v>89</v>
      </c>
      <c r="B80" s="6">
        <v>6</v>
      </c>
      <c r="C80" s="7">
        <v>39888</v>
      </c>
      <c r="D80" s="6" t="s">
        <v>44</v>
      </c>
      <c r="E80" s="8" t="s">
        <v>125</v>
      </c>
      <c r="F80" s="9" t="s">
        <v>126</v>
      </c>
      <c r="G80" s="9" t="s">
        <v>47</v>
      </c>
      <c r="H80" s="9" t="s">
        <v>48</v>
      </c>
      <c r="I80" s="6" t="s">
        <v>49</v>
      </c>
      <c r="J80" s="6">
        <v>2</v>
      </c>
      <c r="K80" s="6">
        <v>1</v>
      </c>
      <c r="L80" s="6" t="s">
        <v>50</v>
      </c>
      <c r="M80" s="6" t="s">
        <v>51</v>
      </c>
      <c r="N80" s="6"/>
      <c r="O80" s="6"/>
      <c r="P80" s="10">
        <v>12</v>
      </c>
      <c r="Q80" s="10" t="str">
        <f t="shared" si="5"/>
        <v>10-15</v>
      </c>
      <c r="R80" s="6" t="s">
        <v>52</v>
      </c>
      <c r="S80" s="6">
        <v>5</v>
      </c>
      <c r="T80" t="s">
        <v>130</v>
      </c>
      <c r="U80" t="s">
        <v>69</v>
      </c>
      <c r="V80" t="s">
        <v>70</v>
      </c>
      <c r="W80" t="s">
        <v>56</v>
      </c>
      <c r="X80" s="6"/>
      <c r="Y80" s="10" t="s">
        <v>57</v>
      </c>
      <c r="Z80" s="10" t="s">
        <v>61</v>
      </c>
      <c r="AB80" s="11">
        <v>1</v>
      </c>
      <c r="AJ80" s="12">
        <f t="shared" si="6"/>
        <v>7.5</v>
      </c>
      <c r="AL80" s="13">
        <f t="shared" si="7"/>
        <v>1</v>
      </c>
      <c r="AM80" s="14">
        <v>1.9400000000000001E-2</v>
      </c>
      <c r="AN80" s="14">
        <v>2.8527999999999998</v>
      </c>
      <c r="AO80" s="13">
        <f t="shared" si="9"/>
        <v>6.0838220437352977</v>
      </c>
      <c r="AQ80" s="12">
        <f t="shared" si="8"/>
        <v>2.5000000000000001E-2</v>
      </c>
    </row>
    <row r="81" spans="1:45" ht="12.75" customHeight="1" x14ac:dyDescent="0.2">
      <c r="A81" s="6">
        <v>89</v>
      </c>
      <c r="B81" s="6">
        <v>6</v>
      </c>
      <c r="C81" s="7">
        <v>39888</v>
      </c>
      <c r="D81" s="6" t="s">
        <v>44</v>
      </c>
      <c r="E81" s="8" t="s">
        <v>125</v>
      </c>
      <c r="F81" s="9" t="s">
        <v>126</v>
      </c>
      <c r="G81" s="9" t="s">
        <v>47</v>
      </c>
      <c r="H81" s="9" t="s">
        <v>48</v>
      </c>
      <c r="I81" s="6" t="s">
        <v>49</v>
      </c>
      <c r="J81" s="6">
        <v>2</v>
      </c>
      <c r="K81" s="6">
        <v>1</v>
      </c>
      <c r="L81" s="6" t="s">
        <v>50</v>
      </c>
      <c r="M81" s="6" t="s">
        <v>51</v>
      </c>
      <c r="N81" s="6"/>
      <c r="O81" s="6"/>
      <c r="P81" s="10">
        <v>12</v>
      </c>
      <c r="Q81" s="10" t="str">
        <f t="shared" si="5"/>
        <v>10-15</v>
      </c>
      <c r="R81" s="6" t="s">
        <v>52</v>
      </c>
      <c r="S81" s="6">
        <v>6</v>
      </c>
      <c r="T81" t="s">
        <v>96</v>
      </c>
      <c r="U81" t="s">
        <v>69</v>
      </c>
      <c r="V81" t="s">
        <v>97</v>
      </c>
      <c r="W81" t="s">
        <v>98</v>
      </c>
      <c r="X81" s="6"/>
      <c r="Y81" s="6" t="s">
        <v>57</v>
      </c>
      <c r="Z81" s="6" t="s">
        <v>58</v>
      </c>
      <c r="AE81" s="11">
        <v>1</v>
      </c>
      <c r="AJ81" s="12">
        <f t="shared" si="6"/>
        <v>35</v>
      </c>
      <c r="AL81" s="13">
        <f t="shared" si="7"/>
        <v>1</v>
      </c>
      <c r="AM81" s="14">
        <v>1E-3</v>
      </c>
      <c r="AN81" s="14">
        <v>3.07</v>
      </c>
      <c r="AO81" s="13">
        <f t="shared" si="9"/>
        <v>54.990655444598652</v>
      </c>
      <c r="AQ81" s="12">
        <f t="shared" si="8"/>
        <v>2.5000000000000001E-2</v>
      </c>
    </row>
    <row r="82" spans="1:45" ht="12.75" customHeight="1" x14ac:dyDescent="0.2">
      <c r="A82" s="6">
        <v>89</v>
      </c>
      <c r="B82" s="6">
        <v>6</v>
      </c>
      <c r="C82" s="7">
        <v>39888</v>
      </c>
      <c r="D82" s="6" t="s">
        <v>44</v>
      </c>
      <c r="E82" s="8" t="s">
        <v>125</v>
      </c>
      <c r="F82" s="9" t="s">
        <v>126</v>
      </c>
      <c r="G82" s="9" t="s">
        <v>47</v>
      </c>
      <c r="H82" s="9" t="s">
        <v>48</v>
      </c>
      <c r="I82" s="6" t="s">
        <v>49</v>
      </c>
      <c r="J82" s="6">
        <v>2</v>
      </c>
      <c r="K82" s="6">
        <v>1</v>
      </c>
      <c r="L82" s="6" t="s">
        <v>50</v>
      </c>
      <c r="M82" s="6" t="s">
        <v>51</v>
      </c>
      <c r="N82" s="6"/>
      <c r="O82" s="6"/>
      <c r="P82" s="10">
        <v>12</v>
      </c>
      <c r="Q82" s="10" t="str">
        <f t="shared" si="5"/>
        <v>10-15</v>
      </c>
      <c r="R82" s="6" t="s">
        <v>52</v>
      </c>
      <c r="S82" s="6">
        <v>7</v>
      </c>
      <c r="T82" s="19" t="s">
        <v>85</v>
      </c>
      <c r="U82" s="6" t="s">
        <v>54</v>
      </c>
      <c r="V82" s="6" t="s">
        <v>86</v>
      </c>
      <c r="W82" s="6" t="s">
        <v>56</v>
      </c>
      <c r="X82" s="6"/>
      <c r="Y82" s="6" t="s">
        <v>57</v>
      </c>
      <c r="Z82" s="6" t="s">
        <v>61</v>
      </c>
      <c r="AA82" s="11">
        <v>1</v>
      </c>
      <c r="AJ82" s="12">
        <f t="shared" si="6"/>
        <v>2.5</v>
      </c>
      <c r="AL82" s="13">
        <f t="shared" si="7"/>
        <v>1</v>
      </c>
      <c r="AM82" s="14">
        <v>8.8999999999999999E-3</v>
      </c>
      <c r="AN82" s="14">
        <v>3</v>
      </c>
      <c r="AO82" s="13">
        <f t="shared" si="9"/>
        <v>0.13906250000000001</v>
      </c>
      <c r="AQ82" s="12">
        <f t="shared" si="8"/>
        <v>2.5000000000000001E-2</v>
      </c>
    </row>
    <row r="83" spans="1:45" ht="12.75" customHeight="1" x14ac:dyDescent="0.2">
      <c r="A83" s="6">
        <v>90</v>
      </c>
      <c r="B83" s="6">
        <v>6</v>
      </c>
      <c r="C83" s="7">
        <v>39888</v>
      </c>
      <c r="D83" s="6" t="s">
        <v>44</v>
      </c>
      <c r="E83" s="8" t="s">
        <v>125</v>
      </c>
      <c r="F83" s="9" t="s">
        <v>126</v>
      </c>
      <c r="G83" s="9" t="s">
        <v>47</v>
      </c>
      <c r="H83" s="9" t="s">
        <v>48</v>
      </c>
      <c r="I83" s="6" t="s">
        <v>49</v>
      </c>
      <c r="J83" s="6">
        <v>2</v>
      </c>
      <c r="K83" s="6">
        <v>2</v>
      </c>
      <c r="L83" s="6" t="s">
        <v>50</v>
      </c>
      <c r="M83" s="6" t="s">
        <v>51</v>
      </c>
      <c r="N83" s="6"/>
      <c r="O83" s="6"/>
      <c r="P83" s="10">
        <v>12</v>
      </c>
      <c r="Q83" s="10" t="str">
        <f t="shared" si="5"/>
        <v>10-15</v>
      </c>
      <c r="R83" s="6" t="s">
        <v>52</v>
      </c>
      <c r="S83" s="6">
        <v>1</v>
      </c>
      <c r="T83" t="s">
        <v>131</v>
      </c>
      <c r="U83" t="s">
        <v>54</v>
      </c>
      <c r="V83" t="s">
        <v>63</v>
      </c>
      <c r="W83" t="s">
        <v>56</v>
      </c>
      <c r="X83" s="6"/>
      <c r="Y83" s="6" t="s">
        <v>57</v>
      </c>
      <c r="Z83" s="6" t="s">
        <v>58</v>
      </c>
      <c r="AC83" s="11">
        <v>100</v>
      </c>
      <c r="AJ83" s="12">
        <f t="shared" si="6"/>
        <v>15</v>
      </c>
      <c r="AK83" s="20">
        <f>(AJ83-1.82)/1.15</f>
        <v>11.460869565217392</v>
      </c>
      <c r="AL83" s="13">
        <f t="shared" si="7"/>
        <v>100</v>
      </c>
      <c r="AM83" s="14">
        <v>0.01</v>
      </c>
      <c r="AN83" s="14">
        <v>3.2080000000000002</v>
      </c>
      <c r="AO83" s="13">
        <f t="shared" si="9"/>
        <v>59.278985026012037</v>
      </c>
      <c r="AQ83" s="12">
        <f t="shared" si="8"/>
        <v>2.5</v>
      </c>
    </row>
    <row r="84" spans="1:45" ht="12.75" customHeight="1" x14ac:dyDescent="0.2">
      <c r="A84" s="6">
        <v>90</v>
      </c>
      <c r="B84" s="6">
        <v>6</v>
      </c>
      <c r="C84" s="7">
        <v>39888</v>
      </c>
      <c r="D84" s="6" t="s">
        <v>44</v>
      </c>
      <c r="E84" s="8" t="s">
        <v>125</v>
      </c>
      <c r="F84" s="9" t="s">
        <v>126</v>
      </c>
      <c r="G84" s="9" t="s">
        <v>47</v>
      </c>
      <c r="H84" s="9" t="s">
        <v>48</v>
      </c>
      <c r="I84" s="6" t="s">
        <v>49</v>
      </c>
      <c r="J84" s="6">
        <v>2</v>
      </c>
      <c r="K84" s="6">
        <v>2</v>
      </c>
      <c r="L84" s="6" t="s">
        <v>50</v>
      </c>
      <c r="M84" s="6" t="s">
        <v>51</v>
      </c>
      <c r="N84" s="6"/>
      <c r="O84" s="6"/>
      <c r="P84" s="10">
        <v>12</v>
      </c>
      <c r="Q84" s="10" t="str">
        <f t="shared" si="5"/>
        <v>10-15</v>
      </c>
      <c r="R84" s="6" t="s">
        <v>52</v>
      </c>
      <c r="S84" s="6">
        <v>2</v>
      </c>
      <c r="T84" t="s">
        <v>127</v>
      </c>
      <c r="U84" t="s">
        <v>69</v>
      </c>
      <c r="V84" t="s">
        <v>70</v>
      </c>
      <c r="W84" t="s">
        <v>56</v>
      </c>
      <c r="X84" s="6"/>
      <c r="Y84" s="6" t="s">
        <v>57</v>
      </c>
      <c r="Z84" s="6" t="s">
        <v>58</v>
      </c>
      <c r="AB84" s="11">
        <v>8</v>
      </c>
      <c r="AC84" s="11">
        <v>4</v>
      </c>
      <c r="AJ84" s="12">
        <f t="shared" si="6"/>
        <v>10</v>
      </c>
      <c r="AK84" s="12">
        <f>AJ84/1.037</f>
        <v>9.643201542912248</v>
      </c>
      <c r="AL84" s="13">
        <f t="shared" si="7"/>
        <v>12</v>
      </c>
      <c r="AM84" s="13">
        <v>0</v>
      </c>
      <c r="AN84" s="13">
        <v>1.0377000000000001</v>
      </c>
      <c r="AO84" s="13">
        <f t="shared" si="9"/>
        <v>0</v>
      </c>
      <c r="AQ84" s="12">
        <f t="shared" si="8"/>
        <v>0.3</v>
      </c>
    </row>
    <row r="85" spans="1:45" ht="12.75" customHeight="1" x14ac:dyDescent="0.2">
      <c r="A85" s="6">
        <v>90</v>
      </c>
      <c r="B85" s="6">
        <v>6</v>
      </c>
      <c r="C85" s="7">
        <v>39888</v>
      </c>
      <c r="D85" s="6" t="s">
        <v>44</v>
      </c>
      <c r="E85" s="8" t="s">
        <v>125</v>
      </c>
      <c r="F85" s="9" t="s">
        <v>126</v>
      </c>
      <c r="G85" s="9" t="s">
        <v>47</v>
      </c>
      <c r="H85" s="9" t="s">
        <v>48</v>
      </c>
      <c r="I85" s="6" t="s">
        <v>49</v>
      </c>
      <c r="J85" s="6">
        <v>2</v>
      </c>
      <c r="K85" s="6">
        <v>2</v>
      </c>
      <c r="L85" s="6" t="s">
        <v>50</v>
      </c>
      <c r="M85" s="6" t="s">
        <v>51</v>
      </c>
      <c r="N85" s="6"/>
      <c r="O85" s="6"/>
      <c r="P85" s="10">
        <v>12</v>
      </c>
      <c r="Q85" s="10" t="str">
        <f t="shared" si="5"/>
        <v>10-15</v>
      </c>
      <c r="R85" s="6" t="s">
        <v>52</v>
      </c>
      <c r="S85" s="6">
        <v>3</v>
      </c>
      <c r="T85" t="s">
        <v>53</v>
      </c>
      <c r="U85" t="s">
        <v>54</v>
      </c>
      <c r="V85" t="s">
        <v>55</v>
      </c>
      <c r="W85" t="s">
        <v>56</v>
      </c>
      <c r="X85" s="6"/>
      <c r="Y85" s="6" t="s">
        <v>57</v>
      </c>
      <c r="Z85" s="6" t="s">
        <v>58</v>
      </c>
      <c r="AA85" s="11">
        <v>1</v>
      </c>
      <c r="AB85" s="11">
        <v>3</v>
      </c>
      <c r="AC85" s="11">
        <v>1</v>
      </c>
      <c r="AJ85" s="12">
        <f t="shared" si="6"/>
        <v>8</v>
      </c>
      <c r="AL85" s="13">
        <f t="shared" si="7"/>
        <v>5</v>
      </c>
      <c r="AM85" s="14">
        <v>9.2999999999999992E-3</v>
      </c>
      <c r="AN85" s="14">
        <v>3.07</v>
      </c>
      <c r="AO85" s="13">
        <f t="shared" si="9"/>
        <v>5.5076864564834125</v>
      </c>
      <c r="AQ85" s="12">
        <f t="shared" si="8"/>
        <v>0.125</v>
      </c>
    </row>
    <row r="86" spans="1:45" ht="12.75" customHeight="1" x14ac:dyDescent="0.2">
      <c r="A86" s="6">
        <v>90</v>
      </c>
      <c r="B86" s="6">
        <v>6</v>
      </c>
      <c r="C86" s="7">
        <v>39888</v>
      </c>
      <c r="D86" s="6" t="s">
        <v>44</v>
      </c>
      <c r="E86" s="8" t="s">
        <v>125</v>
      </c>
      <c r="F86" s="9" t="s">
        <v>126</v>
      </c>
      <c r="G86" s="9" t="s">
        <v>47</v>
      </c>
      <c r="H86" s="9" t="s">
        <v>48</v>
      </c>
      <c r="I86" s="6" t="s">
        <v>49</v>
      </c>
      <c r="J86" s="6">
        <v>2</v>
      </c>
      <c r="K86" s="6">
        <v>2</v>
      </c>
      <c r="L86" s="6" t="s">
        <v>50</v>
      </c>
      <c r="M86" s="6" t="s">
        <v>51</v>
      </c>
      <c r="N86" s="6"/>
      <c r="O86" s="6"/>
      <c r="P86" s="10">
        <v>12</v>
      </c>
      <c r="Q86" s="10" t="str">
        <f t="shared" si="5"/>
        <v>10-15</v>
      </c>
      <c r="R86" s="6" t="s">
        <v>52</v>
      </c>
      <c r="S86" s="6">
        <v>4</v>
      </c>
      <c r="T86" s="6" t="s">
        <v>128</v>
      </c>
      <c r="U86" t="s">
        <v>54</v>
      </c>
      <c r="V86" t="s">
        <v>55</v>
      </c>
      <c r="W86" t="s">
        <v>56</v>
      </c>
      <c r="X86" s="6"/>
      <c r="Y86" s="10" t="s">
        <v>57</v>
      </c>
      <c r="Z86" s="10" t="s">
        <v>61</v>
      </c>
      <c r="AC86" s="11">
        <v>1</v>
      </c>
      <c r="AJ86" s="12">
        <f t="shared" si="6"/>
        <v>15</v>
      </c>
      <c r="AL86" s="13">
        <f t="shared" si="7"/>
        <v>1</v>
      </c>
      <c r="AM86" s="14">
        <v>1.1900000000000001E-2</v>
      </c>
      <c r="AN86" s="14">
        <v>3.093</v>
      </c>
      <c r="AO86" s="13">
        <f t="shared" si="9"/>
        <v>51.665094210085236</v>
      </c>
      <c r="AQ86" s="12">
        <f t="shared" si="8"/>
        <v>2.5000000000000001E-2</v>
      </c>
    </row>
    <row r="87" spans="1:45" ht="12.75" customHeight="1" x14ac:dyDescent="0.2">
      <c r="A87" s="6">
        <v>90</v>
      </c>
      <c r="B87" s="6">
        <v>6</v>
      </c>
      <c r="C87" s="7">
        <v>39888</v>
      </c>
      <c r="D87" s="6" t="s">
        <v>44</v>
      </c>
      <c r="E87" s="8" t="s">
        <v>125</v>
      </c>
      <c r="F87" s="9" t="s">
        <v>126</v>
      </c>
      <c r="G87" s="9" t="s">
        <v>47</v>
      </c>
      <c r="H87" s="9" t="s">
        <v>48</v>
      </c>
      <c r="I87" s="6" t="s">
        <v>49</v>
      </c>
      <c r="J87" s="6">
        <v>2</v>
      </c>
      <c r="K87" s="6">
        <v>2</v>
      </c>
      <c r="L87" s="6" t="s">
        <v>50</v>
      </c>
      <c r="M87" s="6" t="s">
        <v>51</v>
      </c>
      <c r="N87" s="6"/>
      <c r="O87" s="6"/>
      <c r="P87" s="10">
        <v>12</v>
      </c>
      <c r="Q87" s="10" t="str">
        <f t="shared" si="5"/>
        <v>10-15</v>
      </c>
      <c r="R87" s="6" t="s">
        <v>52</v>
      </c>
      <c r="S87" s="6">
        <v>5</v>
      </c>
      <c r="T87" s="6" t="s">
        <v>128</v>
      </c>
      <c r="U87" t="s">
        <v>54</v>
      </c>
      <c r="V87" t="s">
        <v>55</v>
      </c>
      <c r="W87" t="s">
        <v>56</v>
      </c>
      <c r="X87"/>
      <c r="Y87" s="6" t="s">
        <v>57</v>
      </c>
      <c r="Z87" s="6" t="s">
        <v>64</v>
      </c>
      <c r="AB87" s="11">
        <v>2</v>
      </c>
      <c r="AJ87" s="12">
        <f t="shared" si="6"/>
        <v>7.5</v>
      </c>
      <c r="AL87" s="13">
        <f t="shared" si="7"/>
        <v>2</v>
      </c>
      <c r="AM87" s="14">
        <v>1.1900000000000001E-2</v>
      </c>
      <c r="AN87" s="14">
        <v>3.093</v>
      </c>
      <c r="AO87" s="13">
        <f t="shared" si="9"/>
        <v>6.0549623783886855</v>
      </c>
      <c r="AQ87" s="12">
        <f t="shared" si="8"/>
        <v>0.05</v>
      </c>
      <c r="AS87" s="6" t="s">
        <v>132</v>
      </c>
    </row>
    <row r="88" spans="1:45" ht="12.75" customHeight="1" x14ac:dyDescent="0.2">
      <c r="A88" s="6">
        <v>90</v>
      </c>
      <c r="B88" s="6">
        <v>6</v>
      </c>
      <c r="C88" s="7">
        <v>39888</v>
      </c>
      <c r="D88" s="6" t="s">
        <v>44</v>
      </c>
      <c r="E88" s="8" t="s">
        <v>125</v>
      </c>
      <c r="F88" s="9" t="s">
        <v>126</v>
      </c>
      <c r="G88" s="9" t="s">
        <v>47</v>
      </c>
      <c r="H88" s="9" t="s">
        <v>48</v>
      </c>
      <c r="I88" s="6" t="s">
        <v>49</v>
      </c>
      <c r="J88" s="6">
        <v>2</v>
      </c>
      <c r="K88" s="6">
        <v>2</v>
      </c>
      <c r="L88" s="6" t="s">
        <v>50</v>
      </c>
      <c r="M88" s="6" t="s">
        <v>51</v>
      </c>
      <c r="N88" s="6"/>
      <c r="O88" s="6"/>
      <c r="P88" s="10">
        <v>12</v>
      </c>
      <c r="Q88" s="10" t="str">
        <f t="shared" si="5"/>
        <v>10-15</v>
      </c>
      <c r="R88" s="6" t="s">
        <v>52</v>
      </c>
      <c r="S88" s="6">
        <v>6</v>
      </c>
      <c r="T88" s="19" t="s">
        <v>93</v>
      </c>
      <c r="U88" s="6" t="s">
        <v>54</v>
      </c>
      <c r="V88" s="6" t="s">
        <v>94</v>
      </c>
      <c r="W88" s="6" t="s">
        <v>95</v>
      </c>
      <c r="X88" s="6"/>
      <c r="Y88" s="6" t="s">
        <v>57</v>
      </c>
      <c r="Z88" s="6" t="s">
        <v>58</v>
      </c>
      <c r="AB88" s="11">
        <v>5</v>
      </c>
      <c r="AJ88" s="12">
        <f t="shared" si="6"/>
        <v>7.5</v>
      </c>
      <c r="AK88">
        <f>AJ88/1.21019</f>
        <v>6.1973739660714431</v>
      </c>
      <c r="AL88" s="13">
        <f t="shared" si="7"/>
        <v>5</v>
      </c>
      <c r="AM88" s="14">
        <v>2.0799999999999999E-2</v>
      </c>
      <c r="AN88" s="14">
        <v>3</v>
      </c>
      <c r="AO88" s="13">
        <f t="shared" si="9"/>
        <v>8.7750000000000004</v>
      </c>
      <c r="AQ88" s="12">
        <f t="shared" si="8"/>
        <v>0.125</v>
      </c>
      <c r="AS88" s="6" t="s">
        <v>132</v>
      </c>
    </row>
    <row r="89" spans="1:45" ht="12.75" customHeight="1" x14ac:dyDescent="0.2">
      <c r="A89" s="6">
        <v>90</v>
      </c>
      <c r="B89" s="6">
        <v>6</v>
      </c>
      <c r="C89" s="7">
        <v>39888</v>
      </c>
      <c r="D89" s="6" t="s">
        <v>44</v>
      </c>
      <c r="E89" s="8" t="s">
        <v>125</v>
      </c>
      <c r="F89" s="9" t="s">
        <v>126</v>
      </c>
      <c r="G89" s="9" t="s">
        <v>47</v>
      </c>
      <c r="H89" s="9" t="s">
        <v>48</v>
      </c>
      <c r="I89" s="6" t="s">
        <v>49</v>
      </c>
      <c r="J89" s="6">
        <v>2</v>
      </c>
      <c r="K89" s="6">
        <v>2</v>
      </c>
      <c r="L89" s="6" t="s">
        <v>50</v>
      </c>
      <c r="M89" s="6" t="s">
        <v>51</v>
      </c>
      <c r="N89" s="6"/>
      <c r="O89" s="6"/>
      <c r="P89" s="10">
        <v>12</v>
      </c>
      <c r="Q89" s="10" t="str">
        <f t="shared" si="5"/>
        <v>10-15</v>
      </c>
      <c r="R89" s="6" t="s">
        <v>52</v>
      </c>
      <c r="S89" s="6">
        <v>7</v>
      </c>
      <c r="T89" t="s">
        <v>130</v>
      </c>
      <c r="U89" t="s">
        <v>69</v>
      </c>
      <c r="V89" t="s">
        <v>70</v>
      </c>
      <c r="W89" t="s">
        <v>56</v>
      </c>
      <c r="X89" s="6"/>
      <c r="Y89" s="10" t="s">
        <v>57</v>
      </c>
      <c r="Z89" s="10" t="s">
        <v>61</v>
      </c>
      <c r="AA89" s="11">
        <v>1</v>
      </c>
      <c r="AJ89" s="12">
        <f t="shared" si="6"/>
        <v>2.5</v>
      </c>
      <c r="AL89" s="13">
        <f t="shared" si="7"/>
        <v>1</v>
      </c>
      <c r="AM89" s="14">
        <v>1.9400000000000001E-2</v>
      </c>
      <c r="AN89" s="14">
        <v>2.8527999999999998</v>
      </c>
      <c r="AO89" s="13">
        <f t="shared" si="9"/>
        <v>0.26487744993858203</v>
      </c>
      <c r="AQ89" s="12">
        <f t="shared" si="8"/>
        <v>2.5000000000000001E-2</v>
      </c>
      <c r="AS89" s="6" t="s">
        <v>132</v>
      </c>
    </row>
    <row r="90" spans="1:45" ht="12.75" customHeight="1" x14ac:dyDescent="0.2">
      <c r="A90" s="6">
        <v>91</v>
      </c>
      <c r="B90" s="6">
        <v>6</v>
      </c>
      <c r="C90" s="7">
        <v>39888</v>
      </c>
      <c r="D90" s="6" t="s">
        <v>44</v>
      </c>
      <c r="E90" s="8" t="s">
        <v>125</v>
      </c>
      <c r="F90" s="9" t="s">
        <v>126</v>
      </c>
      <c r="G90" s="9" t="s">
        <v>47</v>
      </c>
      <c r="H90" s="9" t="s">
        <v>48</v>
      </c>
      <c r="I90" s="6" t="s">
        <v>49</v>
      </c>
      <c r="J90" s="6">
        <v>2</v>
      </c>
      <c r="K90" s="6">
        <v>3</v>
      </c>
      <c r="L90" s="6" t="s">
        <v>50</v>
      </c>
      <c r="M90" s="6" t="s">
        <v>51</v>
      </c>
      <c r="N90" s="6"/>
      <c r="O90" s="6"/>
      <c r="P90" s="10">
        <v>12</v>
      </c>
      <c r="Q90" s="10" t="str">
        <f t="shared" si="5"/>
        <v>10-15</v>
      </c>
      <c r="R90" s="6" t="s">
        <v>52</v>
      </c>
      <c r="S90" s="6">
        <v>1</v>
      </c>
      <c r="T90" s="16" t="s">
        <v>71</v>
      </c>
      <c r="U90" s="6" t="s">
        <v>72</v>
      </c>
      <c r="V90" s="16" t="s">
        <v>73</v>
      </c>
      <c r="W90" s="16" t="s">
        <v>56</v>
      </c>
      <c r="X90" s="6"/>
      <c r="Y90" s="6" t="s">
        <v>57</v>
      </c>
      <c r="Z90" s="6" t="s">
        <v>61</v>
      </c>
      <c r="AB90" s="11">
        <v>1</v>
      </c>
      <c r="AJ90" s="12">
        <f t="shared" si="6"/>
        <v>7.5</v>
      </c>
      <c r="AL90" s="13">
        <f t="shared" si="7"/>
        <v>1</v>
      </c>
      <c r="AM90" s="14">
        <v>2.5100000000000001E-2</v>
      </c>
      <c r="AN90" s="14">
        <v>3.0760000000000001</v>
      </c>
      <c r="AO90" s="13">
        <f t="shared" si="9"/>
        <v>12.341335752240466</v>
      </c>
      <c r="AQ90" s="12">
        <f t="shared" si="8"/>
        <v>2.5000000000000001E-2</v>
      </c>
      <c r="AS90" s="6" t="s">
        <v>132</v>
      </c>
    </row>
    <row r="91" spans="1:45" ht="12.75" customHeight="1" x14ac:dyDescent="0.2">
      <c r="A91" s="6">
        <v>91</v>
      </c>
      <c r="B91" s="6">
        <v>6</v>
      </c>
      <c r="C91" s="7">
        <v>39888</v>
      </c>
      <c r="D91" s="6" t="s">
        <v>44</v>
      </c>
      <c r="E91" s="8" t="s">
        <v>125</v>
      </c>
      <c r="F91" s="9" t="s">
        <v>126</v>
      </c>
      <c r="G91" s="9" t="s">
        <v>47</v>
      </c>
      <c r="H91" s="9" t="s">
        <v>48</v>
      </c>
      <c r="I91" s="6" t="s">
        <v>49</v>
      </c>
      <c r="J91" s="6">
        <v>2</v>
      </c>
      <c r="K91" s="6">
        <v>3</v>
      </c>
      <c r="L91" s="6" t="s">
        <v>50</v>
      </c>
      <c r="M91" s="6" t="s">
        <v>51</v>
      </c>
      <c r="N91" s="6"/>
      <c r="O91" s="6"/>
      <c r="P91" s="10">
        <v>12</v>
      </c>
      <c r="Q91" s="10" t="str">
        <f t="shared" si="5"/>
        <v>10-15</v>
      </c>
      <c r="R91" s="6" t="s">
        <v>52</v>
      </c>
      <c r="S91" s="6">
        <v>2</v>
      </c>
      <c r="T91" s="19" t="s">
        <v>93</v>
      </c>
      <c r="U91" s="6" t="s">
        <v>54</v>
      </c>
      <c r="V91" s="6" t="s">
        <v>94</v>
      </c>
      <c r="W91" s="6" t="s">
        <v>95</v>
      </c>
      <c r="X91" s="6"/>
      <c r="Y91" s="6" t="s">
        <v>57</v>
      </c>
      <c r="Z91" s="6" t="s">
        <v>58</v>
      </c>
      <c r="AB91" s="11">
        <v>1</v>
      </c>
      <c r="AJ91" s="12">
        <f t="shared" si="6"/>
        <v>7.5</v>
      </c>
      <c r="AK91">
        <f>AJ91/1.21019</f>
        <v>6.1973739660714431</v>
      </c>
      <c r="AL91" s="13">
        <f t="shared" si="7"/>
        <v>1</v>
      </c>
      <c r="AM91" s="14">
        <v>2.0799999999999999E-2</v>
      </c>
      <c r="AN91" s="14">
        <v>3</v>
      </c>
      <c r="AO91" s="13">
        <f t="shared" si="9"/>
        <v>8.7750000000000004</v>
      </c>
      <c r="AQ91" s="12">
        <f t="shared" si="8"/>
        <v>2.5000000000000001E-2</v>
      </c>
    </row>
    <row r="92" spans="1:45" ht="12.75" customHeight="1" x14ac:dyDescent="0.2">
      <c r="A92" s="6">
        <v>91</v>
      </c>
      <c r="B92" s="6">
        <v>6</v>
      </c>
      <c r="C92" s="7">
        <v>39888</v>
      </c>
      <c r="D92" s="6" t="s">
        <v>44</v>
      </c>
      <c r="E92" s="8" t="s">
        <v>125</v>
      </c>
      <c r="F92" s="9" t="s">
        <v>126</v>
      </c>
      <c r="G92" s="9" t="s">
        <v>47</v>
      </c>
      <c r="H92" s="9" t="s">
        <v>48</v>
      </c>
      <c r="I92" s="6" t="s">
        <v>49</v>
      </c>
      <c r="J92" s="6">
        <v>2</v>
      </c>
      <c r="K92" s="6">
        <v>3</v>
      </c>
      <c r="L92" s="6" t="s">
        <v>50</v>
      </c>
      <c r="M92" s="6" t="s">
        <v>51</v>
      </c>
      <c r="N92" s="6"/>
      <c r="O92" s="6"/>
      <c r="P92" s="10">
        <v>12</v>
      </c>
      <c r="Q92" s="10" t="str">
        <f t="shared" si="5"/>
        <v>10-15</v>
      </c>
      <c r="R92" s="6" t="s">
        <v>52</v>
      </c>
      <c r="S92" s="6">
        <v>3</v>
      </c>
      <c r="T92" t="s">
        <v>127</v>
      </c>
      <c r="U92" t="s">
        <v>69</v>
      </c>
      <c r="V92" t="s">
        <v>70</v>
      </c>
      <c r="W92" t="s">
        <v>56</v>
      </c>
      <c r="X92" s="6"/>
      <c r="Y92" s="6" t="s">
        <v>57</v>
      </c>
      <c r="Z92" s="6" t="s">
        <v>58</v>
      </c>
      <c r="AB92" s="11">
        <v>5</v>
      </c>
      <c r="AC92" s="11">
        <v>5</v>
      </c>
      <c r="AJ92" s="12">
        <f t="shared" si="6"/>
        <v>11.25</v>
      </c>
      <c r="AK92" s="12">
        <f>AJ92/1.037</f>
        <v>10.848601735776279</v>
      </c>
      <c r="AL92" s="13">
        <f t="shared" si="7"/>
        <v>10</v>
      </c>
      <c r="AM92" s="13">
        <v>0</v>
      </c>
      <c r="AN92" s="13">
        <v>1.0377000000000001</v>
      </c>
      <c r="AO92" s="13">
        <f t="shared" si="9"/>
        <v>0</v>
      </c>
      <c r="AQ92" s="12">
        <f t="shared" si="8"/>
        <v>0.25</v>
      </c>
    </row>
    <row r="93" spans="1:45" ht="12.75" customHeight="1" x14ac:dyDescent="0.2">
      <c r="A93" s="6">
        <v>91</v>
      </c>
      <c r="B93" s="6">
        <v>6</v>
      </c>
      <c r="C93" s="7">
        <v>39888</v>
      </c>
      <c r="D93" s="6" t="s">
        <v>44</v>
      </c>
      <c r="E93" s="8" t="s">
        <v>125</v>
      </c>
      <c r="F93" s="9" t="s">
        <v>126</v>
      </c>
      <c r="G93" s="9" t="s">
        <v>47</v>
      </c>
      <c r="H93" s="9" t="s">
        <v>48</v>
      </c>
      <c r="I93" s="6" t="s">
        <v>49</v>
      </c>
      <c r="J93" s="6">
        <v>2</v>
      </c>
      <c r="K93" s="6">
        <v>3</v>
      </c>
      <c r="L93" s="6" t="s">
        <v>50</v>
      </c>
      <c r="M93" s="6" t="s">
        <v>51</v>
      </c>
      <c r="N93" s="6"/>
      <c r="O93" s="6"/>
      <c r="P93" s="10">
        <v>12</v>
      </c>
      <c r="Q93" s="10" t="str">
        <f t="shared" si="5"/>
        <v>10-15</v>
      </c>
      <c r="R93" s="6" t="s">
        <v>52</v>
      </c>
      <c r="S93" s="6">
        <v>4</v>
      </c>
      <c r="T93" t="s">
        <v>131</v>
      </c>
      <c r="U93" t="s">
        <v>54</v>
      </c>
      <c r="V93" t="s">
        <v>63</v>
      </c>
      <c r="W93" t="s">
        <v>56</v>
      </c>
      <c r="X93" s="6"/>
      <c r="Y93" s="6" t="s">
        <v>57</v>
      </c>
      <c r="Z93" s="6" t="s">
        <v>58</v>
      </c>
      <c r="AB93" s="11">
        <v>50</v>
      </c>
      <c r="AC93" s="11">
        <v>15</v>
      </c>
      <c r="AJ93" s="12">
        <f t="shared" si="6"/>
        <v>9.2307692307692299</v>
      </c>
      <c r="AK93" s="20">
        <f>(AJ93-1.82)/1.15</f>
        <v>6.4441471571906348</v>
      </c>
      <c r="AL93" s="13">
        <f t="shared" si="7"/>
        <v>65</v>
      </c>
      <c r="AM93" s="14">
        <v>0.01</v>
      </c>
      <c r="AN93" s="14">
        <v>3.2080000000000002</v>
      </c>
      <c r="AO93" s="13">
        <f t="shared" si="9"/>
        <v>12.48772030823441</v>
      </c>
      <c r="AQ93" s="12">
        <f t="shared" si="8"/>
        <v>1.625</v>
      </c>
    </row>
    <row r="94" spans="1:45" ht="12.75" customHeight="1" x14ac:dyDescent="0.2">
      <c r="A94" s="6">
        <v>91</v>
      </c>
      <c r="B94" s="6">
        <v>6</v>
      </c>
      <c r="C94" s="7">
        <v>39888</v>
      </c>
      <c r="D94" s="6" t="s">
        <v>44</v>
      </c>
      <c r="E94" s="8" t="s">
        <v>125</v>
      </c>
      <c r="F94" s="9" t="s">
        <v>126</v>
      </c>
      <c r="G94" s="9" t="s">
        <v>47</v>
      </c>
      <c r="H94" s="9" t="s">
        <v>48</v>
      </c>
      <c r="I94" s="6" t="s">
        <v>49</v>
      </c>
      <c r="J94" s="6">
        <v>2</v>
      </c>
      <c r="K94" s="6">
        <v>3</v>
      </c>
      <c r="L94" s="6" t="s">
        <v>50</v>
      </c>
      <c r="M94" s="6" t="s">
        <v>51</v>
      </c>
      <c r="N94" s="6"/>
      <c r="O94" s="6"/>
      <c r="P94" s="10">
        <v>12</v>
      </c>
      <c r="Q94" s="10" t="str">
        <f t="shared" si="5"/>
        <v>10-15</v>
      </c>
      <c r="R94" s="6" t="s">
        <v>52</v>
      </c>
      <c r="S94" s="6">
        <v>5</v>
      </c>
      <c r="T94" t="s">
        <v>133</v>
      </c>
      <c r="U94" s="6" t="s">
        <v>114</v>
      </c>
      <c r="V94" t="s">
        <v>115</v>
      </c>
      <c r="W94" t="s">
        <v>56</v>
      </c>
      <c r="X94" s="6"/>
      <c r="Y94" s="6" t="s">
        <v>57</v>
      </c>
      <c r="Z94" s="6" t="s">
        <v>64</v>
      </c>
      <c r="AC94" s="11">
        <v>1</v>
      </c>
      <c r="AJ94" s="12">
        <f t="shared" si="6"/>
        <v>15</v>
      </c>
      <c r="AK94">
        <f>(AJ94-1.1)/1.16</f>
        <v>11.982758620689657</v>
      </c>
      <c r="AL94" s="13">
        <f t="shared" si="7"/>
        <v>1</v>
      </c>
      <c r="AM94" s="14">
        <v>6.7400000000000002E-2</v>
      </c>
      <c r="AN94" s="14">
        <v>2.6680000000000001</v>
      </c>
      <c r="AO94" s="13">
        <f t="shared" si="9"/>
        <v>92.570237016318671</v>
      </c>
      <c r="AQ94" s="12">
        <f t="shared" si="8"/>
        <v>2.5000000000000001E-2</v>
      </c>
    </row>
    <row r="95" spans="1:45" ht="12.75" customHeight="1" x14ac:dyDescent="0.2">
      <c r="A95" s="6">
        <v>91</v>
      </c>
      <c r="B95" s="6">
        <v>6</v>
      </c>
      <c r="C95" s="7">
        <v>39888</v>
      </c>
      <c r="D95" s="6" t="s">
        <v>44</v>
      </c>
      <c r="E95" s="8" t="s">
        <v>125</v>
      </c>
      <c r="F95" s="9" t="s">
        <v>126</v>
      </c>
      <c r="G95" s="9" t="s">
        <v>47</v>
      </c>
      <c r="H95" s="9" t="s">
        <v>48</v>
      </c>
      <c r="I95" s="6" t="s">
        <v>49</v>
      </c>
      <c r="J95" s="6">
        <v>2</v>
      </c>
      <c r="K95" s="6">
        <v>3</v>
      </c>
      <c r="L95" s="6" t="s">
        <v>50</v>
      </c>
      <c r="M95" s="6" t="s">
        <v>51</v>
      </c>
      <c r="N95" s="6"/>
      <c r="O95" s="6"/>
      <c r="P95" s="10">
        <v>12</v>
      </c>
      <c r="Q95" s="10" t="str">
        <f t="shared" si="5"/>
        <v>10-15</v>
      </c>
      <c r="R95" s="6" t="s">
        <v>52</v>
      </c>
      <c r="S95" s="6">
        <v>6</v>
      </c>
      <c r="T95" t="s">
        <v>53</v>
      </c>
      <c r="U95" t="s">
        <v>54</v>
      </c>
      <c r="V95" t="s">
        <v>55</v>
      </c>
      <c r="W95" t="s">
        <v>56</v>
      </c>
      <c r="X95" s="6"/>
      <c r="Y95" s="6" t="s">
        <v>57</v>
      </c>
      <c r="Z95" s="6" t="s">
        <v>58</v>
      </c>
      <c r="AB95" s="11">
        <v>3</v>
      </c>
      <c r="AJ95" s="12">
        <f t="shared" si="6"/>
        <v>7.5</v>
      </c>
      <c r="AL95" s="13">
        <f t="shared" si="7"/>
        <v>3</v>
      </c>
      <c r="AM95" s="14">
        <v>9.2999999999999992E-3</v>
      </c>
      <c r="AN95" s="14">
        <v>3.07</v>
      </c>
      <c r="AO95" s="13">
        <f t="shared" si="9"/>
        <v>4.5177378560589574</v>
      </c>
      <c r="AQ95" s="12">
        <f t="shared" si="8"/>
        <v>7.4999999999999997E-2</v>
      </c>
    </row>
    <row r="96" spans="1:45" ht="12.75" customHeight="1" x14ac:dyDescent="0.2">
      <c r="A96" s="6">
        <v>91</v>
      </c>
      <c r="B96" s="6">
        <v>6</v>
      </c>
      <c r="C96" s="7">
        <v>39888</v>
      </c>
      <c r="D96" s="6" t="s">
        <v>44</v>
      </c>
      <c r="E96" s="8" t="s">
        <v>125</v>
      </c>
      <c r="F96" s="9" t="s">
        <v>126</v>
      </c>
      <c r="G96" s="9" t="s">
        <v>47</v>
      </c>
      <c r="H96" s="9" t="s">
        <v>48</v>
      </c>
      <c r="I96" s="6" t="s">
        <v>49</v>
      </c>
      <c r="J96" s="6">
        <v>2</v>
      </c>
      <c r="K96" s="6">
        <v>3</v>
      </c>
      <c r="L96" s="6" t="s">
        <v>50</v>
      </c>
      <c r="M96" s="6" t="s">
        <v>51</v>
      </c>
      <c r="N96" s="6"/>
      <c r="O96" s="6"/>
      <c r="P96" s="10">
        <v>12</v>
      </c>
      <c r="Q96" s="10" t="str">
        <f t="shared" si="5"/>
        <v>10-15</v>
      </c>
      <c r="R96" s="6" t="s">
        <v>52</v>
      </c>
      <c r="S96" s="6">
        <v>7</v>
      </c>
      <c r="T96" t="s">
        <v>130</v>
      </c>
      <c r="U96" t="s">
        <v>69</v>
      </c>
      <c r="V96" t="s">
        <v>70</v>
      </c>
      <c r="W96" t="s">
        <v>56</v>
      </c>
      <c r="X96" s="6"/>
      <c r="Y96" s="10" t="s">
        <v>57</v>
      </c>
      <c r="Z96" s="10" t="s">
        <v>61</v>
      </c>
      <c r="AA96" s="11">
        <v>3</v>
      </c>
      <c r="AB96" s="11">
        <v>1</v>
      </c>
      <c r="AJ96" s="12">
        <f t="shared" si="6"/>
        <v>3.75</v>
      </c>
      <c r="AL96" s="13">
        <f t="shared" si="7"/>
        <v>4</v>
      </c>
      <c r="AM96" s="14">
        <v>1.9400000000000001E-2</v>
      </c>
      <c r="AN96" s="14">
        <v>2.8527999999999998</v>
      </c>
      <c r="AO96" s="13">
        <f t="shared" si="9"/>
        <v>0.84216682693688494</v>
      </c>
      <c r="AQ96" s="12">
        <f t="shared" si="8"/>
        <v>0.1</v>
      </c>
    </row>
    <row r="97" spans="1:46" ht="12.75" customHeight="1" x14ac:dyDescent="0.2">
      <c r="A97" s="6">
        <v>92</v>
      </c>
      <c r="B97" s="6">
        <v>6</v>
      </c>
      <c r="C97" s="7">
        <v>39888</v>
      </c>
      <c r="D97" s="6" t="s">
        <v>44</v>
      </c>
      <c r="E97" s="8" t="s">
        <v>125</v>
      </c>
      <c r="F97" s="9" t="s">
        <v>126</v>
      </c>
      <c r="G97" s="9" t="s">
        <v>47</v>
      </c>
      <c r="H97" s="9" t="s">
        <v>48</v>
      </c>
      <c r="I97" s="6" t="s">
        <v>49</v>
      </c>
      <c r="J97" s="6">
        <v>2</v>
      </c>
      <c r="K97" s="6">
        <v>4</v>
      </c>
      <c r="L97" s="6" t="s">
        <v>50</v>
      </c>
      <c r="M97" s="6" t="s">
        <v>51</v>
      </c>
      <c r="N97" s="6"/>
      <c r="O97" s="6"/>
      <c r="P97" s="10">
        <v>12</v>
      </c>
      <c r="Q97" s="10" t="str">
        <f t="shared" si="5"/>
        <v>10-15</v>
      </c>
      <c r="R97" s="6" t="s">
        <v>52</v>
      </c>
      <c r="S97" s="6">
        <v>1</v>
      </c>
      <c r="T97" t="s">
        <v>118</v>
      </c>
      <c r="U97" t="s">
        <v>66</v>
      </c>
      <c r="V97" t="s">
        <v>119</v>
      </c>
      <c r="W97" t="s">
        <v>56</v>
      </c>
      <c r="X97" s="6"/>
      <c r="Y97" s="6" t="s">
        <v>57</v>
      </c>
      <c r="Z97" s="6" t="s">
        <v>61</v>
      </c>
      <c r="AB97" s="11">
        <v>1</v>
      </c>
      <c r="AJ97" s="12">
        <f t="shared" si="6"/>
        <v>7.5</v>
      </c>
      <c r="AL97" s="13">
        <f t="shared" si="7"/>
        <v>1</v>
      </c>
      <c r="AM97" s="14">
        <v>2.5999999999999999E-2</v>
      </c>
      <c r="AN97" s="14">
        <v>2.87</v>
      </c>
      <c r="AO97" s="13">
        <f t="shared" si="9"/>
        <v>8.441102499635198</v>
      </c>
      <c r="AQ97" s="12">
        <f t="shared" si="8"/>
        <v>2.5000000000000001E-2</v>
      </c>
    </row>
    <row r="98" spans="1:46" ht="12.75" customHeight="1" x14ac:dyDescent="0.2">
      <c r="A98" s="6">
        <v>92</v>
      </c>
      <c r="B98" s="6">
        <v>6</v>
      </c>
      <c r="C98" s="7">
        <v>39888</v>
      </c>
      <c r="D98" s="6" t="s">
        <v>44</v>
      </c>
      <c r="E98" s="8" t="s">
        <v>125</v>
      </c>
      <c r="F98" s="9" t="s">
        <v>126</v>
      </c>
      <c r="G98" s="9" t="s">
        <v>47</v>
      </c>
      <c r="H98" s="9" t="s">
        <v>48</v>
      </c>
      <c r="I98" s="6" t="s">
        <v>49</v>
      </c>
      <c r="J98" s="6">
        <v>2</v>
      </c>
      <c r="K98" s="6">
        <v>4</v>
      </c>
      <c r="L98" s="6" t="s">
        <v>50</v>
      </c>
      <c r="M98" s="6" t="s">
        <v>51</v>
      </c>
      <c r="N98" s="6"/>
      <c r="O98" s="6"/>
      <c r="P98" s="10">
        <v>12</v>
      </c>
      <c r="Q98" s="10" t="str">
        <f t="shared" si="5"/>
        <v>10-15</v>
      </c>
      <c r="R98" s="6" t="s">
        <v>52</v>
      </c>
      <c r="S98" s="6">
        <v>2</v>
      </c>
      <c r="T98" t="s">
        <v>131</v>
      </c>
      <c r="U98" t="s">
        <v>54</v>
      </c>
      <c r="V98" t="s">
        <v>63</v>
      </c>
      <c r="W98" t="s">
        <v>56</v>
      </c>
      <c r="X98" s="6"/>
      <c r="Y98" s="6" t="s">
        <v>57</v>
      </c>
      <c r="Z98" s="6" t="s">
        <v>58</v>
      </c>
      <c r="AC98" s="11">
        <v>11</v>
      </c>
      <c r="AJ98" s="12">
        <f t="shared" si="6"/>
        <v>15</v>
      </c>
      <c r="AK98" s="20">
        <f>(AJ98-1.82)/1.15</f>
        <v>11.460869565217392</v>
      </c>
      <c r="AL98" s="13">
        <f t="shared" si="7"/>
        <v>11</v>
      </c>
      <c r="AM98" s="14">
        <v>0.01</v>
      </c>
      <c r="AN98" s="14">
        <v>3.2080000000000002</v>
      </c>
      <c r="AO98" s="13">
        <f t="shared" si="9"/>
        <v>59.278985026012037</v>
      </c>
      <c r="AQ98" s="12">
        <f t="shared" si="8"/>
        <v>0.27500000000000002</v>
      </c>
    </row>
    <row r="99" spans="1:46" ht="12.75" customHeight="1" x14ac:dyDescent="0.2">
      <c r="A99" s="6">
        <v>92</v>
      </c>
      <c r="B99" s="6">
        <v>6</v>
      </c>
      <c r="C99" s="7">
        <v>39888</v>
      </c>
      <c r="D99" s="6" t="s">
        <v>44</v>
      </c>
      <c r="E99" s="8" t="s">
        <v>125</v>
      </c>
      <c r="F99" s="9" t="s">
        <v>126</v>
      </c>
      <c r="G99" s="9" t="s">
        <v>47</v>
      </c>
      <c r="H99" s="9" t="s">
        <v>48</v>
      </c>
      <c r="I99" s="6" t="s">
        <v>49</v>
      </c>
      <c r="J99" s="6">
        <v>2</v>
      </c>
      <c r="K99" s="6">
        <v>4</v>
      </c>
      <c r="L99" s="6" t="s">
        <v>50</v>
      </c>
      <c r="M99" s="6" t="s">
        <v>51</v>
      </c>
      <c r="N99" s="6"/>
      <c r="O99" s="6"/>
      <c r="P99" s="10">
        <v>12</v>
      </c>
      <c r="Q99" s="10" t="str">
        <f t="shared" si="5"/>
        <v>10-15</v>
      </c>
      <c r="R99" s="6" t="s">
        <v>52</v>
      </c>
      <c r="S99" s="6">
        <v>3</v>
      </c>
      <c r="T99" t="s">
        <v>53</v>
      </c>
      <c r="U99" t="s">
        <v>54</v>
      </c>
      <c r="V99" t="s">
        <v>55</v>
      </c>
      <c r="W99" t="s">
        <v>56</v>
      </c>
      <c r="X99" s="6"/>
      <c r="Y99" s="6" t="s">
        <v>57</v>
      </c>
      <c r="Z99" s="6" t="s">
        <v>58</v>
      </c>
      <c r="AB99" s="11">
        <v>1</v>
      </c>
      <c r="AJ99" s="12">
        <f t="shared" si="6"/>
        <v>7.5</v>
      </c>
      <c r="AL99" s="13">
        <f t="shared" si="7"/>
        <v>1</v>
      </c>
      <c r="AM99" s="14">
        <v>9.2999999999999992E-3</v>
      </c>
      <c r="AN99" s="14">
        <v>3.07</v>
      </c>
      <c r="AO99" s="13">
        <f t="shared" si="9"/>
        <v>4.5177378560589574</v>
      </c>
      <c r="AQ99" s="12">
        <f t="shared" si="8"/>
        <v>2.5000000000000001E-2</v>
      </c>
    </row>
    <row r="100" spans="1:46" ht="12.75" customHeight="1" x14ac:dyDescent="0.2">
      <c r="A100" s="6">
        <v>92</v>
      </c>
      <c r="B100" s="6">
        <v>6</v>
      </c>
      <c r="C100" s="7">
        <v>39888</v>
      </c>
      <c r="D100" s="6" t="s">
        <v>44</v>
      </c>
      <c r="E100" s="8" t="s">
        <v>125</v>
      </c>
      <c r="F100" s="9" t="s">
        <v>126</v>
      </c>
      <c r="G100" s="9" t="s">
        <v>47</v>
      </c>
      <c r="H100" s="9" t="s">
        <v>48</v>
      </c>
      <c r="I100" s="6" t="s">
        <v>49</v>
      </c>
      <c r="J100" s="6">
        <v>2</v>
      </c>
      <c r="K100" s="6">
        <v>4</v>
      </c>
      <c r="L100" s="6" t="s">
        <v>50</v>
      </c>
      <c r="M100" s="6" t="s">
        <v>51</v>
      </c>
      <c r="N100" s="6"/>
      <c r="O100" s="6"/>
      <c r="P100" s="10">
        <v>12</v>
      </c>
      <c r="Q100" s="10" t="str">
        <f t="shared" si="5"/>
        <v>10-15</v>
      </c>
      <c r="R100" s="6" t="s">
        <v>52</v>
      </c>
      <c r="S100" s="6">
        <v>4</v>
      </c>
      <c r="T100" t="s">
        <v>127</v>
      </c>
      <c r="U100" t="s">
        <v>69</v>
      </c>
      <c r="V100" t="s">
        <v>70</v>
      </c>
      <c r="W100" t="s">
        <v>56</v>
      </c>
      <c r="X100" s="6"/>
      <c r="Y100" s="6" t="s">
        <v>57</v>
      </c>
      <c r="Z100" s="6" t="s">
        <v>58</v>
      </c>
      <c r="AC100" s="11">
        <v>6</v>
      </c>
      <c r="AJ100" s="12">
        <f t="shared" si="6"/>
        <v>15</v>
      </c>
      <c r="AK100" s="12">
        <f>AJ100/1.037</f>
        <v>14.464802314368372</v>
      </c>
      <c r="AL100" s="13">
        <f t="shared" si="7"/>
        <v>6</v>
      </c>
      <c r="AM100" s="13">
        <v>0</v>
      </c>
      <c r="AN100" s="13">
        <v>1.0377000000000001</v>
      </c>
      <c r="AO100" s="13">
        <f t="shared" si="9"/>
        <v>0</v>
      </c>
      <c r="AQ100" s="12">
        <f t="shared" si="8"/>
        <v>0.15</v>
      </c>
    </row>
    <row r="101" spans="1:46" ht="12.75" customHeight="1" x14ac:dyDescent="0.2">
      <c r="A101" s="6">
        <v>92</v>
      </c>
      <c r="B101" s="6">
        <v>6</v>
      </c>
      <c r="C101" s="7">
        <v>39888</v>
      </c>
      <c r="D101" s="6" t="s">
        <v>44</v>
      </c>
      <c r="E101" s="8" t="s">
        <v>125</v>
      </c>
      <c r="F101" s="9" t="s">
        <v>126</v>
      </c>
      <c r="G101" s="9" t="s">
        <v>47</v>
      </c>
      <c r="H101" s="9" t="s">
        <v>48</v>
      </c>
      <c r="I101" s="6" t="s">
        <v>49</v>
      </c>
      <c r="J101" s="6">
        <v>2</v>
      </c>
      <c r="K101" s="6">
        <v>4</v>
      </c>
      <c r="L101" s="6" t="s">
        <v>50</v>
      </c>
      <c r="M101" s="6" t="s">
        <v>51</v>
      </c>
      <c r="N101" s="6"/>
      <c r="O101" s="6"/>
      <c r="P101" s="10">
        <v>12</v>
      </c>
      <c r="Q101" s="10" t="str">
        <f t="shared" si="5"/>
        <v>10-15</v>
      </c>
      <c r="R101" s="6" t="s">
        <v>52</v>
      </c>
      <c r="S101" s="6">
        <v>5</v>
      </c>
      <c r="T101" t="s">
        <v>130</v>
      </c>
      <c r="U101" t="s">
        <v>69</v>
      </c>
      <c r="V101" t="s">
        <v>70</v>
      </c>
      <c r="W101" t="s">
        <v>56</v>
      </c>
      <c r="X101" s="6"/>
      <c r="Y101" s="10" t="s">
        <v>57</v>
      </c>
      <c r="Z101" s="10" t="s">
        <v>61</v>
      </c>
      <c r="AB101" s="11">
        <v>2</v>
      </c>
      <c r="AJ101" s="12">
        <f t="shared" si="6"/>
        <v>7.5</v>
      </c>
      <c r="AL101" s="13">
        <f t="shared" si="7"/>
        <v>2</v>
      </c>
      <c r="AM101" s="14">
        <v>1.9400000000000001E-2</v>
      </c>
      <c r="AN101" s="14">
        <v>2.8527999999999998</v>
      </c>
      <c r="AO101" s="13">
        <f t="shared" si="9"/>
        <v>6.0838220437352977</v>
      </c>
      <c r="AQ101" s="12">
        <f t="shared" si="8"/>
        <v>0.05</v>
      </c>
    </row>
    <row r="102" spans="1:46" ht="12.75" customHeight="1" x14ac:dyDescent="0.2">
      <c r="A102" s="6">
        <v>92</v>
      </c>
      <c r="B102" s="6">
        <v>6</v>
      </c>
      <c r="C102" s="7">
        <v>39888</v>
      </c>
      <c r="D102" s="6" t="s">
        <v>44</v>
      </c>
      <c r="E102" s="8" t="s">
        <v>125</v>
      </c>
      <c r="F102" s="9" t="s">
        <v>126</v>
      </c>
      <c r="G102" s="9" t="s">
        <v>47</v>
      </c>
      <c r="H102" s="9" t="s">
        <v>48</v>
      </c>
      <c r="I102" s="6" t="s">
        <v>49</v>
      </c>
      <c r="J102" s="6">
        <v>2</v>
      </c>
      <c r="K102" s="6">
        <v>4</v>
      </c>
      <c r="L102" s="6" t="s">
        <v>50</v>
      </c>
      <c r="M102" s="6" t="s">
        <v>51</v>
      </c>
      <c r="N102" s="6"/>
      <c r="O102" s="6"/>
      <c r="P102" s="10">
        <v>12</v>
      </c>
      <c r="Q102" s="10" t="str">
        <f t="shared" si="5"/>
        <v>10-15</v>
      </c>
      <c r="R102" s="6" t="s">
        <v>52</v>
      </c>
      <c r="S102" s="6">
        <v>6</v>
      </c>
      <c r="T102" t="s">
        <v>134</v>
      </c>
      <c r="U102" s="6" t="s">
        <v>114</v>
      </c>
      <c r="V102" s="6" t="s">
        <v>135</v>
      </c>
      <c r="W102" s="6" t="s">
        <v>136</v>
      </c>
      <c r="X102" s="6"/>
      <c r="Y102" s="10" t="s">
        <v>57</v>
      </c>
      <c r="Z102" s="10" t="s">
        <v>61</v>
      </c>
      <c r="AC102" s="11">
        <v>1</v>
      </c>
      <c r="AJ102" s="12">
        <f t="shared" si="6"/>
        <v>15</v>
      </c>
      <c r="AL102" s="13">
        <f t="shared" si="7"/>
        <v>1</v>
      </c>
      <c r="AM102" s="14">
        <v>3.4799999999999998E-2</v>
      </c>
      <c r="AN102" s="14">
        <v>2.85</v>
      </c>
      <c r="AO102" s="13">
        <f t="shared" si="9"/>
        <v>78.241889926693077</v>
      </c>
      <c r="AQ102" s="12">
        <f t="shared" si="8"/>
        <v>2.5000000000000001E-2</v>
      </c>
    </row>
    <row r="103" spans="1:46" ht="12.75" customHeight="1" x14ac:dyDescent="0.2">
      <c r="A103" s="6">
        <v>93</v>
      </c>
      <c r="B103" s="6">
        <v>6</v>
      </c>
      <c r="C103" s="7">
        <v>39888</v>
      </c>
      <c r="D103" s="6" t="s">
        <v>44</v>
      </c>
      <c r="E103" s="8" t="s">
        <v>125</v>
      </c>
      <c r="F103" s="9" t="s">
        <v>126</v>
      </c>
      <c r="G103" s="9" t="s">
        <v>47</v>
      </c>
      <c r="H103" s="9" t="s">
        <v>48</v>
      </c>
      <c r="I103" s="6" t="s">
        <v>49</v>
      </c>
      <c r="J103" s="6">
        <v>2</v>
      </c>
      <c r="K103" s="6">
        <v>5</v>
      </c>
      <c r="L103" s="6" t="s">
        <v>50</v>
      </c>
      <c r="M103" s="6" t="s">
        <v>51</v>
      </c>
      <c r="N103" s="6"/>
      <c r="O103" s="6"/>
      <c r="P103" s="10">
        <v>12</v>
      </c>
      <c r="Q103" s="10" t="str">
        <f t="shared" si="5"/>
        <v>10-15</v>
      </c>
      <c r="R103" s="6" t="s">
        <v>52</v>
      </c>
      <c r="S103" s="6">
        <v>1</v>
      </c>
      <c r="T103" t="s">
        <v>131</v>
      </c>
      <c r="U103" t="s">
        <v>54</v>
      </c>
      <c r="V103" t="s">
        <v>63</v>
      </c>
      <c r="W103" t="s">
        <v>56</v>
      </c>
      <c r="X103" s="6"/>
      <c r="Y103" s="6" t="s">
        <v>57</v>
      </c>
      <c r="Z103" s="6" t="s">
        <v>58</v>
      </c>
      <c r="AC103" s="11">
        <v>200</v>
      </c>
      <c r="AJ103" s="12">
        <f t="shared" si="6"/>
        <v>15</v>
      </c>
      <c r="AK103" s="20">
        <f>(AJ103-1.82)/1.15</f>
        <v>11.460869565217392</v>
      </c>
      <c r="AL103" s="13">
        <f t="shared" si="7"/>
        <v>200</v>
      </c>
      <c r="AM103" s="14">
        <v>0.01</v>
      </c>
      <c r="AN103" s="14">
        <v>3.2080000000000002</v>
      </c>
      <c r="AO103" s="13">
        <f t="shared" si="9"/>
        <v>59.278985026012037</v>
      </c>
      <c r="AQ103" s="12">
        <f t="shared" si="8"/>
        <v>5</v>
      </c>
    </row>
    <row r="104" spans="1:46" s="22" customFormat="1" ht="12.75" customHeight="1" x14ac:dyDescent="0.2">
      <c r="A104" s="6">
        <v>93</v>
      </c>
      <c r="B104" s="6">
        <v>6</v>
      </c>
      <c r="C104" s="7">
        <v>39888</v>
      </c>
      <c r="D104" s="6" t="s">
        <v>44</v>
      </c>
      <c r="E104" s="8" t="s">
        <v>125</v>
      </c>
      <c r="F104" s="9" t="s">
        <v>126</v>
      </c>
      <c r="G104" s="9" t="s">
        <v>47</v>
      </c>
      <c r="H104" s="9" t="s">
        <v>48</v>
      </c>
      <c r="I104" s="6" t="s">
        <v>49</v>
      </c>
      <c r="J104" s="6">
        <v>2</v>
      </c>
      <c r="K104" s="6">
        <v>5</v>
      </c>
      <c r="L104" s="6" t="s">
        <v>50</v>
      </c>
      <c r="M104" s="6" t="s">
        <v>51</v>
      </c>
      <c r="N104" s="6"/>
      <c r="O104" s="6"/>
      <c r="P104" s="10">
        <v>12</v>
      </c>
      <c r="Q104" s="10" t="str">
        <f t="shared" si="5"/>
        <v>10-15</v>
      </c>
      <c r="R104" s="6" t="s">
        <v>52</v>
      </c>
      <c r="S104" s="6">
        <v>2</v>
      </c>
      <c r="T104" s="16" t="s">
        <v>113</v>
      </c>
      <c r="U104" s="6" t="s">
        <v>114</v>
      </c>
      <c r="V104" s="16" t="s">
        <v>115</v>
      </c>
      <c r="W104" s="16" t="s">
        <v>56</v>
      </c>
      <c r="X104" s="6"/>
      <c r="Y104" s="6" t="s">
        <v>57</v>
      </c>
      <c r="Z104" s="6" t="s">
        <v>64</v>
      </c>
      <c r="AA104" s="11"/>
      <c r="AB104" s="11"/>
      <c r="AC104" s="11"/>
      <c r="AD104" s="11"/>
      <c r="AE104" s="11">
        <v>2</v>
      </c>
      <c r="AF104" s="11"/>
      <c r="AG104" s="11"/>
      <c r="AH104" s="11"/>
      <c r="AI104" s="11"/>
      <c r="AJ104" s="12">
        <f t="shared" si="6"/>
        <v>35</v>
      </c>
      <c r="AK104">
        <f>AJ104/1.16064</f>
        <v>30.155776123518063</v>
      </c>
      <c r="AL104" s="13">
        <f t="shared" si="7"/>
        <v>2</v>
      </c>
      <c r="AM104" s="14">
        <v>5.2400000000000002E-2</v>
      </c>
      <c r="AN104" s="14">
        <v>2.69</v>
      </c>
      <c r="AO104" s="13">
        <f t="shared" si="9"/>
        <v>746.23278648304222</v>
      </c>
      <c r="AP104" s="13"/>
      <c r="AQ104" s="12">
        <f t="shared" si="8"/>
        <v>0.05</v>
      </c>
      <c r="AR104" s="12"/>
      <c r="AS104" s="12"/>
      <c r="AT104" s="15"/>
    </row>
    <row r="105" spans="1:46" ht="12.75" customHeight="1" x14ac:dyDescent="0.2">
      <c r="A105" s="6">
        <v>93</v>
      </c>
      <c r="B105" s="6">
        <v>6</v>
      </c>
      <c r="C105" s="7">
        <v>39888</v>
      </c>
      <c r="D105" s="6" t="s">
        <v>44</v>
      </c>
      <c r="E105" s="8" t="s">
        <v>125</v>
      </c>
      <c r="F105" s="9" t="s">
        <v>126</v>
      </c>
      <c r="G105" s="9" t="s">
        <v>47</v>
      </c>
      <c r="H105" s="9" t="s">
        <v>48</v>
      </c>
      <c r="I105" s="6" t="s">
        <v>49</v>
      </c>
      <c r="J105" s="6">
        <v>2</v>
      </c>
      <c r="K105" s="6">
        <v>5</v>
      </c>
      <c r="L105" s="6" t="s">
        <v>50</v>
      </c>
      <c r="M105" s="6" t="s">
        <v>51</v>
      </c>
      <c r="N105" s="6"/>
      <c r="O105" s="6"/>
      <c r="P105" s="10">
        <v>12</v>
      </c>
      <c r="Q105" s="10" t="str">
        <f t="shared" si="5"/>
        <v>10-15</v>
      </c>
      <c r="R105" s="6" t="s">
        <v>52</v>
      </c>
      <c r="S105" s="6">
        <v>3</v>
      </c>
      <c r="T105" t="s">
        <v>127</v>
      </c>
      <c r="U105" t="s">
        <v>69</v>
      </c>
      <c r="V105" t="s">
        <v>70</v>
      </c>
      <c r="W105" t="s">
        <v>56</v>
      </c>
      <c r="X105" s="6"/>
      <c r="Y105" s="6" t="s">
        <v>57</v>
      </c>
      <c r="Z105" s="6" t="s">
        <v>58</v>
      </c>
      <c r="AB105" s="11">
        <v>1</v>
      </c>
      <c r="AC105" s="11">
        <v>3</v>
      </c>
      <c r="AJ105" s="12">
        <f t="shared" si="6"/>
        <v>13.125</v>
      </c>
      <c r="AK105" s="12">
        <f>AJ105/1.037</f>
        <v>12.656702025072326</v>
      </c>
      <c r="AL105" s="13">
        <f t="shared" si="7"/>
        <v>4</v>
      </c>
      <c r="AM105" s="13">
        <v>0</v>
      </c>
      <c r="AN105" s="13">
        <v>1.0377000000000001</v>
      </c>
      <c r="AO105" s="13">
        <f t="shared" si="9"/>
        <v>0</v>
      </c>
      <c r="AQ105" s="12">
        <f t="shared" si="8"/>
        <v>0.1</v>
      </c>
    </row>
    <row r="106" spans="1:46" ht="12.75" customHeight="1" x14ac:dyDescent="0.2">
      <c r="A106" s="6">
        <v>93</v>
      </c>
      <c r="B106" s="6">
        <v>6</v>
      </c>
      <c r="C106" s="7">
        <v>39888</v>
      </c>
      <c r="D106" s="6" t="s">
        <v>44</v>
      </c>
      <c r="E106" s="8" t="s">
        <v>125</v>
      </c>
      <c r="F106" s="9" t="s">
        <v>126</v>
      </c>
      <c r="G106" s="9" t="s">
        <v>47</v>
      </c>
      <c r="H106" s="9" t="s">
        <v>48</v>
      </c>
      <c r="I106" s="6" t="s">
        <v>49</v>
      </c>
      <c r="J106" s="6">
        <v>2</v>
      </c>
      <c r="K106" s="6">
        <v>5</v>
      </c>
      <c r="L106" s="6" t="s">
        <v>50</v>
      </c>
      <c r="M106" s="6" t="s">
        <v>51</v>
      </c>
      <c r="N106" s="6"/>
      <c r="O106" s="6"/>
      <c r="P106" s="10">
        <v>12</v>
      </c>
      <c r="Q106" s="10" t="str">
        <f t="shared" si="5"/>
        <v>10-15</v>
      </c>
      <c r="R106" s="6" t="s">
        <v>52</v>
      </c>
      <c r="S106" s="6">
        <v>4</v>
      </c>
      <c r="T106" t="s">
        <v>53</v>
      </c>
      <c r="U106" t="s">
        <v>54</v>
      </c>
      <c r="V106" t="s">
        <v>55</v>
      </c>
      <c r="W106" t="s">
        <v>56</v>
      </c>
      <c r="X106" s="6"/>
      <c r="Y106" s="6" t="s">
        <v>57</v>
      </c>
      <c r="Z106" s="6" t="s">
        <v>58</v>
      </c>
      <c r="AA106" s="11">
        <v>1</v>
      </c>
      <c r="AJ106" s="12">
        <f t="shared" si="6"/>
        <v>2.5</v>
      </c>
      <c r="AL106" s="13">
        <f t="shared" si="7"/>
        <v>1</v>
      </c>
      <c r="AM106" s="14">
        <v>9.2999999999999992E-3</v>
      </c>
      <c r="AN106" s="14">
        <v>3.07</v>
      </c>
      <c r="AO106" s="13">
        <f t="shared" si="9"/>
        <v>0.15493829594967426</v>
      </c>
      <c r="AQ106" s="12">
        <f t="shared" si="8"/>
        <v>2.5000000000000001E-2</v>
      </c>
    </row>
    <row r="107" spans="1:46" ht="12.75" customHeight="1" x14ac:dyDescent="0.2">
      <c r="A107" s="6">
        <v>93</v>
      </c>
      <c r="B107" s="6">
        <v>6</v>
      </c>
      <c r="C107" s="7">
        <v>39888</v>
      </c>
      <c r="D107" s="6" t="s">
        <v>44</v>
      </c>
      <c r="E107" s="8" t="s">
        <v>125</v>
      </c>
      <c r="F107" s="9" t="s">
        <v>126</v>
      </c>
      <c r="G107" s="9" t="s">
        <v>47</v>
      </c>
      <c r="H107" s="9" t="s">
        <v>48</v>
      </c>
      <c r="I107" s="6" t="s">
        <v>49</v>
      </c>
      <c r="J107" s="6">
        <v>2</v>
      </c>
      <c r="K107" s="6">
        <v>5</v>
      </c>
      <c r="L107" s="6" t="s">
        <v>50</v>
      </c>
      <c r="M107" s="6" t="s">
        <v>51</v>
      </c>
      <c r="N107" s="6"/>
      <c r="O107" s="6"/>
      <c r="P107" s="10">
        <v>12</v>
      </c>
      <c r="Q107" s="10" t="str">
        <f t="shared" si="5"/>
        <v>10-15</v>
      </c>
      <c r="R107" s="6" t="s">
        <v>52</v>
      </c>
      <c r="S107" s="6">
        <v>5</v>
      </c>
      <c r="T107" s="6" t="s">
        <v>128</v>
      </c>
      <c r="U107" t="s">
        <v>54</v>
      </c>
      <c r="V107" t="s">
        <v>55</v>
      </c>
      <c r="W107" t="s">
        <v>56</v>
      </c>
      <c r="X107"/>
      <c r="Y107" s="6" t="s">
        <v>57</v>
      </c>
      <c r="Z107" s="6" t="s">
        <v>64</v>
      </c>
      <c r="AB107" s="11">
        <v>1</v>
      </c>
      <c r="AJ107" s="12">
        <f t="shared" si="6"/>
        <v>7.5</v>
      </c>
      <c r="AL107" s="13">
        <f t="shared" si="7"/>
        <v>1</v>
      </c>
      <c r="AM107" s="14">
        <v>1.1900000000000001E-2</v>
      </c>
      <c r="AN107" s="14">
        <v>3.093</v>
      </c>
      <c r="AO107" s="13">
        <f t="shared" si="9"/>
        <v>6.0549623783886855</v>
      </c>
      <c r="AQ107" s="12">
        <f t="shared" si="8"/>
        <v>2.5000000000000001E-2</v>
      </c>
      <c r="AS107" s="6" t="s">
        <v>132</v>
      </c>
    </row>
    <row r="108" spans="1:46" ht="12.75" customHeight="1" x14ac:dyDescent="0.2">
      <c r="A108" s="6">
        <v>94</v>
      </c>
      <c r="B108" s="6">
        <v>6</v>
      </c>
      <c r="C108" s="7">
        <v>39888</v>
      </c>
      <c r="D108" s="6" t="s">
        <v>44</v>
      </c>
      <c r="E108" s="8" t="s">
        <v>125</v>
      </c>
      <c r="F108" s="9" t="s">
        <v>126</v>
      </c>
      <c r="G108" s="9" t="s">
        <v>47</v>
      </c>
      <c r="H108" s="9" t="s">
        <v>48</v>
      </c>
      <c r="I108" s="6" t="s">
        <v>49</v>
      </c>
      <c r="J108" s="6">
        <v>2</v>
      </c>
      <c r="K108" s="6">
        <v>6</v>
      </c>
      <c r="L108" s="6" t="s">
        <v>50</v>
      </c>
      <c r="M108" s="6" t="s">
        <v>51</v>
      </c>
      <c r="N108" s="6"/>
      <c r="O108" s="6"/>
      <c r="P108" s="10">
        <v>12</v>
      </c>
      <c r="Q108" s="10" t="str">
        <f t="shared" si="5"/>
        <v>10-15</v>
      </c>
      <c r="R108" s="6" t="s">
        <v>52</v>
      </c>
      <c r="S108" s="6">
        <v>1</v>
      </c>
      <c r="T108" t="s">
        <v>130</v>
      </c>
      <c r="U108" t="s">
        <v>69</v>
      </c>
      <c r="V108" t="s">
        <v>70</v>
      </c>
      <c r="W108" t="s">
        <v>56</v>
      </c>
      <c r="X108" s="6"/>
      <c r="Y108" s="10" t="s">
        <v>57</v>
      </c>
      <c r="Z108" s="10" t="s">
        <v>61</v>
      </c>
      <c r="AB108" s="11">
        <v>1</v>
      </c>
      <c r="AJ108" s="12">
        <f t="shared" si="6"/>
        <v>7.5</v>
      </c>
      <c r="AL108" s="13">
        <f t="shared" si="7"/>
        <v>1</v>
      </c>
      <c r="AM108" s="14">
        <v>1.9400000000000001E-2</v>
      </c>
      <c r="AN108" s="14">
        <v>2.8527999999999998</v>
      </c>
      <c r="AO108" s="13">
        <f t="shared" si="9"/>
        <v>6.0838220437352977</v>
      </c>
      <c r="AQ108" s="12">
        <f t="shared" si="8"/>
        <v>2.5000000000000001E-2</v>
      </c>
      <c r="AS108" s="6" t="s">
        <v>132</v>
      </c>
    </row>
    <row r="109" spans="1:46" ht="12.75" customHeight="1" x14ac:dyDescent="0.2">
      <c r="A109" s="6">
        <v>94</v>
      </c>
      <c r="B109" s="6">
        <v>6</v>
      </c>
      <c r="C109" s="7">
        <v>39888</v>
      </c>
      <c r="D109" s="6" t="s">
        <v>44</v>
      </c>
      <c r="E109" s="8" t="s">
        <v>125</v>
      </c>
      <c r="F109" s="9" t="s">
        <v>126</v>
      </c>
      <c r="G109" s="9" t="s">
        <v>47</v>
      </c>
      <c r="H109" s="9" t="s">
        <v>48</v>
      </c>
      <c r="I109" s="6" t="s">
        <v>49</v>
      </c>
      <c r="J109" s="6">
        <v>2</v>
      </c>
      <c r="K109" s="6">
        <v>6</v>
      </c>
      <c r="L109" s="6" t="s">
        <v>50</v>
      </c>
      <c r="M109" s="6" t="s">
        <v>51</v>
      </c>
      <c r="N109" s="6"/>
      <c r="O109" s="6"/>
      <c r="P109" s="10">
        <v>12</v>
      </c>
      <c r="Q109" s="10" t="str">
        <f t="shared" si="5"/>
        <v>10-15</v>
      </c>
      <c r="R109" s="6" t="s">
        <v>52</v>
      </c>
      <c r="S109" s="6">
        <v>2</v>
      </c>
      <c r="T109" t="s">
        <v>131</v>
      </c>
      <c r="U109" t="s">
        <v>54</v>
      </c>
      <c r="V109" t="s">
        <v>63</v>
      </c>
      <c r="W109" t="s">
        <v>56</v>
      </c>
      <c r="X109" s="6"/>
      <c r="Y109" s="6" t="s">
        <v>57</v>
      </c>
      <c r="Z109" s="6" t="s">
        <v>58</v>
      </c>
      <c r="AB109" s="11">
        <v>2000</v>
      </c>
      <c r="AC109" s="11">
        <v>100</v>
      </c>
      <c r="AJ109" s="12">
        <f t="shared" si="6"/>
        <v>7.8571428571428568</v>
      </c>
      <c r="AK109" s="20">
        <f>(AJ109-1.82)/1.15</f>
        <v>5.2496894409937891</v>
      </c>
      <c r="AL109" s="13">
        <f t="shared" si="7"/>
        <v>2100</v>
      </c>
      <c r="AM109" s="14">
        <v>0.01</v>
      </c>
      <c r="AN109" s="14">
        <v>3.2080000000000002</v>
      </c>
      <c r="AO109" s="13">
        <f t="shared" si="9"/>
        <v>7.447473996823069</v>
      </c>
      <c r="AQ109" s="12">
        <f t="shared" si="8"/>
        <v>52.5</v>
      </c>
      <c r="AS109" s="6" t="s">
        <v>132</v>
      </c>
    </row>
    <row r="110" spans="1:46" ht="12.75" customHeight="1" x14ac:dyDescent="0.2">
      <c r="A110" s="6">
        <v>94</v>
      </c>
      <c r="B110" s="6">
        <v>6</v>
      </c>
      <c r="C110" s="7">
        <v>39888</v>
      </c>
      <c r="D110" s="6" t="s">
        <v>44</v>
      </c>
      <c r="E110" s="8" t="s">
        <v>125</v>
      </c>
      <c r="F110" s="9" t="s">
        <v>126</v>
      </c>
      <c r="G110" s="9" t="s">
        <v>47</v>
      </c>
      <c r="H110" s="9" t="s">
        <v>48</v>
      </c>
      <c r="I110" s="6" t="s">
        <v>49</v>
      </c>
      <c r="J110" s="6">
        <v>2</v>
      </c>
      <c r="K110" s="6">
        <v>6</v>
      </c>
      <c r="L110" s="6" t="s">
        <v>50</v>
      </c>
      <c r="M110" s="6" t="s">
        <v>51</v>
      </c>
      <c r="N110" s="6"/>
      <c r="O110" s="6"/>
      <c r="P110" s="10">
        <v>12</v>
      </c>
      <c r="Q110" s="10" t="str">
        <f t="shared" si="5"/>
        <v>10-15</v>
      </c>
      <c r="R110" s="6" t="s">
        <v>52</v>
      </c>
      <c r="S110" s="6">
        <v>3</v>
      </c>
      <c r="T110" s="16" t="s">
        <v>113</v>
      </c>
      <c r="U110" s="6" t="s">
        <v>114</v>
      </c>
      <c r="V110" s="16" t="s">
        <v>115</v>
      </c>
      <c r="W110" s="16" t="s">
        <v>56</v>
      </c>
      <c r="X110" s="6"/>
      <c r="Y110" s="6" t="s">
        <v>57</v>
      </c>
      <c r="Z110" s="6" t="s">
        <v>64</v>
      </c>
      <c r="AF110" s="11">
        <v>3</v>
      </c>
      <c r="AJ110" s="12">
        <f t="shared" si="6"/>
        <v>45</v>
      </c>
      <c r="AK110">
        <f>AJ110/1.16064</f>
        <v>38.771712158808938</v>
      </c>
      <c r="AL110" s="13">
        <f t="shared" si="7"/>
        <v>3</v>
      </c>
      <c r="AM110" s="14">
        <v>5.2400000000000002E-2</v>
      </c>
      <c r="AN110" s="14">
        <v>2.69</v>
      </c>
      <c r="AO110" s="13">
        <f t="shared" si="9"/>
        <v>1467.1446998163581</v>
      </c>
      <c r="AQ110" s="12">
        <f t="shared" si="8"/>
        <v>7.4999999999999997E-2</v>
      </c>
      <c r="AS110" s="6" t="s">
        <v>132</v>
      </c>
    </row>
    <row r="111" spans="1:46" ht="12.75" customHeight="1" x14ac:dyDescent="0.2">
      <c r="A111" s="6">
        <v>94</v>
      </c>
      <c r="B111" s="6">
        <v>6</v>
      </c>
      <c r="C111" s="7">
        <v>39888</v>
      </c>
      <c r="D111" s="6" t="s">
        <v>44</v>
      </c>
      <c r="E111" s="8" t="s">
        <v>125</v>
      </c>
      <c r="F111" s="9" t="s">
        <v>126</v>
      </c>
      <c r="G111" s="9" t="s">
        <v>47</v>
      </c>
      <c r="H111" s="9" t="s">
        <v>48</v>
      </c>
      <c r="I111" s="6" t="s">
        <v>49</v>
      </c>
      <c r="J111" s="6">
        <v>2</v>
      </c>
      <c r="K111" s="6">
        <v>6</v>
      </c>
      <c r="L111" s="6" t="s">
        <v>50</v>
      </c>
      <c r="M111" s="6" t="s">
        <v>51</v>
      </c>
      <c r="N111" s="6"/>
      <c r="O111" s="6"/>
      <c r="P111" s="10">
        <v>12</v>
      </c>
      <c r="Q111" s="10" t="str">
        <f t="shared" si="5"/>
        <v>10-15</v>
      </c>
      <c r="R111" s="6" t="s">
        <v>52</v>
      </c>
      <c r="S111" s="6">
        <v>4</v>
      </c>
      <c r="T111" t="s">
        <v>137</v>
      </c>
      <c r="U111" s="16" t="s">
        <v>75</v>
      </c>
      <c r="V111" t="s">
        <v>138</v>
      </c>
      <c r="W111" t="s">
        <v>56</v>
      </c>
      <c r="X111" s="6"/>
      <c r="Y111" s="10" t="s">
        <v>57</v>
      </c>
      <c r="Z111" s="10" t="s">
        <v>58</v>
      </c>
      <c r="AD111" s="11">
        <v>1</v>
      </c>
      <c r="AJ111" s="12">
        <f t="shared" si="6"/>
        <v>25</v>
      </c>
      <c r="AL111" s="13">
        <f t="shared" si="7"/>
        <v>1</v>
      </c>
      <c r="AM111" s="14">
        <v>2.0299999999999999E-2</v>
      </c>
      <c r="AN111" s="14">
        <v>3.1259999999999999</v>
      </c>
      <c r="AO111" s="13">
        <f t="shared" si="9"/>
        <v>475.83513329125537</v>
      </c>
      <c r="AQ111" s="12">
        <f t="shared" si="8"/>
        <v>2.5000000000000001E-2</v>
      </c>
    </row>
    <row r="112" spans="1:46" ht="12.75" customHeight="1" x14ac:dyDescent="0.2">
      <c r="A112" s="6">
        <v>94</v>
      </c>
      <c r="B112" s="6">
        <v>6</v>
      </c>
      <c r="C112" s="7">
        <v>39888</v>
      </c>
      <c r="D112" s="6" t="s">
        <v>44</v>
      </c>
      <c r="E112" s="8" t="s">
        <v>125</v>
      </c>
      <c r="F112" s="9" t="s">
        <v>126</v>
      </c>
      <c r="G112" s="9" t="s">
        <v>47</v>
      </c>
      <c r="H112" s="9" t="s">
        <v>48</v>
      </c>
      <c r="I112" s="6" t="s">
        <v>49</v>
      </c>
      <c r="J112" s="6">
        <v>2</v>
      </c>
      <c r="K112" s="6">
        <v>6</v>
      </c>
      <c r="L112" s="6" t="s">
        <v>50</v>
      </c>
      <c r="M112" s="6" t="s">
        <v>51</v>
      </c>
      <c r="N112" s="6"/>
      <c r="O112" s="6"/>
      <c r="P112" s="10">
        <v>12</v>
      </c>
      <c r="Q112" s="10" t="str">
        <f t="shared" si="5"/>
        <v>10-15</v>
      </c>
      <c r="R112" s="6" t="s">
        <v>52</v>
      </c>
      <c r="S112" s="6">
        <v>5</v>
      </c>
      <c r="T112" t="s">
        <v>139</v>
      </c>
      <c r="U112" t="s">
        <v>54</v>
      </c>
      <c r="V112" t="s">
        <v>63</v>
      </c>
      <c r="W112" t="s">
        <v>56</v>
      </c>
      <c r="X112" s="6"/>
      <c r="Y112" s="6" t="s">
        <v>57</v>
      </c>
      <c r="Z112" s="6" t="s">
        <v>58</v>
      </c>
      <c r="AB112" s="11">
        <v>1</v>
      </c>
      <c r="AJ112" s="12">
        <f t="shared" si="6"/>
        <v>7.5</v>
      </c>
      <c r="AK112">
        <f>AJ112/1.15476</f>
        <v>6.4948560739893999</v>
      </c>
      <c r="AL112" s="13">
        <f t="shared" si="7"/>
        <v>1</v>
      </c>
      <c r="AM112" s="14">
        <v>3.9E-2</v>
      </c>
      <c r="AN112" s="14">
        <v>2.91</v>
      </c>
      <c r="AO112" s="13">
        <f t="shared" si="9"/>
        <v>13.724384715589805</v>
      </c>
      <c r="AQ112" s="12">
        <f t="shared" si="8"/>
        <v>2.5000000000000001E-2</v>
      </c>
    </row>
    <row r="113" spans="1:46" ht="12.75" customHeight="1" x14ac:dyDescent="0.2">
      <c r="A113" s="6">
        <v>94</v>
      </c>
      <c r="B113" s="6">
        <v>6</v>
      </c>
      <c r="C113" s="7">
        <v>39888</v>
      </c>
      <c r="D113" s="6" t="s">
        <v>44</v>
      </c>
      <c r="E113" s="8" t="s">
        <v>125</v>
      </c>
      <c r="F113" s="9" t="s">
        <v>126</v>
      </c>
      <c r="G113" s="9" t="s">
        <v>47</v>
      </c>
      <c r="H113" s="9" t="s">
        <v>48</v>
      </c>
      <c r="I113" s="6" t="s">
        <v>49</v>
      </c>
      <c r="J113" s="6">
        <v>2</v>
      </c>
      <c r="K113" s="6">
        <v>6</v>
      </c>
      <c r="L113" s="6" t="s">
        <v>50</v>
      </c>
      <c r="M113" s="6" t="s">
        <v>51</v>
      </c>
      <c r="N113" s="6"/>
      <c r="O113" s="6"/>
      <c r="P113" s="10">
        <v>12</v>
      </c>
      <c r="Q113" s="10" t="str">
        <f t="shared" si="5"/>
        <v>10-15</v>
      </c>
      <c r="R113" s="6" t="s">
        <v>52</v>
      </c>
      <c r="S113" s="6">
        <v>6</v>
      </c>
      <c r="T113" t="s">
        <v>118</v>
      </c>
      <c r="U113" t="s">
        <v>66</v>
      </c>
      <c r="V113" t="s">
        <v>119</v>
      </c>
      <c r="W113" t="s">
        <v>56</v>
      </c>
      <c r="X113" s="6"/>
      <c r="Y113" s="6" t="s">
        <v>57</v>
      </c>
      <c r="Z113" s="6" t="s">
        <v>61</v>
      </c>
      <c r="AC113" s="11">
        <v>10</v>
      </c>
      <c r="AJ113" s="12">
        <f t="shared" si="6"/>
        <v>15</v>
      </c>
      <c r="AL113" s="13">
        <f t="shared" si="7"/>
        <v>10</v>
      </c>
      <c r="AM113" s="14">
        <v>2.5999999999999999E-2</v>
      </c>
      <c r="AN113" s="14">
        <v>2.87</v>
      </c>
      <c r="AO113" s="13">
        <f t="shared" si="9"/>
        <v>61.709959510213238</v>
      </c>
      <c r="AQ113" s="12">
        <f t="shared" si="8"/>
        <v>0.25</v>
      </c>
    </row>
    <row r="114" spans="1:46" ht="12.75" customHeight="1" x14ac:dyDescent="0.2">
      <c r="A114" s="6">
        <v>94</v>
      </c>
      <c r="B114" s="6">
        <v>6</v>
      </c>
      <c r="C114" s="7">
        <v>39888</v>
      </c>
      <c r="D114" s="6" t="s">
        <v>44</v>
      </c>
      <c r="E114" s="8" t="s">
        <v>125</v>
      </c>
      <c r="F114" s="9" t="s">
        <v>126</v>
      </c>
      <c r="G114" s="9" t="s">
        <v>47</v>
      </c>
      <c r="H114" s="9" t="s">
        <v>48</v>
      </c>
      <c r="I114" s="6" t="s">
        <v>49</v>
      </c>
      <c r="J114" s="6">
        <v>2</v>
      </c>
      <c r="K114" s="6">
        <v>6</v>
      </c>
      <c r="L114" s="6" t="s">
        <v>50</v>
      </c>
      <c r="M114" s="6" t="s">
        <v>51</v>
      </c>
      <c r="N114" s="6"/>
      <c r="O114" s="6"/>
      <c r="P114" s="10">
        <v>12</v>
      </c>
      <c r="Q114" s="10" t="str">
        <f t="shared" si="5"/>
        <v>10-15</v>
      </c>
      <c r="R114" s="6" t="s">
        <v>52</v>
      </c>
      <c r="S114" s="6">
        <v>7</v>
      </c>
      <c r="T114" t="s">
        <v>140</v>
      </c>
      <c r="U114" t="s">
        <v>66</v>
      </c>
      <c r="V114" t="s">
        <v>119</v>
      </c>
      <c r="W114" t="s">
        <v>56</v>
      </c>
      <c r="X114" s="6"/>
      <c r="Y114" s="6" t="s">
        <v>57</v>
      </c>
      <c r="Z114" s="6" t="s">
        <v>61</v>
      </c>
      <c r="AC114" s="11">
        <v>10</v>
      </c>
      <c r="AJ114" s="12">
        <f t="shared" si="6"/>
        <v>15</v>
      </c>
      <c r="AK114" s="14">
        <f>AJ114/1.03416</f>
        <v>14.504525411928523</v>
      </c>
      <c r="AL114" s="13">
        <f t="shared" si="7"/>
        <v>10</v>
      </c>
      <c r="AM114" s="14">
        <v>2.2499999999999999E-2</v>
      </c>
      <c r="AN114" s="14">
        <v>3</v>
      </c>
      <c r="AO114" s="13">
        <f t="shared" si="9"/>
        <v>75.9375</v>
      </c>
      <c r="AQ114" s="12">
        <f t="shared" si="8"/>
        <v>0.25</v>
      </c>
    </row>
    <row r="115" spans="1:46" ht="12.75" customHeight="1" x14ac:dyDescent="0.2">
      <c r="A115" s="6">
        <v>94</v>
      </c>
      <c r="B115" s="6">
        <v>6</v>
      </c>
      <c r="C115" s="7">
        <v>39888</v>
      </c>
      <c r="D115" s="6" t="s">
        <v>44</v>
      </c>
      <c r="E115" s="8" t="s">
        <v>125</v>
      </c>
      <c r="F115" s="9" t="s">
        <v>126</v>
      </c>
      <c r="G115" s="9" t="s">
        <v>47</v>
      </c>
      <c r="H115" s="9" t="s">
        <v>48</v>
      </c>
      <c r="I115" s="6" t="s">
        <v>49</v>
      </c>
      <c r="J115" s="6">
        <v>2</v>
      </c>
      <c r="K115" s="6">
        <v>6</v>
      </c>
      <c r="L115" s="6" t="s">
        <v>50</v>
      </c>
      <c r="M115" s="6" t="s">
        <v>51</v>
      </c>
      <c r="N115" s="6"/>
      <c r="O115" s="6"/>
      <c r="P115" s="10">
        <v>12</v>
      </c>
      <c r="Q115" s="10" t="str">
        <f t="shared" si="5"/>
        <v>10-15</v>
      </c>
      <c r="R115" s="6" t="s">
        <v>52</v>
      </c>
      <c r="S115" s="6">
        <v>8</v>
      </c>
      <c r="T115" t="s">
        <v>59</v>
      </c>
      <c r="U115" t="s">
        <v>54</v>
      </c>
      <c r="V115" t="s">
        <v>60</v>
      </c>
      <c r="W115" t="s">
        <v>56</v>
      </c>
      <c r="X115" s="6"/>
      <c r="Y115" s="10" t="s">
        <v>57</v>
      </c>
      <c r="Z115" s="10" t="s">
        <v>61</v>
      </c>
      <c r="AC115" s="11">
        <v>30</v>
      </c>
      <c r="AJ115" s="12">
        <f t="shared" si="6"/>
        <v>15</v>
      </c>
      <c r="AL115" s="13">
        <f t="shared" si="7"/>
        <v>30</v>
      </c>
      <c r="AM115" s="14">
        <v>8.6999999999999994E-3</v>
      </c>
      <c r="AN115" s="14">
        <v>3.202</v>
      </c>
      <c r="AO115" s="13">
        <f t="shared" si="9"/>
        <v>50.74151899752669</v>
      </c>
      <c r="AQ115" s="12">
        <f t="shared" si="8"/>
        <v>0.75</v>
      </c>
    </row>
    <row r="116" spans="1:46" ht="12.75" customHeight="1" x14ac:dyDescent="0.2">
      <c r="A116" s="6">
        <v>94</v>
      </c>
      <c r="B116" s="6">
        <v>6</v>
      </c>
      <c r="C116" s="7">
        <v>39888</v>
      </c>
      <c r="D116" s="6" t="s">
        <v>44</v>
      </c>
      <c r="E116" s="8" t="s">
        <v>125</v>
      </c>
      <c r="F116" s="9" t="s">
        <v>126</v>
      </c>
      <c r="G116" s="9" t="s">
        <v>47</v>
      </c>
      <c r="H116" s="9" t="s">
        <v>48</v>
      </c>
      <c r="I116" s="6" t="s">
        <v>49</v>
      </c>
      <c r="J116" s="6">
        <v>2</v>
      </c>
      <c r="K116" s="6">
        <v>6</v>
      </c>
      <c r="L116" s="6" t="s">
        <v>50</v>
      </c>
      <c r="M116" s="6" t="s">
        <v>51</v>
      </c>
      <c r="N116" s="6"/>
      <c r="O116" s="6"/>
      <c r="P116" s="10">
        <v>12</v>
      </c>
      <c r="Q116" s="10" t="str">
        <f t="shared" si="5"/>
        <v>10-15</v>
      </c>
      <c r="R116" s="6" t="s">
        <v>52</v>
      </c>
      <c r="S116" s="6">
        <v>9</v>
      </c>
      <c r="T116" t="s">
        <v>90</v>
      </c>
      <c r="U116" t="s">
        <v>66</v>
      </c>
      <c r="V116" t="s">
        <v>67</v>
      </c>
      <c r="W116" t="s">
        <v>56</v>
      </c>
      <c r="X116" s="6"/>
      <c r="Y116" s="10" t="s">
        <v>57</v>
      </c>
      <c r="Z116" s="10" t="s">
        <v>58</v>
      </c>
      <c r="AD116" s="11">
        <v>3</v>
      </c>
      <c r="AJ116" s="12">
        <f t="shared" si="6"/>
        <v>25</v>
      </c>
      <c r="AL116" s="13">
        <f t="shared" si="7"/>
        <v>3</v>
      </c>
      <c r="AM116" s="14">
        <v>1.6199999999999999E-2</v>
      </c>
      <c r="AN116" s="14">
        <v>3.0251999999999999</v>
      </c>
      <c r="AO116" s="13">
        <f t="shared" si="9"/>
        <v>274.51313450729776</v>
      </c>
      <c r="AQ116" s="12">
        <f t="shared" si="8"/>
        <v>7.4999999999999997E-2</v>
      </c>
    </row>
    <row r="117" spans="1:46" ht="12.75" customHeight="1" x14ac:dyDescent="0.2">
      <c r="A117" s="6">
        <v>94</v>
      </c>
      <c r="B117" s="6">
        <v>6</v>
      </c>
      <c r="C117" s="7">
        <v>39888</v>
      </c>
      <c r="D117" s="6" t="s">
        <v>44</v>
      </c>
      <c r="E117" s="8" t="s">
        <v>125</v>
      </c>
      <c r="F117" s="9" t="s">
        <v>126</v>
      </c>
      <c r="G117" s="9" t="s">
        <v>47</v>
      </c>
      <c r="H117" s="9" t="s">
        <v>48</v>
      </c>
      <c r="I117" s="6" t="s">
        <v>49</v>
      </c>
      <c r="J117" s="6">
        <v>2</v>
      </c>
      <c r="K117" s="6">
        <v>6</v>
      </c>
      <c r="L117" s="6" t="s">
        <v>50</v>
      </c>
      <c r="M117" s="6" t="s">
        <v>51</v>
      </c>
      <c r="N117" s="6"/>
      <c r="O117" s="6"/>
      <c r="P117" s="10">
        <v>12</v>
      </c>
      <c r="Q117" s="10" t="str">
        <f t="shared" si="5"/>
        <v>10-15</v>
      </c>
      <c r="R117" s="6" t="s">
        <v>52</v>
      </c>
      <c r="S117" s="6">
        <v>10</v>
      </c>
      <c r="T117" t="s">
        <v>74</v>
      </c>
      <c r="U117" s="16" t="s">
        <v>75</v>
      </c>
      <c r="V117" t="s">
        <v>76</v>
      </c>
      <c r="W117" t="s">
        <v>56</v>
      </c>
      <c r="X117" s="6"/>
      <c r="Y117" s="10" t="s">
        <v>77</v>
      </c>
      <c r="Z117" s="10" t="s">
        <v>64</v>
      </c>
      <c r="AD117" s="11">
        <v>3</v>
      </c>
      <c r="AJ117" s="12">
        <f t="shared" si="6"/>
        <v>25</v>
      </c>
      <c r="AL117" s="13">
        <f t="shared" si="7"/>
        <v>3</v>
      </c>
      <c r="AM117" s="14">
        <v>2.06E-2</v>
      </c>
      <c r="AN117" s="14">
        <v>2.8980000000000001</v>
      </c>
      <c r="AO117" s="13">
        <f t="shared" si="9"/>
        <v>231.79142503651909</v>
      </c>
      <c r="AQ117" s="12">
        <f t="shared" si="8"/>
        <v>7.4999999999999997E-2</v>
      </c>
    </row>
    <row r="118" spans="1:46" ht="12.75" customHeight="1" x14ac:dyDescent="0.2">
      <c r="A118" s="6">
        <v>95</v>
      </c>
      <c r="B118" s="6">
        <v>6</v>
      </c>
      <c r="C118" s="7">
        <v>39888</v>
      </c>
      <c r="D118" s="6" t="s">
        <v>44</v>
      </c>
      <c r="E118" s="8" t="s">
        <v>125</v>
      </c>
      <c r="F118" s="9" t="s">
        <v>126</v>
      </c>
      <c r="G118" s="9" t="s">
        <v>47</v>
      </c>
      <c r="H118" s="9" t="s">
        <v>48</v>
      </c>
      <c r="I118" s="6" t="s">
        <v>49</v>
      </c>
      <c r="J118" s="6">
        <v>2</v>
      </c>
      <c r="K118" s="6">
        <v>7</v>
      </c>
      <c r="L118" s="6" t="s">
        <v>50</v>
      </c>
      <c r="M118" s="6" t="s">
        <v>51</v>
      </c>
      <c r="N118" s="6"/>
      <c r="O118" s="6"/>
      <c r="P118" s="10">
        <v>12</v>
      </c>
      <c r="Q118" s="10" t="str">
        <f t="shared" si="5"/>
        <v>10-15</v>
      </c>
      <c r="R118" s="6" t="s">
        <v>52</v>
      </c>
      <c r="S118" s="6">
        <v>1</v>
      </c>
      <c r="T118" t="s">
        <v>90</v>
      </c>
      <c r="U118" t="s">
        <v>66</v>
      </c>
      <c r="V118" t="s">
        <v>67</v>
      </c>
      <c r="W118" t="s">
        <v>56</v>
      </c>
      <c r="X118" s="6"/>
      <c r="Y118" s="10" t="s">
        <v>57</v>
      </c>
      <c r="Z118" s="10" t="s">
        <v>58</v>
      </c>
      <c r="AB118" s="11">
        <v>1</v>
      </c>
      <c r="AJ118" s="12">
        <f t="shared" si="6"/>
        <v>7.5</v>
      </c>
      <c r="AL118" s="13">
        <f t="shared" si="7"/>
        <v>1</v>
      </c>
      <c r="AM118" s="14">
        <v>1.44E-2</v>
      </c>
      <c r="AN118" s="14">
        <v>3.1</v>
      </c>
      <c r="AO118" s="13">
        <f t="shared" si="9"/>
        <v>7.4310880735179419</v>
      </c>
      <c r="AQ118" s="12">
        <f t="shared" si="8"/>
        <v>2.5000000000000001E-2</v>
      </c>
    </row>
    <row r="119" spans="1:46" s="6" customFormat="1" ht="12.75" customHeight="1" x14ac:dyDescent="0.2">
      <c r="A119" s="6">
        <v>95</v>
      </c>
      <c r="B119" s="6">
        <v>6</v>
      </c>
      <c r="C119" s="7">
        <v>39888</v>
      </c>
      <c r="D119" s="6" t="s">
        <v>44</v>
      </c>
      <c r="E119" s="8" t="s">
        <v>125</v>
      </c>
      <c r="F119" s="9" t="s">
        <v>126</v>
      </c>
      <c r="G119" s="9" t="s">
        <v>47</v>
      </c>
      <c r="H119" s="9" t="s">
        <v>48</v>
      </c>
      <c r="I119" s="6" t="s">
        <v>49</v>
      </c>
      <c r="J119" s="6">
        <v>2</v>
      </c>
      <c r="K119" s="6">
        <v>7</v>
      </c>
      <c r="L119" s="6" t="s">
        <v>50</v>
      </c>
      <c r="M119" s="6" t="s">
        <v>51</v>
      </c>
      <c r="P119" s="10">
        <v>12</v>
      </c>
      <c r="Q119" s="10" t="str">
        <f t="shared" si="5"/>
        <v>10-15</v>
      </c>
      <c r="R119" s="6" t="s">
        <v>52</v>
      </c>
      <c r="S119" s="6">
        <v>2</v>
      </c>
      <c r="T119" t="s">
        <v>131</v>
      </c>
      <c r="U119" t="s">
        <v>54</v>
      </c>
      <c r="V119" t="s">
        <v>63</v>
      </c>
      <c r="W119" t="s">
        <v>56</v>
      </c>
      <c r="Y119" s="6" t="s">
        <v>57</v>
      </c>
      <c r="Z119" s="6" t="s">
        <v>58</v>
      </c>
      <c r="AA119" s="11"/>
      <c r="AB119" s="11">
        <v>2000</v>
      </c>
      <c r="AC119" s="11">
        <v>4</v>
      </c>
      <c r="AD119" s="11"/>
      <c r="AE119" s="11"/>
      <c r="AF119" s="11"/>
      <c r="AG119" s="11"/>
      <c r="AH119" s="11"/>
      <c r="AI119" s="11"/>
      <c r="AJ119" s="12">
        <f t="shared" si="6"/>
        <v>7.5149700598802394</v>
      </c>
      <c r="AK119" s="20">
        <f>(AJ119-1.82)/1.15</f>
        <v>4.9521478781567296</v>
      </c>
      <c r="AL119" s="13">
        <f t="shared" si="7"/>
        <v>2004</v>
      </c>
      <c r="AM119" s="14">
        <v>0.01</v>
      </c>
      <c r="AN119" s="14">
        <v>3.2080000000000002</v>
      </c>
      <c r="AO119" s="13">
        <f t="shared" si="9"/>
        <v>6.4561651765143928</v>
      </c>
      <c r="AP119" s="13"/>
      <c r="AQ119" s="12">
        <f t="shared" si="8"/>
        <v>50.1</v>
      </c>
      <c r="AR119" s="12"/>
      <c r="AS119" s="12"/>
      <c r="AT119" s="15"/>
    </row>
    <row r="120" spans="1:46" ht="12.75" customHeight="1" x14ac:dyDescent="0.2">
      <c r="A120" s="6">
        <v>95</v>
      </c>
      <c r="B120" s="6">
        <v>6</v>
      </c>
      <c r="C120" s="7">
        <v>39888</v>
      </c>
      <c r="D120" s="6" t="s">
        <v>44</v>
      </c>
      <c r="E120" s="8" t="s">
        <v>125</v>
      </c>
      <c r="F120" s="9" t="s">
        <v>126</v>
      </c>
      <c r="G120" s="9" t="s">
        <v>47</v>
      </c>
      <c r="H120" s="9" t="s">
        <v>48</v>
      </c>
      <c r="I120" s="6" t="s">
        <v>49</v>
      </c>
      <c r="J120" s="6">
        <v>2</v>
      </c>
      <c r="K120" s="6">
        <v>7</v>
      </c>
      <c r="L120" s="6" t="s">
        <v>50</v>
      </c>
      <c r="M120" s="6" t="s">
        <v>51</v>
      </c>
      <c r="N120" s="6"/>
      <c r="O120" s="6"/>
      <c r="P120" s="10">
        <v>12</v>
      </c>
      <c r="Q120" s="10" t="str">
        <f t="shared" si="5"/>
        <v>10-15</v>
      </c>
      <c r="R120" s="6" t="s">
        <v>52</v>
      </c>
      <c r="S120" s="6">
        <v>3</v>
      </c>
      <c r="T120" t="s">
        <v>53</v>
      </c>
      <c r="U120" t="s">
        <v>54</v>
      </c>
      <c r="V120" t="s">
        <v>55</v>
      </c>
      <c r="W120" t="s">
        <v>56</v>
      </c>
      <c r="X120" s="6"/>
      <c r="Y120" s="6" t="s">
        <v>57</v>
      </c>
      <c r="Z120" s="6" t="s">
        <v>58</v>
      </c>
      <c r="AB120" s="11">
        <v>3</v>
      </c>
      <c r="AJ120" s="12">
        <f t="shared" si="6"/>
        <v>7.5</v>
      </c>
      <c r="AL120" s="13">
        <f t="shared" si="7"/>
        <v>3</v>
      </c>
      <c r="AM120" s="14">
        <v>9.2999999999999992E-3</v>
      </c>
      <c r="AN120" s="14">
        <v>3.07</v>
      </c>
      <c r="AO120" s="13">
        <f t="shared" si="9"/>
        <v>4.5177378560589574</v>
      </c>
      <c r="AQ120" s="12">
        <f t="shared" si="8"/>
        <v>7.4999999999999997E-2</v>
      </c>
    </row>
    <row r="121" spans="1:46" ht="12.75" customHeight="1" x14ac:dyDescent="0.2">
      <c r="A121" s="6">
        <v>95</v>
      </c>
      <c r="B121" s="6">
        <v>6</v>
      </c>
      <c r="C121" s="7">
        <v>39888</v>
      </c>
      <c r="D121" s="6" t="s">
        <v>44</v>
      </c>
      <c r="E121" s="8" t="s">
        <v>125</v>
      </c>
      <c r="F121" s="9" t="s">
        <v>126</v>
      </c>
      <c r="G121" s="9" t="s">
        <v>47</v>
      </c>
      <c r="H121" s="9" t="s">
        <v>48</v>
      </c>
      <c r="I121" s="6" t="s">
        <v>49</v>
      </c>
      <c r="J121" s="6">
        <v>2</v>
      </c>
      <c r="K121" s="6">
        <v>7</v>
      </c>
      <c r="L121" s="6" t="s">
        <v>50</v>
      </c>
      <c r="M121" s="6" t="s">
        <v>51</v>
      </c>
      <c r="N121" s="6"/>
      <c r="O121" s="6"/>
      <c r="P121" s="10">
        <v>12</v>
      </c>
      <c r="Q121" s="10" t="str">
        <f t="shared" si="5"/>
        <v>10-15</v>
      </c>
      <c r="R121" s="6" t="s">
        <v>52</v>
      </c>
      <c r="S121" s="6">
        <v>4</v>
      </c>
      <c r="T121" t="s">
        <v>127</v>
      </c>
      <c r="U121" t="s">
        <v>69</v>
      </c>
      <c r="V121" t="s">
        <v>70</v>
      </c>
      <c r="W121" t="s">
        <v>56</v>
      </c>
      <c r="X121" s="6"/>
      <c r="Y121" s="6" t="s">
        <v>57</v>
      </c>
      <c r="Z121" s="6" t="s">
        <v>58</v>
      </c>
      <c r="AC121" s="11">
        <v>2</v>
      </c>
      <c r="AJ121" s="12">
        <f t="shared" si="6"/>
        <v>15</v>
      </c>
      <c r="AK121" s="12">
        <f>AJ121/1.037</f>
        <v>14.464802314368372</v>
      </c>
      <c r="AL121" s="13">
        <f t="shared" si="7"/>
        <v>2</v>
      </c>
      <c r="AM121" s="13">
        <v>0</v>
      </c>
      <c r="AN121" s="13">
        <v>1.0377000000000001</v>
      </c>
      <c r="AO121" s="13">
        <f t="shared" si="9"/>
        <v>0</v>
      </c>
      <c r="AQ121" s="12">
        <f t="shared" si="8"/>
        <v>0.05</v>
      </c>
    </row>
    <row r="122" spans="1:46" ht="12.75" customHeight="1" x14ac:dyDescent="0.2">
      <c r="A122" s="6">
        <v>95</v>
      </c>
      <c r="B122" s="6">
        <v>6</v>
      </c>
      <c r="C122" s="7">
        <v>39888</v>
      </c>
      <c r="D122" s="6" t="s">
        <v>44</v>
      </c>
      <c r="E122" s="8" t="s">
        <v>125</v>
      </c>
      <c r="F122" s="9" t="s">
        <v>126</v>
      </c>
      <c r="G122" s="9" t="s">
        <v>47</v>
      </c>
      <c r="H122" s="9" t="s">
        <v>48</v>
      </c>
      <c r="I122" s="6" t="s">
        <v>49</v>
      </c>
      <c r="J122" s="6">
        <v>2</v>
      </c>
      <c r="K122" s="6">
        <v>7</v>
      </c>
      <c r="L122" s="6" t="s">
        <v>50</v>
      </c>
      <c r="M122" s="6" t="s">
        <v>51</v>
      </c>
      <c r="N122" s="6"/>
      <c r="O122" s="6"/>
      <c r="P122" s="10">
        <v>12</v>
      </c>
      <c r="Q122" s="10" t="str">
        <f t="shared" si="5"/>
        <v>10-15</v>
      </c>
      <c r="R122" s="6" t="s">
        <v>52</v>
      </c>
      <c r="S122" s="6">
        <v>5</v>
      </c>
      <c r="T122" s="6" t="s">
        <v>128</v>
      </c>
      <c r="U122" t="s">
        <v>54</v>
      </c>
      <c r="V122" t="s">
        <v>55</v>
      </c>
      <c r="W122" t="s">
        <v>56</v>
      </c>
      <c r="X122"/>
      <c r="Y122" s="6" t="s">
        <v>57</v>
      </c>
      <c r="Z122" s="6" t="s">
        <v>64</v>
      </c>
      <c r="AB122" s="11">
        <v>2</v>
      </c>
      <c r="AJ122" s="12">
        <f t="shared" si="6"/>
        <v>7.5</v>
      </c>
      <c r="AL122" s="13">
        <f t="shared" si="7"/>
        <v>2</v>
      </c>
      <c r="AM122" s="14">
        <v>1.1900000000000001E-2</v>
      </c>
      <c r="AN122" s="14">
        <v>3.093</v>
      </c>
      <c r="AO122" s="13">
        <f t="shared" si="9"/>
        <v>6.0549623783886855</v>
      </c>
      <c r="AQ122" s="12">
        <f t="shared" si="8"/>
        <v>0.05</v>
      </c>
      <c r="AS122" s="6" t="s">
        <v>132</v>
      </c>
    </row>
    <row r="123" spans="1:46" ht="12.75" customHeight="1" x14ac:dyDescent="0.2">
      <c r="A123" s="6">
        <v>95</v>
      </c>
      <c r="B123" s="6">
        <v>6</v>
      </c>
      <c r="C123" s="7">
        <v>39888</v>
      </c>
      <c r="D123" s="6" t="s">
        <v>44</v>
      </c>
      <c r="E123" s="8" t="s">
        <v>125</v>
      </c>
      <c r="F123" s="9" t="s">
        <v>126</v>
      </c>
      <c r="G123" s="9" t="s">
        <v>47</v>
      </c>
      <c r="H123" s="9" t="s">
        <v>48</v>
      </c>
      <c r="I123" s="6" t="s">
        <v>49</v>
      </c>
      <c r="J123" s="6">
        <v>2</v>
      </c>
      <c r="K123" s="6">
        <v>7</v>
      </c>
      <c r="L123" s="6" t="s">
        <v>50</v>
      </c>
      <c r="M123" s="6" t="s">
        <v>51</v>
      </c>
      <c r="N123" s="6"/>
      <c r="O123" s="6"/>
      <c r="P123" s="10">
        <v>12</v>
      </c>
      <c r="Q123" s="10" t="str">
        <f t="shared" si="5"/>
        <v>10-15</v>
      </c>
      <c r="R123" s="6" t="s">
        <v>52</v>
      </c>
      <c r="S123" s="6">
        <v>6</v>
      </c>
      <c r="T123" s="16" t="s">
        <v>113</v>
      </c>
      <c r="U123" s="6" t="s">
        <v>114</v>
      </c>
      <c r="V123" s="16" t="s">
        <v>115</v>
      </c>
      <c r="W123" s="16" t="s">
        <v>56</v>
      </c>
      <c r="X123" s="6"/>
      <c r="Y123" s="6" t="s">
        <v>57</v>
      </c>
      <c r="Z123" s="6" t="s">
        <v>64</v>
      </c>
      <c r="AE123" s="11">
        <v>1</v>
      </c>
      <c r="AJ123" s="12">
        <f t="shared" si="6"/>
        <v>35</v>
      </c>
      <c r="AK123">
        <f>AJ123/1.16064</f>
        <v>30.155776123518063</v>
      </c>
      <c r="AL123" s="13">
        <f t="shared" si="7"/>
        <v>1</v>
      </c>
      <c r="AM123" s="14">
        <v>5.2400000000000002E-2</v>
      </c>
      <c r="AN123" s="14">
        <v>2.69</v>
      </c>
      <c r="AO123" s="13">
        <f t="shared" si="9"/>
        <v>746.23278648304222</v>
      </c>
      <c r="AQ123" s="12">
        <f t="shared" si="8"/>
        <v>2.5000000000000001E-2</v>
      </c>
      <c r="AS123" s="6" t="s">
        <v>132</v>
      </c>
    </row>
    <row r="124" spans="1:46" ht="12.75" customHeight="1" x14ac:dyDescent="0.2">
      <c r="A124" s="6">
        <v>95</v>
      </c>
      <c r="B124" s="6">
        <v>6</v>
      </c>
      <c r="C124" s="7">
        <v>39888</v>
      </c>
      <c r="D124" s="6" t="s">
        <v>44</v>
      </c>
      <c r="E124" s="8" t="s">
        <v>125</v>
      </c>
      <c r="F124" s="9" t="s">
        <v>126</v>
      </c>
      <c r="G124" s="9" t="s">
        <v>47</v>
      </c>
      <c r="H124" s="9" t="s">
        <v>48</v>
      </c>
      <c r="I124" s="6" t="s">
        <v>49</v>
      </c>
      <c r="J124" s="6">
        <v>2</v>
      </c>
      <c r="K124" s="6">
        <v>7</v>
      </c>
      <c r="L124" s="6" t="s">
        <v>50</v>
      </c>
      <c r="M124" s="6" t="s">
        <v>51</v>
      </c>
      <c r="N124" s="6"/>
      <c r="O124" s="6"/>
      <c r="P124" s="10">
        <v>12</v>
      </c>
      <c r="Q124" s="10" t="str">
        <f t="shared" si="5"/>
        <v>10-15</v>
      </c>
      <c r="R124" s="6" t="s">
        <v>52</v>
      </c>
      <c r="S124" s="6">
        <v>7</v>
      </c>
      <c r="T124" s="19" t="s">
        <v>93</v>
      </c>
      <c r="U124" s="6" t="s">
        <v>54</v>
      </c>
      <c r="V124" s="6" t="s">
        <v>94</v>
      </c>
      <c r="W124" s="6" t="s">
        <v>95</v>
      </c>
      <c r="X124" s="6"/>
      <c r="Y124" s="6" t="s">
        <v>57</v>
      </c>
      <c r="Z124" s="6" t="s">
        <v>58</v>
      </c>
      <c r="AB124" s="11">
        <v>3</v>
      </c>
      <c r="AJ124" s="12">
        <f t="shared" si="6"/>
        <v>7.5</v>
      </c>
      <c r="AK124">
        <f>AJ124/1.21019</f>
        <v>6.1973739660714431</v>
      </c>
      <c r="AL124" s="13">
        <f t="shared" si="7"/>
        <v>3</v>
      </c>
      <c r="AM124" s="14">
        <v>2.0799999999999999E-2</v>
      </c>
      <c r="AN124" s="14">
        <v>3</v>
      </c>
      <c r="AO124" s="13">
        <f t="shared" si="9"/>
        <v>8.7750000000000004</v>
      </c>
      <c r="AQ124" s="12">
        <f t="shared" si="8"/>
        <v>7.4999999999999997E-2</v>
      </c>
      <c r="AS124" s="6" t="s">
        <v>132</v>
      </c>
    </row>
    <row r="125" spans="1:46" ht="12.75" customHeight="1" x14ac:dyDescent="0.2">
      <c r="A125" s="6">
        <v>95</v>
      </c>
      <c r="B125" s="6">
        <v>6</v>
      </c>
      <c r="C125" s="7">
        <v>39888</v>
      </c>
      <c r="D125" s="6" t="s">
        <v>44</v>
      </c>
      <c r="E125" s="8" t="s">
        <v>125</v>
      </c>
      <c r="F125" s="9" t="s">
        <v>126</v>
      </c>
      <c r="G125" s="9" t="s">
        <v>47</v>
      </c>
      <c r="H125" s="9" t="s">
        <v>48</v>
      </c>
      <c r="I125" s="6" t="s">
        <v>49</v>
      </c>
      <c r="J125" s="6">
        <v>2</v>
      </c>
      <c r="K125" s="6">
        <v>7</v>
      </c>
      <c r="L125" s="6" t="s">
        <v>50</v>
      </c>
      <c r="M125" s="6" t="s">
        <v>51</v>
      </c>
      <c r="N125" s="6"/>
      <c r="O125" s="6"/>
      <c r="P125" s="10">
        <v>12</v>
      </c>
      <c r="Q125" s="10" t="str">
        <f t="shared" si="5"/>
        <v>10-15</v>
      </c>
      <c r="R125" s="6" t="s">
        <v>52</v>
      </c>
      <c r="S125" s="6">
        <v>8</v>
      </c>
      <c r="T125" t="s">
        <v>130</v>
      </c>
      <c r="U125" t="s">
        <v>69</v>
      </c>
      <c r="V125" t="s">
        <v>70</v>
      </c>
      <c r="W125" t="s">
        <v>56</v>
      </c>
      <c r="X125" s="6"/>
      <c r="Y125" s="10" t="s">
        <v>57</v>
      </c>
      <c r="Z125" s="10" t="s">
        <v>61</v>
      </c>
      <c r="AA125" s="11">
        <v>1</v>
      </c>
      <c r="AB125" s="11">
        <v>2</v>
      </c>
      <c r="AJ125" s="12">
        <f t="shared" si="6"/>
        <v>5.833333333333333</v>
      </c>
      <c r="AL125" s="13">
        <f t="shared" si="7"/>
        <v>3</v>
      </c>
      <c r="AM125" s="14">
        <v>1.9400000000000001E-2</v>
      </c>
      <c r="AN125" s="14">
        <v>2.8527999999999998</v>
      </c>
      <c r="AO125" s="13">
        <f t="shared" si="9"/>
        <v>2.970360491594989</v>
      </c>
      <c r="AQ125" s="12">
        <f t="shared" si="8"/>
        <v>7.4999999999999997E-2</v>
      </c>
      <c r="AS125" s="6" t="s">
        <v>132</v>
      </c>
    </row>
    <row r="126" spans="1:46" ht="12.75" customHeight="1" x14ac:dyDescent="0.2">
      <c r="A126" s="6">
        <v>96</v>
      </c>
      <c r="B126" s="6">
        <v>6</v>
      </c>
      <c r="C126" s="7">
        <v>39888</v>
      </c>
      <c r="D126" s="6" t="s">
        <v>44</v>
      </c>
      <c r="E126" s="8" t="s">
        <v>125</v>
      </c>
      <c r="F126" s="9" t="s">
        <v>126</v>
      </c>
      <c r="G126" s="9" t="s">
        <v>47</v>
      </c>
      <c r="H126" s="9" t="s">
        <v>48</v>
      </c>
      <c r="I126" s="6" t="s">
        <v>49</v>
      </c>
      <c r="J126" s="6">
        <v>2</v>
      </c>
      <c r="K126" s="6">
        <v>8</v>
      </c>
      <c r="L126" s="6" t="s">
        <v>50</v>
      </c>
      <c r="M126" s="6" t="s">
        <v>51</v>
      </c>
      <c r="N126" s="6"/>
      <c r="O126" s="6"/>
      <c r="P126" s="10">
        <v>12</v>
      </c>
      <c r="Q126" s="10" t="str">
        <f t="shared" si="5"/>
        <v>10-15</v>
      </c>
      <c r="R126" s="6" t="s">
        <v>52</v>
      </c>
      <c r="S126" s="6">
        <v>1</v>
      </c>
      <c r="T126" s="16" t="s">
        <v>113</v>
      </c>
      <c r="U126" s="6" t="s">
        <v>114</v>
      </c>
      <c r="V126" s="16" t="s">
        <v>115</v>
      </c>
      <c r="W126" s="16" t="s">
        <v>56</v>
      </c>
      <c r="X126" s="6"/>
      <c r="Y126" s="6" t="s">
        <v>57</v>
      </c>
      <c r="Z126" s="6" t="s">
        <v>64</v>
      </c>
      <c r="AC126" s="11">
        <v>10</v>
      </c>
      <c r="AE126" s="11">
        <v>1</v>
      </c>
      <c r="AG126" s="11">
        <v>1</v>
      </c>
      <c r="AJ126" s="12">
        <f t="shared" si="6"/>
        <v>19.166666666666668</v>
      </c>
      <c r="AK126">
        <f>AJ126/1.16064</f>
        <v>16.513877400974177</v>
      </c>
      <c r="AL126" s="13">
        <f t="shared" si="7"/>
        <v>12</v>
      </c>
      <c r="AM126" s="14">
        <v>5.2400000000000002E-2</v>
      </c>
      <c r="AN126" s="14">
        <v>2.69</v>
      </c>
      <c r="AO126" s="13">
        <f t="shared" si="9"/>
        <v>147.70038045814329</v>
      </c>
      <c r="AQ126" s="12">
        <f t="shared" si="8"/>
        <v>0.3</v>
      </c>
    </row>
    <row r="127" spans="1:46" ht="12.75" customHeight="1" x14ac:dyDescent="0.2">
      <c r="A127" s="6">
        <v>96</v>
      </c>
      <c r="B127" s="6">
        <v>6</v>
      </c>
      <c r="C127" s="7">
        <v>39888</v>
      </c>
      <c r="D127" s="6" t="s">
        <v>44</v>
      </c>
      <c r="E127" s="8" t="s">
        <v>125</v>
      </c>
      <c r="F127" s="9" t="s">
        <v>126</v>
      </c>
      <c r="G127" s="9" t="s">
        <v>47</v>
      </c>
      <c r="H127" s="9" t="s">
        <v>48</v>
      </c>
      <c r="I127" s="6" t="s">
        <v>49</v>
      </c>
      <c r="J127" s="6">
        <v>2</v>
      </c>
      <c r="K127" s="6">
        <v>8</v>
      </c>
      <c r="L127" s="6" t="s">
        <v>50</v>
      </c>
      <c r="M127" s="6" t="s">
        <v>51</v>
      </c>
      <c r="N127" s="6"/>
      <c r="O127" s="6"/>
      <c r="P127" s="10">
        <v>12</v>
      </c>
      <c r="Q127" s="10" t="str">
        <f t="shared" si="5"/>
        <v>10-15</v>
      </c>
      <c r="R127" s="6" t="s">
        <v>52</v>
      </c>
      <c r="S127" s="6">
        <v>2</v>
      </c>
      <c r="T127" t="s">
        <v>131</v>
      </c>
      <c r="U127" t="s">
        <v>54</v>
      </c>
      <c r="V127" t="s">
        <v>63</v>
      </c>
      <c r="W127" t="s">
        <v>56</v>
      </c>
      <c r="X127" s="6"/>
      <c r="Y127" s="6" t="s">
        <v>57</v>
      </c>
      <c r="Z127" s="6" t="s">
        <v>58</v>
      </c>
      <c r="AB127" s="11">
        <v>1000</v>
      </c>
      <c r="AC127" s="11">
        <v>100</v>
      </c>
      <c r="AJ127" s="12">
        <f t="shared" si="6"/>
        <v>8.1818181818181817</v>
      </c>
      <c r="AK127" s="20">
        <f>(AJ127-1.82)/1.15</f>
        <v>5.5320158102766799</v>
      </c>
      <c r="AL127" s="13">
        <f t="shared" si="7"/>
        <v>1100</v>
      </c>
      <c r="AM127" s="14">
        <v>0.01</v>
      </c>
      <c r="AN127" s="14">
        <v>3.2080000000000002</v>
      </c>
      <c r="AO127" s="13">
        <f t="shared" si="9"/>
        <v>8.4805151882877823</v>
      </c>
      <c r="AQ127" s="12">
        <f t="shared" si="8"/>
        <v>27.5</v>
      </c>
    </row>
    <row r="128" spans="1:46" ht="12.75" customHeight="1" x14ac:dyDescent="0.2">
      <c r="A128" s="6">
        <v>96</v>
      </c>
      <c r="B128" s="6">
        <v>6</v>
      </c>
      <c r="C128" s="7">
        <v>39888</v>
      </c>
      <c r="D128" s="6" t="s">
        <v>44</v>
      </c>
      <c r="E128" s="8" t="s">
        <v>125</v>
      </c>
      <c r="F128" s="9" t="s">
        <v>126</v>
      </c>
      <c r="G128" s="9" t="s">
        <v>47</v>
      </c>
      <c r="H128" s="9" t="s">
        <v>48</v>
      </c>
      <c r="I128" s="6" t="s">
        <v>49</v>
      </c>
      <c r="J128" s="6">
        <v>2</v>
      </c>
      <c r="K128" s="6">
        <v>8</v>
      </c>
      <c r="L128" s="6" t="s">
        <v>50</v>
      </c>
      <c r="M128" s="6" t="s">
        <v>51</v>
      </c>
      <c r="N128" s="6"/>
      <c r="O128" s="6"/>
      <c r="P128" s="10">
        <v>12</v>
      </c>
      <c r="Q128" s="10" t="str">
        <f t="shared" si="5"/>
        <v>10-15</v>
      </c>
      <c r="R128" s="6" t="s">
        <v>52</v>
      </c>
      <c r="S128" s="6">
        <v>3</v>
      </c>
      <c r="T128" t="s">
        <v>140</v>
      </c>
      <c r="U128" t="s">
        <v>66</v>
      </c>
      <c r="V128" t="s">
        <v>119</v>
      </c>
      <c r="W128" t="s">
        <v>56</v>
      </c>
      <c r="X128" s="6"/>
      <c r="Y128" s="6" t="s">
        <v>57</v>
      </c>
      <c r="Z128" s="6" t="s">
        <v>61</v>
      </c>
      <c r="AC128" s="11">
        <v>4</v>
      </c>
      <c r="AJ128" s="12">
        <f t="shared" si="6"/>
        <v>15</v>
      </c>
      <c r="AK128" s="14">
        <f>AJ128/1.03416</f>
        <v>14.504525411928523</v>
      </c>
      <c r="AL128" s="13">
        <f t="shared" si="7"/>
        <v>4</v>
      </c>
      <c r="AM128" s="14">
        <v>2.2499999999999999E-2</v>
      </c>
      <c r="AN128" s="14">
        <v>3</v>
      </c>
      <c r="AO128" s="13">
        <f t="shared" si="9"/>
        <v>75.9375</v>
      </c>
      <c r="AQ128" s="12">
        <f t="shared" si="8"/>
        <v>0.1</v>
      </c>
    </row>
    <row r="129" spans="1:45" ht="12.75" customHeight="1" x14ac:dyDescent="0.2">
      <c r="A129" s="6">
        <v>96</v>
      </c>
      <c r="B129" s="6">
        <v>6</v>
      </c>
      <c r="C129" s="7">
        <v>39888</v>
      </c>
      <c r="D129" s="6" t="s">
        <v>44</v>
      </c>
      <c r="E129" s="8" t="s">
        <v>125</v>
      </c>
      <c r="F129" s="9" t="s">
        <v>126</v>
      </c>
      <c r="G129" s="9" t="s">
        <v>47</v>
      </c>
      <c r="H129" s="9" t="s">
        <v>48</v>
      </c>
      <c r="I129" s="6" t="s">
        <v>49</v>
      </c>
      <c r="J129" s="6">
        <v>2</v>
      </c>
      <c r="K129" s="6">
        <v>8</v>
      </c>
      <c r="L129" s="6" t="s">
        <v>50</v>
      </c>
      <c r="M129" s="6" t="s">
        <v>51</v>
      </c>
      <c r="N129" s="6"/>
      <c r="O129" s="6"/>
      <c r="P129" s="10">
        <v>12</v>
      </c>
      <c r="Q129" s="10" t="str">
        <f t="shared" si="5"/>
        <v>10-15</v>
      </c>
      <c r="R129" s="6" t="s">
        <v>52</v>
      </c>
      <c r="S129" s="6">
        <v>4</v>
      </c>
      <c r="T129" t="s">
        <v>59</v>
      </c>
      <c r="U129" t="s">
        <v>54</v>
      </c>
      <c r="V129" t="s">
        <v>60</v>
      </c>
      <c r="W129" t="s">
        <v>56</v>
      </c>
      <c r="X129" s="6"/>
      <c r="Y129" s="10" t="s">
        <v>57</v>
      </c>
      <c r="Z129" s="10" t="s">
        <v>61</v>
      </c>
      <c r="AC129" s="11">
        <v>100</v>
      </c>
      <c r="AJ129" s="12">
        <f t="shared" si="6"/>
        <v>15</v>
      </c>
      <c r="AL129" s="13">
        <f t="shared" si="7"/>
        <v>100</v>
      </c>
      <c r="AM129" s="14">
        <v>8.6999999999999994E-3</v>
      </c>
      <c r="AN129" s="14">
        <v>3.202</v>
      </c>
      <c r="AO129" s="13">
        <f t="shared" si="9"/>
        <v>50.74151899752669</v>
      </c>
      <c r="AQ129" s="12">
        <f t="shared" si="8"/>
        <v>2.5</v>
      </c>
    </row>
    <row r="130" spans="1:45" ht="12.75" customHeight="1" x14ac:dyDescent="0.2">
      <c r="A130" s="6">
        <v>96</v>
      </c>
      <c r="B130" s="6">
        <v>6</v>
      </c>
      <c r="C130" s="7">
        <v>39888</v>
      </c>
      <c r="D130" s="6" t="s">
        <v>44</v>
      </c>
      <c r="E130" s="8" t="s">
        <v>125</v>
      </c>
      <c r="F130" s="9" t="s">
        <v>126</v>
      </c>
      <c r="G130" s="9" t="s">
        <v>47</v>
      </c>
      <c r="H130" s="9" t="s">
        <v>48</v>
      </c>
      <c r="I130" s="6" t="s">
        <v>49</v>
      </c>
      <c r="J130" s="6">
        <v>2</v>
      </c>
      <c r="K130" s="6">
        <v>8</v>
      </c>
      <c r="L130" s="6" t="s">
        <v>50</v>
      </c>
      <c r="M130" s="6" t="s">
        <v>51</v>
      </c>
      <c r="N130" s="6"/>
      <c r="O130" s="6"/>
      <c r="P130" s="10">
        <v>12</v>
      </c>
      <c r="Q130" s="10" t="str">
        <f t="shared" ref="Q130:Q193" si="10">IF(P130&lt;=5,"0-5",IF(P130&lt;=10,"5-10",IF(P130&lt;=15,"10-15",IF(P130&lt;=20,"15-20",IF(P130&lt;=25,"20-25",IF(P130&lt;=30,"25-30",IF(P130&lt;=35,"30-35","35-40")))))))</f>
        <v>10-15</v>
      </c>
      <c r="R130" s="6" t="s">
        <v>52</v>
      </c>
      <c r="S130" s="6">
        <v>5</v>
      </c>
      <c r="T130" s="19" t="s">
        <v>93</v>
      </c>
      <c r="U130" s="6" t="s">
        <v>54</v>
      </c>
      <c r="V130" s="6" t="s">
        <v>94</v>
      </c>
      <c r="W130" s="6" t="s">
        <v>95</v>
      </c>
      <c r="X130" s="6"/>
      <c r="Y130" s="6" t="s">
        <v>57</v>
      </c>
      <c r="Z130" s="6" t="s">
        <v>58</v>
      </c>
      <c r="AB130" s="11">
        <v>30</v>
      </c>
      <c r="AJ130" s="12">
        <f t="shared" ref="AJ130:AJ193" si="11">((AA130*2.5)+(AB130*7.5)+(AC130*15)+(AD130*25)+(AE130*35)+(AF130*45)+(AG130*45)+(AH130*65)+(AI130*80))/SUM(AA130:AI130)</f>
        <v>7.5</v>
      </c>
      <c r="AK130">
        <f>AJ130/1.21019</f>
        <v>6.1973739660714431</v>
      </c>
      <c r="AL130" s="13">
        <f t="shared" ref="AL130:AL193" si="12">SUM(AA130:AI130)</f>
        <v>30</v>
      </c>
      <c r="AM130" s="14">
        <v>2.0799999999999999E-2</v>
      </c>
      <c r="AN130" s="14">
        <v>3</v>
      </c>
      <c r="AO130" s="13">
        <f t="shared" si="9"/>
        <v>8.7750000000000004</v>
      </c>
      <c r="AQ130" s="12">
        <f t="shared" ref="AQ130:AQ193" si="13">AL130/40</f>
        <v>0.75</v>
      </c>
    </row>
    <row r="131" spans="1:45" ht="12.75" customHeight="1" x14ac:dyDescent="0.2">
      <c r="A131" s="6">
        <v>96</v>
      </c>
      <c r="B131" s="6">
        <v>6</v>
      </c>
      <c r="C131" s="7">
        <v>39888</v>
      </c>
      <c r="D131" s="6" t="s">
        <v>44</v>
      </c>
      <c r="E131" s="8" t="s">
        <v>125</v>
      </c>
      <c r="F131" s="9" t="s">
        <v>126</v>
      </c>
      <c r="G131" s="9" t="s">
        <v>47</v>
      </c>
      <c r="H131" s="9" t="s">
        <v>48</v>
      </c>
      <c r="I131" s="6" t="s">
        <v>49</v>
      </c>
      <c r="J131" s="6">
        <v>2</v>
      </c>
      <c r="K131" s="6">
        <v>8</v>
      </c>
      <c r="L131" s="6" t="s">
        <v>50</v>
      </c>
      <c r="M131" s="6" t="s">
        <v>51</v>
      </c>
      <c r="N131" s="6"/>
      <c r="O131" s="6"/>
      <c r="P131" s="10">
        <v>12</v>
      </c>
      <c r="Q131" s="10" t="str">
        <f t="shared" si="10"/>
        <v>10-15</v>
      </c>
      <c r="R131" s="6" t="s">
        <v>52</v>
      </c>
      <c r="S131" s="6">
        <v>6</v>
      </c>
      <c r="T131" t="s">
        <v>137</v>
      </c>
      <c r="U131" s="16" t="s">
        <v>75</v>
      </c>
      <c r="V131" t="s">
        <v>138</v>
      </c>
      <c r="W131" t="s">
        <v>56</v>
      </c>
      <c r="X131" s="6"/>
      <c r="Y131" s="10" t="s">
        <v>57</v>
      </c>
      <c r="Z131" s="10" t="s">
        <v>58</v>
      </c>
      <c r="AD131" s="11">
        <v>1</v>
      </c>
      <c r="AJ131" s="12">
        <f t="shared" si="11"/>
        <v>25</v>
      </c>
      <c r="AL131" s="13">
        <f t="shared" si="12"/>
        <v>1</v>
      </c>
      <c r="AM131" s="14">
        <v>2.0299999999999999E-2</v>
      </c>
      <c r="AN131" s="14">
        <v>3.1259999999999999</v>
      </c>
      <c r="AO131" s="13">
        <f t="shared" ref="AO131:AO194" si="14">AM131*(AJ131^AN131)</f>
        <v>475.83513329125537</v>
      </c>
      <c r="AQ131" s="12">
        <f t="shared" si="13"/>
        <v>2.5000000000000001E-2</v>
      </c>
    </row>
    <row r="132" spans="1:45" ht="12.75" customHeight="1" x14ac:dyDescent="0.2">
      <c r="A132" s="6">
        <v>96</v>
      </c>
      <c r="B132" s="6">
        <v>6</v>
      </c>
      <c r="C132" s="7">
        <v>39888</v>
      </c>
      <c r="D132" s="6" t="s">
        <v>44</v>
      </c>
      <c r="E132" s="8" t="s">
        <v>125</v>
      </c>
      <c r="F132" s="9" t="s">
        <v>126</v>
      </c>
      <c r="G132" s="9" t="s">
        <v>47</v>
      </c>
      <c r="H132" s="9" t="s">
        <v>48</v>
      </c>
      <c r="I132" s="6" t="s">
        <v>49</v>
      </c>
      <c r="J132" s="6">
        <v>2</v>
      </c>
      <c r="K132" s="6">
        <v>8</v>
      </c>
      <c r="L132" s="6" t="s">
        <v>50</v>
      </c>
      <c r="M132" s="6" t="s">
        <v>51</v>
      </c>
      <c r="N132" s="6"/>
      <c r="O132" s="6"/>
      <c r="P132" s="10">
        <v>12</v>
      </c>
      <c r="Q132" s="10" t="str">
        <f t="shared" si="10"/>
        <v>10-15</v>
      </c>
      <c r="R132" s="6" t="s">
        <v>52</v>
      </c>
      <c r="S132" s="6">
        <v>7</v>
      </c>
      <c r="T132" t="s">
        <v>141</v>
      </c>
      <c r="U132" s="6" t="s">
        <v>72</v>
      </c>
      <c r="V132" t="s">
        <v>138</v>
      </c>
      <c r="W132" t="s">
        <v>56</v>
      </c>
      <c r="X132" s="6"/>
      <c r="Y132" s="6" t="s">
        <v>57</v>
      </c>
      <c r="Z132" s="6" t="s">
        <v>58</v>
      </c>
      <c r="AA132" s="11">
        <v>1</v>
      </c>
      <c r="AJ132" s="12">
        <f t="shared" si="11"/>
        <v>2.5</v>
      </c>
      <c r="AL132" s="13">
        <f t="shared" si="12"/>
        <v>1</v>
      </c>
      <c r="AM132" s="14">
        <v>3.3700000000000001E-2</v>
      </c>
      <c r="AN132" s="14">
        <v>2.9</v>
      </c>
      <c r="AO132" s="13">
        <f t="shared" si="14"/>
        <v>0.48045854971749552</v>
      </c>
      <c r="AQ132" s="12">
        <f t="shared" si="13"/>
        <v>2.5000000000000001E-2</v>
      </c>
    </row>
    <row r="133" spans="1:45" ht="12.75" customHeight="1" x14ac:dyDescent="0.2">
      <c r="A133" s="6">
        <v>96</v>
      </c>
      <c r="B133" s="6">
        <v>6</v>
      </c>
      <c r="C133" s="7">
        <v>39888</v>
      </c>
      <c r="D133" s="6" t="s">
        <v>44</v>
      </c>
      <c r="E133" s="8" t="s">
        <v>125</v>
      </c>
      <c r="F133" s="9" t="s">
        <v>126</v>
      </c>
      <c r="G133" s="9" t="s">
        <v>47</v>
      </c>
      <c r="H133" s="9" t="s">
        <v>48</v>
      </c>
      <c r="I133" s="6" t="s">
        <v>49</v>
      </c>
      <c r="J133" s="6">
        <v>2</v>
      </c>
      <c r="K133" s="6">
        <v>8</v>
      </c>
      <c r="L133" s="6" t="s">
        <v>50</v>
      </c>
      <c r="M133" s="6" t="s">
        <v>51</v>
      </c>
      <c r="N133" s="6"/>
      <c r="O133" s="6"/>
      <c r="P133" s="10">
        <v>12</v>
      </c>
      <c r="Q133" s="10" t="str">
        <f t="shared" si="10"/>
        <v>10-15</v>
      </c>
      <c r="R133" s="6" t="s">
        <v>52</v>
      </c>
      <c r="S133" s="6">
        <v>8</v>
      </c>
      <c r="T133" t="s">
        <v>96</v>
      </c>
      <c r="U133" t="s">
        <v>69</v>
      </c>
      <c r="V133" t="s">
        <v>97</v>
      </c>
      <c r="W133" t="s">
        <v>98</v>
      </c>
      <c r="X133" s="6"/>
      <c r="Y133" s="6" t="s">
        <v>57</v>
      </c>
      <c r="Z133" s="6" t="s">
        <v>58</v>
      </c>
      <c r="AE133" s="11">
        <v>1</v>
      </c>
      <c r="AJ133" s="12">
        <f t="shared" si="11"/>
        <v>35</v>
      </c>
      <c r="AL133" s="13">
        <f t="shared" si="12"/>
        <v>1</v>
      </c>
      <c r="AM133" s="14">
        <v>1E-3</v>
      </c>
      <c r="AN133" s="14">
        <v>3.07</v>
      </c>
      <c r="AO133" s="13">
        <f t="shared" si="14"/>
        <v>54.990655444598652</v>
      </c>
      <c r="AQ133" s="12">
        <f t="shared" si="13"/>
        <v>2.5000000000000001E-2</v>
      </c>
    </row>
    <row r="134" spans="1:45" ht="12.75" customHeight="1" x14ac:dyDescent="0.2">
      <c r="A134" s="6">
        <v>96</v>
      </c>
      <c r="B134" s="6">
        <v>6</v>
      </c>
      <c r="C134" s="7">
        <v>39888</v>
      </c>
      <c r="D134" s="6" t="s">
        <v>44</v>
      </c>
      <c r="E134" s="8" t="s">
        <v>125</v>
      </c>
      <c r="F134" s="9" t="s">
        <v>126</v>
      </c>
      <c r="G134" s="9" t="s">
        <v>47</v>
      </c>
      <c r="H134" s="9" t="s">
        <v>48</v>
      </c>
      <c r="I134" s="6" t="s">
        <v>49</v>
      </c>
      <c r="J134" s="6">
        <v>2</v>
      </c>
      <c r="K134" s="6">
        <v>8</v>
      </c>
      <c r="L134" s="6" t="s">
        <v>50</v>
      </c>
      <c r="M134" s="6" t="s">
        <v>51</v>
      </c>
      <c r="N134" s="6"/>
      <c r="O134" s="6"/>
      <c r="P134" s="10">
        <v>12</v>
      </c>
      <c r="Q134" s="10" t="str">
        <f t="shared" si="10"/>
        <v>10-15</v>
      </c>
      <c r="R134" s="6" t="s">
        <v>52</v>
      </c>
      <c r="S134" s="6">
        <v>9</v>
      </c>
      <c r="T134" s="20" t="s">
        <v>142</v>
      </c>
      <c r="U134" t="s">
        <v>54</v>
      </c>
      <c r="V134" t="s">
        <v>92</v>
      </c>
      <c r="W134" s="20" t="s">
        <v>89</v>
      </c>
      <c r="X134" s="6"/>
      <c r="Y134" s="10" t="s">
        <v>57</v>
      </c>
      <c r="Z134" s="10" t="s">
        <v>61</v>
      </c>
      <c r="AC134" s="11">
        <v>1</v>
      </c>
      <c r="AJ134" s="12">
        <f t="shared" si="11"/>
        <v>15</v>
      </c>
      <c r="AL134" s="13">
        <f t="shared" si="12"/>
        <v>1</v>
      </c>
      <c r="AM134" s="14">
        <v>2.35E-2</v>
      </c>
      <c r="AN134" s="14">
        <v>3.05</v>
      </c>
      <c r="AO134" s="13">
        <f t="shared" si="14"/>
        <v>90.812619345794587</v>
      </c>
      <c r="AQ134" s="12">
        <f t="shared" si="13"/>
        <v>2.5000000000000001E-2</v>
      </c>
    </row>
    <row r="135" spans="1:45" ht="12.75" customHeight="1" x14ac:dyDescent="0.2">
      <c r="A135" s="6">
        <v>96</v>
      </c>
      <c r="B135" s="6">
        <v>6</v>
      </c>
      <c r="C135" s="7">
        <v>39888</v>
      </c>
      <c r="D135" s="6" t="s">
        <v>44</v>
      </c>
      <c r="E135" s="8" t="s">
        <v>125</v>
      </c>
      <c r="F135" s="9" t="s">
        <v>126</v>
      </c>
      <c r="G135" s="9" t="s">
        <v>47</v>
      </c>
      <c r="H135" s="9" t="s">
        <v>48</v>
      </c>
      <c r="I135" s="6" t="s">
        <v>49</v>
      </c>
      <c r="J135" s="6">
        <v>2</v>
      </c>
      <c r="K135" s="6">
        <v>8</v>
      </c>
      <c r="L135" s="6" t="s">
        <v>50</v>
      </c>
      <c r="M135" s="6" t="s">
        <v>51</v>
      </c>
      <c r="N135" s="6"/>
      <c r="O135" s="6"/>
      <c r="P135" s="10">
        <v>12</v>
      </c>
      <c r="Q135" s="10" t="str">
        <f t="shared" si="10"/>
        <v>10-15</v>
      </c>
      <c r="R135" s="6" t="s">
        <v>52</v>
      </c>
      <c r="S135" s="6">
        <v>10</v>
      </c>
      <c r="T135" t="s">
        <v>143</v>
      </c>
      <c r="U135" s="6" t="s">
        <v>54</v>
      </c>
      <c r="V135" s="6" t="s">
        <v>144</v>
      </c>
      <c r="W135" s="6" t="s">
        <v>145</v>
      </c>
      <c r="X135" s="6"/>
      <c r="Y135" s="10" t="s">
        <v>57</v>
      </c>
      <c r="Z135" s="10" t="s">
        <v>61</v>
      </c>
      <c r="AC135" s="11">
        <v>1</v>
      </c>
      <c r="AJ135" s="12">
        <f t="shared" si="11"/>
        <v>15</v>
      </c>
      <c r="AL135" s="13">
        <f t="shared" si="12"/>
        <v>1</v>
      </c>
      <c r="AM135" s="14">
        <v>1.54E-2</v>
      </c>
      <c r="AN135" s="14">
        <v>3.0630000000000002</v>
      </c>
      <c r="AO135" s="13">
        <f t="shared" si="14"/>
        <v>61.643636001908639</v>
      </c>
      <c r="AQ135" s="12">
        <f t="shared" si="13"/>
        <v>2.5000000000000001E-2</v>
      </c>
    </row>
    <row r="136" spans="1:45" ht="12.75" customHeight="1" x14ac:dyDescent="0.2">
      <c r="A136" s="6">
        <v>227</v>
      </c>
      <c r="B136" s="6">
        <v>5</v>
      </c>
      <c r="C136" s="7">
        <v>39888</v>
      </c>
      <c r="D136" s="6" t="s">
        <v>99</v>
      </c>
      <c r="E136" s="8" t="s">
        <v>125</v>
      </c>
      <c r="F136" s="9" t="s">
        <v>126</v>
      </c>
      <c r="G136" s="9" t="s">
        <v>47</v>
      </c>
      <c r="H136" s="9" t="s">
        <v>48</v>
      </c>
      <c r="I136" s="6" t="s">
        <v>100</v>
      </c>
      <c r="J136" s="6">
        <v>2</v>
      </c>
      <c r="K136" s="6">
        <v>1</v>
      </c>
      <c r="L136" s="6" t="s">
        <v>101</v>
      </c>
      <c r="M136" s="6" t="s">
        <v>51</v>
      </c>
      <c r="N136" s="6"/>
      <c r="O136" s="6"/>
      <c r="P136" s="10">
        <v>9</v>
      </c>
      <c r="Q136" s="10" t="str">
        <f t="shared" si="10"/>
        <v>5-10</v>
      </c>
      <c r="R136" s="6" t="s">
        <v>52</v>
      </c>
      <c r="S136" s="6">
        <v>1</v>
      </c>
      <c r="T136" s="6" t="s">
        <v>128</v>
      </c>
      <c r="U136" t="s">
        <v>54</v>
      </c>
      <c r="V136" t="s">
        <v>55</v>
      </c>
      <c r="W136" t="s">
        <v>56</v>
      </c>
      <c r="X136" s="6"/>
      <c r="Y136" s="10" t="s">
        <v>57</v>
      </c>
      <c r="Z136" s="10" t="s">
        <v>61</v>
      </c>
      <c r="AE136" s="11">
        <v>1</v>
      </c>
      <c r="AJ136" s="12">
        <f t="shared" si="11"/>
        <v>35</v>
      </c>
      <c r="AL136" s="13">
        <f t="shared" si="12"/>
        <v>1</v>
      </c>
      <c r="AM136" s="14">
        <v>1.1900000000000001E-2</v>
      </c>
      <c r="AN136" s="14">
        <v>3.093</v>
      </c>
      <c r="AO136" s="13">
        <f t="shared" si="14"/>
        <v>710.14890636626649</v>
      </c>
      <c r="AQ136" s="12">
        <f t="shared" si="13"/>
        <v>2.5000000000000001E-2</v>
      </c>
      <c r="AS136" s="12" t="s">
        <v>146</v>
      </c>
    </row>
    <row r="137" spans="1:45" ht="12.75" customHeight="1" x14ac:dyDescent="0.2">
      <c r="A137" s="6">
        <v>227</v>
      </c>
      <c r="B137" s="6">
        <v>5</v>
      </c>
      <c r="C137" s="7">
        <v>39888</v>
      </c>
      <c r="D137" s="6" t="s">
        <v>99</v>
      </c>
      <c r="E137" s="8" t="s">
        <v>125</v>
      </c>
      <c r="F137" s="9" t="s">
        <v>126</v>
      </c>
      <c r="G137" s="9" t="s">
        <v>47</v>
      </c>
      <c r="H137" s="9" t="s">
        <v>48</v>
      </c>
      <c r="I137" s="6" t="s">
        <v>100</v>
      </c>
      <c r="J137" s="6">
        <v>2</v>
      </c>
      <c r="K137" s="6">
        <v>1</v>
      </c>
      <c r="L137" s="6" t="s">
        <v>101</v>
      </c>
      <c r="M137" s="6" t="s">
        <v>51</v>
      </c>
      <c r="N137" s="6"/>
      <c r="O137" s="6"/>
      <c r="P137" s="10">
        <v>9</v>
      </c>
      <c r="Q137" s="10" t="str">
        <f t="shared" si="10"/>
        <v>5-10</v>
      </c>
      <c r="R137" s="6" t="s">
        <v>52</v>
      </c>
      <c r="S137" s="6">
        <v>2</v>
      </c>
      <c r="T137" t="s">
        <v>130</v>
      </c>
      <c r="U137" t="s">
        <v>69</v>
      </c>
      <c r="V137" t="s">
        <v>70</v>
      </c>
      <c r="W137" t="s">
        <v>56</v>
      </c>
      <c r="X137" s="6"/>
      <c r="Y137" s="10" t="s">
        <v>57</v>
      </c>
      <c r="Z137" s="10" t="s">
        <v>61</v>
      </c>
      <c r="AA137" s="11">
        <v>1</v>
      </c>
      <c r="AB137" s="11">
        <v>1</v>
      </c>
      <c r="AJ137" s="12">
        <f t="shared" si="11"/>
        <v>5</v>
      </c>
      <c r="AL137" s="13">
        <f t="shared" si="12"/>
        <v>2</v>
      </c>
      <c r="AM137" s="14">
        <v>1.9400000000000001E-2</v>
      </c>
      <c r="AN137" s="14">
        <v>2.8527999999999998</v>
      </c>
      <c r="AO137" s="13">
        <f t="shared" si="14"/>
        <v>1.9134774931541059</v>
      </c>
      <c r="AQ137" s="12">
        <f t="shared" si="13"/>
        <v>0.05</v>
      </c>
    </row>
    <row r="138" spans="1:45" ht="12.75" customHeight="1" x14ac:dyDescent="0.2">
      <c r="A138" s="6">
        <v>227</v>
      </c>
      <c r="B138" s="6">
        <v>5</v>
      </c>
      <c r="C138" s="7">
        <v>39888</v>
      </c>
      <c r="D138" s="6" t="s">
        <v>99</v>
      </c>
      <c r="E138" s="8" t="s">
        <v>125</v>
      </c>
      <c r="F138" s="9" t="s">
        <v>126</v>
      </c>
      <c r="G138" s="9" t="s">
        <v>47</v>
      </c>
      <c r="H138" s="9" t="s">
        <v>48</v>
      </c>
      <c r="I138" s="6" t="s">
        <v>100</v>
      </c>
      <c r="J138" s="6">
        <v>2</v>
      </c>
      <c r="K138" s="6">
        <v>1</v>
      </c>
      <c r="L138" s="6" t="s">
        <v>101</v>
      </c>
      <c r="M138" s="6" t="s">
        <v>51</v>
      </c>
      <c r="N138" s="6"/>
      <c r="O138" s="6"/>
      <c r="P138" s="10">
        <v>9</v>
      </c>
      <c r="Q138" s="10" t="str">
        <f t="shared" si="10"/>
        <v>5-10</v>
      </c>
      <c r="R138" s="6" t="s">
        <v>52</v>
      </c>
      <c r="S138" s="6">
        <v>3</v>
      </c>
      <c r="T138" t="s">
        <v>53</v>
      </c>
      <c r="U138" t="s">
        <v>54</v>
      </c>
      <c r="V138" t="s">
        <v>55</v>
      </c>
      <c r="W138" t="s">
        <v>56</v>
      </c>
      <c r="X138" s="6"/>
      <c r="Y138" s="6" t="s">
        <v>57</v>
      </c>
      <c r="Z138" s="6" t="s">
        <v>58</v>
      </c>
      <c r="AB138" s="11">
        <v>1</v>
      </c>
      <c r="AC138" s="11">
        <v>1</v>
      </c>
      <c r="AJ138" s="12">
        <f t="shared" si="11"/>
        <v>11.25</v>
      </c>
      <c r="AL138" s="13">
        <f t="shared" si="12"/>
        <v>2</v>
      </c>
      <c r="AM138" s="14">
        <v>9.2999999999999992E-3</v>
      </c>
      <c r="AN138" s="14">
        <v>3.07</v>
      </c>
      <c r="AO138" s="13">
        <f t="shared" si="14"/>
        <v>15.686324410907433</v>
      </c>
      <c r="AQ138" s="12">
        <f t="shared" si="13"/>
        <v>0.05</v>
      </c>
    </row>
    <row r="139" spans="1:45" ht="12.75" customHeight="1" x14ac:dyDescent="0.2">
      <c r="A139" s="6">
        <v>227</v>
      </c>
      <c r="B139" s="6">
        <v>5</v>
      </c>
      <c r="C139" s="7">
        <v>39888</v>
      </c>
      <c r="D139" s="6" t="s">
        <v>99</v>
      </c>
      <c r="E139" s="8" t="s">
        <v>125</v>
      </c>
      <c r="F139" s="9" t="s">
        <v>126</v>
      </c>
      <c r="G139" s="9" t="s">
        <v>47</v>
      </c>
      <c r="H139" s="9" t="s">
        <v>48</v>
      </c>
      <c r="I139" s="6" t="s">
        <v>100</v>
      </c>
      <c r="J139" s="6">
        <v>2</v>
      </c>
      <c r="K139" s="6">
        <v>1</v>
      </c>
      <c r="L139" s="6" t="s">
        <v>101</v>
      </c>
      <c r="M139" s="6" t="s">
        <v>51</v>
      </c>
      <c r="N139" s="6"/>
      <c r="O139" s="6"/>
      <c r="P139" s="10">
        <v>9</v>
      </c>
      <c r="Q139" s="10" t="str">
        <f t="shared" si="10"/>
        <v>5-10</v>
      </c>
      <c r="R139" s="6" t="s">
        <v>52</v>
      </c>
      <c r="S139" s="6">
        <v>4</v>
      </c>
      <c r="T139" t="s">
        <v>127</v>
      </c>
      <c r="U139" t="s">
        <v>69</v>
      </c>
      <c r="V139" t="s">
        <v>70</v>
      </c>
      <c r="W139" t="s">
        <v>56</v>
      </c>
      <c r="X139" s="6"/>
      <c r="Y139" s="6" t="s">
        <v>57</v>
      </c>
      <c r="Z139" s="6" t="s">
        <v>58</v>
      </c>
      <c r="AC139" s="11">
        <v>3</v>
      </c>
      <c r="AJ139" s="12">
        <f t="shared" si="11"/>
        <v>15</v>
      </c>
      <c r="AK139" s="12">
        <f>AJ139/1.037</f>
        <v>14.464802314368372</v>
      </c>
      <c r="AL139" s="13">
        <f t="shared" si="12"/>
        <v>3</v>
      </c>
      <c r="AM139" s="13">
        <v>0</v>
      </c>
      <c r="AN139" s="13">
        <v>1.0377000000000001</v>
      </c>
      <c r="AO139" s="13">
        <f t="shared" si="14"/>
        <v>0</v>
      </c>
      <c r="AQ139" s="12">
        <f t="shared" si="13"/>
        <v>7.4999999999999997E-2</v>
      </c>
    </row>
    <row r="140" spans="1:45" ht="12.75" customHeight="1" x14ac:dyDescent="0.2">
      <c r="A140" s="6">
        <v>227</v>
      </c>
      <c r="B140" s="6">
        <v>5</v>
      </c>
      <c r="C140" s="7">
        <v>39888</v>
      </c>
      <c r="D140" s="6" t="s">
        <v>99</v>
      </c>
      <c r="E140" s="8" t="s">
        <v>125</v>
      </c>
      <c r="F140" s="9" t="s">
        <v>126</v>
      </c>
      <c r="G140" s="9" t="s">
        <v>47</v>
      </c>
      <c r="H140" s="9" t="s">
        <v>48</v>
      </c>
      <c r="I140" s="6" t="s">
        <v>100</v>
      </c>
      <c r="J140" s="6">
        <v>2</v>
      </c>
      <c r="K140" s="6">
        <v>1</v>
      </c>
      <c r="L140" s="6" t="s">
        <v>101</v>
      </c>
      <c r="M140" s="6" t="s">
        <v>51</v>
      </c>
      <c r="N140" s="6"/>
      <c r="O140" s="6"/>
      <c r="P140" s="10">
        <v>9</v>
      </c>
      <c r="Q140" s="10" t="str">
        <f t="shared" si="10"/>
        <v>5-10</v>
      </c>
      <c r="R140" s="6" t="s">
        <v>52</v>
      </c>
      <c r="S140" s="6">
        <v>5</v>
      </c>
      <c r="T140" s="19" t="s">
        <v>93</v>
      </c>
      <c r="U140" s="6" t="s">
        <v>54</v>
      </c>
      <c r="V140" s="6" t="s">
        <v>94</v>
      </c>
      <c r="W140" s="6" t="s">
        <v>95</v>
      </c>
      <c r="X140" s="6"/>
      <c r="Y140" s="6" t="s">
        <v>57</v>
      </c>
      <c r="Z140" s="6" t="s">
        <v>58</v>
      </c>
      <c r="AD140" s="11">
        <v>1</v>
      </c>
      <c r="AJ140" s="12">
        <f t="shared" si="11"/>
        <v>25</v>
      </c>
      <c r="AL140" s="13">
        <f t="shared" si="12"/>
        <v>1</v>
      </c>
      <c r="AM140" s="14">
        <v>7.9000000000000008E-3</v>
      </c>
      <c r="AN140" s="14">
        <v>3.0760000000000001</v>
      </c>
      <c r="AO140" s="13">
        <f t="shared" si="14"/>
        <v>157.64875958225977</v>
      </c>
      <c r="AQ140" s="12">
        <f t="shared" si="13"/>
        <v>2.5000000000000001E-2</v>
      </c>
    </row>
    <row r="141" spans="1:45" ht="12.75" customHeight="1" x14ac:dyDescent="0.2">
      <c r="A141" s="6">
        <v>228</v>
      </c>
      <c r="B141" s="6">
        <v>5</v>
      </c>
      <c r="C141" s="7">
        <v>39888</v>
      </c>
      <c r="D141" s="6" t="s">
        <v>99</v>
      </c>
      <c r="E141" s="8" t="s">
        <v>125</v>
      </c>
      <c r="F141" s="9" t="s">
        <v>126</v>
      </c>
      <c r="G141" s="9" t="s">
        <v>47</v>
      </c>
      <c r="H141" s="9" t="s">
        <v>48</v>
      </c>
      <c r="I141" s="6" t="s">
        <v>100</v>
      </c>
      <c r="J141" s="6">
        <v>2</v>
      </c>
      <c r="K141" s="6">
        <v>2</v>
      </c>
      <c r="L141" s="6" t="s">
        <v>101</v>
      </c>
      <c r="M141" s="6" t="s">
        <v>51</v>
      </c>
      <c r="N141" s="6"/>
      <c r="O141" s="6"/>
      <c r="P141" s="10">
        <v>9</v>
      </c>
      <c r="Q141" s="10" t="str">
        <f t="shared" si="10"/>
        <v>5-10</v>
      </c>
      <c r="R141" s="6" t="s">
        <v>52</v>
      </c>
      <c r="S141" s="6">
        <v>1</v>
      </c>
      <c r="T141" s="19" t="s">
        <v>93</v>
      </c>
      <c r="U141" s="6" t="s">
        <v>54</v>
      </c>
      <c r="V141" s="6" t="s">
        <v>94</v>
      </c>
      <c r="W141" s="6" t="s">
        <v>95</v>
      </c>
      <c r="X141" s="6"/>
      <c r="Y141" s="6" t="s">
        <v>57</v>
      </c>
      <c r="Z141" s="6" t="s">
        <v>58</v>
      </c>
      <c r="AB141" s="11">
        <v>5</v>
      </c>
      <c r="AJ141" s="12">
        <f t="shared" si="11"/>
        <v>7.5</v>
      </c>
      <c r="AK141">
        <f>AJ141/1.21019</f>
        <v>6.1973739660714431</v>
      </c>
      <c r="AL141" s="13">
        <f t="shared" si="12"/>
        <v>5</v>
      </c>
      <c r="AM141" s="14">
        <v>2.0799999999999999E-2</v>
      </c>
      <c r="AN141" s="14">
        <v>3</v>
      </c>
      <c r="AO141" s="13">
        <f t="shared" si="14"/>
        <v>8.7750000000000004</v>
      </c>
      <c r="AQ141" s="12">
        <f t="shared" si="13"/>
        <v>0.125</v>
      </c>
      <c r="AS141" s="12" t="s">
        <v>147</v>
      </c>
    </row>
    <row r="142" spans="1:45" ht="12.75" customHeight="1" x14ac:dyDescent="0.2">
      <c r="A142" s="6">
        <v>228</v>
      </c>
      <c r="B142" s="6">
        <v>5</v>
      </c>
      <c r="C142" s="7">
        <v>39888</v>
      </c>
      <c r="D142" s="6" t="s">
        <v>99</v>
      </c>
      <c r="E142" s="8" t="s">
        <v>125</v>
      </c>
      <c r="F142" s="9" t="s">
        <v>126</v>
      </c>
      <c r="G142" s="9" t="s">
        <v>47</v>
      </c>
      <c r="H142" s="9" t="s">
        <v>48</v>
      </c>
      <c r="I142" s="6" t="s">
        <v>100</v>
      </c>
      <c r="J142" s="6">
        <v>2</v>
      </c>
      <c r="K142" s="6">
        <v>2</v>
      </c>
      <c r="L142" s="6" t="s">
        <v>101</v>
      </c>
      <c r="M142" s="6" t="s">
        <v>51</v>
      </c>
      <c r="N142" s="6"/>
      <c r="O142" s="6"/>
      <c r="P142" s="10">
        <v>9</v>
      </c>
      <c r="Q142" s="10" t="str">
        <f t="shared" si="10"/>
        <v>5-10</v>
      </c>
      <c r="R142" s="6" t="s">
        <v>52</v>
      </c>
      <c r="S142" s="6">
        <v>2</v>
      </c>
      <c r="T142" t="s">
        <v>59</v>
      </c>
      <c r="U142" t="s">
        <v>54</v>
      </c>
      <c r="V142" t="s">
        <v>60</v>
      </c>
      <c r="W142" t="s">
        <v>56</v>
      </c>
      <c r="X142" s="6"/>
      <c r="Y142" s="10" t="s">
        <v>57</v>
      </c>
      <c r="Z142" s="10" t="s">
        <v>61</v>
      </c>
      <c r="AB142" s="11">
        <v>2</v>
      </c>
      <c r="AJ142" s="12">
        <f t="shared" si="11"/>
        <v>7.5</v>
      </c>
      <c r="AL142" s="13">
        <f t="shared" si="12"/>
        <v>2</v>
      </c>
      <c r="AM142" s="14">
        <v>8.6999999999999994E-3</v>
      </c>
      <c r="AN142" s="14">
        <v>3.202</v>
      </c>
      <c r="AO142" s="13">
        <f t="shared" si="14"/>
        <v>5.5139829389005399</v>
      </c>
      <c r="AQ142" s="12">
        <f t="shared" si="13"/>
        <v>0.05</v>
      </c>
    </row>
    <row r="143" spans="1:45" ht="12.75" customHeight="1" x14ac:dyDescent="0.2">
      <c r="A143" s="6">
        <v>228</v>
      </c>
      <c r="B143" s="6">
        <v>5</v>
      </c>
      <c r="C143" s="7">
        <v>39888</v>
      </c>
      <c r="D143" s="6" t="s">
        <v>99</v>
      </c>
      <c r="E143" s="8" t="s">
        <v>125</v>
      </c>
      <c r="F143" s="9" t="s">
        <v>126</v>
      </c>
      <c r="G143" s="9" t="s">
        <v>47</v>
      </c>
      <c r="H143" s="9" t="s">
        <v>48</v>
      </c>
      <c r="I143" s="6" t="s">
        <v>100</v>
      </c>
      <c r="J143" s="6">
        <v>2</v>
      </c>
      <c r="K143" s="6">
        <v>2</v>
      </c>
      <c r="L143" s="6" t="s">
        <v>101</v>
      </c>
      <c r="M143" s="6" t="s">
        <v>51</v>
      </c>
      <c r="N143" s="6"/>
      <c r="O143" s="6"/>
      <c r="P143" s="10">
        <v>9</v>
      </c>
      <c r="Q143" s="10" t="str">
        <f t="shared" si="10"/>
        <v>5-10</v>
      </c>
      <c r="R143" s="6" t="s">
        <v>52</v>
      </c>
      <c r="S143" s="6">
        <v>3</v>
      </c>
      <c r="T143" s="16" t="s">
        <v>82</v>
      </c>
      <c r="U143" s="6" t="s">
        <v>72</v>
      </c>
      <c r="V143" s="16" t="s">
        <v>73</v>
      </c>
      <c r="W143" s="16" t="s">
        <v>56</v>
      </c>
      <c r="X143" s="6"/>
      <c r="Y143" s="6" t="s">
        <v>57</v>
      </c>
      <c r="Z143" s="6" t="s">
        <v>61</v>
      </c>
      <c r="AA143" s="11">
        <v>1</v>
      </c>
      <c r="AJ143" s="12">
        <f t="shared" si="11"/>
        <v>2.5</v>
      </c>
      <c r="AL143" s="13">
        <f t="shared" si="12"/>
        <v>1</v>
      </c>
      <c r="AM143" s="14">
        <v>2.9000000000000001E-2</v>
      </c>
      <c r="AN143" s="14">
        <v>2.98</v>
      </c>
      <c r="AO143" s="13">
        <f t="shared" si="14"/>
        <v>0.44489674030058546</v>
      </c>
      <c r="AQ143" s="12">
        <f t="shared" si="13"/>
        <v>2.5000000000000001E-2</v>
      </c>
    </row>
    <row r="144" spans="1:45" ht="12.75" customHeight="1" x14ac:dyDescent="0.2">
      <c r="A144" s="6">
        <v>228</v>
      </c>
      <c r="B144" s="6">
        <v>5</v>
      </c>
      <c r="C144" s="7">
        <v>39888</v>
      </c>
      <c r="D144" s="6" t="s">
        <v>99</v>
      </c>
      <c r="E144" s="8" t="s">
        <v>125</v>
      </c>
      <c r="F144" s="9" t="s">
        <v>126</v>
      </c>
      <c r="G144" s="9" t="s">
        <v>47</v>
      </c>
      <c r="H144" s="9" t="s">
        <v>48</v>
      </c>
      <c r="I144" s="6" t="s">
        <v>100</v>
      </c>
      <c r="J144" s="6">
        <v>2</v>
      </c>
      <c r="K144" s="6">
        <v>2</v>
      </c>
      <c r="L144" s="6" t="s">
        <v>101</v>
      </c>
      <c r="M144" s="6" t="s">
        <v>51</v>
      </c>
      <c r="N144" s="6"/>
      <c r="O144" s="6"/>
      <c r="P144" s="10">
        <v>9</v>
      </c>
      <c r="Q144" s="10" t="str">
        <f t="shared" si="10"/>
        <v>5-10</v>
      </c>
      <c r="R144" s="6" t="s">
        <v>52</v>
      </c>
      <c r="S144" s="6">
        <v>4</v>
      </c>
      <c r="T144" t="s">
        <v>96</v>
      </c>
      <c r="U144" t="s">
        <v>69</v>
      </c>
      <c r="V144" t="s">
        <v>97</v>
      </c>
      <c r="W144" t="s">
        <v>98</v>
      </c>
      <c r="X144" s="6"/>
      <c r="Y144" s="6" t="s">
        <v>57</v>
      </c>
      <c r="Z144" s="6" t="s">
        <v>58</v>
      </c>
      <c r="AD144" s="11">
        <v>1</v>
      </c>
      <c r="AJ144" s="12">
        <f t="shared" si="11"/>
        <v>25</v>
      </c>
      <c r="AL144" s="13">
        <f t="shared" si="12"/>
        <v>1</v>
      </c>
      <c r="AM144" s="14">
        <v>1E-3</v>
      </c>
      <c r="AN144" s="14">
        <v>3.07</v>
      </c>
      <c r="AO144" s="13">
        <f t="shared" si="14"/>
        <v>19.573830653523583</v>
      </c>
      <c r="AQ144" s="12">
        <f t="shared" si="13"/>
        <v>2.5000000000000001E-2</v>
      </c>
    </row>
    <row r="145" spans="1:46" ht="12.75" customHeight="1" x14ac:dyDescent="0.2">
      <c r="A145" s="6">
        <v>228</v>
      </c>
      <c r="B145" s="6">
        <v>5</v>
      </c>
      <c r="C145" s="7">
        <v>39888</v>
      </c>
      <c r="D145" s="6" t="s">
        <v>99</v>
      </c>
      <c r="E145" s="8" t="s">
        <v>125</v>
      </c>
      <c r="F145" s="9" t="s">
        <v>126</v>
      </c>
      <c r="G145" s="9" t="s">
        <v>47</v>
      </c>
      <c r="H145" s="9" t="s">
        <v>48</v>
      </c>
      <c r="I145" s="6" t="s">
        <v>100</v>
      </c>
      <c r="J145" s="6">
        <v>2</v>
      </c>
      <c r="K145" s="6">
        <v>2</v>
      </c>
      <c r="L145" s="6" t="s">
        <v>101</v>
      </c>
      <c r="M145" s="6" t="s">
        <v>51</v>
      </c>
      <c r="N145" s="6"/>
      <c r="O145" s="6"/>
      <c r="P145" s="10">
        <v>9</v>
      </c>
      <c r="Q145" s="10" t="str">
        <f t="shared" si="10"/>
        <v>5-10</v>
      </c>
      <c r="R145" s="6" t="s">
        <v>52</v>
      </c>
      <c r="S145" s="6">
        <v>5</v>
      </c>
      <c r="T145" t="s">
        <v>53</v>
      </c>
      <c r="U145" t="s">
        <v>54</v>
      </c>
      <c r="V145" t="s">
        <v>55</v>
      </c>
      <c r="W145" t="s">
        <v>56</v>
      </c>
      <c r="X145" s="6"/>
      <c r="Y145" s="6" t="s">
        <v>57</v>
      </c>
      <c r="Z145" s="6" t="s">
        <v>58</v>
      </c>
      <c r="AB145" s="11">
        <v>2</v>
      </c>
      <c r="AC145" s="11">
        <v>3</v>
      </c>
      <c r="AJ145" s="12">
        <f t="shared" si="11"/>
        <v>12</v>
      </c>
      <c r="AL145" s="13">
        <f t="shared" si="12"/>
        <v>5</v>
      </c>
      <c r="AM145" s="14">
        <v>9.2999999999999992E-3</v>
      </c>
      <c r="AN145" s="14">
        <v>3.07</v>
      </c>
      <c r="AO145" s="13">
        <f t="shared" si="14"/>
        <v>19.123587791640233</v>
      </c>
      <c r="AQ145" s="12">
        <f t="shared" si="13"/>
        <v>0.125</v>
      </c>
    </row>
    <row r="146" spans="1:46" ht="12.75" customHeight="1" x14ac:dyDescent="0.2">
      <c r="A146" s="6">
        <v>228</v>
      </c>
      <c r="B146" s="6">
        <v>5</v>
      </c>
      <c r="C146" s="7">
        <v>39888</v>
      </c>
      <c r="D146" s="6" t="s">
        <v>99</v>
      </c>
      <c r="E146" s="8" t="s">
        <v>125</v>
      </c>
      <c r="F146" s="9" t="s">
        <v>126</v>
      </c>
      <c r="G146" s="9" t="s">
        <v>47</v>
      </c>
      <c r="H146" s="9" t="s">
        <v>48</v>
      </c>
      <c r="I146" s="6" t="s">
        <v>100</v>
      </c>
      <c r="J146" s="6">
        <v>2</v>
      </c>
      <c r="K146" s="6">
        <v>2</v>
      </c>
      <c r="L146" s="6" t="s">
        <v>101</v>
      </c>
      <c r="M146" s="6" t="s">
        <v>51</v>
      </c>
      <c r="N146" s="6"/>
      <c r="O146" s="6"/>
      <c r="P146" s="10">
        <v>9</v>
      </c>
      <c r="Q146" s="10" t="str">
        <f t="shared" si="10"/>
        <v>5-10</v>
      </c>
      <c r="R146" s="6" t="s">
        <v>52</v>
      </c>
      <c r="S146" s="6">
        <v>6</v>
      </c>
      <c r="T146" t="s">
        <v>131</v>
      </c>
      <c r="U146" t="s">
        <v>54</v>
      </c>
      <c r="V146" t="s">
        <v>63</v>
      </c>
      <c r="W146" t="s">
        <v>56</v>
      </c>
      <c r="X146" s="6"/>
      <c r="Y146" s="6" t="s">
        <v>57</v>
      </c>
      <c r="Z146" s="6" t="s">
        <v>58</v>
      </c>
      <c r="AB146" s="11">
        <v>25</v>
      </c>
      <c r="AC146" s="11">
        <v>15</v>
      </c>
      <c r="AJ146" s="12">
        <f t="shared" si="11"/>
        <v>10.3125</v>
      </c>
      <c r="AK146" s="20">
        <f>(AJ146-1.82)/1.15</f>
        <v>7.3847826086956525</v>
      </c>
      <c r="AL146" s="13">
        <f t="shared" si="12"/>
        <v>40</v>
      </c>
      <c r="AM146" s="14">
        <v>0.01</v>
      </c>
      <c r="AN146" s="14">
        <v>3.2080000000000002</v>
      </c>
      <c r="AO146" s="13">
        <f t="shared" si="14"/>
        <v>17.818518351713582</v>
      </c>
      <c r="AQ146" s="12">
        <f t="shared" si="13"/>
        <v>1</v>
      </c>
    </row>
    <row r="147" spans="1:46" ht="12.75" customHeight="1" x14ac:dyDescent="0.2">
      <c r="A147" s="6">
        <v>228</v>
      </c>
      <c r="B147" s="6">
        <v>5</v>
      </c>
      <c r="C147" s="7">
        <v>39888</v>
      </c>
      <c r="D147" s="6" t="s">
        <v>99</v>
      </c>
      <c r="E147" s="8" t="s">
        <v>125</v>
      </c>
      <c r="F147" s="9" t="s">
        <v>126</v>
      </c>
      <c r="G147" s="9" t="s">
        <v>47</v>
      </c>
      <c r="H147" s="9" t="s">
        <v>48</v>
      </c>
      <c r="I147" s="6" t="s">
        <v>100</v>
      </c>
      <c r="J147" s="6">
        <v>2</v>
      </c>
      <c r="K147" s="6">
        <v>2</v>
      </c>
      <c r="L147" s="6" t="s">
        <v>101</v>
      </c>
      <c r="M147" s="6" t="s">
        <v>51</v>
      </c>
      <c r="N147" s="6"/>
      <c r="O147" s="6"/>
      <c r="P147" s="10">
        <v>9</v>
      </c>
      <c r="Q147" s="10" t="str">
        <f t="shared" si="10"/>
        <v>5-10</v>
      </c>
      <c r="R147" s="6" t="s">
        <v>52</v>
      </c>
      <c r="S147" s="6">
        <v>7</v>
      </c>
      <c r="T147" t="s">
        <v>127</v>
      </c>
      <c r="U147" t="s">
        <v>69</v>
      </c>
      <c r="V147" t="s">
        <v>70</v>
      </c>
      <c r="W147" t="s">
        <v>56</v>
      </c>
      <c r="X147" s="6"/>
      <c r="Y147" s="6" t="s">
        <v>57</v>
      </c>
      <c r="Z147" s="6" t="s">
        <v>58</v>
      </c>
      <c r="AC147" s="11">
        <v>2</v>
      </c>
      <c r="AJ147" s="12">
        <f t="shared" si="11"/>
        <v>15</v>
      </c>
      <c r="AK147" s="12">
        <f>AJ147/1.037</f>
        <v>14.464802314368372</v>
      </c>
      <c r="AL147" s="13">
        <f t="shared" si="12"/>
        <v>2</v>
      </c>
      <c r="AM147" s="13">
        <v>0</v>
      </c>
      <c r="AN147" s="13">
        <v>1.0377000000000001</v>
      </c>
      <c r="AO147" s="13">
        <f t="shared" si="14"/>
        <v>0</v>
      </c>
      <c r="AQ147" s="12">
        <f t="shared" si="13"/>
        <v>0.05</v>
      </c>
    </row>
    <row r="148" spans="1:46" ht="12.75" customHeight="1" x14ac:dyDescent="0.2">
      <c r="A148" s="6">
        <v>229</v>
      </c>
      <c r="B148" s="6">
        <v>5</v>
      </c>
      <c r="C148" s="7">
        <v>39888</v>
      </c>
      <c r="D148" s="6" t="s">
        <v>99</v>
      </c>
      <c r="E148" s="8" t="s">
        <v>125</v>
      </c>
      <c r="F148" s="9" t="s">
        <v>126</v>
      </c>
      <c r="G148" s="9" t="s">
        <v>47</v>
      </c>
      <c r="H148" s="9" t="s">
        <v>48</v>
      </c>
      <c r="I148" s="6" t="s">
        <v>100</v>
      </c>
      <c r="J148" s="6">
        <v>2</v>
      </c>
      <c r="K148" s="6">
        <v>3</v>
      </c>
      <c r="L148" s="6" t="s">
        <v>101</v>
      </c>
      <c r="M148" s="6" t="s">
        <v>51</v>
      </c>
      <c r="N148" s="6"/>
      <c r="O148" s="6"/>
      <c r="P148" s="10">
        <v>9</v>
      </c>
      <c r="Q148" s="10" t="str">
        <f t="shared" si="10"/>
        <v>5-10</v>
      </c>
      <c r="R148" s="6" t="s">
        <v>52</v>
      </c>
      <c r="S148" s="6">
        <v>1</v>
      </c>
      <c r="T148" t="s">
        <v>131</v>
      </c>
      <c r="U148" t="s">
        <v>54</v>
      </c>
      <c r="V148" t="s">
        <v>63</v>
      </c>
      <c r="W148" t="s">
        <v>56</v>
      </c>
      <c r="X148" s="6"/>
      <c r="Y148" s="6" t="s">
        <v>57</v>
      </c>
      <c r="Z148" s="6" t="s">
        <v>58</v>
      </c>
      <c r="AB148" s="11">
        <v>1000</v>
      </c>
      <c r="AJ148" s="12">
        <f t="shared" si="11"/>
        <v>7.5</v>
      </c>
      <c r="AK148" s="20">
        <f>(AJ148-1.82)/1.15</f>
        <v>4.9391304347826086</v>
      </c>
      <c r="AL148" s="13">
        <f t="shared" si="12"/>
        <v>1000</v>
      </c>
      <c r="AM148" s="14">
        <v>0.01</v>
      </c>
      <c r="AN148" s="14">
        <v>3.2080000000000002</v>
      </c>
      <c r="AO148" s="13">
        <f t="shared" si="14"/>
        <v>6.4149981129888589</v>
      </c>
      <c r="AQ148" s="12">
        <f t="shared" si="13"/>
        <v>25</v>
      </c>
    </row>
    <row r="149" spans="1:46" ht="12.75" customHeight="1" x14ac:dyDescent="0.2">
      <c r="A149" s="6">
        <v>229</v>
      </c>
      <c r="B149" s="6">
        <v>5</v>
      </c>
      <c r="C149" s="7">
        <v>39888</v>
      </c>
      <c r="D149" s="6" t="s">
        <v>99</v>
      </c>
      <c r="E149" s="8" t="s">
        <v>125</v>
      </c>
      <c r="F149" s="9" t="s">
        <v>126</v>
      </c>
      <c r="G149" s="9" t="s">
        <v>47</v>
      </c>
      <c r="H149" s="9" t="s">
        <v>48</v>
      </c>
      <c r="I149" s="6" t="s">
        <v>100</v>
      </c>
      <c r="J149" s="6">
        <v>2</v>
      </c>
      <c r="K149" s="6">
        <v>3</v>
      </c>
      <c r="L149" s="6" t="s">
        <v>101</v>
      </c>
      <c r="M149" s="6" t="s">
        <v>51</v>
      </c>
      <c r="N149" s="6"/>
      <c r="O149" s="6"/>
      <c r="P149" s="10">
        <v>9</v>
      </c>
      <c r="Q149" s="10" t="str">
        <f t="shared" si="10"/>
        <v>5-10</v>
      </c>
      <c r="R149" s="6" t="s">
        <v>52</v>
      </c>
      <c r="S149" s="6">
        <v>2</v>
      </c>
      <c r="T149" t="s">
        <v>148</v>
      </c>
      <c r="U149" t="s">
        <v>54</v>
      </c>
      <c r="V149" t="s">
        <v>149</v>
      </c>
      <c r="W149" t="s">
        <v>56</v>
      </c>
      <c r="X149" s="6"/>
      <c r="Y149" s="10" t="s">
        <v>57</v>
      </c>
      <c r="Z149" s="10" t="s">
        <v>64</v>
      </c>
      <c r="AB149" s="11">
        <v>1</v>
      </c>
      <c r="AJ149" s="12">
        <f t="shared" si="11"/>
        <v>7.5</v>
      </c>
      <c r="AK149" s="12">
        <f>AJ149/1</f>
        <v>7.5</v>
      </c>
      <c r="AL149" s="13">
        <f t="shared" si="12"/>
        <v>1</v>
      </c>
      <c r="AM149" s="13">
        <v>0</v>
      </c>
      <c r="AN149" s="13">
        <v>1</v>
      </c>
      <c r="AO149" s="13">
        <f t="shared" si="14"/>
        <v>0</v>
      </c>
      <c r="AQ149" s="12">
        <f t="shared" si="13"/>
        <v>2.5000000000000001E-2</v>
      </c>
    </row>
    <row r="150" spans="1:46" ht="12.75" customHeight="1" x14ac:dyDescent="0.2">
      <c r="A150" s="6">
        <v>229</v>
      </c>
      <c r="B150" s="6">
        <v>5</v>
      </c>
      <c r="C150" s="7">
        <v>39888</v>
      </c>
      <c r="D150" s="6" t="s">
        <v>99</v>
      </c>
      <c r="E150" s="8" t="s">
        <v>125</v>
      </c>
      <c r="F150" s="9" t="s">
        <v>126</v>
      </c>
      <c r="G150" s="9" t="s">
        <v>47</v>
      </c>
      <c r="H150" s="9" t="s">
        <v>48</v>
      </c>
      <c r="I150" s="6" t="s">
        <v>100</v>
      </c>
      <c r="J150" s="6">
        <v>2</v>
      </c>
      <c r="K150" s="6">
        <v>3</v>
      </c>
      <c r="L150" s="6" t="s">
        <v>101</v>
      </c>
      <c r="M150" s="6" t="s">
        <v>51</v>
      </c>
      <c r="N150" s="6"/>
      <c r="O150" s="6"/>
      <c r="P150" s="10">
        <v>9</v>
      </c>
      <c r="Q150" s="10" t="str">
        <f t="shared" si="10"/>
        <v>5-10</v>
      </c>
      <c r="R150" s="6" t="s">
        <v>52</v>
      </c>
      <c r="S150" s="6">
        <v>3</v>
      </c>
      <c r="T150" t="s">
        <v>127</v>
      </c>
      <c r="U150" t="s">
        <v>69</v>
      </c>
      <c r="V150" t="s">
        <v>70</v>
      </c>
      <c r="W150" t="s">
        <v>56</v>
      </c>
      <c r="X150" s="6"/>
      <c r="Y150" s="6" t="s">
        <v>57</v>
      </c>
      <c r="Z150" s="6" t="s">
        <v>58</v>
      </c>
      <c r="AC150" s="11">
        <v>4</v>
      </c>
      <c r="AJ150" s="12">
        <f t="shared" si="11"/>
        <v>15</v>
      </c>
      <c r="AK150" s="12">
        <f>AJ150/1.037</f>
        <v>14.464802314368372</v>
      </c>
      <c r="AL150" s="13">
        <f t="shared" si="12"/>
        <v>4</v>
      </c>
      <c r="AM150" s="13">
        <v>0</v>
      </c>
      <c r="AN150" s="13">
        <v>1.0377000000000001</v>
      </c>
      <c r="AO150" s="13">
        <f t="shared" si="14"/>
        <v>0</v>
      </c>
      <c r="AQ150" s="12">
        <f t="shared" si="13"/>
        <v>0.1</v>
      </c>
    </row>
    <row r="151" spans="1:46" ht="12.75" customHeight="1" x14ac:dyDescent="0.2">
      <c r="A151" s="6">
        <v>229</v>
      </c>
      <c r="B151" s="6">
        <v>5</v>
      </c>
      <c r="C151" s="7">
        <v>39888</v>
      </c>
      <c r="D151" s="6" t="s">
        <v>99</v>
      </c>
      <c r="E151" s="8" t="s">
        <v>125</v>
      </c>
      <c r="F151" s="9" t="s">
        <v>126</v>
      </c>
      <c r="G151" s="9" t="s">
        <v>47</v>
      </c>
      <c r="H151" s="9" t="s">
        <v>48</v>
      </c>
      <c r="I151" s="6" t="s">
        <v>100</v>
      </c>
      <c r="J151" s="6">
        <v>2</v>
      </c>
      <c r="K151" s="6">
        <v>3</v>
      </c>
      <c r="L151" s="6" t="s">
        <v>101</v>
      </c>
      <c r="M151" s="6" t="s">
        <v>51</v>
      </c>
      <c r="N151" s="6"/>
      <c r="O151" s="6"/>
      <c r="P151" s="10">
        <v>9</v>
      </c>
      <c r="Q151" s="10" t="str">
        <f t="shared" si="10"/>
        <v>5-10</v>
      </c>
      <c r="R151" s="6" t="s">
        <v>52</v>
      </c>
      <c r="S151" s="6">
        <v>4</v>
      </c>
      <c r="T151" t="s">
        <v>130</v>
      </c>
      <c r="U151" t="s">
        <v>69</v>
      </c>
      <c r="V151" t="s">
        <v>70</v>
      </c>
      <c r="W151" t="s">
        <v>56</v>
      </c>
      <c r="X151" s="6"/>
      <c r="Y151" s="10" t="s">
        <v>57</v>
      </c>
      <c r="Z151" s="10" t="s">
        <v>61</v>
      </c>
      <c r="AA151" s="11">
        <v>1</v>
      </c>
      <c r="AJ151" s="12">
        <f t="shared" si="11"/>
        <v>2.5</v>
      </c>
      <c r="AL151" s="13">
        <f t="shared" si="12"/>
        <v>1</v>
      </c>
      <c r="AM151" s="14">
        <v>1.9400000000000001E-2</v>
      </c>
      <c r="AN151" s="14">
        <v>2.8527999999999998</v>
      </c>
      <c r="AO151" s="13">
        <f t="shared" si="14"/>
        <v>0.26487744993858203</v>
      </c>
      <c r="AQ151" s="12">
        <f t="shared" si="13"/>
        <v>2.5000000000000001E-2</v>
      </c>
    </row>
    <row r="152" spans="1:46" ht="12.75" customHeight="1" x14ac:dyDescent="0.2">
      <c r="A152" s="6">
        <v>230</v>
      </c>
      <c r="B152" s="6">
        <v>5</v>
      </c>
      <c r="C152" s="7">
        <v>39888</v>
      </c>
      <c r="D152" s="6" t="s">
        <v>99</v>
      </c>
      <c r="E152" s="8" t="s">
        <v>125</v>
      </c>
      <c r="F152" s="9" t="s">
        <v>126</v>
      </c>
      <c r="G152" s="9" t="s">
        <v>47</v>
      </c>
      <c r="H152" s="9" t="s">
        <v>48</v>
      </c>
      <c r="I152" s="6" t="s">
        <v>100</v>
      </c>
      <c r="J152" s="6">
        <v>2</v>
      </c>
      <c r="K152" s="6">
        <v>4</v>
      </c>
      <c r="L152" s="6" t="s">
        <v>101</v>
      </c>
      <c r="M152" s="6" t="s">
        <v>51</v>
      </c>
      <c r="N152" s="6"/>
      <c r="O152" s="6"/>
      <c r="P152" s="10">
        <v>9</v>
      </c>
      <c r="Q152" s="10" t="str">
        <f t="shared" si="10"/>
        <v>5-10</v>
      </c>
      <c r="R152" s="6" t="s">
        <v>52</v>
      </c>
      <c r="S152" s="6">
        <v>1</v>
      </c>
      <c r="T152" s="6" t="s">
        <v>128</v>
      </c>
      <c r="U152" t="s">
        <v>54</v>
      </c>
      <c r="V152" t="s">
        <v>55</v>
      </c>
      <c r="W152" t="s">
        <v>56</v>
      </c>
      <c r="X152"/>
      <c r="Y152" s="6" t="s">
        <v>57</v>
      </c>
      <c r="Z152" s="6" t="s">
        <v>64</v>
      </c>
      <c r="AB152" s="11">
        <v>1</v>
      </c>
      <c r="AJ152" s="12">
        <f t="shared" si="11"/>
        <v>7.5</v>
      </c>
      <c r="AL152" s="13">
        <f t="shared" si="12"/>
        <v>1</v>
      </c>
      <c r="AM152" s="14">
        <v>1.1900000000000001E-2</v>
      </c>
      <c r="AN152" s="14">
        <v>3.093</v>
      </c>
      <c r="AO152" s="13">
        <f t="shared" si="14"/>
        <v>6.0549623783886855</v>
      </c>
      <c r="AQ152" s="12">
        <f t="shared" si="13"/>
        <v>2.5000000000000001E-2</v>
      </c>
      <c r="AS152" s="12" t="s">
        <v>150</v>
      </c>
    </row>
    <row r="153" spans="1:46" ht="12.75" customHeight="1" x14ac:dyDescent="0.2">
      <c r="A153" s="6">
        <v>230</v>
      </c>
      <c r="B153" s="6">
        <v>5</v>
      </c>
      <c r="C153" s="7">
        <v>39888</v>
      </c>
      <c r="D153" s="6" t="s">
        <v>99</v>
      </c>
      <c r="E153" s="8" t="s">
        <v>125</v>
      </c>
      <c r="F153" s="9" t="s">
        <v>126</v>
      </c>
      <c r="G153" s="9" t="s">
        <v>47</v>
      </c>
      <c r="H153" s="9" t="s">
        <v>48</v>
      </c>
      <c r="I153" s="6" t="s">
        <v>100</v>
      </c>
      <c r="J153" s="6">
        <v>2</v>
      </c>
      <c r="K153" s="6">
        <v>4</v>
      </c>
      <c r="L153" s="6" t="s">
        <v>101</v>
      </c>
      <c r="M153" s="6" t="s">
        <v>51</v>
      </c>
      <c r="N153" s="6"/>
      <c r="O153" s="6"/>
      <c r="P153" s="10">
        <v>9</v>
      </c>
      <c r="Q153" s="10" t="str">
        <f t="shared" si="10"/>
        <v>5-10</v>
      </c>
      <c r="R153" s="6" t="s">
        <v>52</v>
      </c>
      <c r="S153" s="6">
        <v>2</v>
      </c>
      <c r="T153" t="s">
        <v>59</v>
      </c>
      <c r="U153" t="s">
        <v>54</v>
      </c>
      <c r="V153" t="s">
        <v>60</v>
      </c>
      <c r="W153" t="s">
        <v>56</v>
      </c>
      <c r="X153" s="6"/>
      <c r="Y153" s="10" t="s">
        <v>57</v>
      </c>
      <c r="Z153" s="10" t="s">
        <v>61</v>
      </c>
      <c r="AB153" s="11">
        <v>1</v>
      </c>
      <c r="AJ153" s="12">
        <f t="shared" si="11"/>
        <v>7.5</v>
      </c>
      <c r="AL153" s="13">
        <f t="shared" si="12"/>
        <v>1</v>
      </c>
      <c r="AM153" s="14">
        <v>8.6999999999999994E-3</v>
      </c>
      <c r="AN153" s="14">
        <v>3.202</v>
      </c>
      <c r="AO153" s="13">
        <f t="shared" si="14"/>
        <v>5.5139829389005399</v>
      </c>
      <c r="AQ153" s="12">
        <f t="shared" si="13"/>
        <v>2.5000000000000001E-2</v>
      </c>
    </row>
    <row r="154" spans="1:46" ht="12.75" customHeight="1" x14ac:dyDescent="0.2">
      <c r="A154" s="6">
        <v>230</v>
      </c>
      <c r="B154" s="6">
        <v>5</v>
      </c>
      <c r="C154" s="7">
        <v>39888</v>
      </c>
      <c r="D154" s="6" t="s">
        <v>99</v>
      </c>
      <c r="E154" s="8" t="s">
        <v>125</v>
      </c>
      <c r="F154" s="9" t="s">
        <v>126</v>
      </c>
      <c r="G154" s="9" t="s">
        <v>47</v>
      </c>
      <c r="H154" s="9" t="s">
        <v>48</v>
      </c>
      <c r="I154" s="6" t="s">
        <v>100</v>
      </c>
      <c r="J154" s="6">
        <v>2</v>
      </c>
      <c r="K154" s="6">
        <v>4</v>
      </c>
      <c r="L154" s="6" t="s">
        <v>101</v>
      </c>
      <c r="M154" s="6" t="s">
        <v>51</v>
      </c>
      <c r="N154" s="6"/>
      <c r="O154" s="6"/>
      <c r="P154" s="10">
        <v>9</v>
      </c>
      <c r="Q154" s="10" t="str">
        <f t="shared" si="10"/>
        <v>5-10</v>
      </c>
      <c r="R154" s="6" t="s">
        <v>52</v>
      </c>
      <c r="S154" s="6">
        <v>3</v>
      </c>
      <c r="T154" s="19" t="s">
        <v>93</v>
      </c>
      <c r="U154" s="6" t="s">
        <v>54</v>
      </c>
      <c r="V154" s="6" t="s">
        <v>94</v>
      </c>
      <c r="W154" s="6" t="s">
        <v>95</v>
      </c>
      <c r="X154" s="6"/>
      <c r="Y154" s="6" t="s">
        <v>57</v>
      </c>
      <c r="Z154" s="6" t="s">
        <v>58</v>
      </c>
      <c r="AB154" s="11">
        <v>1</v>
      </c>
      <c r="AJ154" s="12">
        <f t="shared" si="11"/>
        <v>7.5</v>
      </c>
      <c r="AK154">
        <f>AJ154/1.21019</f>
        <v>6.1973739660714431</v>
      </c>
      <c r="AL154" s="13">
        <f t="shared" si="12"/>
        <v>1</v>
      </c>
      <c r="AM154" s="14">
        <v>2.0799999999999999E-2</v>
      </c>
      <c r="AN154" s="14">
        <v>3</v>
      </c>
      <c r="AO154" s="13">
        <f t="shared" si="14"/>
        <v>8.7750000000000004</v>
      </c>
      <c r="AQ154" s="12">
        <f t="shared" si="13"/>
        <v>2.5000000000000001E-2</v>
      </c>
    </row>
    <row r="155" spans="1:46" ht="12.75" customHeight="1" x14ac:dyDescent="0.2">
      <c r="A155" s="6">
        <v>230</v>
      </c>
      <c r="B155" s="6">
        <v>5</v>
      </c>
      <c r="C155" s="7">
        <v>39888</v>
      </c>
      <c r="D155" s="6" t="s">
        <v>99</v>
      </c>
      <c r="E155" s="8" t="s">
        <v>125</v>
      </c>
      <c r="F155" s="9" t="s">
        <v>126</v>
      </c>
      <c r="G155" s="9" t="s">
        <v>47</v>
      </c>
      <c r="H155" s="9" t="s">
        <v>48</v>
      </c>
      <c r="I155" s="6" t="s">
        <v>100</v>
      </c>
      <c r="J155" s="6">
        <v>2</v>
      </c>
      <c r="K155" s="6">
        <v>4</v>
      </c>
      <c r="L155" s="6" t="s">
        <v>101</v>
      </c>
      <c r="M155" s="6" t="s">
        <v>51</v>
      </c>
      <c r="N155" s="6"/>
      <c r="O155" s="6"/>
      <c r="P155" s="10">
        <v>9</v>
      </c>
      <c r="Q155" s="10" t="str">
        <f t="shared" si="10"/>
        <v>5-10</v>
      </c>
      <c r="R155" s="6" t="s">
        <v>52</v>
      </c>
      <c r="S155" s="6">
        <v>4</v>
      </c>
      <c r="T155" t="s">
        <v>53</v>
      </c>
      <c r="U155" t="s">
        <v>54</v>
      </c>
      <c r="V155" t="s">
        <v>55</v>
      </c>
      <c r="W155" t="s">
        <v>56</v>
      </c>
      <c r="X155" s="6"/>
      <c r="Y155" s="6" t="s">
        <v>57</v>
      </c>
      <c r="Z155" s="6" t="s">
        <v>58</v>
      </c>
      <c r="AB155" s="11">
        <v>2</v>
      </c>
      <c r="AC155" s="11">
        <v>1</v>
      </c>
      <c r="AJ155" s="12">
        <f t="shared" si="11"/>
        <v>10</v>
      </c>
      <c r="AL155" s="13">
        <f t="shared" si="12"/>
        <v>3</v>
      </c>
      <c r="AM155" s="14">
        <v>9.2999999999999992E-3</v>
      </c>
      <c r="AN155" s="14">
        <v>3.07</v>
      </c>
      <c r="AO155" s="13">
        <f t="shared" si="14"/>
        <v>10.926547260937623</v>
      </c>
      <c r="AQ155" s="12">
        <f t="shared" si="13"/>
        <v>7.4999999999999997E-2</v>
      </c>
    </row>
    <row r="156" spans="1:46" ht="12.75" customHeight="1" x14ac:dyDescent="0.2">
      <c r="A156" s="6">
        <v>230</v>
      </c>
      <c r="B156" s="6">
        <v>5</v>
      </c>
      <c r="C156" s="7">
        <v>39888</v>
      </c>
      <c r="D156" s="6" t="s">
        <v>99</v>
      </c>
      <c r="E156" s="8" t="s">
        <v>125</v>
      </c>
      <c r="F156" s="9" t="s">
        <v>126</v>
      </c>
      <c r="G156" s="9" t="s">
        <v>47</v>
      </c>
      <c r="H156" s="9" t="s">
        <v>48</v>
      </c>
      <c r="I156" s="6" t="s">
        <v>100</v>
      </c>
      <c r="J156" s="6">
        <v>2</v>
      </c>
      <c r="K156" s="6">
        <v>4</v>
      </c>
      <c r="L156" s="6" t="s">
        <v>101</v>
      </c>
      <c r="M156" s="6" t="s">
        <v>51</v>
      </c>
      <c r="N156" s="6"/>
      <c r="O156" s="6"/>
      <c r="P156" s="10">
        <v>9</v>
      </c>
      <c r="Q156" s="10" t="str">
        <f t="shared" si="10"/>
        <v>5-10</v>
      </c>
      <c r="R156" s="6" t="s">
        <v>52</v>
      </c>
      <c r="S156" s="6">
        <v>5</v>
      </c>
      <c r="T156" t="s">
        <v>127</v>
      </c>
      <c r="U156" t="s">
        <v>69</v>
      </c>
      <c r="V156" t="s">
        <v>70</v>
      </c>
      <c r="W156" t="s">
        <v>56</v>
      </c>
      <c r="X156" s="6"/>
      <c r="Y156" s="6" t="s">
        <v>57</v>
      </c>
      <c r="Z156" s="6" t="s">
        <v>58</v>
      </c>
      <c r="AC156" s="11">
        <v>2</v>
      </c>
      <c r="AJ156" s="12">
        <f t="shared" si="11"/>
        <v>15</v>
      </c>
      <c r="AK156" s="12">
        <f>AJ156/1.037</f>
        <v>14.464802314368372</v>
      </c>
      <c r="AL156" s="13">
        <f t="shared" si="12"/>
        <v>2</v>
      </c>
      <c r="AM156" s="13">
        <v>0</v>
      </c>
      <c r="AN156" s="13">
        <v>1.0377000000000001</v>
      </c>
      <c r="AO156" s="13">
        <f t="shared" si="14"/>
        <v>0</v>
      </c>
      <c r="AQ156" s="12">
        <f t="shared" si="13"/>
        <v>0.05</v>
      </c>
    </row>
    <row r="157" spans="1:46" ht="12.75" customHeight="1" x14ac:dyDescent="0.2">
      <c r="A157" s="6">
        <v>230</v>
      </c>
      <c r="B157" s="6">
        <v>5</v>
      </c>
      <c r="C157" s="7">
        <v>39888</v>
      </c>
      <c r="D157" s="6" t="s">
        <v>99</v>
      </c>
      <c r="E157" s="8" t="s">
        <v>125</v>
      </c>
      <c r="F157" s="9" t="s">
        <v>126</v>
      </c>
      <c r="G157" s="9" t="s">
        <v>47</v>
      </c>
      <c r="H157" s="9" t="s">
        <v>48</v>
      </c>
      <c r="I157" s="6" t="s">
        <v>100</v>
      </c>
      <c r="J157" s="6">
        <v>2</v>
      </c>
      <c r="K157" s="6">
        <v>4</v>
      </c>
      <c r="L157" s="6" t="s">
        <v>101</v>
      </c>
      <c r="M157" s="6" t="s">
        <v>51</v>
      </c>
      <c r="N157" s="6"/>
      <c r="O157" s="6"/>
      <c r="P157" s="10">
        <v>9</v>
      </c>
      <c r="Q157" s="10" t="str">
        <f t="shared" si="10"/>
        <v>5-10</v>
      </c>
      <c r="R157" s="6" t="s">
        <v>52</v>
      </c>
      <c r="S157" s="6">
        <v>6</v>
      </c>
      <c r="T157" t="s">
        <v>130</v>
      </c>
      <c r="U157" t="s">
        <v>69</v>
      </c>
      <c r="V157" t="s">
        <v>70</v>
      </c>
      <c r="W157" t="s">
        <v>56</v>
      </c>
      <c r="X157" s="6"/>
      <c r="Y157" s="10" t="s">
        <v>57</v>
      </c>
      <c r="Z157" s="10" t="s">
        <v>61</v>
      </c>
      <c r="AB157" s="11">
        <v>1</v>
      </c>
      <c r="AJ157" s="12">
        <f t="shared" si="11"/>
        <v>7.5</v>
      </c>
      <c r="AL157" s="13">
        <f t="shared" si="12"/>
        <v>1</v>
      </c>
      <c r="AM157" s="14">
        <v>1.9400000000000001E-2</v>
      </c>
      <c r="AN157" s="14">
        <v>2.8527999999999998</v>
      </c>
      <c r="AO157" s="13">
        <f t="shared" si="14"/>
        <v>6.0838220437352977</v>
      </c>
      <c r="AQ157" s="12">
        <f t="shared" si="13"/>
        <v>2.5000000000000001E-2</v>
      </c>
    </row>
    <row r="158" spans="1:46" ht="12.75" customHeight="1" x14ac:dyDescent="0.2">
      <c r="A158" s="6">
        <v>12</v>
      </c>
      <c r="B158" s="12">
        <v>2</v>
      </c>
      <c r="C158" s="7">
        <v>39874</v>
      </c>
      <c r="D158" s="12" t="s">
        <v>151</v>
      </c>
      <c r="E158" s="8" t="s">
        <v>152</v>
      </c>
      <c r="F158" s="9" t="s">
        <v>153</v>
      </c>
      <c r="G158" s="9" t="s">
        <v>154</v>
      </c>
      <c r="H158" s="9" t="s">
        <v>155</v>
      </c>
      <c r="I158" s="12" t="s">
        <v>49</v>
      </c>
      <c r="J158" s="6">
        <v>3</v>
      </c>
      <c r="K158" s="6">
        <v>1</v>
      </c>
      <c r="L158" s="6" t="s">
        <v>156</v>
      </c>
      <c r="M158" s="6" t="s">
        <v>51</v>
      </c>
      <c r="N158" s="6"/>
      <c r="O158" s="6"/>
      <c r="P158" s="6">
        <v>10</v>
      </c>
      <c r="Q158" s="6" t="str">
        <f t="shared" si="10"/>
        <v>5-10</v>
      </c>
      <c r="R158" s="6" t="s">
        <v>52</v>
      </c>
      <c r="S158" s="6">
        <v>1</v>
      </c>
      <c r="T158" t="s">
        <v>80</v>
      </c>
      <c r="U158" t="s">
        <v>54</v>
      </c>
      <c r="V158" t="s">
        <v>81</v>
      </c>
      <c r="W158" t="s">
        <v>56</v>
      </c>
      <c r="X158" s="10"/>
      <c r="Y158" s="10" t="s">
        <v>57</v>
      </c>
      <c r="Z158" s="10" t="s">
        <v>61</v>
      </c>
      <c r="AB158" s="11">
        <v>1</v>
      </c>
      <c r="AJ158" s="12">
        <f t="shared" si="11"/>
        <v>7.5</v>
      </c>
      <c r="AK158">
        <f>AJ158/1.08</f>
        <v>6.9444444444444438</v>
      </c>
      <c r="AL158" s="13">
        <f t="shared" si="12"/>
        <v>1</v>
      </c>
      <c r="AM158" s="14">
        <v>2.29E-2</v>
      </c>
      <c r="AN158" s="14">
        <v>2.9580000000000002</v>
      </c>
      <c r="AO158" s="13">
        <f t="shared" si="14"/>
        <v>8.8770098024849844</v>
      </c>
      <c r="AQ158" s="12">
        <f t="shared" si="13"/>
        <v>2.5000000000000001E-2</v>
      </c>
      <c r="AT158" s="23"/>
    </row>
    <row r="159" spans="1:46" ht="12.75" customHeight="1" x14ac:dyDescent="0.2">
      <c r="A159" s="6">
        <v>12</v>
      </c>
      <c r="B159" s="12">
        <v>2</v>
      </c>
      <c r="C159" s="7">
        <v>39874</v>
      </c>
      <c r="D159" s="12" t="s">
        <v>151</v>
      </c>
      <c r="E159" s="8" t="s">
        <v>152</v>
      </c>
      <c r="F159" s="9" t="s">
        <v>153</v>
      </c>
      <c r="G159" s="9" t="s">
        <v>154</v>
      </c>
      <c r="H159" s="9" t="s">
        <v>155</v>
      </c>
      <c r="I159" s="12" t="s">
        <v>49</v>
      </c>
      <c r="J159" s="6">
        <v>3</v>
      </c>
      <c r="K159" s="6">
        <v>1</v>
      </c>
      <c r="L159" s="6" t="s">
        <v>156</v>
      </c>
      <c r="M159" s="6" t="s">
        <v>51</v>
      </c>
      <c r="N159" s="6"/>
      <c r="O159" s="6"/>
      <c r="P159" s="6">
        <v>10</v>
      </c>
      <c r="Q159" s="6" t="str">
        <f t="shared" si="10"/>
        <v>5-10</v>
      </c>
      <c r="R159" s="6" t="s">
        <v>52</v>
      </c>
      <c r="S159" s="6">
        <v>2</v>
      </c>
      <c r="T159" t="s">
        <v>157</v>
      </c>
      <c r="U159" t="s">
        <v>54</v>
      </c>
      <c r="V159" t="s">
        <v>158</v>
      </c>
      <c r="W159" t="s">
        <v>136</v>
      </c>
      <c r="X159" s="10"/>
      <c r="Y159" s="6" t="s">
        <v>57</v>
      </c>
      <c r="Z159" s="6" t="s">
        <v>58</v>
      </c>
      <c r="AB159" s="11">
        <v>1</v>
      </c>
      <c r="AJ159" s="12">
        <f t="shared" si="11"/>
        <v>7.5</v>
      </c>
      <c r="AL159" s="13">
        <f t="shared" si="12"/>
        <v>1</v>
      </c>
      <c r="AM159" s="14">
        <v>8.5099999999999995E-2</v>
      </c>
      <c r="AN159" s="14">
        <v>2.4239999999999999</v>
      </c>
      <c r="AO159" s="13">
        <f t="shared" si="14"/>
        <v>11.248071349927134</v>
      </c>
      <c r="AQ159" s="12">
        <f t="shared" si="13"/>
        <v>2.5000000000000001E-2</v>
      </c>
      <c r="AT159" s="23"/>
    </row>
    <row r="160" spans="1:46" ht="12.75" customHeight="1" x14ac:dyDescent="0.2">
      <c r="A160" s="6">
        <v>14</v>
      </c>
      <c r="B160" s="12">
        <v>2</v>
      </c>
      <c r="C160" s="7">
        <v>39874</v>
      </c>
      <c r="D160" s="12" t="s">
        <v>151</v>
      </c>
      <c r="E160" s="8" t="s">
        <v>152</v>
      </c>
      <c r="F160" s="9" t="s">
        <v>153</v>
      </c>
      <c r="G160" s="9" t="s">
        <v>154</v>
      </c>
      <c r="H160" s="9" t="s">
        <v>155</v>
      </c>
      <c r="I160" s="12" t="s">
        <v>49</v>
      </c>
      <c r="J160" s="6">
        <v>3</v>
      </c>
      <c r="K160" s="6">
        <v>3</v>
      </c>
      <c r="L160" s="6" t="s">
        <v>50</v>
      </c>
      <c r="M160" s="6" t="s">
        <v>51</v>
      </c>
      <c r="N160" s="6"/>
      <c r="O160" s="6"/>
      <c r="P160" s="6">
        <v>8</v>
      </c>
      <c r="Q160" s="6" t="str">
        <f t="shared" si="10"/>
        <v>5-10</v>
      </c>
      <c r="R160" s="6" t="s">
        <v>159</v>
      </c>
      <c r="S160" s="6">
        <v>1</v>
      </c>
      <c r="T160" t="s">
        <v>130</v>
      </c>
      <c r="U160" t="s">
        <v>69</v>
      </c>
      <c r="V160" t="s">
        <v>70</v>
      </c>
      <c r="W160" t="s">
        <v>56</v>
      </c>
      <c r="X160" s="10"/>
      <c r="Y160" s="10" t="s">
        <v>57</v>
      </c>
      <c r="Z160" s="10" t="s">
        <v>61</v>
      </c>
      <c r="AC160" s="11">
        <v>1</v>
      </c>
      <c r="AJ160" s="12">
        <f t="shared" si="11"/>
        <v>15</v>
      </c>
      <c r="AL160" s="13">
        <f t="shared" si="12"/>
        <v>1</v>
      </c>
      <c r="AM160" s="14">
        <v>1.9400000000000001E-2</v>
      </c>
      <c r="AN160" s="14">
        <v>2.8527999999999998</v>
      </c>
      <c r="AO160" s="13">
        <f t="shared" si="14"/>
        <v>43.949594636091526</v>
      </c>
      <c r="AQ160" s="12">
        <f t="shared" si="13"/>
        <v>2.5000000000000001E-2</v>
      </c>
      <c r="AT160" s="23"/>
    </row>
    <row r="161" spans="1:46" ht="12.75" customHeight="1" x14ac:dyDescent="0.2">
      <c r="A161" s="6">
        <v>14</v>
      </c>
      <c r="B161" s="12">
        <v>2</v>
      </c>
      <c r="C161" s="7">
        <v>39874</v>
      </c>
      <c r="D161" s="12" t="s">
        <v>151</v>
      </c>
      <c r="E161" s="8" t="s">
        <v>152</v>
      </c>
      <c r="F161" s="9" t="s">
        <v>153</v>
      </c>
      <c r="G161" s="9" t="s">
        <v>154</v>
      </c>
      <c r="H161" s="9" t="s">
        <v>155</v>
      </c>
      <c r="I161" s="12" t="s">
        <v>49</v>
      </c>
      <c r="J161" s="6">
        <v>3</v>
      </c>
      <c r="K161" s="6">
        <v>3</v>
      </c>
      <c r="L161" s="6" t="s">
        <v>50</v>
      </c>
      <c r="M161" s="6" t="s">
        <v>51</v>
      </c>
      <c r="N161" s="6"/>
      <c r="O161" s="6"/>
      <c r="P161" s="6">
        <v>8</v>
      </c>
      <c r="Q161" s="6" t="str">
        <f t="shared" si="10"/>
        <v>5-10</v>
      </c>
      <c r="R161" s="6" t="s">
        <v>159</v>
      </c>
      <c r="S161" s="6">
        <v>2</v>
      </c>
      <c r="T161" t="s">
        <v>80</v>
      </c>
      <c r="U161" t="s">
        <v>54</v>
      </c>
      <c r="V161" t="s">
        <v>81</v>
      </c>
      <c r="W161" t="s">
        <v>56</v>
      </c>
      <c r="X161" s="10"/>
      <c r="Y161" s="10" t="s">
        <v>57</v>
      </c>
      <c r="Z161" s="10" t="s">
        <v>61</v>
      </c>
      <c r="AC161" s="11">
        <v>1</v>
      </c>
      <c r="AJ161" s="12">
        <f t="shared" si="11"/>
        <v>15</v>
      </c>
      <c r="AK161">
        <f>AJ161/1.08</f>
        <v>13.888888888888888</v>
      </c>
      <c r="AL161" s="13">
        <f t="shared" si="12"/>
        <v>1</v>
      </c>
      <c r="AM161" s="14">
        <v>2.29E-2</v>
      </c>
      <c r="AN161" s="14">
        <v>2.9580000000000002</v>
      </c>
      <c r="AO161" s="13">
        <f t="shared" si="14"/>
        <v>68.97844927320179</v>
      </c>
      <c r="AQ161" s="12">
        <f t="shared" si="13"/>
        <v>2.5000000000000001E-2</v>
      </c>
      <c r="AT161" s="23"/>
    </row>
    <row r="162" spans="1:46" ht="12.75" customHeight="1" x14ac:dyDescent="0.2">
      <c r="A162" s="6">
        <v>14</v>
      </c>
      <c r="B162" s="12">
        <v>2</v>
      </c>
      <c r="C162" s="7">
        <v>39874</v>
      </c>
      <c r="D162" s="12" t="s">
        <v>151</v>
      </c>
      <c r="E162" s="8" t="s">
        <v>152</v>
      </c>
      <c r="F162" s="9" t="s">
        <v>153</v>
      </c>
      <c r="G162" s="9" t="s">
        <v>154</v>
      </c>
      <c r="H162" s="9" t="s">
        <v>155</v>
      </c>
      <c r="I162" s="12" t="s">
        <v>49</v>
      </c>
      <c r="J162" s="6">
        <v>3</v>
      </c>
      <c r="K162" s="6">
        <v>3</v>
      </c>
      <c r="L162" s="6" t="s">
        <v>50</v>
      </c>
      <c r="M162" s="6" t="s">
        <v>51</v>
      </c>
      <c r="N162" s="6"/>
      <c r="O162" s="6"/>
      <c r="P162" s="6">
        <v>8</v>
      </c>
      <c r="Q162" s="6" t="str">
        <f t="shared" si="10"/>
        <v>5-10</v>
      </c>
      <c r="R162" s="6" t="s">
        <v>159</v>
      </c>
      <c r="S162" s="6">
        <v>3</v>
      </c>
      <c r="T162" t="s">
        <v>53</v>
      </c>
      <c r="U162" t="s">
        <v>54</v>
      </c>
      <c r="V162" t="s">
        <v>55</v>
      </c>
      <c r="W162" t="s">
        <v>56</v>
      </c>
      <c r="X162" s="10"/>
      <c r="Y162" s="6" t="s">
        <v>57</v>
      </c>
      <c r="Z162" s="6" t="s">
        <v>58</v>
      </c>
      <c r="AB162" s="11">
        <v>1</v>
      </c>
      <c r="AC162" s="11">
        <v>5</v>
      </c>
      <c r="AJ162" s="12">
        <f t="shared" si="11"/>
        <v>13.75</v>
      </c>
      <c r="AL162" s="13">
        <f t="shared" si="12"/>
        <v>6</v>
      </c>
      <c r="AM162" s="14">
        <v>9.2999999999999992E-3</v>
      </c>
      <c r="AN162" s="14">
        <v>3.07</v>
      </c>
      <c r="AO162" s="13">
        <f t="shared" si="14"/>
        <v>29.045056921232643</v>
      </c>
      <c r="AQ162" s="12">
        <f t="shared" si="13"/>
        <v>0.15</v>
      </c>
      <c r="AT162" s="23"/>
    </row>
    <row r="163" spans="1:46" ht="12.75" customHeight="1" x14ac:dyDescent="0.2">
      <c r="A163" s="6">
        <v>14</v>
      </c>
      <c r="B163" s="12">
        <v>2</v>
      </c>
      <c r="C163" s="7">
        <v>39874</v>
      </c>
      <c r="D163" s="12" t="s">
        <v>151</v>
      </c>
      <c r="E163" s="8" t="s">
        <v>152</v>
      </c>
      <c r="F163" s="9" t="s">
        <v>153</v>
      </c>
      <c r="G163" s="9" t="s">
        <v>154</v>
      </c>
      <c r="H163" s="9" t="s">
        <v>155</v>
      </c>
      <c r="I163" s="12" t="s">
        <v>49</v>
      </c>
      <c r="J163" s="6">
        <v>3</v>
      </c>
      <c r="K163" s="6">
        <v>3</v>
      </c>
      <c r="L163" s="6" t="s">
        <v>50</v>
      </c>
      <c r="M163" s="6" t="s">
        <v>51</v>
      </c>
      <c r="N163" s="6"/>
      <c r="O163" s="6"/>
      <c r="P163" s="6">
        <v>8</v>
      </c>
      <c r="Q163" s="6" t="str">
        <f t="shared" si="10"/>
        <v>5-10</v>
      </c>
      <c r="R163" s="6" t="s">
        <v>159</v>
      </c>
      <c r="S163" s="6">
        <v>4</v>
      </c>
      <c r="T163" s="16" t="s">
        <v>160</v>
      </c>
      <c r="U163" t="s">
        <v>54</v>
      </c>
      <c r="V163" s="16" t="s">
        <v>63</v>
      </c>
      <c r="W163" s="16" t="s">
        <v>56</v>
      </c>
      <c r="X163" s="10"/>
      <c r="Y163" s="6" t="s">
        <v>57</v>
      </c>
      <c r="Z163" s="6" t="s">
        <v>58</v>
      </c>
      <c r="AC163" s="11">
        <v>1</v>
      </c>
      <c r="AJ163" s="12">
        <f t="shared" si="11"/>
        <v>15</v>
      </c>
      <c r="AK163" s="14">
        <f>AJ163/1.11359</f>
        <v>13.469948544796559</v>
      </c>
      <c r="AL163" s="13">
        <f t="shared" si="12"/>
        <v>1</v>
      </c>
      <c r="AM163" s="14">
        <v>1.4800000000000001E-2</v>
      </c>
      <c r="AN163" s="14">
        <v>3.1669999999999998</v>
      </c>
      <c r="AO163" s="13">
        <f t="shared" si="14"/>
        <v>78.513209826723369</v>
      </c>
      <c r="AQ163" s="12">
        <f t="shared" si="13"/>
        <v>2.5000000000000001E-2</v>
      </c>
      <c r="AT163" s="23"/>
    </row>
    <row r="164" spans="1:46" s="17" customFormat="1" ht="12.75" customHeight="1" x14ac:dyDescent="0.2">
      <c r="A164" s="6">
        <v>14</v>
      </c>
      <c r="B164" s="12">
        <v>2</v>
      </c>
      <c r="C164" s="7">
        <v>39874</v>
      </c>
      <c r="D164" s="12" t="s">
        <v>151</v>
      </c>
      <c r="E164" s="8" t="s">
        <v>152</v>
      </c>
      <c r="F164" s="9" t="s">
        <v>153</v>
      </c>
      <c r="G164" s="9" t="s">
        <v>154</v>
      </c>
      <c r="H164" s="9" t="s">
        <v>155</v>
      </c>
      <c r="I164" s="12" t="s">
        <v>49</v>
      </c>
      <c r="J164" s="6">
        <v>3</v>
      </c>
      <c r="K164" s="6">
        <v>3</v>
      </c>
      <c r="L164" s="6" t="s">
        <v>50</v>
      </c>
      <c r="M164" s="6" t="s">
        <v>51</v>
      </c>
      <c r="N164" s="6"/>
      <c r="O164" s="6"/>
      <c r="P164" s="6">
        <v>8</v>
      </c>
      <c r="Q164" s="6" t="str">
        <f t="shared" si="10"/>
        <v>5-10</v>
      </c>
      <c r="R164" s="6" t="s">
        <v>159</v>
      </c>
      <c r="S164" s="6">
        <v>5</v>
      </c>
      <c r="T164" t="s">
        <v>118</v>
      </c>
      <c r="U164" t="s">
        <v>66</v>
      </c>
      <c r="V164" t="s">
        <v>119</v>
      </c>
      <c r="W164" t="s">
        <v>56</v>
      </c>
      <c r="X164" s="10"/>
      <c r="Y164" s="6" t="s">
        <v>57</v>
      </c>
      <c r="Z164" s="6" t="s">
        <v>61</v>
      </c>
      <c r="AA164" s="11"/>
      <c r="AB164" s="11">
        <v>2</v>
      </c>
      <c r="AC164" s="11"/>
      <c r="AD164" s="11"/>
      <c r="AE164" s="11"/>
      <c r="AF164" s="11"/>
      <c r="AG164" s="11"/>
      <c r="AH164" s="11"/>
      <c r="AI164" s="11"/>
      <c r="AJ164" s="12">
        <f t="shared" si="11"/>
        <v>7.5</v>
      </c>
      <c r="AK164" s="12"/>
      <c r="AL164" s="13">
        <f t="shared" si="12"/>
        <v>2</v>
      </c>
      <c r="AM164" s="14">
        <v>2.5999999999999999E-2</v>
      </c>
      <c r="AN164" s="14">
        <v>2.87</v>
      </c>
      <c r="AO164" s="13">
        <f t="shared" si="14"/>
        <v>8.441102499635198</v>
      </c>
      <c r="AP164" s="13"/>
      <c r="AQ164" s="12">
        <f t="shared" si="13"/>
        <v>0.05</v>
      </c>
      <c r="AR164" s="12"/>
      <c r="AS164" s="12"/>
      <c r="AT164" s="23"/>
    </row>
    <row r="165" spans="1:46" ht="12.75" customHeight="1" x14ac:dyDescent="0.2">
      <c r="A165" s="6">
        <v>14</v>
      </c>
      <c r="B165" s="12">
        <v>2</v>
      </c>
      <c r="C165" s="7">
        <v>39874</v>
      </c>
      <c r="D165" s="12" t="s">
        <v>151</v>
      </c>
      <c r="E165" s="8" t="s">
        <v>152</v>
      </c>
      <c r="F165" s="9" t="s">
        <v>153</v>
      </c>
      <c r="G165" s="9" t="s">
        <v>154</v>
      </c>
      <c r="H165" s="9" t="s">
        <v>155</v>
      </c>
      <c r="I165" s="12" t="s">
        <v>49</v>
      </c>
      <c r="J165" s="6">
        <v>3</v>
      </c>
      <c r="K165" s="6">
        <v>3</v>
      </c>
      <c r="L165" s="6" t="s">
        <v>50</v>
      </c>
      <c r="M165" s="6" t="s">
        <v>51</v>
      </c>
      <c r="N165" s="6"/>
      <c r="O165" s="6"/>
      <c r="P165" s="6">
        <v>8</v>
      </c>
      <c r="Q165" s="6" t="str">
        <f t="shared" si="10"/>
        <v>5-10</v>
      </c>
      <c r="R165" s="6" t="s">
        <v>159</v>
      </c>
      <c r="S165" s="6">
        <v>6</v>
      </c>
      <c r="T165" t="s">
        <v>161</v>
      </c>
      <c r="U165" t="s">
        <v>162</v>
      </c>
      <c r="V165" t="s">
        <v>163</v>
      </c>
      <c r="W165" s="20" t="s">
        <v>56</v>
      </c>
      <c r="X165" s="10"/>
      <c r="Y165" s="10" t="s">
        <v>57</v>
      </c>
      <c r="Z165" s="10" t="s">
        <v>61</v>
      </c>
      <c r="AC165" s="11">
        <v>1</v>
      </c>
      <c r="AJ165" s="12">
        <f t="shared" si="11"/>
        <v>15</v>
      </c>
      <c r="AL165" s="13">
        <f t="shared" si="12"/>
        <v>1</v>
      </c>
      <c r="AM165" s="14">
        <v>1.9300000000000001E-2</v>
      </c>
      <c r="AN165" s="14">
        <v>2.96</v>
      </c>
      <c r="AO165" s="13">
        <f t="shared" si="14"/>
        <v>58.450393035088091</v>
      </c>
      <c r="AQ165" s="12">
        <f t="shared" si="13"/>
        <v>2.5000000000000001E-2</v>
      </c>
      <c r="AT165" s="23"/>
    </row>
    <row r="166" spans="1:46" ht="12.75" customHeight="1" x14ac:dyDescent="0.2">
      <c r="A166" s="6">
        <v>14</v>
      </c>
      <c r="B166" s="12">
        <v>2</v>
      </c>
      <c r="C166" s="7">
        <v>39874</v>
      </c>
      <c r="D166" s="12" t="s">
        <v>151</v>
      </c>
      <c r="E166" s="8" t="s">
        <v>152</v>
      </c>
      <c r="F166" s="9" t="s">
        <v>153</v>
      </c>
      <c r="G166" s="9" t="s">
        <v>154</v>
      </c>
      <c r="H166" s="9" t="s">
        <v>155</v>
      </c>
      <c r="I166" s="12" t="s">
        <v>49</v>
      </c>
      <c r="J166" s="6">
        <v>3</v>
      </c>
      <c r="K166" s="6">
        <v>3</v>
      </c>
      <c r="L166" s="6" t="s">
        <v>50</v>
      </c>
      <c r="M166" s="6" t="s">
        <v>51</v>
      </c>
      <c r="N166" s="6"/>
      <c r="O166" s="6"/>
      <c r="P166" s="6">
        <v>8</v>
      </c>
      <c r="Q166" s="6" t="str">
        <f t="shared" si="10"/>
        <v>5-10</v>
      </c>
      <c r="R166" s="6" t="s">
        <v>159</v>
      </c>
      <c r="S166" s="6">
        <v>7</v>
      </c>
      <c r="T166" t="s">
        <v>164</v>
      </c>
      <c r="U166" t="s">
        <v>162</v>
      </c>
      <c r="V166" t="s">
        <v>163</v>
      </c>
      <c r="W166" t="s">
        <v>56</v>
      </c>
      <c r="X166" s="10"/>
      <c r="Y166" s="10" t="s">
        <v>57</v>
      </c>
      <c r="Z166" s="10" t="s">
        <v>61</v>
      </c>
      <c r="AA166" s="11">
        <v>2</v>
      </c>
      <c r="AJ166" s="12">
        <f t="shared" si="11"/>
        <v>2.5</v>
      </c>
      <c r="AL166" s="13">
        <f t="shared" si="12"/>
        <v>2</v>
      </c>
      <c r="AM166" s="14">
        <v>1.5599999999999999E-2</v>
      </c>
      <c r="AN166" s="14">
        <v>3.13</v>
      </c>
      <c r="AO166" s="13">
        <f t="shared" si="14"/>
        <v>0.27458501045858014</v>
      </c>
      <c r="AQ166" s="12">
        <f t="shared" si="13"/>
        <v>0.05</v>
      </c>
      <c r="AT166" s="23"/>
    </row>
    <row r="167" spans="1:46" ht="12.75" customHeight="1" x14ac:dyDescent="0.2">
      <c r="A167" s="6">
        <v>14</v>
      </c>
      <c r="B167" s="12">
        <v>2</v>
      </c>
      <c r="C167" s="7">
        <v>39874</v>
      </c>
      <c r="D167" s="12" t="s">
        <v>151</v>
      </c>
      <c r="E167" s="8" t="s">
        <v>152</v>
      </c>
      <c r="F167" s="9" t="s">
        <v>153</v>
      </c>
      <c r="G167" s="9" t="s">
        <v>154</v>
      </c>
      <c r="H167" s="9" t="s">
        <v>155</v>
      </c>
      <c r="I167" s="12" t="s">
        <v>49</v>
      </c>
      <c r="J167" s="6">
        <v>3</v>
      </c>
      <c r="K167" s="6">
        <v>3</v>
      </c>
      <c r="L167" s="6" t="s">
        <v>50</v>
      </c>
      <c r="M167" s="6" t="s">
        <v>51</v>
      </c>
      <c r="N167" s="6"/>
      <c r="O167" s="6"/>
      <c r="P167" s="6">
        <v>8</v>
      </c>
      <c r="Q167" s="6" t="str">
        <f t="shared" si="10"/>
        <v>5-10</v>
      </c>
      <c r="R167" s="6" t="s">
        <v>159</v>
      </c>
      <c r="S167" s="6">
        <v>8</v>
      </c>
      <c r="T167" s="19" t="s">
        <v>85</v>
      </c>
      <c r="U167" s="6" t="s">
        <v>54</v>
      </c>
      <c r="V167" s="6" t="s">
        <v>86</v>
      </c>
      <c r="W167" s="6" t="s">
        <v>56</v>
      </c>
      <c r="X167" s="10"/>
      <c r="Y167" s="6" t="s">
        <v>57</v>
      </c>
      <c r="Z167" s="6" t="s">
        <v>61</v>
      </c>
      <c r="AA167" s="11">
        <v>1</v>
      </c>
      <c r="AJ167" s="12">
        <f t="shared" si="11"/>
        <v>2.5</v>
      </c>
      <c r="AL167" s="13">
        <f t="shared" si="12"/>
        <v>1</v>
      </c>
      <c r="AM167" s="14">
        <v>8.8999999999999999E-3</v>
      </c>
      <c r="AN167" s="14">
        <v>3</v>
      </c>
      <c r="AO167" s="13">
        <f t="shared" si="14"/>
        <v>0.13906250000000001</v>
      </c>
      <c r="AQ167" s="12">
        <f t="shared" si="13"/>
        <v>2.5000000000000001E-2</v>
      </c>
      <c r="AT167" s="23"/>
    </row>
    <row r="168" spans="1:46" ht="12.75" customHeight="1" x14ac:dyDescent="0.2">
      <c r="A168" s="6">
        <v>15</v>
      </c>
      <c r="B168" s="12">
        <v>2</v>
      </c>
      <c r="C168" s="7">
        <v>39874</v>
      </c>
      <c r="D168" s="12" t="s">
        <v>151</v>
      </c>
      <c r="E168" s="8" t="s">
        <v>152</v>
      </c>
      <c r="F168" s="9" t="s">
        <v>153</v>
      </c>
      <c r="G168" s="9" t="s">
        <v>154</v>
      </c>
      <c r="H168" s="9" t="s">
        <v>155</v>
      </c>
      <c r="I168" s="12" t="s">
        <v>49</v>
      </c>
      <c r="J168" s="6">
        <v>3</v>
      </c>
      <c r="K168" s="6">
        <v>4</v>
      </c>
      <c r="L168" s="6" t="s">
        <v>50</v>
      </c>
      <c r="M168" s="6" t="s">
        <v>51</v>
      </c>
      <c r="N168" s="6"/>
      <c r="O168" s="6"/>
      <c r="P168" s="6">
        <v>8</v>
      </c>
      <c r="Q168" s="6" t="str">
        <f t="shared" si="10"/>
        <v>5-10</v>
      </c>
      <c r="R168" s="6" t="s">
        <v>102</v>
      </c>
      <c r="S168" s="6">
        <v>1</v>
      </c>
      <c r="T168" t="s">
        <v>161</v>
      </c>
      <c r="U168" t="s">
        <v>162</v>
      </c>
      <c r="V168" t="s">
        <v>163</v>
      </c>
      <c r="W168" s="20" t="s">
        <v>56</v>
      </c>
      <c r="X168" s="10"/>
      <c r="Y168" s="10" t="s">
        <v>57</v>
      </c>
      <c r="Z168" s="10" t="s">
        <v>61</v>
      </c>
      <c r="AB168" s="11">
        <v>1</v>
      </c>
      <c r="AC168" s="11">
        <v>6</v>
      </c>
      <c r="AJ168" s="12">
        <f t="shared" si="11"/>
        <v>13.928571428571429</v>
      </c>
      <c r="AL168" s="13">
        <f t="shared" si="12"/>
        <v>7</v>
      </c>
      <c r="AM168" s="14">
        <v>1.9300000000000001E-2</v>
      </c>
      <c r="AN168" s="14">
        <v>2.96</v>
      </c>
      <c r="AO168" s="13">
        <f t="shared" si="14"/>
        <v>46.937588481583276</v>
      </c>
      <c r="AQ168" s="12">
        <f t="shared" si="13"/>
        <v>0.17499999999999999</v>
      </c>
      <c r="AT168" s="23"/>
    </row>
    <row r="169" spans="1:46" ht="12.75" customHeight="1" x14ac:dyDescent="0.2">
      <c r="A169" s="6">
        <v>15</v>
      </c>
      <c r="B169" s="12">
        <v>2</v>
      </c>
      <c r="C169" s="7">
        <v>39874</v>
      </c>
      <c r="D169" s="12" t="s">
        <v>151</v>
      </c>
      <c r="E169" s="8" t="s">
        <v>152</v>
      </c>
      <c r="F169" s="9" t="s">
        <v>153</v>
      </c>
      <c r="G169" s="9" t="s">
        <v>154</v>
      </c>
      <c r="H169" s="9" t="s">
        <v>155</v>
      </c>
      <c r="I169" s="12" t="s">
        <v>49</v>
      </c>
      <c r="J169" s="6">
        <v>3</v>
      </c>
      <c r="K169" s="6">
        <v>4</v>
      </c>
      <c r="L169" s="6" t="s">
        <v>50</v>
      </c>
      <c r="M169" s="6" t="s">
        <v>51</v>
      </c>
      <c r="N169" s="6"/>
      <c r="O169" s="6"/>
      <c r="P169" s="6">
        <v>8</v>
      </c>
      <c r="Q169" s="6" t="str">
        <f t="shared" si="10"/>
        <v>5-10</v>
      </c>
      <c r="R169" s="6" t="s">
        <v>102</v>
      </c>
      <c r="S169" s="6">
        <v>2</v>
      </c>
      <c r="T169" t="s">
        <v>53</v>
      </c>
      <c r="U169" t="s">
        <v>54</v>
      </c>
      <c r="V169" t="s">
        <v>55</v>
      </c>
      <c r="W169" t="s">
        <v>56</v>
      </c>
      <c r="X169" s="10"/>
      <c r="Y169" s="6" t="s">
        <v>57</v>
      </c>
      <c r="Z169" s="6" t="s">
        <v>58</v>
      </c>
      <c r="AB169" s="11">
        <v>1</v>
      </c>
      <c r="AC169" s="11">
        <v>2</v>
      </c>
      <c r="AJ169" s="12">
        <f t="shared" si="11"/>
        <v>12.5</v>
      </c>
      <c r="AL169" s="13">
        <f t="shared" si="12"/>
        <v>3</v>
      </c>
      <c r="AM169" s="14">
        <v>9.2999999999999992E-3</v>
      </c>
      <c r="AN169" s="14">
        <v>3.07</v>
      </c>
      <c r="AO169" s="13">
        <f t="shared" si="14"/>
        <v>21.676875760595131</v>
      </c>
      <c r="AQ169" s="12">
        <f t="shared" si="13"/>
        <v>7.4999999999999997E-2</v>
      </c>
      <c r="AT169" s="23"/>
    </row>
    <row r="170" spans="1:46" ht="12.75" customHeight="1" x14ac:dyDescent="0.2">
      <c r="A170" s="6">
        <v>15</v>
      </c>
      <c r="B170" s="12">
        <v>2</v>
      </c>
      <c r="C170" s="7">
        <v>39874</v>
      </c>
      <c r="D170" s="12" t="s">
        <v>151</v>
      </c>
      <c r="E170" s="8" t="s">
        <v>152</v>
      </c>
      <c r="F170" s="9" t="s">
        <v>153</v>
      </c>
      <c r="G170" s="9" t="s">
        <v>154</v>
      </c>
      <c r="H170" s="9" t="s">
        <v>155</v>
      </c>
      <c r="I170" s="12" t="s">
        <v>49</v>
      </c>
      <c r="J170" s="6">
        <v>3</v>
      </c>
      <c r="K170" s="6">
        <v>4</v>
      </c>
      <c r="L170" s="6" t="s">
        <v>50</v>
      </c>
      <c r="M170" s="6" t="s">
        <v>51</v>
      </c>
      <c r="N170" s="6"/>
      <c r="O170" s="6"/>
      <c r="P170" s="6">
        <v>8</v>
      </c>
      <c r="Q170" s="6" t="str">
        <f t="shared" si="10"/>
        <v>5-10</v>
      </c>
      <c r="R170" s="6" t="s">
        <v>102</v>
      </c>
      <c r="S170" s="6">
        <v>3</v>
      </c>
      <c r="T170" t="s">
        <v>118</v>
      </c>
      <c r="U170" t="s">
        <v>66</v>
      </c>
      <c r="V170" t="s">
        <v>119</v>
      </c>
      <c r="W170" t="s">
        <v>56</v>
      </c>
      <c r="X170" s="10"/>
      <c r="Y170" s="6" t="s">
        <v>57</v>
      </c>
      <c r="Z170" s="6" t="s">
        <v>61</v>
      </c>
      <c r="AB170" s="11">
        <v>5</v>
      </c>
      <c r="AJ170" s="12">
        <f t="shared" si="11"/>
        <v>7.5</v>
      </c>
      <c r="AL170" s="13">
        <f t="shared" si="12"/>
        <v>5</v>
      </c>
      <c r="AM170" s="14">
        <v>2.5999999999999999E-2</v>
      </c>
      <c r="AN170" s="14">
        <v>2.87</v>
      </c>
      <c r="AO170" s="13">
        <f t="shared" si="14"/>
        <v>8.441102499635198</v>
      </c>
      <c r="AQ170" s="12">
        <f t="shared" si="13"/>
        <v>0.125</v>
      </c>
      <c r="AT170" s="23"/>
    </row>
    <row r="171" spans="1:46" ht="12.75" customHeight="1" x14ac:dyDescent="0.2">
      <c r="A171" s="6">
        <v>15</v>
      </c>
      <c r="B171" s="12">
        <v>2</v>
      </c>
      <c r="C171" s="7">
        <v>39874</v>
      </c>
      <c r="D171" s="12" t="s">
        <v>151</v>
      </c>
      <c r="E171" s="8" t="s">
        <v>152</v>
      </c>
      <c r="F171" s="9" t="s">
        <v>153</v>
      </c>
      <c r="G171" s="9" t="s">
        <v>154</v>
      </c>
      <c r="H171" s="9" t="s">
        <v>155</v>
      </c>
      <c r="I171" s="12" t="s">
        <v>49</v>
      </c>
      <c r="J171" s="6">
        <v>3</v>
      </c>
      <c r="K171" s="6">
        <v>4</v>
      </c>
      <c r="L171" s="6" t="s">
        <v>50</v>
      </c>
      <c r="M171" s="6" t="s">
        <v>51</v>
      </c>
      <c r="N171" s="6"/>
      <c r="O171" s="6"/>
      <c r="P171" s="6">
        <v>8</v>
      </c>
      <c r="Q171" s="6" t="str">
        <f t="shared" si="10"/>
        <v>5-10</v>
      </c>
      <c r="R171" s="6" t="s">
        <v>102</v>
      </c>
      <c r="S171" s="6">
        <v>4</v>
      </c>
      <c r="T171" t="s">
        <v>164</v>
      </c>
      <c r="U171" t="s">
        <v>162</v>
      </c>
      <c r="V171" t="s">
        <v>163</v>
      </c>
      <c r="W171" t="s">
        <v>56</v>
      </c>
      <c r="X171" s="10"/>
      <c r="Y171" s="10" t="s">
        <v>57</v>
      </c>
      <c r="Z171" s="10" t="s">
        <v>61</v>
      </c>
      <c r="AA171" s="11">
        <v>2</v>
      </c>
      <c r="AJ171" s="12">
        <f t="shared" si="11"/>
        <v>2.5</v>
      </c>
      <c r="AL171" s="13">
        <f t="shared" si="12"/>
        <v>2</v>
      </c>
      <c r="AM171" s="14">
        <v>1.5599999999999999E-2</v>
      </c>
      <c r="AN171" s="14">
        <v>3.13</v>
      </c>
      <c r="AO171" s="13">
        <f t="shared" si="14"/>
        <v>0.27458501045858014</v>
      </c>
      <c r="AQ171" s="12">
        <f t="shared" si="13"/>
        <v>0.05</v>
      </c>
      <c r="AT171" s="23"/>
    </row>
    <row r="172" spans="1:46" ht="12.75" customHeight="1" x14ac:dyDescent="0.2">
      <c r="A172" s="6">
        <v>15</v>
      </c>
      <c r="B172" s="12">
        <v>2</v>
      </c>
      <c r="C172" s="7">
        <v>39874</v>
      </c>
      <c r="D172" s="12" t="s">
        <v>151</v>
      </c>
      <c r="E172" s="8" t="s">
        <v>152</v>
      </c>
      <c r="F172" s="9" t="s">
        <v>153</v>
      </c>
      <c r="G172" s="9" t="s">
        <v>154</v>
      </c>
      <c r="H172" s="9" t="s">
        <v>155</v>
      </c>
      <c r="I172" s="12" t="s">
        <v>49</v>
      </c>
      <c r="J172" s="6">
        <v>3</v>
      </c>
      <c r="K172" s="6">
        <v>4</v>
      </c>
      <c r="L172" s="6" t="s">
        <v>50</v>
      </c>
      <c r="M172" s="6" t="s">
        <v>51</v>
      </c>
      <c r="N172" s="6"/>
      <c r="O172" s="6"/>
      <c r="P172" s="6">
        <v>8</v>
      </c>
      <c r="Q172" s="6" t="str">
        <f t="shared" si="10"/>
        <v>5-10</v>
      </c>
      <c r="R172" s="6" t="s">
        <v>102</v>
      </c>
      <c r="S172" s="6">
        <v>5</v>
      </c>
      <c r="T172" s="19" t="s">
        <v>85</v>
      </c>
      <c r="U172" s="6" t="s">
        <v>54</v>
      </c>
      <c r="V172" s="6" t="s">
        <v>86</v>
      </c>
      <c r="W172" s="6" t="s">
        <v>56</v>
      </c>
      <c r="X172" s="10"/>
      <c r="Y172" s="6" t="s">
        <v>57</v>
      </c>
      <c r="Z172" s="6" t="s">
        <v>61</v>
      </c>
      <c r="AA172" s="11">
        <v>1</v>
      </c>
      <c r="AJ172" s="12">
        <f t="shared" si="11"/>
        <v>2.5</v>
      </c>
      <c r="AL172" s="13">
        <f t="shared" si="12"/>
        <v>1</v>
      </c>
      <c r="AM172" s="14">
        <v>8.8999999999999999E-3</v>
      </c>
      <c r="AN172" s="14">
        <v>3</v>
      </c>
      <c r="AO172" s="13">
        <f t="shared" si="14"/>
        <v>0.13906250000000001</v>
      </c>
      <c r="AQ172" s="12">
        <f t="shared" si="13"/>
        <v>2.5000000000000001E-2</v>
      </c>
      <c r="AT172" s="23"/>
    </row>
    <row r="173" spans="1:46" ht="12.75" customHeight="1" x14ac:dyDescent="0.2">
      <c r="A173" s="6">
        <v>16</v>
      </c>
      <c r="B173" s="12">
        <v>2</v>
      </c>
      <c r="C173" s="7">
        <v>39874</v>
      </c>
      <c r="D173" s="12" t="s">
        <v>151</v>
      </c>
      <c r="E173" s="8" t="s">
        <v>152</v>
      </c>
      <c r="F173" s="9" t="s">
        <v>153</v>
      </c>
      <c r="G173" s="9" t="s">
        <v>154</v>
      </c>
      <c r="H173" s="9" t="s">
        <v>155</v>
      </c>
      <c r="I173" s="12" t="s">
        <v>49</v>
      </c>
      <c r="J173" s="6">
        <v>3</v>
      </c>
      <c r="K173" s="6">
        <v>5</v>
      </c>
      <c r="L173" s="6" t="s">
        <v>50</v>
      </c>
      <c r="M173" s="6" t="s">
        <v>51</v>
      </c>
      <c r="N173" s="6"/>
      <c r="O173" s="6"/>
      <c r="P173" s="6">
        <v>7</v>
      </c>
      <c r="Q173" s="6" t="str">
        <f t="shared" si="10"/>
        <v>5-10</v>
      </c>
      <c r="R173" s="6" t="s">
        <v>102</v>
      </c>
      <c r="S173" s="6">
        <v>1</v>
      </c>
      <c r="T173" t="s">
        <v>53</v>
      </c>
      <c r="U173" t="s">
        <v>54</v>
      </c>
      <c r="V173" t="s">
        <v>55</v>
      </c>
      <c r="W173" t="s">
        <v>56</v>
      </c>
      <c r="X173" s="10"/>
      <c r="Y173" s="6" t="s">
        <v>57</v>
      </c>
      <c r="Z173" s="6" t="s">
        <v>58</v>
      </c>
      <c r="AA173" s="11">
        <v>1</v>
      </c>
      <c r="AB173" s="11">
        <v>1</v>
      </c>
      <c r="AC173" s="11">
        <v>2</v>
      </c>
      <c r="AJ173" s="12">
        <f t="shared" si="11"/>
        <v>10</v>
      </c>
      <c r="AL173" s="13">
        <f t="shared" si="12"/>
        <v>4</v>
      </c>
      <c r="AM173" s="14">
        <v>9.2999999999999992E-3</v>
      </c>
      <c r="AN173" s="14">
        <v>3.07</v>
      </c>
      <c r="AO173" s="13">
        <f t="shared" si="14"/>
        <v>10.926547260937623</v>
      </c>
      <c r="AQ173" s="12">
        <f t="shared" si="13"/>
        <v>0.1</v>
      </c>
      <c r="AT173" s="23"/>
    </row>
    <row r="174" spans="1:46" ht="12.75" customHeight="1" x14ac:dyDescent="0.2">
      <c r="A174" s="6">
        <v>16</v>
      </c>
      <c r="B174" s="12">
        <v>2</v>
      </c>
      <c r="C174" s="7">
        <v>39874</v>
      </c>
      <c r="D174" s="12" t="s">
        <v>151</v>
      </c>
      <c r="E174" s="8" t="s">
        <v>152</v>
      </c>
      <c r="F174" s="9" t="s">
        <v>153</v>
      </c>
      <c r="G174" s="9" t="s">
        <v>154</v>
      </c>
      <c r="H174" s="9" t="s">
        <v>155</v>
      </c>
      <c r="I174" s="12" t="s">
        <v>49</v>
      </c>
      <c r="J174" s="6">
        <v>3</v>
      </c>
      <c r="K174" s="6">
        <v>5</v>
      </c>
      <c r="L174" s="6" t="s">
        <v>50</v>
      </c>
      <c r="M174" s="6" t="s">
        <v>51</v>
      </c>
      <c r="N174" s="6"/>
      <c r="O174" s="6"/>
      <c r="P174" s="6">
        <v>7</v>
      </c>
      <c r="Q174" s="6" t="str">
        <f t="shared" si="10"/>
        <v>5-10</v>
      </c>
      <c r="R174" s="6" t="s">
        <v>102</v>
      </c>
      <c r="S174" s="6">
        <v>2</v>
      </c>
      <c r="T174" t="s">
        <v>118</v>
      </c>
      <c r="U174" t="s">
        <v>66</v>
      </c>
      <c r="V174" t="s">
        <v>119</v>
      </c>
      <c r="W174" t="s">
        <v>56</v>
      </c>
      <c r="X174" s="10"/>
      <c r="Y174" s="6" t="s">
        <v>57</v>
      </c>
      <c r="Z174" s="6" t="s">
        <v>61</v>
      </c>
      <c r="AB174" s="11">
        <v>2</v>
      </c>
      <c r="AJ174" s="12">
        <f t="shared" si="11"/>
        <v>7.5</v>
      </c>
      <c r="AL174" s="13">
        <f t="shared" si="12"/>
        <v>2</v>
      </c>
      <c r="AM174" s="14">
        <v>2.5999999999999999E-2</v>
      </c>
      <c r="AN174" s="14">
        <v>2.87</v>
      </c>
      <c r="AO174" s="13">
        <f t="shared" si="14"/>
        <v>8.441102499635198</v>
      </c>
      <c r="AQ174" s="12">
        <f t="shared" si="13"/>
        <v>0.05</v>
      </c>
      <c r="AS174" s="22"/>
      <c r="AT174" s="23"/>
    </row>
    <row r="175" spans="1:46" ht="12.75" customHeight="1" x14ac:dyDescent="0.2">
      <c r="A175" s="6">
        <v>16</v>
      </c>
      <c r="B175" s="12">
        <v>2</v>
      </c>
      <c r="C175" s="7">
        <v>39874</v>
      </c>
      <c r="D175" s="12" t="s">
        <v>151</v>
      </c>
      <c r="E175" s="8" t="s">
        <v>152</v>
      </c>
      <c r="F175" s="9" t="s">
        <v>153</v>
      </c>
      <c r="G175" s="9" t="s">
        <v>154</v>
      </c>
      <c r="H175" s="9" t="s">
        <v>155</v>
      </c>
      <c r="I175" s="12" t="s">
        <v>49</v>
      </c>
      <c r="J175" s="6">
        <v>3</v>
      </c>
      <c r="K175" s="6">
        <v>5</v>
      </c>
      <c r="L175" s="6" t="s">
        <v>50</v>
      </c>
      <c r="M175" s="6" t="s">
        <v>51</v>
      </c>
      <c r="N175" s="6"/>
      <c r="O175" s="6"/>
      <c r="P175" s="6">
        <v>7</v>
      </c>
      <c r="Q175" s="6" t="str">
        <f t="shared" si="10"/>
        <v>5-10</v>
      </c>
      <c r="R175" s="6" t="s">
        <v>102</v>
      </c>
      <c r="S175" s="6">
        <v>3</v>
      </c>
      <c r="T175" t="s">
        <v>164</v>
      </c>
      <c r="U175" t="s">
        <v>162</v>
      </c>
      <c r="V175" t="s">
        <v>163</v>
      </c>
      <c r="W175" t="s">
        <v>56</v>
      </c>
      <c r="X175" s="10"/>
      <c r="Y175" s="10" t="s">
        <v>57</v>
      </c>
      <c r="Z175" s="10" t="s">
        <v>61</v>
      </c>
      <c r="AA175" s="11">
        <v>1</v>
      </c>
      <c r="AJ175" s="12">
        <f t="shared" si="11"/>
        <v>2.5</v>
      </c>
      <c r="AL175" s="13">
        <f t="shared" si="12"/>
        <v>1</v>
      </c>
      <c r="AM175" s="14">
        <v>1.5599999999999999E-2</v>
      </c>
      <c r="AN175" s="14">
        <v>3.13</v>
      </c>
      <c r="AO175" s="13">
        <f t="shared" si="14"/>
        <v>0.27458501045858014</v>
      </c>
      <c r="AQ175" s="12">
        <f t="shared" si="13"/>
        <v>2.5000000000000001E-2</v>
      </c>
      <c r="AT175" s="23"/>
    </row>
    <row r="176" spans="1:46" ht="12.75" customHeight="1" x14ac:dyDescent="0.2">
      <c r="A176" s="6">
        <v>16</v>
      </c>
      <c r="B176" s="12">
        <v>2</v>
      </c>
      <c r="C176" s="7">
        <v>39874</v>
      </c>
      <c r="D176" s="12" t="s">
        <v>151</v>
      </c>
      <c r="E176" s="8" t="s">
        <v>152</v>
      </c>
      <c r="F176" s="9" t="s">
        <v>153</v>
      </c>
      <c r="G176" s="9" t="s">
        <v>154</v>
      </c>
      <c r="H176" s="9" t="s">
        <v>155</v>
      </c>
      <c r="I176" s="12" t="s">
        <v>49</v>
      </c>
      <c r="J176" s="6">
        <v>3</v>
      </c>
      <c r="K176" s="6">
        <v>5</v>
      </c>
      <c r="L176" s="6" t="s">
        <v>50</v>
      </c>
      <c r="M176" s="6" t="s">
        <v>51</v>
      </c>
      <c r="N176" s="6"/>
      <c r="O176" s="6"/>
      <c r="P176" s="6">
        <v>7</v>
      </c>
      <c r="Q176" s="6" t="str">
        <f t="shared" si="10"/>
        <v>5-10</v>
      </c>
      <c r="R176" s="6" t="s">
        <v>102</v>
      </c>
      <c r="S176" s="6">
        <v>4</v>
      </c>
      <c r="T176" t="s">
        <v>62</v>
      </c>
      <c r="U176" t="s">
        <v>54</v>
      </c>
      <c r="V176" t="s">
        <v>63</v>
      </c>
      <c r="W176" t="s">
        <v>56</v>
      </c>
      <c r="X176" s="10"/>
      <c r="Y176" s="6" t="s">
        <v>57</v>
      </c>
      <c r="Z176" s="6" t="s">
        <v>64</v>
      </c>
      <c r="AD176" s="11">
        <v>1</v>
      </c>
      <c r="AJ176" s="12">
        <f t="shared" si="11"/>
        <v>25</v>
      </c>
      <c r="AL176" s="13">
        <f t="shared" si="12"/>
        <v>1</v>
      </c>
      <c r="AM176" s="14">
        <v>1.21E-2</v>
      </c>
      <c r="AN176" s="14">
        <v>3.161</v>
      </c>
      <c r="AO176" s="13">
        <f t="shared" si="14"/>
        <v>317.44883509157938</v>
      </c>
      <c r="AQ176" s="12">
        <f t="shared" si="13"/>
        <v>2.5000000000000001E-2</v>
      </c>
      <c r="AT176" s="23"/>
    </row>
    <row r="177" spans="1:46" ht="12.75" customHeight="1" x14ac:dyDescent="0.2">
      <c r="A177" s="6">
        <v>16</v>
      </c>
      <c r="B177" s="12">
        <v>2</v>
      </c>
      <c r="C177" s="7">
        <v>39874</v>
      </c>
      <c r="D177" s="12" t="s">
        <v>151</v>
      </c>
      <c r="E177" s="8" t="s">
        <v>152</v>
      </c>
      <c r="F177" s="9" t="s">
        <v>153</v>
      </c>
      <c r="G177" s="9" t="s">
        <v>154</v>
      </c>
      <c r="H177" s="9" t="s">
        <v>155</v>
      </c>
      <c r="I177" s="12" t="s">
        <v>49</v>
      </c>
      <c r="J177" s="6">
        <v>3</v>
      </c>
      <c r="K177" s="6">
        <v>5</v>
      </c>
      <c r="L177" s="6" t="s">
        <v>50</v>
      </c>
      <c r="M177" s="6" t="s">
        <v>51</v>
      </c>
      <c r="N177" s="6"/>
      <c r="O177" s="6"/>
      <c r="P177" s="6">
        <v>7</v>
      </c>
      <c r="Q177" s="6" t="str">
        <f t="shared" si="10"/>
        <v>5-10</v>
      </c>
      <c r="R177" s="6" t="s">
        <v>102</v>
      </c>
      <c r="S177" s="6">
        <v>5</v>
      </c>
      <c r="T177" t="s">
        <v>161</v>
      </c>
      <c r="U177" t="s">
        <v>162</v>
      </c>
      <c r="V177" t="s">
        <v>163</v>
      </c>
      <c r="W177" s="20" t="s">
        <v>56</v>
      </c>
      <c r="X177" s="10"/>
      <c r="Y177" s="10" t="s">
        <v>57</v>
      </c>
      <c r="Z177" s="10" t="s">
        <v>61</v>
      </c>
      <c r="AC177" s="11">
        <v>1</v>
      </c>
      <c r="AJ177" s="12">
        <f t="shared" si="11"/>
        <v>15</v>
      </c>
      <c r="AL177" s="13">
        <f t="shared" si="12"/>
        <v>1</v>
      </c>
      <c r="AM177" s="14">
        <v>1.9300000000000001E-2</v>
      </c>
      <c r="AN177" s="14">
        <v>2.96</v>
      </c>
      <c r="AO177" s="13">
        <f t="shared" si="14"/>
        <v>58.450393035088091</v>
      </c>
      <c r="AQ177" s="12">
        <f t="shared" si="13"/>
        <v>2.5000000000000001E-2</v>
      </c>
      <c r="AT177" s="23"/>
    </row>
    <row r="178" spans="1:46" ht="12.75" customHeight="1" x14ac:dyDescent="0.2">
      <c r="A178" s="6">
        <v>16</v>
      </c>
      <c r="B178" s="12">
        <v>2</v>
      </c>
      <c r="C178" s="7">
        <v>39874</v>
      </c>
      <c r="D178" s="12" t="s">
        <v>151</v>
      </c>
      <c r="E178" s="8" t="s">
        <v>152</v>
      </c>
      <c r="F178" s="9" t="s">
        <v>153</v>
      </c>
      <c r="G178" s="9" t="s">
        <v>154</v>
      </c>
      <c r="H178" s="9" t="s">
        <v>155</v>
      </c>
      <c r="I178" s="12" t="s">
        <v>49</v>
      </c>
      <c r="J178" s="6">
        <v>3</v>
      </c>
      <c r="K178" s="6">
        <v>5</v>
      </c>
      <c r="L178" s="6" t="s">
        <v>50</v>
      </c>
      <c r="M178" s="6" t="s">
        <v>51</v>
      </c>
      <c r="N178" s="6"/>
      <c r="O178" s="6"/>
      <c r="P178" s="6">
        <v>7</v>
      </c>
      <c r="Q178" s="6" t="str">
        <f t="shared" si="10"/>
        <v>5-10</v>
      </c>
      <c r="R178" s="6" t="s">
        <v>102</v>
      </c>
      <c r="S178" s="6">
        <v>6</v>
      </c>
      <c r="T178" s="16" t="s">
        <v>82</v>
      </c>
      <c r="U178" s="6" t="s">
        <v>72</v>
      </c>
      <c r="V178" s="16" t="s">
        <v>73</v>
      </c>
      <c r="W178" s="16" t="s">
        <v>56</v>
      </c>
      <c r="X178" s="10"/>
      <c r="Y178" s="6" t="s">
        <v>57</v>
      </c>
      <c r="Z178" s="6" t="s">
        <v>61</v>
      </c>
      <c r="AA178" s="11">
        <v>1</v>
      </c>
      <c r="AJ178" s="12">
        <f t="shared" si="11"/>
        <v>2.5</v>
      </c>
      <c r="AL178" s="13">
        <f t="shared" si="12"/>
        <v>1</v>
      </c>
      <c r="AM178" s="14">
        <v>2.9000000000000001E-2</v>
      </c>
      <c r="AN178" s="14">
        <v>2.98</v>
      </c>
      <c r="AO178" s="13">
        <f t="shared" si="14"/>
        <v>0.44489674030058546</v>
      </c>
      <c r="AQ178" s="12">
        <f t="shared" si="13"/>
        <v>2.5000000000000001E-2</v>
      </c>
      <c r="AT178" s="23"/>
    </row>
    <row r="179" spans="1:46" ht="12.75" customHeight="1" x14ac:dyDescent="0.2">
      <c r="A179" s="6">
        <v>16</v>
      </c>
      <c r="B179" s="12">
        <v>2</v>
      </c>
      <c r="C179" s="7">
        <v>39874</v>
      </c>
      <c r="D179" s="12" t="s">
        <v>151</v>
      </c>
      <c r="E179" s="8" t="s">
        <v>152</v>
      </c>
      <c r="F179" s="9" t="s">
        <v>153</v>
      </c>
      <c r="G179" s="9" t="s">
        <v>154</v>
      </c>
      <c r="H179" s="9" t="s">
        <v>155</v>
      </c>
      <c r="I179" s="12" t="s">
        <v>49</v>
      </c>
      <c r="J179" s="6">
        <v>3</v>
      </c>
      <c r="K179" s="6">
        <v>5</v>
      </c>
      <c r="L179" s="6" t="s">
        <v>50</v>
      </c>
      <c r="M179" s="6" t="s">
        <v>51</v>
      </c>
      <c r="N179" s="6"/>
      <c r="O179" s="6"/>
      <c r="P179" s="6">
        <v>7</v>
      </c>
      <c r="Q179" s="6" t="str">
        <f t="shared" si="10"/>
        <v>5-10</v>
      </c>
      <c r="R179" s="6" t="s">
        <v>102</v>
      </c>
      <c r="S179" s="6">
        <v>7</v>
      </c>
      <c r="T179" s="19" t="s">
        <v>85</v>
      </c>
      <c r="U179" s="6" t="s">
        <v>54</v>
      </c>
      <c r="V179" s="6" t="s">
        <v>86</v>
      </c>
      <c r="W179" s="6" t="s">
        <v>56</v>
      </c>
      <c r="X179" s="10"/>
      <c r="Y179" s="6" t="s">
        <v>57</v>
      </c>
      <c r="Z179" s="6" t="s">
        <v>61</v>
      </c>
      <c r="AA179" s="11">
        <v>1</v>
      </c>
      <c r="AJ179" s="12">
        <f t="shared" si="11"/>
        <v>2.5</v>
      </c>
      <c r="AL179" s="13">
        <f t="shared" si="12"/>
        <v>1</v>
      </c>
      <c r="AM179" s="14">
        <v>8.8999999999999999E-3</v>
      </c>
      <c r="AN179" s="14">
        <v>3</v>
      </c>
      <c r="AO179" s="13">
        <f t="shared" si="14"/>
        <v>0.13906250000000001</v>
      </c>
      <c r="AQ179" s="12">
        <f t="shared" si="13"/>
        <v>2.5000000000000001E-2</v>
      </c>
      <c r="AT179" s="23"/>
    </row>
    <row r="180" spans="1:46" ht="12.75" customHeight="1" x14ac:dyDescent="0.2">
      <c r="A180" s="6">
        <v>16</v>
      </c>
      <c r="B180" s="12">
        <v>2</v>
      </c>
      <c r="C180" s="7">
        <v>39874</v>
      </c>
      <c r="D180" s="12" t="s">
        <v>151</v>
      </c>
      <c r="E180" s="8" t="s">
        <v>152</v>
      </c>
      <c r="F180" s="9" t="s">
        <v>153</v>
      </c>
      <c r="G180" s="9" t="s">
        <v>154</v>
      </c>
      <c r="H180" s="9" t="s">
        <v>155</v>
      </c>
      <c r="I180" s="12" t="s">
        <v>49</v>
      </c>
      <c r="J180" s="6">
        <v>3</v>
      </c>
      <c r="K180" s="6">
        <v>5</v>
      </c>
      <c r="L180" s="6" t="s">
        <v>50</v>
      </c>
      <c r="M180" s="6" t="s">
        <v>51</v>
      </c>
      <c r="N180" s="6"/>
      <c r="O180" s="6"/>
      <c r="P180" s="6">
        <v>7</v>
      </c>
      <c r="Q180" s="6" t="str">
        <f t="shared" si="10"/>
        <v>5-10</v>
      </c>
      <c r="R180" s="6" t="s">
        <v>102</v>
      </c>
      <c r="S180" s="6">
        <v>8</v>
      </c>
      <c r="T180" t="s">
        <v>78</v>
      </c>
      <c r="U180" s="16" t="s">
        <v>75</v>
      </c>
      <c r="V180" t="s">
        <v>79</v>
      </c>
      <c r="W180" t="s">
        <v>56</v>
      </c>
      <c r="X180" s="10"/>
      <c r="Y180" s="10" t="s">
        <v>57</v>
      </c>
      <c r="Z180" s="10" t="s">
        <v>61</v>
      </c>
      <c r="AA180" s="11">
        <v>1</v>
      </c>
      <c r="AJ180" s="12">
        <f t="shared" si="11"/>
        <v>2.5</v>
      </c>
      <c r="AL180" s="13">
        <f t="shared" si="12"/>
        <v>1</v>
      </c>
      <c r="AM180" s="14">
        <v>1.09E-2</v>
      </c>
      <c r="AN180" s="14">
        <v>3.0249000000000001</v>
      </c>
      <c r="AO180" s="13">
        <f t="shared" si="14"/>
        <v>0.17424295598865394</v>
      </c>
      <c r="AQ180" s="12">
        <f t="shared" si="13"/>
        <v>2.5000000000000001E-2</v>
      </c>
      <c r="AT180" s="23"/>
    </row>
    <row r="181" spans="1:46" s="22" customFormat="1" ht="12.75" customHeight="1" x14ac:dyDescent="0.2">
      <c r="A181" s="6">
        <v>17</v>
      </c>
      <c r="B181" s="12">
        <v>2</v>
      </c>
      <c r="C181" s="7">
        <v>39874</v>
      </c>
      <c r="D181" s="12" t="s">
        <v>151</v>
      </c>
      <c r="E181" s="8" t="s">
        <v>152</v>
      </c>
      <c r="F181" s="9" t="s">
        <v>153</v>
      </c>
      <c r="G181" s="9" t="s">
        <v>154</v>
      </c>
      <c r="H181" s="9" t="s">
        <v>155</v>
      </c>
      <c r="I181" s="12" t="s">
        <v>49</v>
      </c>
      <c r="J181" s="6">
        <v>3</v>
      </c>
      <c r="K181" s="6">
        <v>6</v>
      </c>
      <c r="L181" s="6" t="s">
        <v>50</v>
      </c>
      <c r="M181" s="6" t="s">
        <v>51</v>
      </c>
      <c r="N181" s="6"/>
      <c r="O181" s="6"/>
      <c r="P181" s="6">
        <v>7</v>
      </c>
      <c r="Q181" s="6" t="str">
        <f t="shared" si="10"/>
        <v>5-10</v>
      </c>
      <c r="R181" s="6" t="s">
        <v>159</v>
      </c>
      <c r="S181" s="6">
        <v>1</v>
      </c>
      <c r="T181" t="s">
        <v>164</v>
      </c>
      <c r="U181" t="s">
        <v>162</v>
      </c>
      <c r="V181" t="s">
        <v>163</v>
      </c>
      <c r="W181" t="s">
        <v>56</v>
      </c>
      <c r="X181" s="10"/>
      <c r="Y181" s="10" t="s">
        <v>57</v>
      </c>
      <c r="Z181" s="10" t="s">
        <v>61</v>
      </c>
      <c r="AA181" s="11">
        <v>2</v>
      </c>
      <c r="AB181" s="11"/>
      <c r="AC181" s="11"/>
      <c r="AD181" s="11"/>
      <c r="AE181" s="11"/>
      <c r="AF181" s="11"/>
      <c r="AG181" s="11"/>
      <c r="AH181" s="11"/>
      <c r="AI181" s="11"/>
      <c r="AJ181" s="12">
        <f t="shared" si="11"/>
        <v>2.5</v>
      </c>
      <c r="AK181" s="12"/>
      <c r="AL181" s="13">
        <f t="shared" si="12"/>
        <v>2</v>
      </c>
      <c r="AM181" s="14">
        <v>1.5599999999999999E-2</v>
      </c>
      <c r="AN181" s="14">
        <v>3.13</v>
      </c>
      <c r="AO181" s="13">
        <f t="shared" si="14"/>
        <v>0.27458501045858014</v>
      </c>
      <c r="AP181" s="13"/>
      <c r="AQ181" s="12">
        <f t="shared" si="13"/>
        <v>0.05</v>
      </c>
      <c r="AR181" s="12"/>
      <c r="AS181" s="12"/>
      <c r="AT181" s="23"/>
    </row>
    <row r="182" spans="1:46" ht="12.75" customHeight="1" x14ac:dyDescent="0.2">
      <c r="A182" s="6">
        <v>17</v>
      </c>
      <c r="B182" s="12">
        <v>2</v>
      </c>
      <c r="C182" s="7">
        <v>39874</v>
      </c>
      <c r="D182" s="12" t="s">
        <v>151</v>
      </c>
      <c r="E182" s="8" t="s">
        <v>152</v>
      </c>
      <c r="F182" s="9" t="s">
        <v>153</v>
      </c>
      <c r="G182" s="9" t="s">
        <v>154</v>
      </c>
      <c r="H182" s="9" t="s">
        <v>155</v>
      </c>
      <c r="I182" s="12" t="s">
        <v>49</v>
      </c>
      <c r="J182" s="6">
        <v>3</v>
      </c>
      <c r="K182" s="6">
        <v>6</v>
      </c>
      <c r="L182" s="6" t="s">
        <v>50</v>
      </c>
      <c r="M182" s="6" t="s">
        <v>51</v>
      </c>
      <c r="N182" s="6"/>
      <c r="O182" s="6"/>
      <c r="P182" s="6">
        <v>7</v>
      </c>
      <c r="Q182" s="6" t="str">
        <f t="shared" si="10"/>
        <v>5-10</v>
      </c>
      <c r="R182" s="6" t="s">
        <v>159</v>
      </c>
      <c r="S182" s="6">
        <v>2</v>
      </c>
      <c r="T182" t="s">
        <v>53</v>
      </c>
      <c r="U182" t="s">
        <v>54</v>
      </c>
      <c r="V182" t="s">
        <v>55</v>
      </c>
      <c r="W182" t="s">
        <v>56</v>
      </c>
      <c r="X182" s="10"/>
      <c r="Y182" s="6" t="s">
        <v>57</v>
      </c>
      <c r="Z182" s="6" t="s">
        <v>58</v>
      </c>
      <c r="AB182" s="11">
        <v>1</v>
      </c>
      <c r="AC182" s="11">
        <v>3</v>
      </c>
      <c r="AJ182" s="12">
        <f t="shared" si="11"/>
        <v>13.125</v>
      </c>
      <c r="AL182" s="13">
        <f t="shared" si="12"/>
        <v>4</v>
      </c>
      <c r="AM182" s="14">
        <v>9.2999999999999992E-3</v>
      </c>
      <c r="AN182" s="14">
        <v>3.07</v>
      </c>
      <c r="AO182" s="13">
        <f t="shared" si="14"/>
        <v>25.179542599064472</v>
      </c>
      <c r="AQ182" s="12">
        <f t="shared" si="13"/>
        <v>0.1</v>
      </c>
      <c r="AS182" s="18"/>
      <c r="AT182" s="23"/>
    </row>
    <row r="183" spans="1:46" ht="12.75" customHeight="1" x14ac:dyDescent="0.2">
      <c r="A183" s="6">
        <v>17</v>
      </c>
      <c r="B183" s="12">
        <v>2</v>
      </c>
      <c r="C183" s="7">
        <v>39874</v>
      </c>
      <c r="D183" s="12" t="s">
        <v>151</v>
      </c>
      <c r="E183" s="8" t="s">
        <v>152</v>
      </c>
      <c r="F183" s="9" t="s">
        <v>153</v>
      </c>
      <c r="G183" s="9" t="s">
        <v>154</v>
      </c>
      <c r="H183" s="9" t="s">
        <v>155</v>
      </c>
      <c r="I183" s="12" t="s">
        <v>49</v>
      </c>
      <c r="J183" s="6">
        <v>3</v>
      </c>
      <c r="K183" s="6">
        <v>6</v>
      </c>
      <c r="L183" s="6" t="s">
        <v>50</v>
      </c>
      <c r="M183" s="6" t="s">
        <v>51</v>
      </c>
      <c r="N183" s="6"/>
      <c r="O183" s="6"/>
      <c r="P183" s="6">
        <v>7</v>
      </c>
      <c r="Q183" s="6" t="str">
        <f t="shared" si="10"/>
        <v>5-10</v>
      </c>
      <c r="R183" s="6" t="s">
        <v>159</v>
      </c>
      <c r="S183" s="6">
        <v>3</v>
      </c>
      <c r="T183" t="s">
        <v>161</v>
      </c>
      <c r="U183" t="s">
        <v>162</v>
      </c>
      <c r="V183" t="s">
        <v>163</v>
      </c>
      <c r="W183" s="20" t="s">
        <v>56</v>
      </c>
      <c r="X183" s="10"/>
      <c r="Y183" s="10" t="s">
        <v>57</v>
      </c>
      <c r="Z183" s="10" t="s">
        <v>61</v>
      </c>
      <c r="AA183" s="11">
        <v>1</v>
      </c>
      <c r="AB183" s="11">
        <v>4</v>
      </c>
      <c r="AC183" s="11">
        <v>4</v>
      </c>
      <c r="AJ183" s="12">
        <f t="shared" si="11"/>
        <v>10.277777777777779</v>
      </c>
      <c r="AL183" s="13">
        <f t="shared" si="12"/>
        <v>9</v>
      </c>
      <c r="AM183" s="14">
        <v>1.9300000000000001E-2</v>
      </c>
      <c r="AN183" s="14">
        <v>2.96</v>
      </c>
      <c r="AO183" s="13">
        <f t="shared" si="14"/>
        <v>19.088816801247969</v>
      </c>
      <c r="AQ183" s="12">
        <f t="shared" si="13"/>
        <v>0.22500000000000001</v>
      </c>
      <c r="AT183" s="23"/>
    </row>
    <row r="184" spans="1:46" ht="12.75" customHeight="1" x14ac:dyDescent="0.2">
      <c r="A184" s="6">
        <v>17</v>
      </c>
      <c r="B184" s="12">
        <v>2</v>
      </c>
      <c r="C184" s="7">
        <v>39874</v>
      </c>
      <c r="D184" s="12" t="s">
        <v>151</v>
      </c>
      <c r="E184" s="8" t="s">
        <v>152</v>
      </c>
      <c r="F184" s="9" t="s">
        <v>153</v>
      </c>
      <c r="G184" s="9" t="s">
        <v>154</v>
      </c>
      <c r="H184" s="9" t="s">
        <v>155</v>
      </c>
      <c r="I184" s="12" t="s">
        <v>49</v>
      </c>
      <c r="J184" s="6">
        <v>3</v>
      </c>
      <c r="K184" s="6">
        <v>6</v>
      </c>
      <c r="L184" s="6" t="s">
        <v>50</v>
      </c>
      <c r="M184" s="6" t="s">
        <v>51</v>
      </c>
      <c r="N184" s="6"/>
      <c r="O184" s="6"/>
      <c r="P184" s="6">
        <v>7</v>
      </c>
      <c r="Q184" s="6" t="str">
        <f t="shared" si="10"/>
        <v>5-10</v>
      </c>
      <c r="R184" s="6" t="s">
        <v>159</v>
      </c>
      <c r="S184" s="6">
        <v>4</v>
      </c>
      <c r="T184" t="s">
        <v>118</v>
      </c>
      <c r="U184" t="s">
        <v>66</v>
      </c>
      <c r="V184" t="s">
        <v>119</v>
      </c>
      <c r="W184" t="s">
        <v>56</v>
      </c>
      <c r="X184" s="10"/>
      <c r="Y184" s="6" t="s">
        <v>57</v>
      </c>
      <c r="Z184" s="6" t="s">
        <v>61</v>
      </c>
      <c r="AA184" s="11">
        <v>1</v>
      </c>
      <c r="AB184" s="11">
        <v>1</v>
      </c>
      <c r="AC184" s="11">
        <v>1</v>
      </c>
      <c r="AJ184" s="12">
        <f t="shared" si="11"/>
        <v>8.3333333333333339</v>
      </c>
      <c r="AL184" s="13">
        <f t="shared" si="12"/>
        <v>3</v>
      </c>
      <c r="AM184" s="14">
        <v>2.5999999999999999E-2</v>
      </c>
      <c r="AN184" s="14">
        <v>2.87</v>
      </c>
      <c r="AO184" s="13">
        <f t="shared" si="14"/>
        <v>11.421500728918087</v>
      </c>
      <c r="AQ184" s="12">
        <f t="shared" si="13"/>
        <v>7.4999999999999997E-2</v>
      </c>
      <c r="AT184" s="23"/>
    </row>
    <row r="185" spans="1:46" ht="12.75" customHeight="1" x14ac:dyDescent="0.2">
      <c r="A185" s="6">
        <v>17</v>
      </c>
      <c r="B185" s="12">
        <v>2</v>
      </c>
      <c r="C185" s="7">
        <v>39874</v>
      </c>
      <c r="D185" s="12" t="s">
        <v>151</v>
      </c>
      <c r="E185" s="8" t="s">
        <v>152</v>
      </c>
      <c r="F185" s="9" t="s">
        <v>153</v>
      </c>
      <c r="G185" s="9" t="s">
        <v>154</v>
      </c>
      <c r="H185" s="9" t="s">
        <v>155</v>
      </c>
      <c r="I185" s="12" t="s">
        <v>49</v>
      </c>
      <c r="J185" s="6">
        <v>3</v>
      </c>
      <c r="K185" s="6">
        <v>6</v>
      </c>
      <c r="L185" s="6" t="s">
        <v>50</v>
      </c>
      <c r="M185" s="6" t="s">
        <v>51</v>
      </c>
      <c r="N185" s="6"/>
      <c r="O185" s="6"/>
      <c r="P185" s="6">
        <v>7</v>
      </c>
      <c r="Q185" s="6" t="str">
        <f t="shared" si="10"/>
        <v>5-10</v>
      </c>
      <c r="R185" s="6" t="s">
        <v>159</v>
      </c>
      <c r="S185" s="6">
        <v>5</v>
      </c>
      <c r="T185" t="s">
        <v>137</v>
      </c>
      <c r="U185" s="16" t="s">
        <v>75</v>
      </c>
      <c r="V185" t="s">
        <v>138</v>
      </c>
      <c r="W185" t="s">
        <v>56</v>
      </c>
      <c r="X185" s="10"/>
      <c r="Y185" s="10" t="s">
        <v>57</v>
      </c>
      <c r="Z185" s="10" t="s">
        <v>58</v>
      </c>
      <c r="AE185" s="11">
        <v>1</v>
      </c>
      <c r="AJ185" s="12">
        <f t="shared" si="11"/>
        <v>35</v>
      </c>
      <c r="AL185" s="13">
        <f t="shared" si="12"/>
        <v>1</v>
      </c>
      <c r="AM185" s="14">
        <v>2.0299999999999999E-2</v>
      </c>
      <c r="AN185" s="14">
        <v>3.1259999999999999</v>
      </c>
      <c r="AO185" s="13">
        <f t="shared" si="14"/>
        <v>1362.2372273563635</v>
      </c>
      <c r="AQ185" s="12">
        <f t="shared" si="13"/>
        <v>2.5000000000000001E-2</v>
      </c>
      <c r="AT185" s="23"/>
    </row>
    <row r="186" spans="1:46" ht="12.75" customHeight="1" x14ac:dyDescent="0.2">
      <c r="A186" s="6">
        <v>17</v>
      </c>
      <c r="B186" s="12">
        <v>2</v>
      </c>
      <c r="C186" s="7">
        <v>39874</v>
      </c>
      <c r="D186" s="12" t="s">
        <v>151</v>
      </c>
      <c r="E186" s="8" t="s">
        <v>152</v>
      </c>
      <c r="F186" s="9" t="s">
        <v>153</v>
      </c>
      <c r="G186" s="9" t="s">
        <v>154</v>
      </c>
      <c r="H186" s="9" t="s">
        <v>155</v>
      </c>
      <c r="I186" s="12" t="s">
        <v>49</v>
      </c>
      <c r="J186" s="6">
        <v>3</v>
      </c>
      <c r="K186" s="6">
        <v>6</v>
      </c>
      <c r="L186" s="6" t="s">
        <v>50</v>
      </c>
      <c r="M186" s="6" t="s">
        <v>51</v>
      </c>
      <c r="N186" s="6"/>
      <c r="O186" s="6"/>
      <c r="P186" s="6">
        <v>7</v>
      </c>
      <c r="Q186" s="6" t="str">
        <f t="shared" si="10"/>
        <v>5-10</v>
      </c>
      <c r="R186" s="6" t="s">
        <v>159</v>
      </c>
      <c r="S186" s="6">
        <v>6</v>
      </c>
      <c r="T186" s="19" t="s">
        <v>85</v>
      </c>
      <c r="U186" s="6" t="s">
        <v>54</v>
      </c>
      <c r="V186" s="6" t="s">
        <v>86</v>
      </c>
      <c r="W186" s="6" t="s">
        <v>56</v>
      </c>
      <c r="X186" s="10"/>
      <c r="Y186" s="6" t="s">
        <v>57</v>
      </c>
      <c r="Z186" s="6" t="s">
        <v>61</v>
      </c>
      <c r="AA186" s="11">
        <v>1</v>
      </c>
      <c r="AJ186" s="12">
        <f t="shared" si="11"/>
        <v>2.5</v>
      </c>
      <c r="AL186" s="13">
        <f t="shared" si="12"/>
        <v>1</v>
      </c>
      <c r="AM186" s="14">
        <v>8.8999999999999999E-3</v>
      </c>
      <c r="AN186" s="14">
        <v>3</v>
      </c>
      <c r="AO186" s="13">
        <f t="shared" si="14"/>
        <v>0.13906250000000001</v>
      </c>
      <c r="AQ186" s="12">
        <f t="shared" si="13"/>
        <v>2.5000000000000001E-2</v>
      </c>
      <c r="AT186" s="23"/>
    </row>
    <row r="187" spans="1:46" ht="12.75" customHeight="1" x14ac:dyDescent="0.2">
      <c r="A187" s="6">
        <v>17</v>
      </c>
      <c r="B187" s="12">
        <v>2</v>
      </c>
      <c r="C187" s="7">
        <v>39874</v>
      </c>
      <c r="D187" s="12" t="s">
        <v>151</v>
      </c>
      <c r="E187" s="8" t="s">
        <v>152</v>
      </c>
      <c r="F187" s="9" t="s">
        <v>153</v>
      </c>
      <c r="G187" s="9" t="s">
        <v>154</v>
      </c>
      <c r="H187" s="9" t="s">
        <v>155</v>
      </c>
      <c r="I187" s="12" t="s">
        <v>49</v>
      </c>
      <c r="J187" s="6">
        <v>3</v>
      </c>
      <c r="K187" s="6">
        <v>6</v>
      </c>
      <c r="L187" s="6" t="s">
        <v>50</v>
      </c>
      <c r="M187" s="6" t="s">
        <v>51</v>
      </c>
      <c r="N187" s="6"/>
      <c r="O187" s="6"/>
      <c r="P187" s="6">
        <v>7</v>
      </c>
      <c r="Q187" s="6" t="str">
        <f t="shared" si="10"/>
        <v>5-10</v>
      </c>
      <c r="R187" s="6" t="s">
        <v>159</v>
      </c>
      <c r="S187" s="6">
        <v>7</v>
      </c>
      <c r="T187" t="s">
        <v>78</v>
      </c>
      <c r="U187" s="16" t="s">
        <v>75</v>
      </c>
      <c r="V187" t="s">
        <v>79</v>
      </c>
      <c r="W187" t="s">
        <v>56</v>
      </c>
      <c r="X187" s="10"/>
      <c r="Y187" s="10" t="s">
        <v>57</v>
      </c>
      <c r="Z187" s="10" t="s">
        <v>61</v>
      </c>
      <c r="AA187" s="11">
        <v>1</v>
      </c>
      <c r="AJ187" s="12">
        <f t="shared" si="11"/>
        <v>2.5</v>
      </c>
      <c r="AL187" s="13">
        <f t="shared" si="12"/>
        <v>1</v>
      </c>
      <c r="AM187" s="14">
        <v>1.09E-2</v>
      </c>
      <c r="AN187" s="14">
        <v>3.0249000000000001</v>
      </c>
      <c r="AO187" s="13">
        <f t="shared" si="14"/>
        <v>0.17424295598865394</v>
      </c>
      <c r="AQ187" s="12">
        <f t="shared" si="13"/>
        <v>2.5000000000000001E-2</v>
      </c>
      <c r="AT187" s="23"/>
    </row>
    <row r="188" spans="1:46" ht="12.75" customHeight="1" x14ac:dyDescent="0.2">
      <c r="A188" s="6">
        <v>18</v>
      </c>
      <c r="B188" s="12">
        <v>2</v>
      </c>
      <c r="C188" s="7">
        <v>39874</v>
      </c>
      <c r="D188" s="12" t="s">
        <v>151</v>
      </c>
      <c r="E188" s="8" t="s">
        <v>152</v>
      </c>
      <c r="F188" s="9" t="s">
        <v>153</v>
      </c>
      <c r="G188" s="9" t="s">
        <v>154</v>
      </c>
      <c r="H188" s="9" t="s">
        <v>155</v>
      </c>
      <c r="I188" s="12" t="s">
        <v>49</v>
      </c>
      <c r="J188" s="6">
        <v>3</v>
      </c>
      <c r="K188" s="6">
        <v>7</v>
      </c>
      <c r="L188" s="6" t="s">
        <v>50</v>
      </c>
      <c r="M188" s="6" t="s">
        <v>51</v>
      </c>
      <c r="N188" s="6"/>
      <c r="O188" s="6"/>
      <c r="P188" s="6">
        <v>7</v>
      </c>
      <c r="Q188" s="6" t="str">
        <f t="shared" si="10"/>
        <v>5-10</v>
      </c>
      <c r="R188" s="6" t="s">
        <v>159</v>
      </c>
      <c r="S188" s="6">
        <v>1</v>
      </c>
      <c r="T188" t="s">
        <v>161</v>
      </c>
      <c r="U188" t="s">
        <v>162</v>
      </c>
      <c r="V188" t="s">
        <v>163</v>
      </c>
      <c r="W188" s="20" t="s">
        <v>56</v>
      </c>
      <c r="X188" s="10"/>
      <c r="Y188" s="10" t="s">
        <v>57</v>
      </c>
      <c r="Z188" s="10" t="s">
        <v>61</v>
      </c>
      <c r="AA188" s="11">
        <v>1</v>
      </c>
      <c r="AB188" s="11">
        <v>2</v>
      </c>
      <c r="AC188" s="11">
        <v>1</v>
      </c>
      <c r="AJ188" s="12">
        <f t="shared" si="11"/>
        <v>8.125</v>
      </c>
      <c r="AL188" s="13">
        <f t="shared" si="12"/>
        <v>4</v>
      </c>
      <c r="AM188" s="14">
        <v>1.9300000000000001E-2</v>
      </c>
      <c r="AN188" s="14">
        <v>2.96</v>
      </c>
      <c r="AO188" s="13">
        <f t="shared" si="14"/>
        <v>9.5199459612461528</v>
      </c>
      <c r="AQ188" s="12">
        <f t="shared" si="13"/>
        <v>0.1</v>
      </c>
      <c r="AT188" s="23"/>
    </row>
    <row r="189" spans="1:46" ht="12.75" customHeight="1" x14ac:dyDescent="0.2">
      <c r="A189" s="6">
        <v>18</v>
      </c>
      <c r="B189" s="12">
        <v>2</v>
      </c>
      <c r="C189" s="7">
        <v>39874</v>
      </c>
      <c r="D189" s="12" t="s">
        <v>151</v>
      </c>
      <c r="E189" s="8" t="s">
        <v>152</v>
      </c>
      <c r="F189" s="9" t="s">
        <v>153</v>
      </c>
      <c r="G189" s="9" t="s">
        <v>154</v>
      </c>
      <c r="H189" s="9" t="s">
        <v>155</v>
      </c>
      <c r="I189" s="12" t="s">
        <v>49</v>
      </c>
      <c r="J189" s="6">
        <v>3</v>
      </c>
      <c r="K189" s="6">
        <v>7</v>
      </c>
      <c r="L189" s="6" t="s">
        <v>50</v>
      </c>
      <c r="M189" s="6" t="s">
        <v>51</v>
      </c>
      <c r="N189" s="6"/>
      <c r="O189" s="6"/>
      <c r="P189" s="6">
        <v>7</v>
      </c>
      <c r="Q189" s="6" t="str">
        <f t="shared" si="10"/>
        <v>5-10</v>
      </c>
      <c r="R189" s="6" t="s">
        <v>159</v>
      </c>
      <c r="S189" s="6">
        <v>2</v>
      </c>
      <c r="T189" t="s">
        <v>130</v>
      </c>
      <c r="U189" t="s">
        <v>69</v>
      </c>
      <c r="V189" t="s">
        <v>70</v>
      </c>
      <c r="W189" t="s">
        <v>56</v>
      </c>
      <c r="X189" s="10"/>
      <c r="Y189" s="10" t="s">
        <v>57</v>
      </c>
      <c r="Z189" s="10" t="s">
        <v>61</v>
      </c>
      <c r="AC189" s="11">
        <v>2</v>
      </c>
      <c r="AJ189" s="12">
        <f t="shared" si="11"/>
        <v>15</v>
      </c>
      <c r="AL189" s="13">
        <f t="shared" si="12"/>
        <v>2</v>
      </c>
      <c r="AM189" s="14">
        <v>1.9400000000000001E-2</v>
      </c>
      <c r="AN189" s="14">
        <v>2.8527999999999998</v>
      </c>
      <c r="AO189" s="13">
        <f t="shared" si="14"/>
        <v>43.949594636091526</v>
      </c>
      <c r="AQ189" s="12">
        <f t="shared" si="13"/>
        <v>0.05</v>
      </c>
      <c r="AT189" s="23"/>
    </row>
    <row r="190" spans="1:46" ht="12.75" customHeight="1" x14ac:dyDescent="0.2">
      <c r="A190" s="6">
        <v>18</v>
      </c>
      <c r="B190" s="12">
        <v>2</v>
      </c>
      <c r="C190" s="7">
        <v>39874</v>
      </c>
      <c r="D190" s="12" t="s">
        <v>151</v>
      </c>
      <c r="E190" s="8" t="s">
        <v>152</v>
      </c>
      <c r="F190" s="9" t="s">
        <v>153</v>
      </c>
      <c r="G190" s="9" t="s">
        <v>154</v>
      </c>
      <c r="H190" s="9" t="s">
        <v>155</v>
      </c>
      <c r="I190" s="12" t="s">
        <v>49</v>
      </c>
      <c r="J190" s="6">
        <v>3</v>
      </c>
      <c r="K190" s="6">
        <v>7</v>
      </c>
      <c r="L190" s="6" t="s">
        <v>50</v>
      </c>
      <c r="M190" s="6" t="s">
        <v>51</v>
      </c>
      <c r="N190" s="6"/>
      <c r="O190" s="6"/>
      <c r="P190" s="6">
        <v>7</v>
      </c>
      <c r="Q190" s="6" t="str">
        <f t="shared" si="10"/>
        <v>5-10</v>
      </c>
      <c r="R190" s="6" t="s">
        <v>159</v>
      </c>
      <c r="S190" s="6">
        <v>3</v>
      </c>
      <c r="T190" t="s">
        <v>53</v>
      </c>
      <c r="U190" t="s">
        <v>54</v>
      </c>
      <c r="V190" t="s">
        <v>55</v>
      </c>
      <c r="W190" t="s">
        <v>56</v>
      </c>
      <c r="X190" s="10"/>
      <c r="Y190" s="6" t="s">
        <v>57</v>
      </c>
      <c r="Z190" s="6" t="s">
        <v>58</v>
      </c>
      <c r="AB190" s="11">
        <v>1</v>
      </c>
      <c r="AJ190" s="12">
        <f t="shared" si="11"/>
        <v>7.5</v>
      </c>
      <c r="AL190" s="13">
        <f t="shared" si="12"/>
        <v>1</v>
      </c>
      <c r="AM190" s="14">
        <v>9.2999999999999992E-3</v>
      </c>
      <c r="AN190" s="14">
        <v>3.07</v>
      </c>
      <c r="AO190" s="13">
        <f t="shared" si="14"/>
        <v>4.5177378560589574</v>
      </c>
      <c r="AQ190" s="12">
        <f t="shared" si="13"/>
        <v>2.5000000000000001E-2</v>
      </c>
      <c r="AT190" s="23"/>
    </row>
    <row r="191" spans="1:46" ht="12.75" customHeight="1" x14ac:dyDescent="0.2">
      <c r="A191" s="6">
        <v>18</v>
      </c>
      <c r="B191" s="12">
        <v>2</v>
      </c>
      <c r="C191" s="7">
        <v>39874</v>
      </c>
      <c r="D191" s="12" t="s">
        <v>151</v>
      </c>
      <c r="E191" s="8" t="s">
        <v>152</v>
      </c>
      <c r="F191" s="9" t="s">
        <v>153</v>
      </c>
      <c r="G191" s="9" t="s">
        <v>154</v>
      </c>
      <c r="H191" s="9" t="s">
        <v>155</v>
      </c>
      <c r="I191" s="12" t="s">
        <v>49</v>
      </c>
      <c r="J191" s="6">
        <v>3</v>
      </c>
      <c r="K191" s="6">
        <v>7</v>
      </c>
      <c r="L191" s="6" t="s">
        <v>50</v>
      </c>
      <c r="M191" s="6" t="s">
        <v>51</v>
      </c>
      <c r="N191" s="6"/>
      <c r="O191" s="6"/>
      <c r="P191" s="6">
        <v>7</v>
      </c>
      <c r="Q191" s="6" t="str">
        <f t="shared" si="10"/>
        <v>5-10</v>
      </c>
      <c r="R191" s="6" t="s">
        <v>159</v>
      </c>
      <c r="S191" s="6">
        <v>4</v>
      </c>
      <c r="T191" t="s">
        <v>164</v>
      </c>
      <c r="U191" t="s">
        <v>162</v>
      </c>
      <c r="V191" t="s">
        <v>163</v>
      </c>
      <c r="W191" t="s">
        <v>56</v>
      </c>
      <c r="X191" s="10"/>
      <c r="Y191" s="10" t="s">
        <v>57</v>
      </c>
      <c r="Z191" s="10" t="s">
        <v>61</v>
      </c>
      <c r="AA191" s="11">
        <v>3</v>
      </c>
      <c r="AJ191" s="12">
        <f t="shared" si="11"/>
        <v>2.5</v>
      </c>
      <c r="AL191" s="13">
        <f t="shared" si="12"/>
        <v>3</v>
      </c>
      <c r="AM191" s="14">
        <v>1.5599999999999999E-2</v>
      </c>
      <c r="AN191" s="14">
        <v>3.13</v>
      </c>
      <c r="AO191" s="13">
        <f t="shared" si="14"/>
        <v>0.27458501045858014</v>
      </c>
      <c r="AQ191" s="12">
        <f t="shared" si="13"/>
        <v>7.4999999999999997E-2</v>
      </c>
      <c r="AT191" s="23"/>
    </row>
    <row r="192" spans="1:46" ht="12.75" customHeight="1" x14ac:dyDescent="0.2">
      <c r="A192" s="6">
        <v>18</v>
      </c>
      <c r="B192" s="12">
        <v>2</v>
      </c>
      <c r="C192" s="7">
        <v>39874</v>
      </c>
      <c r="D192" s="12" t="s">
        <v>151</v>
      </c>
      <c r="E192" s="8" t="s">
        <v>152</v>
      </c>
      <c r="F192" s="9" t="s">
        <v>153</v>
      </c>
      <c r="G192" s="9" t="s">
        <v>154</v>
      </c>
      <c r="H192" s="9" t="s">
        <v>155</v>
      </c>
      <c r="I192" s="12" t="s">
        <v>49</v>
      </c>
      <c r="J192" s="6">
        <v>3</v>
      </c>
      <c r="K192" s="6">
        <v>7</v>
      </c>
      <c r="L192" s="6" t="s">
        <v>50</v>
      </c>
      <c r="M192" s="6" t="s">
        <v>51</v>
      </c>
      <c r="N192" s="6"/>
      <c r="O192" s="6"/>
      <c r="P192" s="6">
        <v>7</v>
      </c>
      <c r="Q192" s="6" t="str">
        <f t="shared" si="10"/>
        <v>5-10</v>
      </c>
      <c r="R192" s="6" t="s">
        <v>159</v>
      </c>
      <c r="S192" s="6">
        <v>5</v>
      </c>
      <c r="T192" t="s">
        <v>121</v>
      </c>
      <c r="U192" t="s">
        <v>54</v>
      </c>
      <c r="V192" t="s">
        <v>55</v>
      </c>
      <c r="W192" t="s">
        <v>56</v>
      </c>
      <c r="X192" s="10"/>
      <c r="Y192" s="6" t="s">
        <v>57</v>
      </c>
      <c r="Z192" s="6" t="s">
        <v>58</v>
      </c>
      <c r="AC192" s="11">
        <v>3</v>
      </c>
      <c r="AF192" s="11">
        <v>1</v>
      </c>
      <c r="AJ192" s="12">
        <f t="shared" si="11"/>
        <v>22.5</v>
      </c>
      <c r="AK192">
        <f>AJ192/1.08175</f>
        <v>20.799630228795934</v>
      </c>
      <c r="AL192" s="13">
        <f t="shared" si="12"/>
        <v>4</v>
      </c>
      <c r="AM192" s="14">
        <v>1.4500000000000001E-2</v>
      </c>
      <c r="AN192" s="14">
        <v>3.0529999999999999</v>
      </c>
      <c r="AO192" s="13">
        <f t="shared" si="14"/>
        <v>194.79653614691557</v>
      </c>
      <c r="AQ192" s="12">
        <f t="shared" si="13"/>
        <v>0.1</v>
      </c>
      <c r="AT192" s="23"/>
    </row>
    <row r="193" spans="1:46" ht="12.75" customHeight="1" x14ac:dyDescent="0.2">
      <c r="A193" s="6">
        <v>18</v>
      </c>
      <c r="B193" s="12">
        <v>2</v>
      </c>
      <c r="C193" s="7">
        <v>39874</v>
      </c>
      <c r="D193" s="12" t="s">
        <v>151</v>
      </c>
      <c r="E193" s="8" t="s">
        <v>152</v>
      </c>
      <c r="F193" s="9" t="s">
        <v>153</v>
      </c>
      <c r="G193" s="9" t="s">
        <v>154</v>
      </c>
      <c r="H193" s="9" t="s">
        <v>155</v>
      </c>
      <c r="I193" s="12" t="s">
        <v>49</v>
      </c>
      <c r="J193" s="6">
        <v>3</v>
      </c>
      <c r="K193" s="6">
        <v>7</v>
      </c>
      <c r="L193" s="6" t="s">
        <v>50</v>
      </c>
      <c r="M193" s="6" t="s">
        <v>51</v>
      </c>
      <c r="N193" s="6"/>
      <c r="O193" s="6"/>
      <c r="P193" s="6">
        <v>7</v>
      </c>
      <c r="Q193" s="6" t="str">
        <f t="shared" si="10"/>
        <v>5-10</v>
      </c>
      <c r="R193" s="6" t="s">
        <v>159</v>
      </c>
      <c r="S193" s="6">
        <v>6</v>
      </c>
      <c r="T193" t="s">
        <v>140</v>
      </c>
      <c r="U193" t="s">
        <v>66</v>
      </c>
      <c r="V193" t="s">
        <v>119</v>
      </c>
      <c r="W193" t="s">
        <v>56</v>
      </c>
      <c r="X193" s="10"/>
      <c r="Y193" s="6" t="s">
        <v>57</v>
      </c>
      <c r="Z193" s="6" t="s">
        <v>61</v>
      </c>
      <c r="AE193" s="11">
        <v>50</v>
      </c>
      <c r="AJ193" s="12">
        <f t="shared" si="11"/>
        <v>35</v>
      </c>
      <c r="AK193" s="14">
        <f>AJ193/1.03416</f>
        <v>33.84389262783322</v>
      </c>
      <c r="AL193" s="13">
        <f t="shared" si="12"/>
        <v>50</v>
      </c>
      <c r="AM193" s="14">
        <v>2.2499999999999999E-2</v>
      </c>
      <c r="AN193" s="14">
        <v>3</v>
      </c>
      <c r="AO193" s="13">
        <f t="shared" si="14"/>
        <v>964.6875</v>
      </c>
      <c r="AQ193" s="12">
        <f t="shared" si="13"/>
        <v>1.25</v>
      </c>
      <c r="AT193" s="23"/>
    </row>
    <row r="194" spans="1:46" ht="12.75" customHeight="1" x14ac:dyDescent="0.2">
      <c r="A194" s="6">
        <v>18</v>
      </c>
      <c r="B194" s="12">
        <v>2</v>
      </c>
      <c r="C194" s="7">
        <v>39874</v>
      </c>
      <c r="D194" s="12" t="s">
        <v>151</v>
      </c>
      <c r="E194" s="8" t="s">
        <v>152</v>
      </c>
      <c r="F194" s="9" t="s">
        <v>153</v>
      </c>
      <c r="G194" s="9" t="s">
        <v>154</v>
      </c>
      <c r="H194" s="9" t="s">
        <v>155</v>
      </c>
      <c r="I194" s="12" t="s">
        <v>49</v>
      </c>
      <c r="J194" s="6">
        <v>3</v>
      </c>
      <c r="K194" s="6">
        <v>7</v>
      </c>
      <c r="L194" s="6" t="s">
        <v>50</v>
      </c>
      <c r="M194" s="6" t="s">
        <v>51</v>
      </c>
      <c r="N194" s="6"/>
      <c r="O194" s="6"/>
      <c r="P194" s="6">
        <v>7</v>
      </c>
      <c r="Q194" s="6" t="str">
        <f t="shared" ref="Q194:Q257" si="15">IF(P194&lt;=5,"0-5",IF(P194&lt;=10,"5-10",IF(P194&lt;=15,"10-15",IF(P194&lt;=20,"15-20",IF(P194&lt;=25,"20-25",IF(P194&lt;=30,"25-30",IF(P194&lt;=35,"30-35","35-40")))))))</f>
        <v>5-10</v>
      </c>
      <c r="R194" s="6" t="s">
        <v>159</v>
      </c>
      <c r="S194" s="6">
        <v>7</v>
      </c>
      <c r="T194" s="16" t="s">
        <v>160</v>
      </c>
      <c r="U194" t="s">
        <v>54</v>
      </c>
      <c r="V194" s="16" t="s">
        <v>63</v>
      </c>
      <c r="W194" s="16" t="s">
        <v>56</v>
      </c>
      <c r="X194" s="10"/>
      <c r="Y194" s="6" t="s">
        <v>57</v>
      </c>
      <c r="Z194" s="6" t="s">
        <v>58</v>
      </c>
      <c r="AD194" s="11">
        <v>3</v>
      </c>
      <c r="AJ194" s="12">
        <f t="shared" ref="AJ194:AJ257" si="16">((AA194*2.5)+(AB194*7.5)+(AC194*15)+(AD194*25)+(AE194*35)+(AF194*45)+(AG194*45)+(AH194*65)+(AI194*80))/SUM(AA194:AI194)</f>
        <v>25</v>
      </c>
      <c r="AK194" s="14">
        <f>AJ194/1.11359</f>
        <v>22.449914241327598</v>
      </c>
      <c r="AL194" s="13">
        <f t="shared" ref="AL194:AL257" si="17">SUM(AA194:AI194)</f>
        <v>3</v>
      </c>
      <c r="AM194" s="14">
        <v>1.4800000000000001E-2</v>
      </c>
      <c r="AN194" s="14">
        <v>3.1669999999999998</v>
      </c>
      <c r="AO194" s="13">
        <f t="shared" si="14"/>
        <v>395.8564474704969</v>
      </c>
      <c r="AQ194" s="12">
        <f t="shared" ref="AQ194:AQ257" si="18">AL194/40</f>
        <v>7.4999999999999997E-2</v>
      </c>
      <c r="AT194" s="23"/>
    </row>
    <row r="195" spans="1:46" ht="12.75" customHeight="1" x14ac:dyDescent="0.2">
      <c r="A195" s="6">
        <v>18</v>
      </c>
      <c r="B195" s="12">
        <v>2</v>
      </c>
      <c r="C195" s="7">
        <v>39874</v>
      </c>
      <c r="D195" s="12" t="s">
        <v>151</v>
      </c>
      <c r="E195" s="8" t="s">
        <v>152</v>
      </c>
      <c r="F195" s="9" t="s">
        <v>153</v>
      </c>
      <c r="G195" s="9" t="s">
        <v>154</v>
      </c>
      <c r="H195" s="9" t="s">
        <v>155</v>
      </c>
      <c r="I195" s="12" t="s">
        <v>49</v>
      </c>
      <c r="J195" s="6">
        <v>3</v>
      </c>
      <c r="K195" s="6">
        <v>7</v>
      </c>
      <c r="L195" s="6" t="s">
        <v>50</v>
      </c>
      <c r="M195" s="6" t="s">
        <v>51</v>
      </c>
      <c r="N195" s="6"/>
      <c r="O195" s="6"/>
      <c r="P195" s="6">
        <v>7</v>
      </c>
      <c r="Q195" s="6" t="str">
        <f t="shared" si="15"/>
        <v>5-10</v>
      </c>
      <c r="R195" s="6" t="s">
        <v>159</v>
      </c>
      <c r="S195" s="6">
        <v>8</v>
      </c>
      <c r="T195" t="s">
        <v>165</v>
      </c>
      <c r="U195" s="10" t="s">
        <v>54</v>
      </c>
      <c r="V195" s="10" t="s">
        <v>86</v>
      </c>
      <c r="W195" s="10" t="s">
        <v>56</v>
      </c>
      <c r="X195" s="10"/>
      <c r="Y195" s="6" t="s">
        <v>57</v>
      </c>
      <c r="Z195" s="6" t="s">
        <v>61</v>
      </c>
      <c r="AC195" s="11">
        <v>1</v>
      </c>
      <c r="AJ195" s="12">
        <f t="shared" si="16"/>
        <v>15</v>
      </c>
      <c r="AL195" s="13">
        <f t="shared" si="17"/>
        <v>1</v>
      </c>
      <c r="AM195" s="14">
        <v>8.3999999999999995E-3</v>
      </c>
      <c r="AN195" s="14">
        <v>3.2</v>
      </c>
      <c r="AO195" s="13">
        <f t="shared" ref="AO195:AO256" si="19">AM195*(AJ195^AN195)</f>
        <v>48.727184147105021</v>
      </c>
      <c r="AQ195" s="12">
        <f t="shared" si="18"/>
        <v>2.5000000000000001E-2</v>
      </c>
      <c r="AT195" s="23"/>
    </row>
    <row r="196" spans="1:46" ht="12.75" customHeight="1" x14ac:dyDescent="0.2">
      <c r="A196" s="6">
        <v>19</v>
      </c>
      <c r="B196" s="12">
        <v>2</v>
      </c>
      <c r="C196" s="7">
        <v>39874</v>
      </c>
      <c r="D196" s="12" t="s">
        <v>151</v>
      </c>
      <c r="E196" s="8" t="s">
        <v>152</v>
      </c>
      <c r="F196" s="9" t="s">
        <v>153</v>
      </c>
      <c r="G196" s="9" t="s">
        <v>154</v>
      </c>
      <c r="H196" s="9" t="s">
        <v>155</v>
      </c>
      <c r="I196" s="12" t="s">
        <v>49</v>
      </c>
      <c r="J196" s="6">
        <v>3</v>
      </c>
      <c r="K196" s="6">
        <v>8</v>
      </c>
      <c r="L196" s="6" t="s">
        <v>50</v>
      </c>
      <c r="M196" s="6" t="s">
        <v>51</v>
      </c>
      <c r="N196" s="6"/>
      <c r="O196" s="6"/>
      <c r="P196" s="6">
        <v>7</v>
      </c>
      <c r="Q196" s="6" t="str">
        <f t="shared" si="15"/>
        <v>5-10</v>
      </c>
      <c r="R196" s="6" t="s">
        <v>102</v>
      </c>
      <c r="S196" s="6">
        <v>1</v>
      </c>
      <c r="T196" t="s">
        <v>161</v>
      </c>
      <c r="U196" t="s">
        <v>162</v>
      </c>
      <c r="V196" t="s">
        <v>163</v>
      </c>
      <c r="W196" s="20" t="s">
        <v>56</v>
      </c>
      <c r="X196" s="10"/>
      <c r="Y196" s="10" t="s">
        <v>57</v>
      </c>
      <c r="Z196" s="10" t="s">
        <v>61</v>
      </c>
      <c r="AB196" s="11">
        <v>2</v>
      </c>
      <c r="AJ196" s="12">
        <f t="shared" si="16"/>
        <v>7.5</v>
      </c>
      <c r="AL196" s="13">
        <f t="shared" si="17"/>
        <v>2</v>
      </c>
      <c r="AM196" s="14">
        <v>1.9300000000000001E-2</v>
      </c>
      <c r="AN196" s="14">
        <v>2.96</v>
      </c>
      <c r="AO196" s="13">
        <f t="shared" si="19"/>
        <v>7.5117071566069322</v>
      </c>
      <c r="AQ196" s="12">
        <f t="shared" si="18"/>
        <v>0.05</v>
      </c>
      <c r="AS196" s="22"/>
      <c r="AT196" s="23"/>
    </row>
    <row r="197" spans="1:46" ht="12.75" customHeight="1" x14ac:dyDescent="0.2">
      <c r="A197" s="6">
        <v>19</v>
      </c>
      <c r="B197" s="12">
        <v>2</v>
      </c>
      <c r="C197" s="7">
        <v>39874</v>
      </c>
      <c r="D197" s="12" t="s">
        <v>151</v>
      </c>
      <c r="E197" s="8" t="s">
        <v>152</v>
      </c>
      <c r="F197" s="9" t="s">
        <v>153</v>
      </c>
      <c r="G197" s="9" t="s">
        <v>154</v>
      </c>
      <c r="H197" s="9" t="s">
        <v>155</v>
      </c>
      <c r="I197" s="12" t="s">
        <v>49</v>
      </c>
      <c r="J197" s="6">
        <v>3</v>
      </c>
      <c r="K197" s="6">
        <v>8</v>
      </c>
      <c r="L197" s="6" t="s">
        <v>50</v>
      </c>
      <c r="M197" s="6" t="s">
        <v>51</v>
      </c>
      <c r="N197" s="6"/>
      <c r="O197" s="6"/>
      <c r="P197" s="6">
        <v>7</v>
      </c>
      <c r="Q197" s="6" t="str">
        <f t="shared" si="15"/>
        <v>5-10</v>
      </c>
      <c r="R197" s="6" t="s">
        <v>102</v>
      </c>
      <c r="S197" s="6">
        <v>2</v>
      </c>
      <c r="T197" t="s">
        <v>164</v>
      </c>
      <c r="U197" t="s">
        <v>162</v>
      </c>
      <c r="V197" t="s">
        <v>163</v>
      </c>
      <c r="W197" t="s">
        <v>56</v>
      </c>
      <c r="X197" s="10"/>
      <c r="Y197" s="10" t="s">
        <v>57</v>
      </c>
      <c r="Z197" s="10" t="s">
        <v>61</v>
      </c>
      <c r="AA197" s="11">
        <v>4</v>
      </c>
      <c r="AJ197" s="12">
        <f t="shared" si="16"/>
        <v>2.5</v>
      </c>
      <c r="AL197" s="13">
        <f t="shared" si="17"/>
        <v>4</v>
      </c>
      <c r="AM197" s="14">
        <v>1.5599999999999999E-2</v>
      </c>
      <c r="AN197" s="14">
        <v>3.13</v>
      </c>
      <c r="AO197" s="13">
        <f t="shared" si="19"/>
        <v>0.27458501045858014</v>
      </c>
      <c r="AQ197" s="12">
        <f t="shared" si="18"/>
        <v>0.1</v>
      </c>
      <c r="AT197" s="23"/>
    </row>
    <row r="198" spans="1:46" ht="12.75" customHeight="1" x14ac:dyDescent="0.2">
      <c r="A198" s="6">
        <v>19</v>
      </c>
      <c r="B198" s="12">
        <v>2</v>
      </c>
      <c r="C198" s="7">
        <v>39874</v>
      </c>
      <c r="D198" s="12" t="s">
        <v>151</v>
      </c>
      <c r="E198" s="8" t="s">
        <v>152</v>
      </c>
      <c r="F198" s="9" t="s">
        <v>153</v>
      </c>
      <c r="G198" s="9" t="s">
        <v>154</v>
      </c>
      <c r="H198" s="9" t="s">
        <v>155</v>
      </c>
      <c r="I198" s="12" t="s">
        <v>49</v>
      </c>
      <c r="J198" s="6">
        <v>3</v>
      </c>
      <c r="K198" s="6">
        <v>8</v>
      </c>
      <c r="L198" s="6" t="s">
        <v>50</v>
      </c>
      <c r="M198" s="6" t="s">
        <v>51</v>
      </c>
      <c r="N198" s="6"/>
      <c r="O198" s="6"/>
      <c r="P198" s="6">
        <v>7</v>
      </c>
      <c r="Q198" s="6" t="str">
        <f t="shared" si="15"/>
        <v>5-10</v>
      </c>
      <c r="R198" s="6" t="s">
        <v>102</v>
      </c>
      <c r="S198" s="6">
        <v>3</v>
      </c>
      <c r="T198" t="s">
        <v>118</v>
      </c>
      <c r="U198" t="s">
        <v>66</v>
      </c>
      <c r="V198" t="s">
        <v>119</v>
      </c>
      <c r="W198" t="s">
        <v>56</v>
      </c>
      <c r="X198" s="10"/>
      <c r="Y198" s="6" t="s">
        <v>57</v>
      </c>
      <c r="Z198" s="6" t="s">
        <v>61</v>
      </c>
      <c r="AB198" s="11">
        <v>1</v>
      </c>
      <c r="AC198" s="11">
        <v>5</v>
      </c>
      <c r="AJ198" s="12">
        <f t="shared" si="16"/>
        <v>13.75</v>
      </c>
      <c r="AL198" s="13">
        <f t="shared" si="17"/>
        <v>6</v>
      </c>
      <c r="AM198" s="14">
        <v>2.5999999999999999E-2</v>
      </c>
      <c r="AN198" s="14">
        <v>2.87</v>
      </c>
      <c r="AO198" s="13">
        <f t="shared" si="19"/>
        <v>48.073095920010637</v>
      </c>
      <c r="AQ198" s="12">
        <f t="shared" si="18"/>
        <v>0.15</v>
      </c>
      <c r="AT198" s="23"/>
    </row>
    <row r="199" spans="1:46" ht="12.75" customHeight="1" x14ac:dyDescent="0.2">
      <c r="A199" s="6">
        <v>19</v>
      </c>
      <c r="B199" s="12">
        <v>2</v>
      </c>
      <c r="C199" s="7">
        <v>39874</v>
      </c>
      <c r="D199" s="12" t="s">
        <v>151</v>
      </c>
      <c r="E199" s="8" t="s">
        <v>152</v>
      </c>
      <c r="F199" s="9" t="s">
        <v>153</v>
      </c>
      <c r="G199" s="9" t="s">
        <v>154</v>
      </c>
      <c r="H199" s="9" t="s">
        <v>155</v>
      </c>
      <c r="I199" s="12" t="s">
        <v>49</v>
      </c>
      <c r="J199" s="6">
        <v>3</v>
      </c>
      <c r="K199" s="6">
        <v>8</v>
      </c>
      <c r="L199" s="6" t="s">
        <v>50</v>
      </c>
      <c r="M199" s="6" t="s">
        <v>51</v>
      </c>
      <c r="N199" s="6"/>
      <c r="O199" s="6"/>
      <c r="P199" s="6">
        <v>7</v>
      </c>
      <c r="Q199" s="6" t="str">
        <f t="shared" si="15"/>
        <v>5-10</v>
      </c>
      <c r="R199" s="6" t="s">
        <v>102</v>
      </c>
      <c r="S199" s="6">
        <v>4</v>
      </c>
      <c r="T199" t="s">
        <v>53</v>
      </c>
      <c r="U199" t="s">
        <v>54</v>
      </c>
      <c r="V199" t="s">
        <v>55</v>
      </c>
      <c r="W199" t="s">
        <v>56</v>
      </c>
      <c r="X199" s="10"/>
      <c r="Y199" s="6" t="s">
        <v>57</v>
      </c>
      <c r="Z199" s="6" t="s">
        <v>58</v>
      </c>
      <c r="AA199" s="11">
        <v>1</v>
      </c>
      <c r="AB199" s="11">
        <v>2</v>
      </c>
      <c r="AJ199" s="12">
        <f t="shared" si="16"/>
        <v>5.833333333333333</v>
      </c>
      <c r="AL199" s="13">
        <f t="shared" si="17"/>
        <v>3</v>
      </c>
      <c r="AM199" s="14">
        <v>9.2999999999999992E-3</v>
      </c>
      <c r="AN199" s="14">
        <v>3.07</v>
      </c>
      <c r="AO199" s="13">
        <f t="shared" si="19"/>
        <v>2.0885626443782837</v>
      </c>
      <c r="AQ199" s="12">
        <f t="shared" si="18"/>
        <v>7.4999999999999997E-2</v>
      </c>
      <c r="AT199" s="23"/>
    </row>
    <row r="200" spans="1:46" ht="12.75" customHeight="1" x14ac:dyDescent="0.2">
      <c r="A200" s="6">
        <v>19</v>
      </c>
      <c r="B200" s="12">
        <v>2</v>
      </c>
      <c r="C200" s="7">
        <v>39874</v>
      </c>
      <c r="D200" s="12" t="s">
        <v>151</v>
      </c>
      <c r="E200" s="8" t="s">
        <v>152</v>
      </c>
      <c r="F200" s="9" t="s">
        <v>153</v>
      </c>
      <c r="G200" s="9" t="s">
        <v>154</v>
      </c>
      <c r="H200" s="9" t="s">
        <v>155</v>
      </c>
      <c r="I200" s="12" t="s">
        <v>49</v>
      </c>
      <c r="J200" s="6">
        <v>3</v>
      </c>
      <c r="K200" s="6">
        <v>8</v>
      </c>
      <c r="L200" s="6" t="s">
        <v>50</v>
      </c>
      <c r="M200" s="6" t="s">
        <v>51</v>
      </c>
      <c r="N200" s="6"/>
      <c r="O200" s="6"/>
      <c r="P200" s="6">
        <v>7</v>
      </c>
      <c r="Q200" s="6" t="str">
        <f t="shared" si="15"/>
        <v>5-10</v>
      </c>
      <c r="R200" s="6" t="s">
        <v>102</v>
      </c>
      <c r="S200" s="6">
        <v>5</v>
      </c>
      <c r="T200" t="s">
        <v>166</v>
      </c>
      <c r="U200" s="16" t="s">
        <v>75</v>
      </c>
      <c r="V200" t="s">
        <v>138</v>
      </c>
      <c r="W200" t="s">
        <v>56</v>
      </c>
      <c r="X200" s="10"/>
      <c r="Y200" s="10" t="s">
        <v>57</v>
      </c>
      <c r="Z200" s="10" t="s">
        <v>58</v>
      </c>
      <c r="AE200" s="11">
        <v>1</v>
      </c>
      <c r="AJ200" s="12">
        <f t="shared" si="16"/>
        <v>35</v>
      </c>
      <c r="AL200" s="13">
        <f t="shared" si="17"/>
        <v>1</v>
      </c>
      <c r="AM200" s="14">
        <v>3.4500000000000003E-2</v>
      </c>
      <c r="AN200" s="14">
        <v>2.968</v>
      </c>
      <c r="AO200" s="13">
        <f t="shared" si="19"/>
        <v>1320.1189056426388</v>
      </c>
      <c r="AQ200" s="12">
        <f t="shared" si="18"/>
        <v>2.5000000000000001E-2</v>
      </c>
      <c r="AT200" s="23"/>
    </row>
    <row r="201" spans="1:46" ht="12.75" customHeight="1" x14ac:dyDescent="0.2">
      <c r="A201" s="6">
        <v>19</v>
      </c>
      <c r="B201" s="12">
        <v>2</v>
      </c>
      <c r="C201" s="7">
        <v>39874</v>
      </c>
      <c r="D201" s="12" t="s">
        <v>151</v>
      </c>
      <c r="E201" s="8" t="s">
        <v>152</v>
      </c>
      <c r="F201" s="9" t="s">
        <v>153</v>
      </c>
      <c r="G201" s="9" t="s">
        <v>154</v>
      </c>
      <c r="H201" s="9" t="s">
        <v>155</v>
      </c>
      <c r="I201" s="12" t="s">
        <v>49</v>
      </c>
      <c r="J201" s="6">
        <v>3</v>
      </c>
      <c r="K201" s="6">
        <v>8</v>
      </c>
      <c r="L201" s="6" t="s">
        <v>50</v>
      </c>
      <c r="M201" s="6" t="s">
        <v>51</v>
      </c>
      <c r="N201" s="6"/>
      <c r="O201" s="6"/>
      <c r="P201" s="6">
        <v>7</v>
      </c>
      <c r="Q201" s="6" t="str">
        <f t="shared" si="15"/>
        <v>5-10</v>
      </c>
      <c r="R201" s="6" t="s">
        <v>102</v>
      </c>
      <c r="S201" s="6">
        <v>6</v>
      </c>
      <c r="T201" s="16" t="s">
        <v>160</v>
      </c>
      <c r="U201" t="s">
        <v>54</v>
      </c>
      <c r="V201" s="16" t="s">
        <v>63</v>
      </c>
      <c r="W201" s="16" t="s">
        <v>56</v>
      </c>
      <c r="X201" s="10"/>
      <c r="Y201" s="6" t="s">
        <v>57</v>
      </c>
      <c r="Z201" s="6" t="s">
        <v>58</v>
      </c>
      <c r="AC201" s="11">
        <v>3</v>
      </c>
      <c r="AJ201" s="12">
        <f t="shared" si="16"/>
        <v>15</v>
      </c>
      <c r="AK201" s="14">
        <f>AJ201/1.11359</f>
        <v>13.469948544796559</v>
      </c>
      <c r="AL201" s="13">
        <f t="shared" si="17"/>
        <v>3</v>
      </c>
      <c r="AM201" s="14">
        <v>1.4800000000000001E-2</v>
      </c>
      <c r="AN201" s="14">
        <v>3.1669999999999998</v>
      </c>
      <c r="AO201" s="13">
        <f t="shared" si="19"/>
        <v>78.513209826723369</v>
      </c>
      <c r="AQ201" s="12">
        <f t="shared" si="18"/>
        <v>7.4999999999999997E-2</v>
      </c>
      <c r="AT201" s="23"/>
    </row>
    <row r="202" spans="1:46" ht="12.75" customHeight="1" x14ac:dyDescent="0.2">
      <c r="A202" s="6">
        <v>19</v>
      </c>
      <c r="B202" s="12">
        <v>2</v>
      </c>
      <c r="C202" s="7">
        <v>39874</v>
      </c>
      <c r="D202" s="12" t="s">
        <v>151</v>
      </c>
      <c r="E202" s="8" t="s">
        <v>152</v>
      </c>
      <c r="F202" s="9" t="s">
        <v>153</v>
      </c>
      <c r="G202" s="9" t="s">
        <v>154</v>
      </c>
      <c r="H202" s="9" t="s">
        <v>155</v>
      </c>
      <c r="I202" s="12" t="s">
        <v>49</v>
      </c>
      <c r="J202" s="6">
        <v>3</v>
      </c>
      <c r="K202" s="6">
        <v>8</v>
      </c>
      <c r="L202" s="6" t="s">
        <v>50</v>
      </c>
      <c r="M202" s="6" t="s">
        <v>51</v>
      </c>
      <c r="N202" s="6"/>
      <c r="O202" s="6"/>
      <c r="P202" s="6">
        <v>7</v>
      </c>
      <c r="Q202" s="6" t="str">
        <f t="shared" si="15"/>
        <v>5-10</v>
      </c>
      <c r="R202" s="6" t="s">
        <v>102</v>
      </c>
      <c r="S202" s="6">
        <v>8</v>
      </c>
      <c r="T202" s="19" t="s">
        <v>85</v>
      </c>
      <c r="U202" s="6" t="s">
        <v>54</v>
      </c>
      <c r="V202" s="6" t="s">
        <v>86</v>
      </c>
      <c r="W202" s="6" t="s">
        <v>56</v>
      </c>
      <c r="X202" s="10"/>
      <c r="Y202" s="6" t="s">
        <v>57</v>
      </c>
      <c r="Z202" s="6" t="s">
        <v>61</v>
      </c>
      <c r="AA202" s="11">
        <v>1</v>
      </c>
      <c r="AJ202" s="12">
        <f t="shared" si="16"/>
        <v>2.5</v>
      </c>
      <c r="AL202" s="13">
        <f t="shared" si="17"/>
        <v>1</v>
      </c>
      <c r="AM202" s="14">
        <v>8.8999999999999999E-3</v>
      </c>
      <c r="AN202" s="14">
        <v>3</v>
      </c>
      <c r="AO202" s="13">
        <f t="shared" si="19"/>
        <v>0.13906250000000001</v>
      </c>
      <c r="AQ202" s="12">
        <f t="shared" si="18"/>
        <v>2.5000000000000001E-2</v>
      </c>
      <c r="AT202" s="23"/>
    </row>
    <row r="203" spans="1:46" s="22" customFormat="1" ht="12.75" customHeight="1" x14ac:dyDescent="0.2">
      <c r="A203" s="6">
        <v>20</v>
      </c>
      <c r="B203" s="12">
        <v>2</v>
      </c>
      <c r="C203" s="7">
        <v>39874</v>
      </c>
      <c r="D203" s="12" t="s">
        <v>151</v>
      </c>
      <c r="E203" s="8" t="s">
        <v>152</v>
      </c>
      <c r="F203" s="9" t="s">
        <v>153</v>
      </c>
      <c r="G203" s="9" t="s">
        <v>154</v>
      </c>
      <c r="H203" s="9" t="s">
        <v>155</v>
      </c>
      <c r="I203" s="12" t="s">
        <v>49</v>
      </c>
      <c r="J203" s="6">
        <v>3</v>
      </c>
      <c r="K203" s="6">
        <v>9</v>
      </c>
      <c r="L203" s="6" t="s">
        <v>167</v>
      </c>
      <c r="M203" s="6" t="s">
        <v>51</v>
      </c>
      <c r="N203" s="6"/>
      <c r="O203" s="6"/>
      <c r="P203" s="6">
        <v>7</v>
      </c>
      <c r="Q203" s="6" t="str">
        <f t="shared" si="15"/>
        <v>5-10</v>
      </c>
      <c r="R203" s="6" t="s">
        <v>102</v>
      </c>
      <c r="S203" s="6">
        <v>1</v>
      </c>
      <c r="T203" t="s">
        <v>53</v>
      </c>
      <c r="U203" t="s">
        <v>54</v>
      </c>
      <c r="V203" t="s">
        <v>55</v>
      </c>
      <c r="W203" t="s">
        <v>56</v>
      </c>
      <c r="X203" s="10"/>
      <c r="Y203" s="6" t="s">
        <v>57</v>
      </c>
      <c r="Z203" s="6" t="s">
        <v>58</v>
      </c>
      <c r="AA203" s="11">
        <v>4</v>
      </c>
      <c r="AB203" s="11">
        <v>4</v>
      </c>
      <c r="AC203" s="11">
        <v>5</v>
      </c>
      <c r="AD203" s="11"/>
      <c r="AE203" s="11"/>
      <c r="AF203" s="11"/>
      <c r="AG203" s="11"/>
      <c r="AH203" s="11"/>
      <c r="AI203" s="11"/>
      <c r="AJ203" s="12">
        <f t="shared" si="16"/>
        <v>8.8461538461538467</v>
      </c>
      <c r="AK203" s="12"/>
      <c r="AL203" s="13">
        <f t="shared" si="17"/>
        <v>13</v>
      </c>
      <c r="AM203" s="14">
        <v>9.2999999999999992E-3</v>
      </c>
      <c r="AN203" s="14">
        <v>3.07</v>
      </c>
      <c r="AO203" s="13">
        <f t="shared" si="19"/>
        <v>7.4992740899049792</v>
      </c>
      <c r="AP203" s="13"/>
      <c r="AQ203" s="12">
        <f t="shared" si="18"/>
        <v>0.32500000000000001</v>
      </c>
      <c r="AR203" s="12"/>
      <c r="AS203" s="12"/>
      <c r="AT203" s="23"/>
    </row>
    <row r="204" spans="1:46" ht="12.75" customHeight="1" x14ac:dyDescent="0.2">
      <c r="A204" s="6">
        <v>20</v>
      </c>
      <c r="B204" s="12">
        <v>2</v>
      </c>
      <c r="C204" s="7">
        <v>39874</v>
      </c>
      <c r="D204" s="12" t="s">
        <v>151</v>
      </c>
      <c r="E204" s="8" t="s">
        <v>152</v>
      </c>
      <c r="F204" s="9" t="s">
        <v>153</v>
      </c>
      <c r="G204" s="9" t="s">
        <v>154</v>
      </c>
      <c r="H204" s="9" t="s">
        <v>155</v>
      </c>
      <c r="I204" s="12" t="s">
        <v>49</v>
      </c>
      <c r="J204" s="6">
        <v>3</v>
      </c>
      <c r="K204" s="6">
        <v>9</v>
      </c>
      <c r="L204" s="6" t="s">
        <v>167</v>
      </c>
      <c r="M204" s="6" t="s">
        <v>51</v>
      </c>
      <c r="N204" s="6"/>
      <c r="O204" s="6"/>
      <c r="P204" s="6">
        <v>7</v>
      </c>
      <c r="Q204" s="6" t="str">
        <f t="shared" si="15"/>
        <v>5-10</v>
      </c>
      <c r="R204" s="6" t="s">
        <v>102</v>
      </c>
      <c r="S204" s="6">
        <v>2</v>
      </c>
      <c r="T204" t="s">
        <v>164</v>
      </c>
      <c r="U204" t="s">
        <v>162</v>
      </c>
      <c r="V204" t="s">
        <v>163</v>
      </c>
      <c r="W204" t="s">
        <v>56</v>
      </c>
      <c r="X204" s="10"/>
      <c r="Y204" s="10" t="s">
        <v>57</v>
      </c>
      <c r="Z204" s="10" t="s">
        <v>61</v>
      </c>
      <c r="AA204" s="11">
        <v>2</v>
      </c>
      <c r="AJ204" s="12">
        <f t="shared" si="16"/>
        <v>2.5</v>
      </c>
      <c r="AL204" s="13">
        <f t="shared" si="17"/>
        <v>2</v>
      </c>
      <c r="AM204" s="14">
        <v>1.5599999999999999E-2</v>
      </c>
      <c r="AN204" s="14">
        <v>3.13</v>
      </c>
      <c r="AO204" s="13">
        <f t="shared" si="19"/>
        <v>0.27458501045858014</v>
      </c>
      <c r="AQ204" s="12">
        <f t="shared" si="18"/>
        <v>0.05</v>
      </c>
      <c r="AT204" s="23"/>
    </row>
    <row r="205" spans="1:46" s="22" customFormat="1" ht="12.75" customHeight="1" x14ac:dyDescent="0.2">
      <c r="A205" s="6">
        <v>20</v>
      </c>
      <c r="B205" s="12">
        <v>2</v>
      </c>
      <c r="C205" s="7">
        <v>39874</v>
      </c>
      <c r="D205" s="12" t="s">
        <v>151</v>
      </c>
      <c r="E205" s="8" t="s">
        <v>152</v>
      </c>
      <c r="F205" s="9" t="s">
        <v>153</v>
      </c>
      <c r="G205" s="9" t="s">
        <v>154</v>
      </c>
      <c r="H205" s="9" t="s">
        <v>155</v>
      </c>
      <c r="I205" s="12" t="s">
        <v>49</v>
      </c>
      <c r="J205" s="6">
        <v>3</v>
      </c>
      <c r="K205" s="6">
        <v>9</v>
      </c>
      <c r="L205" s="6" t="s">
        <v>167</v>
      </c>
      <c r="M205" s="6" t="s">
        <v>51</v>
      </c>
      <c r="N205" s="6"/>
      <c r="O205" s="6"/>
      <c r="P205" s="6">
        <v>7</v>
      </c>
      <c r="Q205" s="6" t="str">
        <f t="shared" si="15"/>
        <v>5-10</v>
      </c>
      <c r="R205" s="6" t="s">
        <v>102</v>
      </c>
      <c r="S205" s="6">
        <v>3</v>
      </c>
      <c r="T205" t="s">
        <v>118</v>
      </c>
      <c r="U205" t="s">
        <v>66</v>
      </c>
      <c r="V205" t="s">
        <v>119</v>
      </c>
      <c r="W205" t="s">
        <v>56</v>
      </c>
      <c r="X205" s="10"/>
      <c r="Y205" s="6" t="s">
        <v>57</v>
      </c>
      <c r="Z205" s="6" t="s">
        <v>61</v>
      </c>
      <c r="AA205" s="11"/>
      <c r="AB205" s="11">
        <v>3</v>
      </c>
      <c r="AC205" s="11">
        <v>2</v>
      </c>
      <c r="AD205" s="11"/>
      <c r="AE205" s="11"/>
      <c r="AF205" s="11"/>
      <c r="AG205" s="11"/>
      <c r="AH205" s="11"/>
      <c r="AI205" s="11"/>
      <c r="AJ205" s="12">
        <f t="shared" si="16"/>
        <v>10.5</v>
      </c>
      <c r="AK205" s="12"/>
      <c r="AL205" s="13">
        <f t="shared" si="17"/>
        <v>5</v>
      </c>
      <c r="AM205" s="14">
        <v>2.5999999999999999E-2</v>
      </c>
      <c r="AN205" s="14">
        <v>2.87</v>
      </c>
      <c r="AO205" s="13">
        <f t="shared" si="19"/>
        <v>22.171069140115289</v>
      </c>
      <c r="AP205" s="13"/>
      <c r="AQ205" s="12">
        <f t="shared" si="18"/>
        <v>0.125</v>
      </c>
      <c r="AR205" s="12"/>
      <c r="AS205" s="12"/>
      <c r="AT205" s="23"/>
    </row>
    <row r="206" spans="1:46" ht="12.75" customHeight="1" x14ac:dyDescent="0.2">
      <c r="A206" s="6">
        <v>20</v>
      </c>
      <c r="B206" s="12">
        <v>2</v>
      </c>
      <c r="C206" s="7">
        <v>39874</v>
      </c>
      <c r="D206" s="12" t="s">
        <v>151</v>
      </c>
      <c r="E206" s="8" t="s">
        <v>152</v>
      </c>
      <c r="F206" s="9" t="s">
        <v>153</v>
      </c>
      <c r="G206" s="9" t="s">
        <v>154</v>
      </c>
      <c r="H206" s="9" t="s">
        <v>155</v>
      </c>
      <c r="I206" s="12" t="s">
        <v>49</v>
      </c>
      <c r="J206" s="6">
        <v>3</v>
      </c>
      <c r="K206" s="6">
        <v>9</v>
      </c>
      <c r="L206" s="6" t="s">
        <v>167</v>
      </c>
      <c r="M206" s="6" t="s">
        <v>51</v>
      </c>
      <c r="N206" s="6"/>
      <c r="O206" s="6"/>
      <c r="P206" s="6">
        <v>7</v>
      </c>
      <c r="Q206" s="6" t="str">
        <f t="shared" si="15"/>
        <v>5-10</v>
      </c>
      <c r="R206" s="6" t="s">
        <v>102</v>
      </c>
      <c r="S206" s="6">
        <v>4</v>
      </c>
      <c r="T206" t="s">
        <v>161</v>
      </c>
      <c r="U206" t="s">
        <v>162</v>
      </c>
      <c r="V206" t="s">
        <v>163</v>
      </c>
      <c r="W206" s="20" t="s">
        <v>56</v>
      </c>
      <c r="X206" s="10"/>
      <c r="Y206" s="10" t="s">
        <v>57</v>
      </c>
      <c r="Z206" s="10" t="s">
        <v>61</v>
      </c>
      <c r="AB206" s="11">
        <v>2</v>
      </c>
      <c r="AJ206" s="12">
        <f t="shared" si="16"/>
        <v>7.5</v>
      </c>
      <c r="AL206" s="13">
        <f t="shared" si="17"/>
        <v>2</v>
      </c>
      <c r="AM206" s="14">
        <v>1.9300000000000001E-2</v>
      </c>
      <c r="AN206" s="14">
        <v>2.96</v>
      </c>
      <c r="AO206" s="13">
        <f t="shared" si="19"/>
        <v>7.5117071566069322</v>
      </c>
      <c r="AQ206" s="12">
        <f t="shared" si="18"/>
        <v>0.05</v>
      </c>
      <c r="AT206" s="23"/>
    </row>
    <row r="207" spans="1:46" ht="12.75" customHeight="1" x14ac:dyDescent="0.2">
      <c r="A207" s="6">
        <v>20</v>
      </c>
      <c r="B207" s="12">
        <v>2</v>
      </c>
      <c r="C207" s="7">
        <v>39874</v>
      </c>
      <c r="D207" s="12" t="s">
        <v>151</v>
      </c>
      <c r="E207" s="8" t="s">
        <v>152</v>
      </c>
      <c r="F207" s="9" t="s">
        <v>153</v>
      </c>
      <c r="G207" s="9" t="s">
        <v>154</v>
      </c>
      <c r="H207" s="9" t="s">
        <v>155</v>
      </c>
      <c r="I207" s="12" t="s">
        <v>49</v>
      </c>
      <c r="J207" s="6">
        <v>3</v>
      </c>
      <c r="K207" s="6">
        <v>9</v>
      </c>
      <c r="L207" s="6" t="s">
        <v>167</v>
      </c>
      <c r="M207" s="6" t="s">
        <v>51</v>
      </c>
      <c r="N207" s="6"/>
      <c r="O207" s="6"/>
      <c r="P207" s="6">
        <v>7</v>
      </c>
      <c r="Q207" s="6" t="str">
        <f t="shared" si="15"/>
        <v>5-10</v>
      </c>
      <c r="R207" s="6" t="s">
        <v>102</v>
      </c>
      <c r="S207" s="6">
        <v>5</v>
      </c>
      <c r="T207" s="16" t="s">
        <v>71</v>
      </c>
      <c r="U207" s="6" t="s">
        <v>72</v>
      </c>
      <c r="V207" s="16" t="s">
        <v>73</v>
      </c>
      <c r="W207" s="16" t="s">
        <v>56</v>
      </c>
      <c r="X207" s="6"/>
      <c r="Y207" s="6" t="s">
        <v>57</v>
      </c>
      <c r="Z207" s="6" t="s">
        <v>61</v>
      </c>
      <c r="AA207" s="11">
        <v>1</v>
      </c>
      <c r="AJ207" s="12">
        <f t="shared" si="16"/>
        <v>2.5</v>
      </c>
      <c r="AL207" s="13">
        <f t="shared" si="17"/>
        <v>1</v>
      </c>
      <c r="AM207" s="14">
        <v>2.5100000000000001E-2</v>
      </c>
      <c r="AN207" s="14">
        <v>3.0760000000000001</v>
      </c>
      <c r="AO207" s="13">
        <f t="shared" si="19"/>
        <v>0.42047210410157781</v>
      </c>
      <c r="AQ207" s="12">
        <f t="shared" si="18"/>
        <v>2.5000000000000001E-2</v>
      </c>
      <c r="AS207" s="22"/>
      <c r="AT207" s="23"/>
    </row>
    <row r="208" spans="1:46" ht="12.75" customHeight="1" x14ac:dyDescent="0.2">
      <c r="A208" s="6">
        <v>20</v>
      </c>
      <c r="B208" s="12">
        <v>2</v>
      </c>
      <c r="C208" s="7">
        <v>39874</v>
      </c>
      <c r="D208" s="12" t="s">
        <v>151</v>
      </c>
      <c r="E208" s="8" t="s">
        <v>152</v>
      </c>
      <c r="F208" s="9" t="s">
        <v>153</v>
      </c>
      <c r="G208" s="9" t="s">
        <v>154</v>
      </c>
      <c r="H208" s="9" t="s">
        <v>155</v>
      </c>
      <c r="I208" s="12" t="s">
        <v>49</v>
      </c>
      <c r="J208" s="6">
        <v>3</v>
      </c>
      <c r="K208" s="6">
        <v>9</v>
      </c>
      <c r="L208" s="6" t="s">
        <v>167</v>
      </c>
      <c r="M208" s="6" t="s">
        <v>51</v>
      </c>
      <c r="N208" s="6"/>
      <c r="O208" s="6"/>
      <c r="P208" s="6">
        <v>7</v>
      </c>
      <c r="Q208" s="6" t="str">
        <f t="shared" si="15"/>
        <v>5-10</v>
      </c>
      <c r="R208" s="6" t="s">
        <v>102</v>
      </c>
      <c r="S208" s="6">
        <v>6</v>
      </c>
      <c r="T208" s="16" t="s">
        <v>160</v>
      </c>
      <c r="U208" t="s">
        <v>54</v>
      </c>
      <c r="V208" s="16" t="s">
        <v>63</v>
      </c>
      <c r="W208" s="16" t="s">
        <v>56</v>
      </c>
      <c r="X208" s="6"/>
      <c r="Y208" s="6" t="s">
        <v>57</v>
      </c>
      <c r="Z208" s="6" t="s">
        <v>58</v>
      </c>
      <c r="AC208" s="11">
        <v>1</v>
      </c>
      <c r="AJ208" s="12">
        <f t="shared" si="16"/>
        <v>15</v>
      </c>
      <c r="AK208" s="14">
        <f>AJ208/1.11359</f>
        <v>13.469948544796559</v>
      </c>
      <c r="AL208" s="13">
        <f t="shared" si="17"/>
        <v>1</v>
      </c>
      <c r="AM208" s="14">
        <v>1.4800000000000001E-2</v>
      </c>
      <c r="AN208" s="14">
        <v>3.1669999999999998</v>
      </c>
      <c r="AO208" s="13">
        <f t="shared" si="19"/>
        <v>78.513209826723369</v>
      </c>
      <c r="AQ208" s="12">
        <f t="shared" si="18"/>
        <v>2.5000000000000001E-2</v>
      </c>
      <c r="AT208" s="23"/>
    </row>
    <row r="209" spans="1:46" ht="12.75" customHeight="1" x14ac:dyDescent="0.2">
      <c r="A209" s="6">
        <v>21</v>
      </c>
      <c r="B209" s="12">
        <v>2</v>
      </c>
      <c r="C209" s="7">
        <v>39874</v>
      </c>
      <c r="D209" s="12" t="s">
        <v>151</v>
      </c>
      <c r="E209" s="8" t="s">
        <v>152</v>
      </c>
      <c r="F209" s="9" t="s">
        <v>153</v>
      </c>
      <c r="G209" s="9" t="s">
        <v>154</v>
      </c>
      <c r="H209" s="9" t="s">
        <v>155</v>
      </c>
      <c r="I209" s="12" t="s">
        <v>49</v>
      </c>
      <c r="J209" s="6">
        <v>3</v>
      </c>
      <c r="K209" s="6">
        <v>10</v>
      </c>
      <c r="L209" s="6" t="s">
        <v>50</v>
      </c>
      <c r="M209" s="6" t="s">
        <v>51</v>
      </c>
      <c r="N209" s="6"/>
      <c r="O209" s="6"/>
      <c r="P209" s="6">
        <v>7</v>
      </c>
      <c r="Q209" s="6" t="str">
        <f t="shared" si="15"/>
        <v>5-10</v>
      </c>
      <c r="R209" s="6" t="s">
        <v>102</v>
      </c>
      <c r="S209" s="6">
        <v>1</v>
      </c>
      <c r="T209" t="s">
        <v>161</v>
      </c>
      <c r="U209" t="s">
        <v>162</v>
      </c>
      <c r="V209" t="s">
        <v>163</v>
      </c>
      <c r="W209" s="20" t="s">
        <v>56</v>
      </c>
      <c r="X209" s="6"/>
      <c r="Y209" s="10" t="s">
        <v>57</v>
      </c>
      <c r="Z209" s="10" t="s">
        <v>61</v>
      </c>
      <c r="AB209" s="11">
        <v>2</v>
      </c>
      <c r="AJ209" s="12">
        <f t="shared" si="16"/>
        <v>7.5</v>
      </c>
      <c r="AL209" s="13">
        <f t="shared" si="17"/>
        <v>2</v>
      </c>
      <c r="AM209" s="14">
        <v>1.9300000000000001E-2</v>
      </c>
      <c r="AN209" s="14">
        <v>2.96</v>
      </c>
      <c r="AO209" s="13">
        <f t="shared" si="19"/>
        <v>7.5117071566069322</v>
      </c>
      <c r="AQ209" s="12">
        <f t="shared" si="18"/>
        <v>0.05</v>
      </c>
      <c r="AT209" s="23"/>
    </row>
    <row r="210" spans="1:46" ht="12.75" customHeight="1" x14ac:dyDescent="0.2">
      <c r="A210" s="6">
        <v>21</v>
      </c>
      <c r="B210" s="12">
        <v>2</v>
      </c>
      <c r="C210" s="7">
        <v>39874</v>
      </c>
      <c r="D210" s="12" t="s">
        <v>151</v>
      </c>
      <c r="E210" s="8" t="s">
        <v>152</v>
      </c>
      <c r="F210" s="9" t="s">
        <v>153</v>
      </c>
      <c r="G210" s="9" t="s">
        <v>154</v>
      </c>
      <c r="H210" s="9" t="s">
        <v>155</v>
      </c>
      <c r="I210" s="12" t="s">
        <v>49</v>
      </c>
      <c r="J210" s="6">
        <v>3</v>
      </c>
      <c r="K210" s="6">
        <v>10</v>
      </c>
      <c r="L210" s="6" t="s">
        <v>50</v>
      </c>
      <c r="M210" s="6" t="s">
        <v>51</v>
      </c>
      <c r="N210" s="6"/>
      <c r="O210" s="6"/>
      <c r="P210" s="6">
        <v>7</v>
      </c>
      <c r="Q210" s="6" t="str">
        <f t="shared" si="15"/>
        <v>5-10</v>
      </c>
      <c r="R210" s="6" t="s">
        <v>102</v>
      </c>
      <c r="S210" s="6">
        <v>2</v>
      </c>
      <c r="T210" t="s">
        <v>53</v>
      </c>
      <c r="U210" t="s">
        <v>54</v>
      </c>
      <c r="V210" t="s">
        <v>55</v>
      </c>
      <c r="W210" t="s">
        <v>56</v>
      </c>
      <c r="X210" s="6"/>
      <c r="Y210" s="6" t="s">
        <v>57</v>
      </c>
      <c r="Z210" s="6" t="s">
        <v>58</v>
      </c>
      <c r="AB210" s="11">
        <v>1</v>
      </c>
      <c r="AC210" s="11">
        <v>2</v>
      </c>
      <c r="AJ210" s="12">
        <f t="shared" si="16"/>
        <v>12.5</v>
      </c>
      <c r="AL210" s="13">
        <f t="shared" si="17"/>
        <v>3</v>
      </c>
      <c r="AM210" s="14">
        <v>9.2999999999999992E-3</v>
      </c>
      <c r="AN210" s="14">
        <v>3.07</v>
      </c>
      <c r="AO210" s="13">
        <f t="shared" si="19"/>
        <v>21.676875760595131</v>
      </c>
      <c r="AQ210" s="12">
        <f t="shared" si="18"/>
        <v>7.4999999999999997E-2</v>
      </c>
      <c r="AS210" s="22"/>
      <c r="AT210" s="23"/>
    </row>
    <row r="211" spans="1:46" ht="12.75" customHeight="1" x14ac:dyDescent="0.2">
      <c r="A211" s="6">
        <v>21</v>
      </c>
      <c r="B211" s="12">
        <v>2</v>
      </c>
      <c r="C211" s="7">
        <v>39874</v>
      </c>
      <c r="D211" s="12" t="s">
        <v>151</v>
      </c>
      <c r="E211" s="8" t="s">
        <v>152</v>
      </c>
      <c r="F211" s="9" t="s">
        <v>153</v>
      </c>
      <c r="G211" s="9" t="s">
        <v>154</v>
      </c>
      <c r="H211" s="9" t="s">
        <v>155</v>
      </c>
      <c r="I211" s="12" t="s">
        <v>49</v>
      </c>
      <c r="J211" s="6">
        <v>3</v>
      </c>
      <c r="K211" s="6">
        <v>10</v>
      </c>
      <c r="L211" s="6" t="s">
        <v>50</v>
      </c>
      <c r="M211" s="6" t="s">
        <v>51</v>
      </c>
      <c r="N211" s="6"/>
      <c r="O211" s="6"/>
      <c r="P211" s="6">
        <v>7</v>
      </c>
      <c r="Q211" s="6" t="str">
        <f t="shared" si="15"/>
        <v>5-10</v>
      </c>
      <c r="R211" s="6" t="s">
        <v>102</v>
      </c>
      <c r="S211" s="6">
        <v>3</v>
      </c>
      <c r="T211" t="s">
        <v>130</v>
      </c>
      <c r="U211" t="s">
        <v>69</v>
      </c>
      <c r="V211" t="s">
        <v>70</v>
      </c>
      <c r="W211" t="s">
        <v>56</v>
      </c>
      <c r="X211" s="6"/>
      <c r="Y211" s="10" t="s">
        <v>57</v>
      </c>
      <c r="Z211" s="10" t="s">
        <v>61</v>
      </c>
      <c r="AC211" s="11">
        <v>1</v>
      </c>
      <c r="AJ211" s="12">
        <f t="shared" si="16"/>
        <v>15</v>
      </c>
      <c r="AL211" s="13">
        <f t="shared" si="17"/>
        <v>1</v>
      </c>
      <c r="AM211" s="14">
        <v>1.9400000000000001E-2</v>
      </c>
      <c r="AN211" s="14">
        <v>2.8527999999999998</v>
      </c>
      <c r="AO211" s="13">
        <f t="shared" si="19"/>
        <v>43.949594636091526</v>
      </c>
      <c r="AQ211" s="12">
        <f t="shared" si="18"/>
        <v>2.5000000000000001E-2</v>
      </c>
      <c r="AT211" s="23"/>
    </row>
    <row r="212" spans="1:46" ht="12.75" customHeight="1" x14ac:dyDescent="0.2">
      <c r="A212" s="6">
        <v>163</v>
      </c>
      <c r="B212" s="6">
        <v>2</v>
      </c>
      <c r="C212" s="7">
        <v>39874</v>
      </c>
      <c r="D212" s="6" t="s">
        <v>151</v>
      </c>
      <c r="E212" s="8" t="s">
        <v>152</v>
      </c>
      <c r="F212" s="9" t="s">
        <v>153</v>
      </c>
      <c r="G212" s="9" t="s">
        <v>154</v>
      </c>
      <c r="H212" s="9" t="s">
        <v>155</v>
      </c>
      <c r="I212" s="6" t="s">
        <v>100</v>
      </c>
      <c r="J212" s="6">
        <v>3</v>
      </c>
      <c r="K212" s="6">
        <v>1</v>
      </c>
      <c r="L212" s="6" t="s">
        <v>101</v>
      </c>
      <c r="M212" s="6" t="s">
        <v>51</v>
      </c>
      <c r="N212" s="6"/>
      <c r="O212" s="6"/>
      <c r="P212" s="10">
        <v>7</v>
      </c>
      <c r="Q212" s="10" t="str">
        <f t="shared" si="15"/>
        <v>5-10</v>
      </c>
      <c r="R212" s="6" t="s">
        <v>102</v>
      </c>
      <c r="S212" s="6">
        <v>1</v>
      </c>
      <c r="T212" s="16" t="s">
        <v>160</v>
      </c>
      <c r="U212" t="s">
        <v>54</v>
      </c>
      <c r="V212" s="16" t="s">
        <v>63</v>
      </c>
      <c r="W212" s="16" t="s">
        <v>56</v>
      </c>
      <c r="X212" s="6"/>
      <c r="Y212" s="6" t="s">
        <v>57</v>
      </c>
      <c r="Z212" s="6" t="s">
        <v>58</v>
      </c>
      <c r="AC212" s="11">
        <v>1</v>
      </c>
      <c r="AJ212" s="12">
        <f t="shared" si="16"/>
        <v>15</v>
      </c>
      <c r="AK212" s="14">
        <f>AJ212/1.11359</f>
        <v>13.469948544796559</v>
      </c>
      <c r="AL212" s="13">
        <f t="shared" si="17"/>
        <v>1</v>
      </c>
      <c r="AM212" s="14">
        <v>1.4800000000000001E-2</v>
      </c>
      <c r="AN212" s="14">
        <v>3.1669999999999998</v>
      </c>
      <c r="AO212" s="13">
        <f t="shared" si="19"/>
        <v>78.513209826723369</v>
      </c>
      <c r="AQ212" s="12">
        <f t="shared" si="18"/>
        <v>2.5000000000000001E-2</v>
      </c>
      <c r="AS212" s="12" t="s">
        <v>168</v>
      </c>
    </row>
    <row r="213" spans="1:46" ht="12.75" customHeight="1" x14ac:dyDescent="0.2">
      <c r="A213" s="6">
        <v>163</v>
      </c>
      <c r="B213" s="6">
        <v>2</v>
      </c>
      <c r="C213" s="7">
        <v>39874</v>
      </c>
      <c r="D213" s="6" t="s">
        <v>151</v>
      </c>
      <c r="E213" s="8" t="s">
        <v>152</v>
      </c>
      <c r="F213" s="9" t="s">
        <v>153</v>
      </c>
      <c r="G213" s="9" t="s">
        <v>154</v>
      </c>
      <c r="H213" s="9" t="s">
        <v>155</v>
      </c>
      <c r="I213" s="6" t="s">
        <v>100</v>
      </c>
      <c r="J213" s="6">
        <v>3</v>
      </c>
      <c r="K213" s="6">
        <v>1</v>
      </c>
      <c r="L213" s="6" t="s">
        <v>101</v>
      </c>
      <c r="M213" s="6" t="s">
        <v>51</v>
      </c>
      <c r="N213" s="6"/>
      <c r="O213" s="6"/>
      <c r="P213" s="10">
        <v>7</v>
      </c>
      <c r="Q213" s="10" t="str">
        <f t="shared" si="15"/>
        <v>5-10</v>
      </c>
      <c r="R213" s="6" t="s">
        <v>102</v>
      </c>
      <c r="S213" s="6">
        <v>2</v>
      </c>
      <c r="T213" t="s">
        <v>62</v>
      </c>
      <c r="U213" t="s">
        <v>54</v>
      </c>
      <c r="V213" t="s">
        <v>63</v>
      </c>
      <c r="W213" t="s">
        <v>56</v>
      </c>
      <c r="X213" s="6"/>
      <c r="Y213" s="6" t="s">
        <v>57</v>
      </c>
      <c r="Z213" s="6" t="s">
        <v>64</v>
      </c>
      <c r="AB213" s="11">
        <v>1</v>
      </c>
      <c r="AC213" s="11">
        <v>1</v>
      </c>
      <c r="AJ213" s="12">
        <f t="shared" si="16"/>
        <v>11.25</v>
      </c>
      <c r="AK213">
        <f>AJ213/1.08687</f>
        <v>10.350823925584477</v>
      </c>
      <c r="AL213" s="13">
        <f t="shared" si="17"/>
        <v>2</v>
      </c>
      <c r="AM213" s="14">
        <v>1.21E-2</v>
      </c>
      <c r="AN213" s="14">
        <v>3.161</v>
      </c>
      <c r="AO213" s="13">
        <f t="shared" si="19"/>
        <v>25.437738225382553</v>
      </c>
      <c r="AQ213" s="12">
        <f t="shared" si="18"/>
        <v>0.05</v>
      </c>
    </row>
    <row r="214" spans="1:46" ht="12.75" customHeight="1" x14ac:dyDescent="0.2">
      <c r="A214" s="6">
        <v>163</v>
      </c>
      <c r="B214" s="6">
        <v>2</v>
      </c>
      <c r="C214" s="7">
        <v>39874</v>
      </c>
      <c r="D214" s="6" t="s">
        <v>151</v>
      </c>
      <c r="E214" s="8" t="s">
        <v>152</v>
      </c>
      <c r="F214" s="9" t="s">
        <v>153</v>
      </c>
      <c r="G214" s="9" t="s">
        <v>154</v>
      </c>
      <c r="H214" s="9" t="s">
        <v>155</v>
      </c>
      <c r="I214" s="6" t="s">
        <v>100</v>
      </c>
      <c r="J214" s="6">
        <v>3</v>
      </c>
      <c r="K214" s="6">
        <v>1</v>
      </c>
      <c r="L214" s="6" t="s">
        <v>101</v>
      </c>
      <c r="M214" s="6" t="s">
        <v>51</v>
      </c>
      <c r="N214" s="6"/>
      <c r="O214" s="6"/>
      <c r="P214" s="10">
        <v>7</v>
      </c>
      <c r="Q214" s="10" t="str">
        <f t="shared" si="15"/>
        <v>5-10</v>
      </c>
      <c r="R214" s="6" t="s">
        <v>102</v>
      </c>
      <c r="S214" s="6">
        <v>3</v>
      </c>
      <c r="T214" t="s">
        <v>164</v>
      </c>
      <c r="U214" t="s">
        <v>162</v>
      </c>
      <c r="V214" t="s">
        <v>163</v>
      </c>
      <c r="W214" t="s">
        <v>56</v>
      </c>
      <c r="X214" s="6"/>
      <c r="Y214" s="10" t="s">
        <v>57</v>
      </c>
      <c r="Z214" s="10" t="s">
        <v>61</v>
      </c>
      <c r="AA214" s="11">
        <v>1</v>
      </c>
      <c r="AJ214" s="12">
        <f t="shared" si="16"/>
        <v>2.5</v>
      </c>
      <c r="AL214" s="13">
        <f t="shared" si="17"/>
        <v>1</v>
      </c>
      <c r="AM214" s="14">
        <v>1.5599999999999999E-2</v>
      </c>
      <c r="AN214" s="14">
        <v>3.13</v>
      </c>
      <c r="AO214" s="13">
        <f t="shared" si="19"/>
        <v>0.27458501045858014</v>
      </c>
      <c r="AQ214" s="12">
        <f t="shared" si="18"/>
        <v>2.5000000000000001E-2</v>
      </c>
    </row>
    <row r="215" spans="1:46" ht="12.75" customHeight="1" x14ac:dyDescent="0.2">
      <c r="A215" s="6">
        <v>163</v>
      </c>
      <c r="B215" s="6">
        <v>2</v>
      </c>
      <c r="C215" s="7">
        <v>39874</v>
      </c>
      <c r="D215" s="6" t="s">
        <v>151</v>
      </c>
      <c r="E215" s="8" t="s">
        <v>152</v>
      </c>
      <c r="F215" s="9" t="s">
        <v>153</v>
      </c>
      <c r="G215" s="9" t="s">
        <v>154</v>
      </c>
      <c r="H215" s="9" t="s">
        <v>155</v>
      </c>
      <c r="I215" s="6" t="s">
        <v>100</v>
      </c>
      <c r="J215" s="6">
        <v>3</v>
      </c>
      <c r="K215" s="6">
        <v>1</v>
      </c>
      <c r="L215" s="6" t="s">
        <v>101</v>
      </c>
      <c r="M215" s="6" t="s">
        <v>51</v>
      </c>
      <c r="N215" s="6"/>
      <c r="O215" s="6"/>
      <c r="P215" s="10">
        <v>7</v>
      </c>
      <c r="Q215" s="10" t="str">
        <f t="shared" si="15"/>
        <v>5-10</v>
      </c>
      <c r="R215" s="6" t="s">
        <v>102</v>
      </c>
      <c r="S215" s="6">
        <v>4</v>
      </c>
      <c r="T215" t="s">
        <v>140</v>
      </c>
      <c r="U215" t="s">
        <v>66</v>
      </c>
      <c r="V215" t="s">
        <v>119</v>
      </c>
      <c r="W215" t="s">
        <v>56</v>
      </c>
      <c r="X215" s="6"/>
      <c r="Y215" s="6" t="s">
        <v>57</v>
      </c>
      <c r="Z215" s="6" t="s">
        <v>61</v>
      </c>
      <c r="AD215" s="11">
        <v>1</v>
      </c>
      <c r="AJ215" s="12">
        <f t="shared" si="16"/>
        <v>25</v>
      </c>
      <c r="AK215" s="14">
        <f>AJ215/1.03416</f>
        <v>24.17420901988087</v>
      </c>
      <c r="AL215" s="13">
        <f t="shared" si="17"/>
        <v>1</v>
      </c>
      <c r="AM215" s="14">
        <v>2.2499999999999999E-2</v>
      </c>
      <c r="AN215" s="14">
        <v>3</v>
      </c>
      <c r="AO215" s="13">
        <f t="shared" si="19"/>
        <v>351.5625</v>
      </c>
      <c r="AQ215" s="12">
        <f t="shared" si="18"/>
        <v>2.5000000000000001E-2</v>
      </c>
    </row>
    <row r="216" spans="1:46" ht="12.75" customHeight="1" x14ac:dyDescent="0.2">
      <c r="A216" s="6">
        <v>163</v>
      </c>
      <c r="B216" s="6">
        <v>2</v>
      </c>
      <c r="C216" s="7">
        <v>39874</v>
      </c>
      <c r="D216" s="6" t="s">
        <v>151</v>
      </c>
      <c r="E216" s="8" t="s">
        <v>152</v>
      </c>
      <c r="F216" s="9" t="s">
        <v>153</v>
      </c>
      <c r="G216" s="9" t="s">
        <v>154</v>
      </c>
      <c r="H216" s="9" t="s">
        <v>155</v>
      </c>
      <c r="I216" s="6" t="s">
        <v>100</v>
      </c>
      <c r="J216" s="6">
        <v>3</v>
      </c>
      <c r="K216" s="6">
        <v>1</v>
      </c>
      <c r="L216" s="6" t="s">
        <v>101</v>
      </c>
      <c r="M216" s="6" t="s">
        <v>51</v>
      </c>
      <c r="N216" s="6"/>
      <c r="O216" s="6"/>
      <c r="P216" s="10">
        <v>7</v>
      </c>
      <c r="Q216" s="10" t="str">
        <f t="shared" si="15"/>
        <v>5-10</v>
      </c>
      <c r="R216" s="6" t="s">
        <v>102</v>
      </c>
      <c r="S216" s="6">
        <v>5</v>
      </c>
      <c r="T216" t="s">
        <v>161</v>
      </c>
      <c r="U216" t="s">
        <v>162</v>
      </c>
      <c r="V216" t="s">
        <v>163</v>
      </c>
      <c r="W216" s="20" t="s">
        <v>56</v>
      </c>
      <c r="X216" s="6"/>
      <c r="Y216" s="10" t="s">
        <v>57</v>
      </c>
      <c r="Z216" s="10" t="s">
        <v>61</v>
      </c>
      <c r="AB216" s="11">
        <v>2</v>
      </c>
      <c r="AJ216" s="12">
        <f t="shared" si="16"/>
        <v>7.5</v>
      </c>
      <c r="AL216" s="13">
        <f t="shared" si="17"/>
        <v>2</v>
      </c>
      <c r="AM216" s="14">
        <v>1.9300000000000001E-2</v>
      </c>
      <c r="AN216" s="14">
        <v>2.96</v>
      </c>
      <c r="AO216" s="13">
        <f t="shared" si="19"/>
        <v>7.5117071566069322</v>
      </c>
      <c r="AQ216" s="12">
        <f t="shared" si="18"/>
        <v>0.05</v>
      </c>
    </row>
    <row r="217" spans="1:46" ht="12.75" customHeight="1" x14ac:dyDescent="0.2">
      <c r="A217" s="6">
        <v>163</v>
      </c>
      <c r="B217" s="6">
        <v>2</v>
      </c>
      <c r="C217" s="7">
        <v>39874</v>
      </c>
      <c r="D217" s="6" t="s">
        <v>151</v>
      </c>
      <c r="E217" s="8" t="s">
        <v>152</v>
      </c>
      <c r="F217" s="9" t="s">
        <v>153</v>
      </c>
      <c r="G217" s="9" t="s">
        <v>154</v>
      </c>
      <c r="H217" s="9" t="s">
        <v>155</v>
      </c>
      <c r="I217" s="6" t="s">
        <v>100</v>
      </c>
      <c r="J217" s="6">
        <v>3</v>
      </c>
      <c r="K217" s="6">
        <v>1</v>
      </c>
      <c r="L217" s="6" t="s">
        <v>101</v>
      </c>
      <c r="M217" s="6" t="s">
        <v>51</v>
      </c>
      <c r="N217" s="6"/>
      <c r="O217" s="6"/>
      <c r="P217" s="10">
        <v>7</v>
      </c>
      <c r="Q217" s="10" t="str">
        <f t="shared" si="15"/>
        <v>5-10</v>
      </c>
      <c r="R217" s="6" t="s">
        <v>102</v>
      </c>
      <c r="S217" s="6">
        <v>6</v>
      </c>
      <c r="T217" t="s">
        <v>53</v>
      </c>
      <c r="U217" t="s">
        <v>54</v>
      </c>
      <c r="V217" t="s">
        <v>55</v>
      </c>
      <c r="W217" t="s">
        <v>56</v>
      </c>
      <c r="X217" s="6"/>
      <c r="Y217" s="6" t="s">
        <v>57</v>
      </c>
      <c r="Z217" s="6" t="s">
        <v>58</v>
      </c>
      <c r="AA217" s="11">
        <v>1</v>
      </c>
      <c r="AB217" s="11">
        <v>3</v>
      </c>
      <c r="AJ217" s="12">
        <f t="shared" si="16"/>
        <v>6.25</v>
      </c>
      <c r="AL217" s="13">
        <f t="shared" si="17"/>
        <v>4</v>
      </c>
      <c r="AM217" s="14">
        <v>9.2999999999999992E-3</v>
      </c>
      <c r="AN217" s="14">
        <v>3.07</v>
      </c>
      <c r="AO217" s="13">
        <f t="shared" si="19"/>
        <v>2.5812769410525638</v>
      </c>
      <c r="AQ217" s="12">
        <f t="shared" si="18"/>
        <v>0.1</v>
      </c>
    </row>
    <row r="218" spans="1:46" ht="12.75" customHeight="1" x14ac:dyDescent="0.2">
      <c r="A218" s="6">
        <v>163</v>
      </c>
      <c r="B218" s="6">
        <v>2</v>
      </c>
      <c r="C218" s="7">
        <v>39874</v>
      </c>
      <c r="D218" s="6" t="s">
        <v>151</v>
      </c>
      <c r="E218" s="8" t="s">
        <v>152</v>
      </c>
      <c r="F218" s="9" t="s">
        <v>153</v>
      </c>
      <c r="G218" s="9" t="s">
        <v>154</v>
      </c>
      <c r="H218" s="9" t="s">
        <v>155</v>
      </c>
      <c r="I218" s="6" t="s">
        <v>100</v>
      </c>
      <c r="J218" s="6">
        <v>3</v>
      </c>
      <c r="K218" s="6">
        <v>1</v>
      </c>
      <c r="L218" s="6" t="s">
        <v>101</v>
      </c>
      <c r="M218" s="6" t="s">
        <v>51</v>
      </c>
      <c r="N218" s="6"/>
      <c r="O218" s="6"/>
      <c r="P218" s="10">
        <v>7</v>
      </c>
      <c r="Q218" s="10" t="str">
        <f t="shared" si="15"/>
        <v>5-10</v>
      </c>
      <c r="R218" s="6" t="s">
        <v>102</v>
      </c>
      <c r="S218" s="6">
        <v>7</v>
      </c>
      <c r="T218" s="16" t="s">
        <v>82</v>
      </c>
      <c r="U218" s="6" t="s">
        <v>72</v>
      </c>
      <c r="V218" s="16" t="s">
        <v>73</v>
      </c>
      <c r="W218" s="16" t="s">
        <v>56</v>
      </c>
      <c r="X218" s="6"/>
      <c r="Y218" s="6" t="s">
        <v>57</v>
      </c>
      <c r="Z218" s="6" t="s">
        <v>61</v>
      </c>
      <c r="AC218" s="11">
        <v>1</v>
      </c>
      <c r="AJ218" s="12">
        <f t="shared" si="16"/>
        <v>15</v>
      </c>
      <c r="AL218" s="13">
        <f t="shared" si="17"/>
        <v>1</v>
      </c>
      <c r="AM218" s="14">
        <v>2.9000000000000001E-2</v>
      </c>
      <c r="AN218" s="14">
        <v>2.98</v>
      </c>
      <c r="AO218" s="13">
        <f t="shared" si="19"/>
        <v>92.714988736016096</v>
      </c>
      <c r="AQ218" s="12">
        <f t="shared" si="18"/>
        <v>2.5000000000000001E-2</v>
      </c>
    </row>
    <row r="219" spans="1:46" ht="12.75" customHeight="1" x14ac:dyDescent="0.2">
      <c r="A219" s="6">
        <v>163</v>
      </c>
      <c r="B219" s="6">
        <v>2</v>
      </c>
      <c r="C219" s="7">
        <v>39874</v>
      </c>
      <c r="D219" s="6" t="s">
        <v>151</v>
      </c>
      <c r="E219" s="8" t="s">
        <v>152</v>
      </c>
      <c r="F219" s="9" t="s">
        <v>153</v>
      </c>
      <c r="G219" s="9" t="s">
        <v>154</v>
      </c>
      <c r="H219" s="9" t="s">
        <v>155</v>
      </c>
      <c r="I219" s="6" t="s">
        <v>100</v>
      </c>
      <c r="J219" s="6">
        <v>3</v>
      </c>
      <c r="K219" s="6">
        <v>1</v>
      </c>
      <c r="L219" s="6" t="s">
        <v>101</v>
      </c>
      <c r="M219" s="6" t="s">
        <v>51</v>
      </c>
      <c r="N219" s="6"/>
      <c r="O219" s="6"/>
      <c r="P219" s="10">
        <v>7</v>
      </c>
      <c r="Q219" s="10" t="str">
        <f t="shared" si="15"/>
        <v>5-10</v>
      </c>
      <c r="R219" s="6" t="s">
        <v>102</v>
      </c>
      <c r="S219" s="6">
        <v>8</v>
      </c>
      <c r="T219" t="s">
        <v>118</v>
      </c>
      <c r="U219" t="s">
        <v>66</v>
      </c>
      <c r="V219" t="s">
        <v>119</v>
      </c>
      <c r="W219" t="s">
        <v>56</v>
      </c>
      <c r="X219" s="6"/>
      <c r="Y219" s="6" t="s">
        <v>57</v>
      </c>
      <c r="Z219" s="6" t="s">
        <v>61</v>
      </c>
      <c r="AB219" s="11">
        <v>2</v>
      </c>
      <c r="AC219" s="11">
        <v>1</v>
      </c>
      <c r="AJ219" s="12">
        <f t="shared" si="16"/>
        <v>10</v>
      </c>
      <c r="AL219" s="13">
        <f t="shared" si="17"/>
        <v>3</v>
      </c>
      <c r="AM219" s="14">
        <v>2.5999999999999999E-2</v>
      </c>
      <c r="AN219" s="14">
        <v>2.87</v>
      </c>
      <c r="AO219" s="13">
        <f t="shared" si="19"/>
        <v>19.274066273823873</v>
      </c>
      <c r="AQ219" s="12">
        <f t="shared" si="18"/>
        <v>7.4999999999999997E-2</v>
      </c>
    </row>
    <row r="220" spans="1:46" s="17" customFormat="1" ht="12.75" customHeight="1" x14ac:dyDescent="0.2">
      <c r="A220" s="6">
        <v>163</v>
      </c>
      <c r="B220" s="6">
        <v>2</v>
      </c>
      <c r="C220" s="7">
        <v>39874</v>
      </c>
      <c r="D220" s="6" t="s">
        <v>151</v>
      </c>
      <c r="E220" s="8" t="s">
        <v>152</v>
      </c>
      <c r="F220" s="9" t="s">
        <v>153</v>
      </c>
      <c r="G220" s="9" t="s">
        <v>154</v>
      </c>
      <c r="H220" s="9" t="s">
        <v>155</v>
      </c>
      <c r="I220" s="6" t="s">
        <v>100</v>
      </c>
      <c r="J220" s="6">
        <v>3</v>
      </c>
      <c r="K220" s="6">
        <v>1</v>
      </c>
      <c r="L220" s="6" t="s">
        <v>101</v>
      </c>
      <c r="M220" s="6" t="s">
        <v>51</v>
      </c>
      <c r="N220" s="6"/>
      <c r="O220" s="6"/>
      <c r="P220" s="10">
        <v>7</v>
      </c>
      <c r="Q220" s="10" t="str">
        <f t="shared" si="15"/>
        <v>5-10</v>
      </c>
      <c r="R220" s="6" t="s">
        <v>102</v>
      </c>
      <c r="S220" s="6">
        <v>9</v>
      </c>
      <c r="T220" t="s">
        <v>78</v>
      </c>
      <c r="U220" s="16" t="s">
        <v>75</v>
      </c>
      <c r="V220" t="s">
        <v>79</v>
      </c>
      <c r="W220" t="s">
        <v>56</v>
      </c>
      <c r="X220" s="6"/>
      <c r="Y220" s="10" t="s">
        <v>57</v>
      </c>
      <c r="Z220" s="10" t="s">
        <v>61</v>
      </c>
      <c r="AA220" s="11">
        <v>1</v>
      </c>
      <c r="AB220" s="11"/>
      <c r="AC220" s="11"/>
      <c r="AD220" s="11"/>
      <c r="AE220" s="11"/>
      <c r="AF220" s="11"/>
      <c r="AG220" s="11"/>
      <c r="AH220" s="11"/>
      <c r="AI220" s="11"/>
      <c r="AJ220" s="12">
        <f t="shared" si="16"/>
        <v>2.5</v>
      </c>
      <c r="AK220" s="12"/>
      <c r="AL220" s="13">
        <f t="shared" si="17"/>
        <v>1</v>
      </c>
      <c r="AM220" s="14">
        <v>1.09E-2</v>
      </c>
      <c r="AN220" s="14">
        <v>3.0249000000000001</v>
      </c>
      <c r="AO220" s="13">
        <f t="shared" si="19"/>
        <v>0.17424295598865394</v>
      </c>
      <c r="AP220" s="13"/>
      <c r="AQ220" s="12">
        <f t="shared" si="18"/>
        <v>2.5000000000000001E-2</v>
      </c>
      <c r="AR220" s="12"/>
      <c r="AS220" s="12"/>
      <c r="AT220" s="15"/>
    </row>
    <row r="221" spans="1:46" ht="12.75" customHeight="1" x14ac:dyDescent="0.2">
      <c r="A221" s="6">
        <v>163</v>
      </c>
      <c r="B221" s="6">
        <v>2</v>
      </c>
      <c r="C221" s="7">
        <v>39874</v>
      </c>
      <c r="D221" s="6" t="s">
        <v>151</v>
      </c>
      <c r="E221" s="8" t="s">
        <v>152</v>
      </c>
      <c r="F221" s="9" t="s">
        <v>153</v>
      </c>
      <c r="G221" s="9" t="s">
        <v>154</v>
      </c>
      <c r="H221" s="9" t="s">
        <v>155</v>
      </c>
      <c r="I221" s="6" t="s">
        <v>100</v>
      </c>
      <c r="J221" s="6">
        <v>3</v>
      </c>
      <c r="K221" s="6">
        <v>1</v>
      </c>
      <c r="L221" s="6" t="s">
        <v>101</v>
      </c>
      <c r="M221" s="6" t="s">
        <v>51</v>
      </c>
      <c r="N221" s="6"/>
      <c r="O221" s="6"/>
      <c r="P221" s="10">
        <v>7</v>
      </c>
      <c r="Q221" s="10" t="str">
        <f t="shared" si="15"/>
        <v>5-10</v>
      </c>
      <c r="R221" s="6" t="s">
        <v>102</v>
      </c>
      <c r="S221" s="6">
        <v>10</v>
      </c>
      <c r="T221" t="s">
        <v>134</v>
      </c>
      <c r="U221" s="6" t="s">
        <v>114</v>
      </c>
      <c r="V221" s="6" t="s">
        <v>135</v>
      </c>
      <c r="W221" s="6" t="s">
        <v>136</v>
      </c>
      <c r="X221" s="6"/>
      <c r="Y221" s="10" t="s">
        <v>57</v>
      </c>
      <c r="Z221" s="10" t="s">
        <v>61</v>
      </c>
      <c r="AB221" s="11">
        <v>1</v>
      </c>
      <c r="AJ221" s="12">
        <f t="shared" si="16"/>
        <v>7.5</v>
      </c>
      <c r="AL221" s="13">
        <f t="shared" si="17"/>
        <v>1</v>
      </c>
      <c r="AM221" s="14">
        <v>3.4799999999999998E-2</v>
      </c>
      <c r="AN221" s="14">
        <v>2.85</v>
      </c>
      <c r="AO221" s="13">
        <f t="shared" si="19"/>
        <v>10.851851562443901</v>
      </c>
      <c r="AQ221" s="12">
        <f t="shared" si="18"/>
        <v>2.5000000000000001E-2</v>
      </c>
    </row>
    <row r="222" spans="1:46" ht="12.75" customHeight="1" x14ac:dyDescent="0.2">
      <c r="A222" s="6">
        <v>163</v>
      </c>
      <c r="B222" s="6">
        <v>2</v>
      </c>
      <c r="C222" s="7">
        <v>39874</v>
      </c>
      <c r="D222" s="6" t="s">
        <v>151</v>
      </c>
      <c r="E222" s="8" t="s">
        <v>152</v>
      </c>
      <c r="F222" s="9" t="s">
        <v>153</v>
      </c>
      <c r="G222" s="9" t="s">
        <v>154</v>
      </c>
      <c r="H222" s="9" t="s">
        <v>155</v>
      </c>
      <c r="I222" s="6" t="s">
        <v>100</v>
      </c>
      <c r="J222" s="6">
        <v>3</v>
      </c>
      <c r="K222" s="6">
        <v>1</v>
      </c>
      <c r="L222" s="6" t="s">
        <v>101</v>
      </c>
      <c r="M222" s="6" t="s">
        <v>51</v>
      </c>
      <c r="N222" s="6"/>
      <c r="O222" s="6"/>
      <c r="P222" s="10">
        <v>7</v>
      </c>
      <c r="Q222" s="10" t="str">
        <f t="shared" si="15"/>
        <v>5-10</v>
      </c>
      <c r="R222" s="6" t="s">
        <v>102</v>
      </c>
      <c r="S222" s="6">
        <v>11</v>
      </c>
      <c r="T222" t="s">
        <v>169</v>
      </c>
      <c r="U222" s="6" t="s">
        <v>54</v>
      </c>
      <c r="V222" s="6" t="s">
        <v>86</v>
      </c>
      <c r="W222" s="6" t="s">
        <v>56</v>
      </c>
      <c r="X222" s="6"/>
      <c r="Y222" s="6" t="s">
        <v>57</v>
      </c>
      <c r="Z222" s="6" t="s">
        <v>61</v>
      </c>
      <c r="AA222" s="11">
        <v>1</v>
      </c>
      <c r="AJ222" s="12">
        <f t="shared" si="16"/>
        <v>2.5</v>
      </c>
      <c r="AL222" s="13">
        <f t="shared" si="17"/>
        <v>1</v>
      </c>
      <c r="AM222" s="14">
        <v>1.2200000000000001E-2</v>
      </c>
      <c r="AN222" s="14">
        <v>2.95</v>
      </c>
      <c r="AO222" s="13">
        <f t="shared" si="19"/>
        <v>0.18208864169091182</v>
      </c>
      <c r="AQ222" s="12">
        <f t="shared" si="18"/>
        <v>2.5000000000000001E-2</v>
      </c>
    </row>
    <row r="223" spans="1:46" ht="12.75" customHeight="1" x14ac:dyDescent="0.2">
      <c r="A223" s="6">
        <v>164</v>
      </c>
      <c r="B223" s="6">
        <v>2</v>
      </c>
      <c r="C223" s="7">
        <v>39874</v>
      </c>
      <c r="D223" s="6" t="s">
        <v>151</v>
      </c>
      <c r="E223" s="8" t="s">
        <v>152</v>
      </c>
      <c r="F223" s="9" t="s">
        <v>153</v>
      </c>
      <c r="G223" s="9" t="s">
        <v>154</v>
      </c>
      <c r="H223" s="9" t="s">
        <v>155</v>
      </c>
      <c r="I223" s="6" t="s">
        <v>100</v>
      </c>
      <c r="J223" s="6">
        <v>3</v>
      </c>
      <c r="K223" s="6">
        <v>2</v>
      </c>
      <c r="L223" s="6" t="s">
        <v>101</v>
      </c>
      <c r="M223" s="6" t="s">
        <v>51</v>
      </c>
      <c r="N223" s="6"/>
      <c r="O223" s="6"/>
      <c r="P223" s="10">
        <v>7</v>
      </c>
      <c r="Q223" s="10" t="str">
        <f t="shared" si="15"/>
        <v>5-10</v>
      </c>
      <c r="R223" s="6" t="s">
        <v>102</v>
      </c>
      <c r="S223" s="6">
        <v>1</v>
      </c>
      <c r="T223" s="20" t="s">
        <v>170</v>
      </c>
      <c r="U223" t="s">
        <v>66</v>
      </c>
      <c r="V223" t="s">
        <v>119</v>
      </c>
      <c r="W223" t="s">
        <v>56</v>
      </c>
      <c r="X223" s="6"/>
      <c r="Y223" s="6" t="s">
        <v>57</v>
      </c>
      <c r="Z223" s="6" t="s">
        <v>61</v>
      </c>
      <c r="AD223" s="11">
        <v>1</v>
      </c>
      <c r="AJ223" s="12">
        <f t="shared" si="16"/>
        <v>25</v>
      </c>
      <c r="AL223" s="13">
        <f t="shared" si="17"/>
        <v>1</v>
      </c>
      <c r="AM223" s="21">
        <v>1.7899999999999999E-2</v>
      </c>
      <c r="AN223" s="21">
        <v>3</v>
      </c>
      <c r="AO223" s="13">
        <f t="shared" si="19"/>
        <v>279.6875</v>
      </c>
      <c r="AQ223" s="12">
        <f t="shared" si="18"/>
        <v>2.5000000000000001E-2</v>
      </c>
      <c r="AS223" s="12" t="s">
        <v>171</v>
      </c>
    </row>
    <row r="224" spans="1:46" ht="12.75" customHeight="1" x14ac:dyDescent="0.2">
      <c r="A224" s="6">
        <v>164</v>
      </c>
      <c r="B224" s="6">
        <v>2</v>
      </c>
      <c r="C224" s="7">
        <v>39874</v>
      </c>
      <c r="D224" s="6" t="s">
        <v>151</v>
      </c>
      <c r="E224" s="8" t="s">
        <v>152</v>
      </c>
      <c r="F224" s="9" t="s">
        <v>153</v>
      </c>
      <c r="G224" s="9" t="s">
        <v>154</v>
      </c>
      <c r="H224" s="9" t="s">
        <v>155</v>
      </c>
      <c r="I224" s="6" t="s">
        <v>100</v>
      </c>
      <c r="J224" s="6">
        <v>3</v>
      </c>
      <c r="K224" s="6">
        <v>2</v>
      </c>
      <c r="L224" s="6" t="s">
        <v>101</v>
      </c>
      <c r="M224" s="6" t="s">
        <v>51</v>
      </c>
      <c r="N224" s="6"/>
      <c r="O224" s="6"/>
      <c r="P224" s="10">
        <v>7</v>
      </c>
      <c r="Q224" s="10" t="str">
        <f t="shared" si="15"/>
        <v>5-10</v>
      </c>
      <c r="R224" s="6" t="s">
        <v>102</v>
      </c>
      <c r="S224" s="6">
        <v>2</v>
      </c>
      <c r="T224" t="s">
        <v>118</v>
      </c>
      <c r="U224" t="s">
        <v>66</v>
      </c>
      <c r="V224" t="s">
        <v>119</v>
      </c>
      <c r="W224" t="s">
        <v>56</v>
      </c>
      <c r="X224" s="6"/>
      <c r="Y224" s="6" t="s">
        <v>57</v>
      </c>
      <c r="Z224" s="6" t="s">
        <v>61</v>
      </c>
      <c r="AA224" s="11">
        <v>1</v>
      </c>
      <c r="AB224" s="11">
        <v>1</v>
      </c>
      <c r="AC224" s="11">
        <v>1</v>
      </c>
      <c r="AJ224" s="12">
        <f t="shared" si="16"/>
        <v>8.3333333333333339</v>
      </c>
      <c r="AL224" s="13">
        <f t="shared" si="17"/>
        <v>3</v>
      </c>
      <c r="AM224" s="14">
        <v>2.5999999999999999E-2</v>
      </c>
      <c r="AN224" s="14">
        <v>2.87</v>
      </c>
      <c r="AO224" s="13">
        <f t="shared" si="19"/>
        <v>11.421500728918087</v>
      </c>
      <c r="AQ224" s="12">
        <f t="shared" si="18"/>
        <v>7.4999999999999997E-2</v>
      </c>
    </row>
    <row r="225" spans="1:46" ht="12.75" customHeight="1" x14ac:dyDescent="0.2">
      <c r="A225" s="6">
        <v>164</v>
      </c>
      <c r="B225" s="6">
        <v>2</v>
      </c>
      <c r="C225" s="7">
        <v>39874</v>
      </c>
      <c r="D225" s="6" t="s">
        <v>151</v>
      </c>
      <c r="E225" s="8" t="s">
        <v>152</v>
      </c>
      <c r="F225" s="9" t="s">
        <v>153</v>
      </c>
      <c r="G225" s="9" t="s">
        <v>154</v>
      </c>
      <c r="H225" s="9" t="s">
        <v>155</v>
      </c>
      <c r="I225" s="6" t="s">
        <v>100</v>
      </c>
      <c r="J225" s="6">
        <v>3</v>
      </c>
      <c r="K225" s="6">
        <v>2</v>
      </c>
      <c r="L225" s="6" t="s">
        <v>101</v>
      </c>
      <c r="M225" s="6" t="s">
        <v>51</v>
      </c>
      <c r="N225" s="6"/>
      <c r="O225" s="6"/>
      <c r="P225" s="10">
        <v>7</v>
      </c>
      <c r="Q225" s="10" t="str">
        <f t="shared" si="15"/>
        <v>5-10</v>
      </c>
      <c r="R225" s="6" t="s">
        <v>102</v>
      </c>
      <c r="S225" s="6">
        <v>3</v>
      </c>
      <c r="T225" t="s">
        <v>53</v>
      </c>
      <c r="U225" t="s">
        <v>54</v>
      </c>
      <c r="V225" t="s">
        <v>55</v>
      </c>
      <c r="W225" t="s">
        <v>56</v>
      </c>
      <c r="X225" s="6"/>
      <c r="Y225" s="6" t="s">
        <v>57</v>
      </c>
      <c r="Z225" s="6" t="s">
        <v>58</v>
      </c>
      <c r="AA225" s="11">
        <v>3</v>
      </c>
      <c r="AB225" s="11">
        <v>4</v>
      </c>
      <c r="AC225" s="11">
        <v>1</v>
      </c>
      <c r="AJ225" s="12">
        <f t="shared" si="16"/>
        <v>6.5625</v>
      </c>
      <c r="AL225" s="13">
        <f t="shared" si="17"/>
        <v>8</v>
      </c>
      <c r="AM225" s="14">
        <v>9.2999999999999992E-3</v>
      </c>
      <c r="AN225" s="14">
        <v>3.07</v>
      </c>
      <c r="AO225" s="13">
        <f t="shared" si="19"/>
        <v>2.9983736316543541</v>
      </c>
      <c r="AQ225" s="12">
        <f t="shared" si="18"/>
        <v>0.2</v>
      </c>
    </row>
    <row r="226" spans="1:46" ht="12.75" customHeight="1" x14ac:dyDescent="0.2">
      <c r="A226" s="6">
        <v>164</v>
      </c>
      <c r="B226" s="6">
        <v>2</v>
      </c>
      <c r="C226" s="7">
        <v>39874</v>
      </c>
      <c r="D226" s="6" t="s">
        <v>151</v>
      </c>
      <c r="E226" s="8" t="s">
        <v>152</v>
      </c>
      <c r="F226" s="9" t="s">
        <v>153</v>
      </c>
      <c r="G226" s="9" t="s">
        <v>154</v>
      </c>
      <c r="H226" s="9" t="s">
        <v>155</v>
      </c>
      <c r="I226" s="6" t="s">
        <v>100</v>
      </c>
      <c r="J226" s="6">
        <v>3</v>
      </c>
      <c r="K226" s="6">
        <v>2</v>
      </c>
      <c r="L226" s="6" t="s">
        <v>101</v>
      </c>
      <c r="M226" s="6" t="s">
        <v>51</v>
      </c>
      <c r="N226" s="6"/>
      <c r="O226" s="6"/>
      <c r="P226" s="10">
        <v>7</v>
      </c>
      <c r="Q226" s="10" t="str">
        <f t="shared" si="15"/>
        <v>5-10</v>
      </c>
      <c r="R226" s="6" t="s">
        <v>102</v>
      </c>
      <c r="S226" s="6">
        <v>4</v>
      </c>
      <c r="T226" t="s">
        <v>161</v>
      </c>
      <c r="U226" t="s">
        <v>162</v>
      </c>
      <c r="V226" t="s">
        <v>163</v>
      </c>
      <c r="W226" s="20" t="s">
        <v>56</v>
      </c>
      <c r="X226" s="6"/>
      <c r="Y226" s="10" t="s">
        <v>57</v>
      </c>
      <c r="Z226" s="10" t="s">
        <v>61</v>
      </c>
      <c r="AB226" s="11">
        <v>7</v>
      </c>
      <c r="AJ226" s="12">
        <f t="shared" si="16"/>
        <v>7.5</v>
      </c>
      <c r="AL226" s="13">
        <f t="shared" si="17"/>
        <v>7</v>
      </c>
      <c r="AM226" s="14">
        <v>1.9300000000000001E-2</v>
      </c>
      <c r="AN226" s="14">
        <v>2.96</v>
      </c>
      <c r="AO226" s="13">
        <f t="shared" si="19"/>
        <v>7.5117071566069322</v>
      </c>
      <c r="AQ226" s="12">
        <f t="shared" si="18"/>
        <v>0.17499999999999999</v>
      </c>
    </row>
    <row r="227" spans="1:46" ht="12.75" customHeight="1" x14ac:dyDescent="0.2">
      <c r="A227" s="6">
        <v>164</v>
      </c>
      <c r="B227" s="6">
        <v>2</v>
      </c>
      <c r="C227" s="7">
        <v>39874</v>
      </c>
      <c r="D227" s="6" t="s">
        <v>151</v>
      </c>
      <c r="E227" s="8" t="s">
        <v>152</v>
      </c>
      <c r="F227" s="9" t="s">
        <v>153</v>
      </c>
      <c r="G227" s="9" t="s">
        <v>154</v>
      </c>
      <c r="H227" s="9" t="s">
        <v>155</v>
      </c>
      <c r="I227" s="6" t="s">
        <v>100</v>
      </c>
      <c r="J227" s="6">
        <v>3</v>
      </c>
      <c r="K227" s="6">
        <v>2</v>
      </c>
      <c r="L227" s="6" t="s">
        <v>101</v>
      </c>
      <c r="M227" s="6" t="s">
        <v>51</v>
      </c>
      <c r="N227" s="6"/>
      <c r="O227" s="6"/>
      <c r="P227" s="10">
        <v>7</v>
      </c>
      <c r="Q227" s="10" t="str">
        <f t="shared" si="15"/>
        <v>5-10</v>
      </c>
      <c r="R227" s="6" t="s">
        <v>102</v>
      </c>
      <c r="S227" s="6">
        <v>5</v>
      </c>
      <c r="T227" t="s">
        <v>90</v>
      </c>
      <c r="U227" t="s">
        <v>66</v>
      </c>
      <c r="V227" t="s">
        <v>67</v>
      </c>
      <c r="W227" t="s">
        <v>56</v>
      </c>
      <c r="X227" s="6"/>
      <c r="Y227" s="10" t="s">
        <v>57</v>
      </c>
      <c r="Z227" s="10" t="s">
        <v>58</v>
      </c>
      <c r="AC227" s="11">
        <v>1</v>
      </c>
      <c r="AD227" s="11">
        <v>5</v>
      </c>
      <c r="AJ227" s="12">
        <f t="shared" si="16"/>
        <v>23.333333333333332</v>
      </c>
      <c r="AL227" s="13">
        <f t="shared" si="17"/>
        <v>6</v>
      </c>
      <c r="AM227" s="14">
        <v>1.6199999999999999E-2</v>
      </c>
      <c r="AN227" s="14">
        <v>3.0251999999999999</v>
      </c>
      <c r="AO227" s="13">
        <f t="shared" si="19"/>
        <v>222.80164110005151</v>
      </c>
      <c r="AQ227" s="12">
        <f t="shared" si="18"/>
        <v>0.15</v>
      </c>
    </row>
    <row r="228" spans="1:46" ht="12.75" customHeight="1" x14ac:dyDescent="0.2">
      <c r="A228" s="6">
        <v>164</v>
      </c>
      <c r="B228" s="6">
        <v>2</v>
      </c>
      <c r="C228" s="7">
        <v>39874</v>
      </c>
      <c r="D228" s="6" t="s">
        <v>151</v>
      </c>
      <c r="E228" s="8" t="s">
        <v>152</v>
      </c>
      <c r="F228" s="9" t="s">
        <v>153</v>
      </c>
      <c r="G228" s="9" t="s">
        <v>154</v>
      </c>
      <c r="H228" s="9" t="s">
        <v>155</v>
      </c>
      <c r="I228" s="6" t="s">
        <v>100</v>
      </c>
      <c r="J228" s="6">
        <v>3</v>
      </c>
      <c r="K228" s="6">
        <v>2</v>
      </c>
      <c r="L228" s="6" t="s">
        <v>101</v>
      </c>
      <c r="M228" s="6" t="s">
        <v>51</v>
      </c>
      <c r="N228" s="6"/>
      <c r="O228" s="6"/>
      <c r="P228" s="10">
        <v>7</v>
      </c>
      <c r="Q228" s="10" t="str">
        <f t="shared" si="15"/>
        <v>5-10</v>
      </c>
      <c r="R228" s="6" t="s">
        <v>102</v>
      </c>
      <c r="S228" s="6">
        <v>6</v>
      </c>
      <c r="T228" t="s">
        <v>130</v>
      </c>
      <c r="U228" t="s">
        <v>69</v>
      </c>
      <c r="V228" t="s">
        <v>70</v>
      </c>
      <c r="W228" t="s">
        <v>56</v>
      </c>
      <c r="X228" s="6"/>
      <c r="Y228" s="10" t="s">
        <v>57</v>
      </c>
      <c r="Z228" s="10" t="s">
        <v>61</v>
      </c>
      <c r="AB228" s="11">
        <v>1</v>
      </c>
      <c r="AJ228" s="12">
        <f t="shared" si="16"/>
        <v>7.5</v>
      </c>
      <c r="AL228" s="13">
        <f t="shared" si="17"/>
        <v>1</v>
      </c>
      <c r="AM228" s="14">
        <v>1.9400000000000001E-2</v>
      </c>
      <c r="AN228" s="14">
        <v>2.8527999999999998</v>
      </c>
      <c r="AO228" s="13">
        <f t="shared" si="19"/>
        <v>6.0838220437352977</v>
      </c>
      <c r="AQ228" s="12">
        <f t="shared" si="18"/>
        <v>2.5000000000000001E-2</v>
      </c>
    </row>
    <row r="229" spans="1:46" ht="12.75" customHeight="1" x14ac:dyDescent="0.2">
      <c r="A229" s="6">
        <v>165</v>
      </c>
      <c r="B229" s="6">
        <v>2</v>
      </c>
      <c r="C229" s="7">
        <v>39874</v>
      </c>
      <c r="D229" s="6" t="s">
        <v>151</v>
      </c>
      <c r="E229" s="8" t="s">
        <v>152</v>
      </c>
      <c r="F229" s="9" t="s">
        <v>153</v>
      </c>
      <c r="G229" s="9" t="s">
        <v>154</v>
      </c>
      <c r="H229" s="9" t="s">
        <v>155</v>
      </c>
      <c r="I229" s="6" t="s">
        <v>100</v>
      </c>
      <c r="J229" s="6">
        <v>3</v>
      </c>
      <c r="K229" s="6">
        <v>3</v>
      </c>
      <c r="L229" s="6" t="s">
        <v>101</v>
      </c>
      <c r="M229" s="6" t="s">
        <v>51</v>
      </c>
      <c r="N229" s="6"/>
      <c r="O229" s="6"/>
      <c r="P229" s="10">
        <v>7</v>
      </c>
      <c r="Q229" s="10" t="str">
        <f t="shared" si="15"/>
        <v>5-10</v>
      </c>
      <c r="R229" s="6" t="s">
        <v>102</v>
      </c>
      <c r="S229" s="6">
        <v>1</v>
      </c>
      <c r="T229" t="s">
        <v>53</v>
      </c>
      <c r="U229" t="s">
        <v>54</v>
      </c>
      <c r="V229" t="s">
        <v>55</v>
      </c>
      <c r="W229" t="s">
        <v>56</v>
      </c>
      <c r="X229" s="6"/>
      <c r="Y229" s="6" t="s">
        <v>57</v>
      </c>
      <c r="Z229" s="6" t="s">
        <v>58</v>
      </c>
      <c r="AB229" s="11">
        <v>10</v>
      </c>
      <c r="AC229" s="11">
        <v>1</v>
      </c>
      <c r="AJ229" s="12">
        <f t="shared" si="16"/>
        <v>8.1818181818181817</v>
      </c>
      <c r="AL229" s="13">
        <f t="shared" si="17"/>
        <v>11</v>
      </c>
      <c r="AM229" s="14">
        <v>9.2999999999999992E-3</v>
      </c>
      <c r="AN229" s="14">
        <v>3.07</v>
      </c>
      <c r="AO229" s="13">
        <f t="shared" si="19"/>
        <v>5.9010855269105633</v>
      </c>
      <c r="AQ229" s="12">
        <f t="shared" si="18"/>
        <v>0.27500000000000002</v>
      </c>
      <c r="AS229" s="12" t="s">
        <v>171</v>
      </c>
    </row>
    <row r="230" spans="1:46" ht="12.75" customHeight="1" x14ac:dyDescent="0.2">
      <c r="A230" s="6">
        <v>165</v>
      </c>
      <c r="B230" s="6">
        <v>2</v>
      </c>
      <c r="C230" s="7">
        <v>39874</v>
      </c>
      <c r="D230" s="6" t="s">
        <v>151</v>
      </c>
      <c r="E230" s="8" t="s">
        <v>152</v>
      </c>
      <c r="F230" s="9" t="s">
        <v>153</v>
      </c>
      <c r="G230" s="9" t="s">
        <v>154</v>
      </c>
      <c r="H230" s="9" t="s">
        <v>155</v>
      </c>
      <c r="I230" s="6" t="s">
        <v>100</v>
      </c>
      <c r="J230" s="6">
        <v>3</v>
      </c>
      <c r="K230" s="6">
        <v>3</v>
      </c>
      <c r="L230" s="6" t="s">
        <v>101</v>
      </c>
      <c r="M230" s="6" t="s">
        <v>51</v>
      </c>
      <c r="N230" s="6"/>
      <c r="O230" s="6"/>
      <c r="P230" s="10">
        <v>7</v>
      </c>
      <c r="Q230" s="10" t="str">
        <f t="shared" si="15"/>
        <v>5-10</v>
      </c>
      <c r="R230" s="6" t="s">
        <v>102</v>
      </c>
      <c r="S230" s="6">
        <v>2</v>
      </c>
      <c r="T230" t="s">
        <v>161</v>
      </c>
      <c r="U230" t="s">
        <v>162</v>
      </c>
      <c r="V230" t="s">
        <v>163</v>
      </c>
      <c r="W230" s="20" t="s">
        <v>56</v>
      </c>
      <c r="X230" s="6"/>
      <c r="Y230" s="10" t="s">
        <v>57</v>
      </c>
      <c r="Z230" s="10" t="s">
        <v>61</v>
      </c>
      <c r="AB230" s="11">
        <v>3</v>
      </c>
      <c r="AJ230" s="12">
        <f t="shared" si="16"/>
        <v>7.5</v>
      </c>
      <c r="AL230" s="13">
        <f t="shared" si="17"/>
        <v>3</v>
      </c>
      <c r="AM230" s="14">
        <v>1.9300000000000001E-2</v>
      </c>
      <c r="AN230" s="14">
        <v>2.96</v>
      </c>
      <c r="AO230" s="13">
        <f t="shared" si="19"/>
        <v>7.5117071566069322</v>
      </c>
      <c r="AQ230" s="12">
        <f t="shared" si="18"/>
        <v>7.4999999999999997E-2</v>
      </c>
    </row>
    <row r="231" spans="1:46" ht="12.75" customHeight="1" x14ac:dyDescent="0.2">
      <c r="A231" s="6">
        <v>165</v>
      </c>
      <c r="B231" s="6">
        <v>2</v>
      </c>
      <c r="C231" s="7">
        <v>39874</v>
      </c>
      <c r="D231" s="6" t="s">
        <v>151</v>
      </c>
      <c r="E231" s="8" t="s">
        <v>152</v>
      </c>
      <c r="F231" s="9" t="s">
        <v>153</v>
      </c>
      <c r="G231" s="9" t="s">
        <v>154</v>
      </c>
      <c r="H231" s="9" t="s">
        <v>155</v>
      </c>
      <c r="I231" s="6" t="s">
        <v>100</v>
      </c>
      <c r="J231" s="6">
        <v>3</v>
      </c>
      <c r="K231" s="6">
        <v>3</v>
      </c>
      <c r="L231" s="6" t="s">
        <v>101</v>
      </c>
      <c r="M231" s="6" t="s">
        <v>51</v>
      </c>
      <c r="N231" s="6"/>
      <c r="O231" s="6"/>
      <c r="P231" s="10">
        <v>7</v>
      </c>
      <c r="Q231" s="10" t="str">
        <f t="shared" si="15"/>
        <v>5-10</v>
      </c>
      <c r="R231" s="6" t="s">
        <v>102</v>
      </c>
      <c r="S231" s="6">
        <v>3</v>
      </c>
      <c r="T231" t="s">
        <v>96</v>
      </c>
      <c r="U231" t="s">
        <v>69</v>
      </c>
      <c r="V231" t="s">
        <v>97</v>
      </c>
      <c r="W231" t="s">
        <v>98</v>
      </c>
      <c r="X231" s="6"/>
      <c r="Y231" s="6" t="s">
        <v>57</v>
      </c>
      <c r="Z231" s="6" t="s">
        <v>58</v>
      </c>
      <c r="AD231" s="11">
        <v>1</v>
      </c>
      <c r="AJ231" s="12">
        <f t="shared" si="16"/>
        <v>25</v>
      </c>
      <c r="AL231" s="13">
        <f t="shared" si="17"/>
        <v>1</v>
      </c>
      <c r="AM231" s="14">
        <v>1E-3</v>
      </c>
      <c r="AN231" s="14">
        <v>3.07</v>
      </c>
      <c r="AO231" s="13">
        <f t="shared" si="19"/>
        <v>19.573830653523583</v>
      </c>
      <c r="AQ231" s="12">
        <f t="shared" si="18"/>
        <v>2.5000000000000001E-2</v>
      </c>
    </row>
    <row r="232" spans="1:46" ht="12.75" customHeight="1" x14ac:dyDescent="0.2">
      <c r="A232" s="6">
        <v>165</v>
      </c>
      <c r="B232" s="6">
        <v>2</v>
      </c>
      <c r="C232" s="7">
        <v>39874</v>
      </c>
      <c r="D232" s="6" t="s">
        <v>151</v>
      </c>
      <c r="E232" s="8" t="s">
        <v>152</v>
      </c>
      <c r="F232" s="9" t="s">
        <v>153</v>
      </c>
      <c r="G232" s="9" t="s">
        <v>154</v>
      </c>
      <c r="H232" s="9" t="s">
        <v>155</v>
      </c>
      <c r="I232" s="6" t="s">
        <v>100</v>
      </c>
      <c r="J232" s="6">
        <v>3</v>
      </c>
      <c r="K232" s="6">
        <v>3</v>
      </c>
      <c r="L232" s="6" t="s">
        <v>101</v>
      </c>
      <c r="M232" s="6" t="s">
        <v>51</v>
      </c>
      <c r="N232" s="6"/>
      <c r="O232" s="6"/>
      <c r="P232" s="10">
        <v>7</v>
      </c>
      <c r="Q232" s="10" t="str">
        <f t="shared" si="15"/>
        <v>5-10</v>
      </c>
      <c r="R232" s="6" t="s">
        <v>102</v>
      </c>
      <c r="S232" s="6">
        <v>4</v>
      </c>
      <c r="T232" s="16" t="s">
        <v>160</v>
      </c>
      <c r="U232" t="s">
        <v>54</v>
      </c>
      <c r="V232" s="16" t="s">
        <v>63</v>
      </c>
      <c r="W232" s="16" t="s">
        <v>56</v>
      </c>
      <c r="X232" s="6"/>
      <c r="Y232" s="6" t="s">
        <v>57</v>
      </c>
      <c r="Z232" s="6" t="s">
        <v>58</v>
      </c>
      <c r="AC232" s="11">
        <v>1</v>
      </c>
      <c r="AJ232" s="12">
        <f t="shared" si="16"/>
        <v>15</v>
      </c>
      <c r="AK232" s="14">
        <f>AJ232/1.11359</f>
        <v>13.469948544796559</v>
      </c>
      <c r="AL232" s="13">
        <f t="shared" si="17"/>
        <v>1</v>
      </c>
      <c r="AM232" s="14">
        <v>1.4800000000000001E-2</v>
      </c>
      <c r="AN232" s="14">
        <v>3.1669999999999998</v>
      </c>
      <c r="AO232" s="13">
        <f t="shared" si="19"/>
        <v>78.513209826723369</v>
      </c>
      <c r="AQ232" s="12">
        <f t="shared" si="18"/>
        <v>2.5000000000000001E-2</v>
      </c>
    </row>
    <row r="233" spans="1:46" ht="12.75" customHeight="1" x14ac:dyDescent="0.2">
      <c r="A233" s="6">
        <v>165</v>
      </c>
      <c r="B233" s="6">
        <v>2</v>
      </c>
      <c r="C233" s="7">
        <v>39874</v>
      </c>
      <c r="D233" s="6" t="s">
        <v>151</v>
      </c>
      <c r="E233" s="8" t="s">
        <v>152</v>
      </c>
      <c r="F233" s="9" t="s">
        <v>153</v>
      </c>
      <c r="G233" s="9" t="s">
        <v>154</v>
      </c>
      <c r="H233" s="9" t="s">
        <v>155</v>
      </c>
      <c r="I233" s="6" t="s">
        <v>100</v>
      </c>
      <c r="J233" s="6">
        <v>3</v>
      </c>
      <c r="K233" s="6">
        <v>3</v>
      </c>
      <c r="L233" s="6" t="s">
        <v>101</v>
      </c>
      <c r="M233" s="6" t="s">
        <v>51</v>
      </c>
      <c r="N233" s="6"/>
      <c r="O233" s="6"/>
      <c r="P233" s="10">
        <v>7</v>
      </c>
      <c r="Q233" s="10" t="str">
        <f t="shared" si="15"/>
        <v>5-10</v>
      </c>
      <c r="R233" s="6" t="s">
        <v>102</v>
      </c>
      <c r="S233" s="6">
        <v>5</v>
      </c>
      <c r="T233" t="s">
        <v>62</v>
      </c>
      <c r="U233" t="s">
        <v>54</v>
      </c>
      <c r="V233" t="s">
        <v>63</v>
      </c>
      <c r="W233" t="s">
        <v>56</v>
      </c>
      <c r="X233" s="6"/>
      <c r="Y233" s="6" t="s">
        <v>57</v>
      </c>
      <c r="Z233" s="6" t="s">
        <v>64</v>
      </c>
      <c r="AC233" s="11">
        <v>1</v>
      </c>
      <c r="AD233" s="11">
        <v>1</v>
      </c>
      <c r="AJ233" s="12">
        <f t="shared" si="16"/>
        <v>20</v>
      </c>
      <c r="AL233" s="13">
        <f t="shared" si="17"/>
        <v>2</v>
      </c>
      <c r="AM233" s="13">
        <v>1.32E-2</v>
      </c>
      <c r="AN233" s="13">
        <v>3.4356</v>
      </c>
      <c r="AO233" s="13">
        <f t="shared" si="19"/>
        <v>389.39698476838777</v>
      </c>
      <c r="AQ233" s="12">
        <f t="shared" si="18"/>
        <v>0.05</v>
      </c>
    </row>
    <row r="234" spans="1:46" ht="12.75" customHeight="1" x14ac:dyDescent="0.2">
      <c r="A234" s="6">
        <v>165</v>
      </c>
      <c r="B234" s="6">
        <v>2</v>
      </c>
      <c r="C234" s="7">
        <v>39874</v>
      </c>
      <c r="D234" s="6" t="s">
        <v>151</v>
      </c>
      <c r="E234" s="8" t="s">
        <v>152</v>
      </c>
      <c r="F234" s="9" t="s">
        <v>153</v>
      </c>
      <c r="G234" s="9" t="s">
        <v>154</v>
      </c>
      <c r="H234" s="9" t="s">
        <v>155</v>
      </c>
      <c r="I234" s="6" t="s">
        <v>100</v>
      </c>
      <c r="J234" s="6">
        <v>3</v>
      </c>
      <c r="K234" s="6">
        <v>3</v>
      </c>
      <c r="L234" s="6" t="s">
        <v>101</v>
      </c>
      <c r="M234" s="6" t="s">
        <v>51</v>
      </c>
      <c r="N234" s="6"/>
      <c r="O234" s="6"/>
      <c r="P234" s="10">
        <v>7</v>
      </c>
      <c r="Q234" s="10" t="str">
        <f t="shared" si="15"/>
        <v>5-10</v>
      </c>
      <c r="R234" s="6" t="s">
        <v>102</v>
      </c>
      <c r="S234" s="6">
        <v>6</v>
      </c>
      <c r="T234" t="s">
        <v>118</v>
      </c>
      <c r="U234" t="s">
        <v>66</v>
      </c>
      <c r="V234" t="s">
        <v>119</v>
      </c>
      <c r="W234" t="s">
        <v>56</v>
      </c>
      <c r="X234" s="6"/>
      <c r="Y234" s="6" t="s">
        <v>57</v>
      </c>
      <c r="Z234" s="6" t="s">
        <v>61</v>
      </c>
      <c r="AC234" s="11">
        <v>1</v>
      </c>
      <c r="AJ234" s="12">
        <f t="shared" si="16"/>
        <v>15</v>
      </c>
      <c r="AK234" s="24">
        <f>AJ234/1.1</f>
        <v>13.636363636363635</v>
      </c>
      <c r="AL234" s="13">
        <f t="shared" si="17"/>
        <v>1</v>
      </c>
      <c r="AM234" s="14">
        <v>2.5999999999999999E-2</v>
      </c>
      <c r="AN234" s="14">
        <v>2.87</v>
      </c>
      <c r="AO234" s="13">
        <f t="shared" si="19"/>
        <v>61.709959510213238</v>
      </c>
      <c r="AQ234" s="12">
        <f t="shared" si="18"/>
        <v>2.5000000000000001E-2</v>
      </c>
    </row>
    <row r="235" spans="1:46" ht="12.75" customHeight="1" x14ac:dyDescent="0.2">
      <c r="A235" s="6">
        <v>165</v>
      </c>
      <c r="B235" s="6">
        <v>2</v>
      </c>
      <c r="C235" s="7">
        <v>39874</v>
      </c>
      <c r="D235" s="6" t="s">
        <v>151</v>
      </c>
      <c r="E235" s="8" t="s">
        <v>152</v>
      </c>
      <c r="F235" s="9" t="s">
        <v>153</v>
      </c>
      <c r="G235" s="9" t="s">
        <v>154</v>
      </c>
      <c r="H235" s="9" t="s">
        <v>155</v>
      </c>
      <c r="I235" s="6" t="s">
        <v>100</v>
      </c>
      <c r="J235" s="6">
        <v>3</v>
      </c>
      <c r="K235" s="6">
        <v>3</v>
      </c>
      <c r="L235" s="6" t="s">
        <v>101</v>
      </c>
      <c r="M235" s="6" t="s">
        <v>51</v>
      </c>
      <c r="N235" s="6"/>
      <c r="O235" s="6"/>
      <c r="P235" s="10">
        <v>7</v>
      </c>
      <c r="Q235" s="10" t="str">
        <f t="shared" si="15"/>
        <v>5-10</v>
      </c>
      <c r="R235" s="6" t="s">
        <v>102</v>
      </c>
      <c r="S235" s="6">
        <v>7</v>
      </c>
      <c r="T235" t="s">
        <v>121</v>
      </c>
      <c r="U235" t="s">
        <v>54</v>
      </c>
      <c r="V235" t="s">
        <v>55</v>
      </c>
      <c r="W235" t="s">
        <v>56</v>
      </c>
      <c r="X235" s="6"/>
      <c r="Y235" s="6" t="s">
        <v>57</v>
      </c>
      <c r="Z235" s="6" t="s">
        <v>58</v>
      </c>
      <c r="AD235" s="11">
        <v>1</v>
      </c>
      <c r="AJ235" s="12">
        <f t="shared" si="16"/>
        <v>25</v>
      </c>
      <c r="AK235">
        <f>AJ235/1.08175</f>
        <v>23.110700254217704</v>
      </c>
      <c r="AL235" s="13">
        <f t="shared" si="17"/>
        <v>1</v>
      </c>
      <c r="AM235" s="14">
        <v>1.4500000000000001E-2</v>
      </c>
      <c r="AN235" s="14">
        <v>3.0529999999999999</v>
      </c>
      <c r="AO235" s="13">
        <f t="shared" si="19"/>
        <v>268.70691861578308</v>
      </c>
      <c r="AQ235" s="12">
        <f t="shared" si="18"/>
        <v>2.5000000000000001E-2</v>
      </c>
    </row>
    <row r="236" spans="1:46" ht="12.75" customHeight="1" x14ac:dyDescent="0.2">
      <c r="A236" s="6">
        <v>165</v>
      </c>
      <c r="B236" s="6">
        <v>2</v>
      </c>
      <c r="C236" s="7">
        <v>39874</v>
      </c>
      <c r="D236" s="6" t="s">
        <v>151</v>
      </c>
      <c r="E236" s="8" t="s">
        <v>152</v>
      </c>
      <c r="F236" s="9" t="s">
        <v>153</v>
      </c>
      <c r="G236" s="9" t="s">
        <v>154</v>
      </c>
      <c r="H236" s="9" t="s">
        <v>155</v>
      </c>
      <c r="I236" s="6" t="s">
        <v>100</v>
      </c>
      <c r="J236" s="6">
        <v>3</v>
      </c>
      <c r="K236" s="6">
        <v>3</v>
      </c>
      <c r="L236" s="6" t="s">
        <v>101</v>
      </c>
      <c r="M236" s="6" t="s">
        <v>51</v>
      </c>
      <c r="N236" s="6"/>
      <c r="O236" s="6"/>
      <c r="P236" s="10">
        <v>7</v>
      </c>
      <c r="Q236" s="10" t="str">
        <f t="shared" si="15"/>
        <v>5-10</v>
      </c>
      <c r="R236" s="6" t="s">
        <v>102</v>
      </c>
      <c r="S236" s="6">
        <v>8</v>
      </c>
      <c r="T236" t="s">
        <v>164</v>
      </c>
      <c r="U236" t="s">
        <v>162</v>
      </c>
      <c r="V236" t="s">
        <v>163</v>
      </c>
      <c r="W236" t="s">
        <v>56</v>
      </c>
      <c r="X236" s="6"/>
      <c r="Y236" s="10" t="s">
        <v>57</v>
      </c>
      <c r="Z236" s="10" t="s">
        <v>61</v>
      </c>
      <c r="AA236" s="11">
        <v>1</v>
      </c>
      <c r="AJ236" s="12">
        <f t="shared" si="16"/>
        <v>2.5</v>
      </c>
      <c r="AL236" s="13">
        <f t="shared" si="17"/>
        <v>1</v>
      </c>
      <c r="AM236" s="14">
        <v>1.5599999999999999E-2</v>
      </c>
      <c r="AN236" s="14">
        <v>3.13</v>
      </c>
      <c r="AO236" s="13">
        <f t="shared" si="19"/>
        <v>0.27458501045858014</v>
      </c>
      <c r="AQ236" s="12">
        <f t="shared" si="18"/>
        <v>2.5000000000000001E-2</v>
      </c>
    </row>
    <row r="237" spans="1:46" s="17" customFormat="1" ht="12.75" customHeight="1" x14ac:dyDescent="0.2">
      <c r="A237" s="6">
        <v>166</v>
      </c>
      <c r="B237" s="6">
        <v>2</v>
      </c>
      <c r="C237" s="7">
        <v>39874</v>
      </c>
      <c r="D237" s="6" t="s">
        <v>151</v>
      </c>
      <c r="E237" s="8" t="s">
        <v>152</v>
      </c>
      <c r="F237" s="9" t="s">
        <v>153</v>
      </c>
      <c r="G237" s="9" t="s">
        <v>154</v>
      </c>
      <c r="H237" s="9" t="s">
        <v>155</v>
      </c>
      <c r="I237" s="6" t="s">
        <v>100</v>
      </c>
      <c r="J237" s="6">
        <v>3</v>
      </c>
      <c r="K237" s="6">
        <v>4</v>
      </c>
      <c r="L237" s="6" t="s">
        <v>101</v>
      </c>
      <c r="M237" s="6" t="s">
        <v>51</v>
      </c>
      <c r="N237" s="6"/>
      <c r="O237" s="6"/>
      <c r="P237" s="10">
        <v>7</v>
      </c>
      <c r="Q237" s="10" t="str">
        <f t="shared" si="15"/>
        <v>5-10</v>
      </c>
      <c r="R237" s="6" t="s">
        <v>52</v>
      </c>
      <c r="S237" s="6">
        <v>1</v>
      </c>
      <c r="T237" t="s">
        <v>53</v>
      </c>
      <c r="U237" t="s">
        <v>54</v>
      </c>
      <c r="V237" t="s">
        <v>55</v>
      </c>
      <c r="W237" t="s">
        <v>56</v>
      </c>
      <c r="X237" s="6"/>
      <c r="Y237" s="6" t="s">
        <v>57</v>
      </c>
      <c r="Z237" s="6" t="s">
        <v>58</v>
      </c>
      <c r="AA237" s="11"/>
      <c r="AB237" s="11">
        <v>6</v>
      </c>
      <c r="AC237" s="11">
        <v>2</v>
      </c>
      <c r="AD237" s="11"/>
      <c r="AE237" s="11"/>
      <c r="AF237" s="11"/>
      <c r="AG237" s="11"/>
      <c r="AH237" s="11"/>
      <c r="AI237" s="11"/>
      <c r="AJ237" s="12">
        <f t="shared" si="16"/>
        <v>9.375</v>
      </c>
      <c r="AK237" s="12"/>
      <c r="AL237" s="13">
        <f t="shared" si="17"/>
        <v>8</v>
      </c>
      <c r="AM237" s="14">
        <v>9.2999999999999992E-3</v>
      </c>
      <c r="AN237" s="14">
        <v>3.07</v>
      </c>
      <c r="AO237" s="13">
        <f t="shared" si="19"/>
        <v>8.9626155349941605</v>
      </c>
      <c r="AP237" s="13"/>
      <c r="AQ237" s="12">
        <f t="shared" si="18"/>
        <v>0.2</v>
      </c>
      <c r="AR237" s="12"/>
      <c r="AS237" s="12" t="s">
        <v>172</v>
      </c>
      <c r="AT237" s="15"/>
    </row>
    <row r="238" spans="1:46" ht="12.75" customHeight="1" x14ac:dyDescent="0.2">
      <c r="A238" s="6">
        <v>166</v>
      </c>
      <c r="B238" s="6">
        <v>2</v>
      </c>
      <c r="C238" s="7">
        <v>39874</v>
      </c>
      <c r="D238" s="6" t="s">
        <v>151</v>
      </c>
      <c r="E238" s="8" t="s">
        <v>152</v>
      </c>
      <c r="F238" s="9" t="s">
        <v>153</v>
      </c>
      <c r="G238" s="9" t="s">
        <v>154</v>
      </c>
      <c r="H238" s="9" t="s">
        <v>155</v>
      </c>
      <c r="I238" s="6" t="s">
        <v>100</v>
      </c>
      <c r="J238" s="6">
        <v>3</v>
      </c>
      <c r="K238" s="6">
        <v>4</v>
      </c>
      <c r="L238" s="6" t="s">
        <v>101</v>
      </c>
      <c r="M238" s="6" t="s">
        <v>51</v>
      </c>
      <c r="N238" s="6"/>
      <c r="O238" s="6"/>
      <c r="P238" s="10">
        <v>7</v>
      </c>
      <c r="Q238" s="10" t="str">
        <f t="shared" si="15"/>
        <v>5-10</v>
      </c>
      <c r="R238" s="6" t="s">
        <v>52</v>
      </c>
      <c r="S238" s="6">
        <v>2</v>
      </c>
      <c r="T238" t="s">
        <v>164</v>
      </c>
      <c r="U238" t="s">
        <v>162</v>
      </c>
      <c r="V238" t="s">
        <v>163</v>
      </c>
      <c r="W238" t="s">
        <v>56</v>
      </c>
      <c r="X238" s="6"/>
      <c r="Y238" s="10" t="s">
        <v>57</v>
      </c>
      <c r="Z238" s="10" t="s">
        <v>61</v>
      </c>
      <c r="AB238" s="11">
        <v>1</v>
      </c>
      <c r="AJ238" s="12">
        <f t="shared" si="16"/>
        <v>7.5</v>
      </c>
      <c r="AL238" s="13">
        <f t="shared" si="17"/>
        <v>1</v>
      </c>
      <c r="AM238" s="14">
        <v>1.5599999999999999E-2</v>
      </c>
      <c r="AN238" s="14">
        <v>3.13</v>
      </c>
      <c r="AO238" s="13">
        <f t="shared" si="19"/>
        <v>8.551973624371902</v>
      </c>
      <c r="AQ238" s="12">
        <f t="shared" si="18"/>
        <v>2.5000000000000001E-2</v>
      </c>
    </row>
    <row r="239" spans="1:46" ht="12.75" customHeight="1" x14ac:dyDescent="0.2">
      <c r="A239" s="6">
        <v>166</v>
      </c>
      <c r="B239" s="6">
        <v>2</v>
      </c>
      <c r="C239" s="7">
        <v>39874</v>
      </c>
      <c r="D239" s="6" t="s">
        <v>151</v>
      </c>
      <c r="E239" s="8" t="s">
        <v>152</v>
      </c>
      <c r="F239" s="9" t="s">
        <v>153</v>
      </c>
      <c r="G239" s="9" t="s">
        <v>154</v>
      </c>
      <c r="H239" s="9" t="s">
        <v>155</v>
      </c>
      <c r="I239" s="6" t="s">
        <v>100</v>
      </c>
      <c r="J239" s="6">
        <v>3</v>
      </c>
      <c r="K239" s="6">
        <v>4</v>
      </c>
      <c r="L239" s="6" t="s">
        <v>101</v>
      </c>
      <c r="M239" s="6" t="s">
        <v>51</v>
      </c>
      <c r="N239" s="6"/>
      <c r="O239" s="6"/>
      <c r="P239" s="10">
        <v>7</v>
      </c>
      <c r="Q239" s="10" t="str">
        <f t="shared" si="15"/>
        <v>5-10</v>
      </c>
      <c r="R239" s="6" t="s">
        <v>52</v>
      </c>
      <c r="S239" s="6">
        <v>3</v>
      </c>
      <c r="T239" t="s">
        <v>140</v>
      </c>
      <c r="U239" t="s">
        <v>66</v>
      </c>
      <c r="V239" t="s">
        <v>119</v>
      </c>
      <c r="W239" t="s">
        <v>56</v>
      </c>
      <c r="X239" s="6"/>
      <c r="Y239" s="6" t="s">
        <v>57</v>
      </c>
      <c r="Z239" s="6" t="s">
        <v>61</v>
      </c>
      <c r="AA239" s="11">
        <v>1</v>
      </c>
      <c r="AC239" s="11">
        <v>1</v>
      </c>
      <c r="AJ239" s="12">
        <f t="shared" si="16"/>
        <v>8.75</v>
      </c>
      <c r="AL239" s="13">
        <f t="shared" si="17"/>
        <v>2</v>
      </c>
      <c r="AM239" s="14">
        <v>2.4E-2</v>
      </c>
      <c r="AN239" s="14">
        <v>2.93</v>
      </c>
      <c r="AO239" s="13">
        <f t="shared" si="19"/>
        <v>13.813217083093816</v>
      </c>
      <c r="AQ239" s="12">
        <f t="shared" si="18"/>
        <v>0.05</v>
      </c>
    </row>
    <row r="240" spans="1:46" ht="12.75" customHeight="1" x14ac:dyDescent="0.2">
      <c r="A240" s="6">
        <v>166</v>
      </c>
      <c r="B240" s="6">
        <v>2</v>
      </c>
      <c r="C240" s="7">
        <v>39874</v>
      </c>
      <c r="D240" s="6" t="s">
        <v>151</v>
      </c>
      <c r="E240" s="8" t="s">
        <v>152</v>
      </c>
      <c r="F240" s="9" t="s">
        <v>153</v>
      </c>
      <c r="G240" s="9" t="s">
        <v>154</v>
      </c>
      <c r="H240" s="9" t="s">
        <v>155</v>
      </c>
      <c r="I240" s="6" t="s">
        <v>100</v>
      </c>
      <c r="J240" s="6">
        <v>3</v>
      </c>
      <c r="K240" s="6">
        <v>4</v>
      </c>
      <c r="L240" s="6" t="s">
        <v>101</v>
      </c>
      <c r="M240" s="6" t="s">
        <v>51</v>
      </c>
      <c r="N240" s="6"/>
      <c r="O240" s="6"/>
      <c r="P240" s="10">
        <v>7</v>
      </c>
      <c r="Q240" s="10" t="str">
        <f t="shared" si="15"/>
        <v>5-10</v>
      </c>
      <c r="R240" s="6" t="s">
        <v>52</v>
      </c>
      <c r="S240" s="6">
        <v>4</v>
      </c>
      <c r="T240" t="s">
        <v>161</v>
      </c>
      <c r="U240" t="s">
        <v>162</v>
      </c>
      <c r="V240" t="s">
        <v>163</v>
      </c>
      <c r="W240" s="20" t="s">
        <v>56</v>
      </c>
      <c r="X240" s="6"/>
      <c r="Y240" s="10" t="s">
        <v>57</v>
      </c>
      <c r="Z240" s="10" t="s">
        <v>61</v>
      </c>
      <c r="AB240" s="11">
        <v>2</v>
      </c>
      <c r="AJ240" s="12">
        <f t="shared" si="16"/>
        <v>7.5</v>
      </c>
      <c r="AL240" s="13">
        <f t="shared" si="17"/>
        <v>2</v>
      </c>
      <c r="AM240" s="14">
        <v>1.9300000000000001E-2</v>
      </c>
      <c r="AN240" s="14">
        <v>2.96</v>
      </c>
      <c r="AO240" s="13">
        <f t="shared" si="19"/>
        <v>7.5117071566069322</v>
      </c>
      <c r="AQ240" s="12">
        <f t="shared" si="18"/>
        <v>0.05</v>
      </c>
    </row>
    <row r="241" spans="1:46" ht="12.75" customHeight="1" x14ac:dyDescent="0.2">
      <c r="A241" s="6">
        <v>166</v>
      </c>
      <c r="B241" s="6">
        <v>2</v>
      </c>
      <c r="C241" s="7">
        <v>39874</v>
      </c>
      <c r="D241" s="6" t="s">
        <v>151</v>
      </c>
      <c r="E241" s="8" t="s">
        <v>152</v>
      </c>
      <c r="F241" s="9" t="s">
        <v>153</v>
      </c>
      <c r="G241" s="9" t="s">
        <v>154</v>
      </c>
      <c r="H241" s="9" t="s">
        <v>155</v>
      </c>
      <c r="I241" s="6" t="s">
        <v>100</v>
      </c>
      <c r="J241" s="6">
        <v>3</v>
      </c>
      <c r="K241" s="6">
        <v>4</v>
      </c>
      <c r="L241" s="6" t="s">
        <v>101</v>
      </c>
      <c r="M241" s="6" t="s">
        <v>51</v>
      </c>
      <c r="N241" s="6"/>
      <c r="O241" s="6"/>
      <c r="P241" s="10">
        <v>7</v>
      </c>
      <c r="Q241" s="10" t="str">
        <f t="shared" si="15"/>
        <v>5-10</v>
      </c>
      <c r="R241" s="6" t="s">
        <v>52</v>
      </c>
      <c r="S241" s="6">
        <v>5</v>
      </c>
      <c r="T241" t="s">
        <v>118</v>
      </c>
      <c r="U241" t="s">
        <v>66</v>
      </c>
      <c r="V241" t="s">
        <v>119</v>
      </c>
      <c r="W241" t="s">
        <v>56</v>
      </c>
      <c r="X241" s="6"/>
      <c r="Y241" s="6" t="s">
        <v>57</v>
      </c>
      <c r="Z241" s="6" t="s">
        <v>61</v>
      </c>
      <c r="AB241" s="11">
        <v>6</v>
      </c>
      <c r="AC241" s="11">
        <v>3</v>
      </c>
      <c r="AJ241" s="12">
        <f t="shared" si="16"/>
        <v>10</v>
      </c>
      <c r="AL241" s="13">
        <f t="shared" si="17"/>
        <v>9</v>
      </c>
      <c r="AM241" s="14">
        <v>2.5999999999999999E-2</v>
      </c>
      <c r="AN241" s="14">
        <v>2.87</v>
      </c>
      <c r="AO241" s="13">
        <f t="shared" si="19"/>
        <v>19.274066273823873</v>
      </c>
      <c r="AQ241" s="12">
        <f t="shared" si="18"/>
        <v>0.22500000000000001</v>
      </c>
    </row>
    <row r="242" spans="1:46" ht="12.75" customHeight="1" x14ac:dyDescent="0.2">
      <c r="A242" s="6">
        <v>166</v>
      </c>
      <c r="B242" s="6">
        <v>2</v>
      </c>
      <c r="C242" s="7">
        <v>39874</v>
      </c>
      <c r="D242" s="6" t="s">
        <v>151</v>
      </c>
      <c r="E242" s="8" t="s">
        <v>152</v>
      </c>
      <c r="F242" s="9" t="s">
        <v>153</v>
      </c>
      <c r="G242" s="9" t="s">
        <v>154</v>
      </c>
      <c r="H242" s="9" t="s">
        <v>155</v>
      </c>
      <c r="I242" s="6" t="s">
        <v>100</v>
      </c>
      <c r="J242" s="6">
        <v>3</v>
      </c>
      <c r="K242" s="6">
        <v>4</v>
      </c>
      <c r="L242" s="6" t="s">
        <v>101</v>
      </c>
      <c r="M242" s="6" t="s">
        <v>51</v>
      </c>
      <c r="N242" s="6"/>
      <c r="O242" s="6"/>
      <c r="P242" s="10">
        <v>7</v>
      </c>
      <c r="Q242" s="10" t="str">
        <f t="shared" si="15"/>
        <v>5-10</v>
      </c>
      <c r="R242" s="6" t="s">
        <v>52</v>
      </c>
      <c r="S242" s="6">
        <v>6</v>
      </c>
      <c r="T242" t="s">
        <v>129</v>
      </c>
      <c r="U242" t="s">
        <v>69</v>
      </c>
      <c r="V242" t="s">
        <v>97</v>
      </c>
      <c r="W242" t="s">
        <v>98</v>
      </c>
      <c r="X242" s="6"/>
      <c r="Y242" s="6" t="s">
        <v>57</v>
      </c>
      <c r="Z242" s="6" t="s">
        <v>58</v>
      </c>
      <c r="AD242" s="11">
        <v>1</v>
      </c>
      <c r="AJ242" s="12">
        <f t="shared" si="16"/>
        <v>25</v>
      </c>
      <c r="AL242" s="13">
        <f t="shared" si="17"/>
        <v>1</v>
      </c>
      <c r="AM242" s="14">
        <v>5.0000000000000001E-4</v>
      </c>
      <c r="AN242" s="14">
        <v>3.24</v>
      </c>
      <c r="AO242" s="13">
        <f t="shared" si="19"/>
        <v>16.915920383690995</v>
      </c>
      <c r="AQ242" s="12">
        <f t="shared" si="18"/>
        <v>2.5000000000000001E-2</v>
      </c>
    </row>
    <row r="243" spans="1:46" ht="12.75" customHeight="1" x14ac:dyDescent="0.2">
      <c r="A243" s="6">
        <v>167</v>
      </c>
      <c r="B243" s="6">
        <v>2</v>
      </c>
      <c r="C243" s="7">
        <v>39874</v>
      </c>
      <c r="D243" s="6" t="s">
        <v>151</v>
      </c>
      <c r="E243" s="8" t="s">
        <v>152</v>
      </c>
      <c r="F243" s="9" t="s">
        <v>153</v>
      </c>
      <c r="G243" s="9" t="s">
        <v>154</v>
      </c>
      <c r="H243" s="9" t="s">
        <v>155</v>
      </c>
      <c r="I243" s="6" t="s">
        <v>100</v>
      </c>
      <c r="J243" s="6">
        <v>3</v>
      </c>
      <c r="K243" s="6">
        <v>5</v>
      </c>
      <c r="L243" s="6" t="s">
        <v>101</v>
      </c>
      <c r="M243" s="6" t="s">
        <v>51</v>
      </c>
      <c r="N243" s="6"/>
      <c r="O243" s="6"/>
      <c r="P243" s="10">
        <v>7</v>
      </c>
      <c r="Q243" s="10" t="str">
        <f t="shared" si="15"/>
        <v>5-10</v>
      </c>
      <c r="R243" s="6" t="s">
        <v>52</v>
      </c>
      <c r="S243" s="6">
        <v>1</v>
      </c>
      <c r="T243" t="s">
        <v>53</v>
      </c>
      <c r="U243" t="s">
        <v>54</v>
      </c>
      <c r="V243" t="s">
        <v>55</v>
      </c>
      <c r="W243" t="s">
        <v>56</v>
      </c>
      <c r="X243" s="6"/>
      <c r="Y243" s="6" t="s">
        <v>57</v>
      </c>
      <c r="Z243" s="6" t="s">
        <v>58</v>
      </c>
      <c r="AA243" s="11">
        <v>3</v>
      </c>
      <c r="AB243" s="11">
        <v>8</v>
      </c>
      <c r="AC243" s="11">
        <v>1</v>
      </c>
      <c r="AJ243" s="12">
        <f t="shared" si="16"/>
        <v>6.875</v>
      </c>
      <c r="AL243" s="13">
        <f t="shared" si="17"/>
        <v>12</v>
      </c>
      <c r="AM243" s="14">
        <v>9.2999999999999992E-3</v>
      </c>
      <c r="AN243" s="14">
        <v>3.07</v>
      </c>
      <c r="AO243" s="13">
        <f t="shared" si="19"/>
        <v>3.4586781098144113</v>
      </c>
      <c r="AQ243" s="12">
        <f t="shared" si="18"/>
        <v>0.3</v>
      </c>
      <c r="AS243" s="12" t="s">
        <v>173</v>
      </c>
    </row>
    <row r="244" spans="1:46" ht="12.75" customHeight="1" x14ac:dyDescent="0.2">
      <c r="A244" s="6">
        <v>167</v>
      </c>
      <c r="B244" s="6">
        <v>2</v>
      </c>
      <c r="C244" s="7">
        <v>39874</v>
      </c>
      <c r="D244" s="6" t="s">
        <v>151</v>
      </c>
      <c r="E244" s="8" t="s">
        <v>152</v>
      </c>
      <c r="F244" s="9" t="s">
        <v>153</v>
      </c>
      <c r="G244" s="9" t="s">
        <v>154</v>
      </c>
      <c r="H244" s="9" t="s">
        <v>155</v>
      </c>
      <c r="I244" s="6" t="s">
        <v>100</v>
      </c>
      <c r="J244" s="6">
        <v>3</v>
      </c>
      <c r="K244" s="6">
        <v>5</v>
      </c>
      <c r="L244" s="6" t="s">
        <v>101</v>
      </c>
      <c r="M244" s="6" t="s">
        <v>51</v>
      </c>
      <c r="N244" s="6"/>
      <c r="O244" s="6"/>
      <c r="P244" s="10">
        <v>7</v>
      </c>
      <c r="Q244" s="10" t="str">
        <f t="shared" si="15"/>
        <v>5-10</v>
      </c>
      <c r="R244" s="6" t="s">
        <v>52</v>
      </c>
      <c r="S244" s="6">
        <v>2</v>
      </c>
      <c r="T244" t="s">
        <v>118</v>
      </c>
      <c r="U244" t="s">
        <v>66</v>
      </c>
      <c r="V244" t="s">
        <v>119</v>
      </c>
      <c r="W244" t="s">
        <v>56</v>
      </c>
      <c r="X244" s="6"/>
      <c r="Y244" s="6" t="s">
        <v>57</v>
      </c>
      <c r="Z244" s="6" t="s">
        <v>61</v>
      </c>
      <c r="AA244" s="11">
        <v>3</v>
      </c>
      <c r="AC244" s="11">
        <v>2</v>
      </c>
      <c r="AJ244" s="12">
        <f t="shared" si="16"/>
        <v>7.5</v>
      </c>
      <c r="AL244" s="13">
        <f t="shared" si="17"/>
        <v>5</v>
      </c>
      <c r="AM244" s="14">
        <v>2.5999999999999999E-2</v>
      </c>
      <c r="AN244" s="14">
        <v>2.87</v>
      </c>
      <c r="AO244" s="13">
        <f t="shared" si="19"/>
        <v>8.441102499635198</v>
      </c>
      <c r="AQ244" s="12">
        <f t="shared" si="18"/>
        <v>0.125</v>
      </c>
    </row>
    <row r="245" spans="1:46" ht="12.75" customHeight="1" x14ac:dyDescent="0.2">
      <c r="A245" s="6">
        <v>167</v>
      </c>
      <c r="B245" s="6">
        <v>2</v>
      </c>
      <c r="C245" s="7">
        <v>39874</v>
      </c>
      <c r="D245" s="6" t="s">
        <v>151</v>
      </c>
      <c r="E245" s="8" t="s">
        <v>152</v>
      </c>
      <c r="F245" s="9" t="s">
        <v>153</v>
      </c>
      <c r="G245" s="9" t="s">
        <v>154</v>
      </c>
      <c r="H245" s="9" t="s">
        <v>155</v>
      </c>
      <c r="I245" s="6" t="s">
        <v>100</v>
      </c>
      <c r="J245" s="6">
        <v>3</v>
      </c>
      <c r="K245" s="6">
        <v>5</v>
      </c>
      <c r="L245" s="6" t="s">
        <v>101</v>
      </c>
      <c r="M245" s="6" t="s">
        <v>51</v>
      </c>
      <c r="N245" s="6"/>
      <c r="O245" s="6"/>
      <c r="P245" s="10">
        <v>7</v>
      </c>
      <c r="Q245" s="10" t="str">
        <f t="shared" si="15"/>
        <v>5-10</v>
      </c>
      <c r="R245" s="6" t="s">
        <v>52</v>
      </c>
      <c r="S245" s="6">
        <v>3</v>
      </c>
      <c r="T245" t="s">
        <v>161</v>
      </c>
      <c r="U245" t="s">
        <v>162</v>
      </c>
      <c r="V245" t="s">
        <v>163</v>
      </c>
      <c r="W245" s="20" t="s">
        <v>56</v>
      </c>
      <c r="X245" s="6"/>
      <c r="Y245" s="10" t="s">
        <v>57</v>
      </c>
      <c r="Z245" s="10" t="s">
        <v>61</v>
      </c>
      <c r="AB245" s="11">
        <v>1</v>
      </c>
      <c r="AJ245" s="12">
        <f t="shared" si="16"/>
        <v>7.5</v>
      </c>
      <c r="AL245" s="13">
        <f t="shared" si="17"/>
        <v>1</v>
      </c>
      <c r="AM245" s="14">
        <v>1.9300000000000001E-2</v>
      </c>
      <c r="AN245" s="14">
        <v>2.96</v>
      </c>
      <c r="AO245" s="13">
        <f t="shared" si="19"/>
        <v>7.5117071566069322</v>
      </c>
      <c r="AQ245" s="12">
        <f t="shared" si="18"/>
        <v>2.5000000000000001E-2</v>
      </c>
    </row>
    <row r="246" spans="1:46" ht="12.75" customHeight="1" x14ac:dyDescent="0.2">
      <c r="A246" s="6">
        <v>167</v>
      </c>
      <c r="B246" s="6">
        <v>2</v>
      </c>
      <c r="C246" s="7">
        <v>39874</v>
      </c>
      <c r="D246" s="6" t="s">
        <v>151</v>
      </c>
      <c r="E246" s="8" t="s">
        <v>152</v>
      </c>
      <c r="F246" s="9" t="s">
        <v>153</v>
      </c>
      <c r="G246" s="9" t="s">
        <v>154</v>
      </c>
      <c r="H246" s="9" t="s">
        <v>155</v>
      </c>
      <c r="I246" s="6" t="s">
        <v>100</v>
      </c>
      <c r="J246" s="6">
        <v>3</v>
      </c>
      <c r="K246" s="6">
        <v>5</v>
      </c>
      <c r="L246" s="6" t="s">
        <v>101</v>
      </c>
      <c r="M246" s="6" t="s">
        <v>51</v>
      </c>
      <c r="N246" s="6"/>
      <c r="O246" s="6"/>
      <c r="P246" s="10">
        <v>7</v>
      </c>
      <c r="Q246" s="10" t="str">
        <f t="shared" si="15"/>
        <v>5-10</v>
      </c>
      <c r="R246" s="6" t="s">
        <v>52</v>
      </c>
      <c r="S246" s="6">
        <v>4</v>
      </c>
      <c r="T246" t="s">
        <v>164</v>
      </c>
      <c r="U246" t="s">
        <v>162</v>
      </c>
      <c r="V246" t="s">
        <v>163</v>
      </c>
      <c r="W246" t="s">
        <v>56</v>
      </c>
      <c r="X246" s="6"/>
      <c r="Y246" s="10" t="s">
        <v>57</v>
      </c>
      <c r="Z246" s="10" t="s">
        <v>61</v>
      </c>
      <c r="AA246" s="11">
        <v>1</v>
      </c>
      <c r="AJ246" s="12">
        <f t="shared" si="16"/>
        <v>2.5</v>
      </c>
      <c r="AL246" s="13">
        <f t="shared" si="17"/>
        <v>1</v>
      </c>
      <c r="AM246" s="14">
        <v>1.5599999999999999E-2</v>
      </c>
      <c r="AN246" s="14">
        <v>3.13</v>
      </c>
      <c r="AO246" s="13">
        <f t="shared" si="19"/>
        <v>0.27458501045858014</v>
      </c>
      <c r="AQ246" s="12">
        <f t="shared" si="18"/>
        <v>2.5000000000000001E-2</v>
      </c>
    </row>
    <row r="247" spans="1:46" ht="12.75" customHeight="1" x14ac:dyDescent="0.2">
      <c r="A247" s="6">
        <v>167</v>
      </c>
      <c r="B247" s="6">
        <v>2</v>
      </c>
      <c r="C247" s="7">
        <v>39874</v>
      </c>
      <c r="D247" s="6" t="s">
        <v>151</v>
      </c>
      <c r="E247" s="8" t="s">
        <v>152</v>
      </c>
      <c r="F247" s="9" t="s">
        <v>153</v>
      </c>
      <c r="G247" s="9" t="s">
        <v>154</v>
      </c>
      <c r="H247" s="9" t="s">
        <v>155</v>
      </c>
      <c r="I247" s="6" t="s">
        <v>100</v>
      </c>
      <c r="J247" s="6">
        <v>3</v>
      </c>
      <c r="K247" s="6">
        <v>5</v>
      </c>
      <c r="L247" s="6" t="s">
        <v>101</v>
      </c>
      <c r="M247" s="6" t="s">
        <v>51</v>
      </c>
      <c r="N247" s="6"/>
      <c r="O247" s="6"/>
      <c r="P247" s="10">
        <v>7</v>
      </c>
      <c r="Q247" s="10" t="str">
        <f t="shared" si="15"/>
        <v>5-10</v>
      </c>
      <c r="R247" s="6" t="s">
        <v>52</v>
      </c>
      <c r="S247" s="6">
        <v>5</v>
      </c>
      <c r="T247" t="s">
        <v>169</v>
      </c>
      <c r="U247" s="6" t="s">
        <v>54</v>
      </c>
      <c r="V247" s="6" t="s">
        <v>86</v>
      </c>
      <c r="W247" s="6" t="s">
        <v>56</v>
      </c>
      <c r="X247" s="6"/>
      <c r="Y247" s="6" t="s">
        <v>57</v>
      </c>
      <c r="Z247" s="6" t="s">
        <v>61</v>
      </c>
      <c r="AA247" s="11">
        <v>1</v>
      </c>
      <c r="AJ247" s="12">
        <f t="shared" si="16"/>
        <v>2.5</v>
      </c>
      <c r="AL247" s="13">
        <f t="shared" si="17"/>
        <v>1</v>
      </c>
      <c r="AM247" s="14">
        <v>1.2200000000000001E-2</v>
      </c>
      <c r="AN247" s="14">
        <v>2.95</v>
      </c>
      <c r="AO247" s="13">
        <f t="shared" si="19"/>
        <v>0.18208864169091182</v>
      </c>
      <c r="AQ247" s="12">
        <f t="shared" si="18"/>
        <v>2.5000000000000001E-2</v>
      </c>
    </row>
    <row r="248" spans="1:46" ht="12.75" customHeight="1" x14ac:dyDescent="0.2">
      <c r="A248" s="6">
        <v>167</v>
      </c>
      <c r="B248" s="6">
        <v>2</v>
      </c>
      <c r="C248" s="7">
        <v>39874</v>
      </c>
      <c r="D248" s="6" t="s">
        <v>151</v>
      </c>
      <c r="E248" s="8" t="s">
        <v>152</v>
      </c>
      <c r="F248" s="9" t="s">
        <v>153</v>
      </c>
      <c r="G248" s="9" t="s">
        <v>154</v>
      </c>
      <c r="H248" s="9" t="s">
        <v>155</v>
      </c>
      <c r="I248" s="6" t="s">
        <v>100</v>
      </c>
      <c r="J248" s="6">
        <v>3</v>
      </c>
      <c r="K248" s="6">
        <v>5</v>
      </c>
      <c r="L248" s="6" t="s">
        <v>101</v>
      </c>
      <c r="M248" s="6" t="s">
        <v>51</v>
      </c>
      <c r="N248" s="6"/>
      <c r="O248" s="6"/>
      <c r="P248" s="10">
        <v>7</v>
      </c>
      <c r="Q248" s="10" t="str">
        <f t="shared" si="15"/>
        <v>5-10</v>
      </c>
      <c r="R248" s="6" t="s">
        <v>52</v>
      </c>
      <c r="S248" s="6">
        <v>6</v>
      </c>
      <c r="T248" t="s">
        <v>68</v>
      </c>
      <c r="U248" t="s">
        <v>69</v>
      </c>
      <c r="V248" t="s">
        <v>70</v>
      </c>
      <c r="W248" t="s">
        <v>56</v>
      </c>
      <c r="X248" s="6"/>
      <c r="Y248" s="10" t="s">
        <v>57</v>
      </c>
      <c r="Z248" s="10" t="s">
        <v>61</v>
      </c>
      <c r="AB248" s="11">
        <v>1</v>
      </c>
      <c r="AJ248" s="12">
        <f t="shared" si="16"/>
        <v>7.5</v>
      </c>
      <c r="AL248" s="13">
        <f t="shared" si="17"/>
        <v>1</v>
      </c>
      <c r="AM248" s="14">
        <v>1.2800000000000001E-2</v>
      </c>
      <c r="AN248" s="14">
        <v>3.036</v>
      </c>
      <c r="AO248" s="13">
        <f t="shared" si="19"/>
        <v>5.8062531280003862</v>
      </c>
      <c r="AQ248" s="12">
        <f t="shared" si="18"/>
        <v>2.5000000000000001E-2</v>
      </c>
    </row>
    <row r="249" spans="1:46" ht="12.75" customHeight="1" x14ac:dyDescent="0.2">
      <c r="A249" s="6">
        <v>168</v>
      </c>
      <c r="B249" s="6">
        <v>2</v>
      </c>
      <c r="C249" s="7">
        <v>39874</v>
      </c>
      <c r="D249" s="6" t="s">
        <v>151</v>
      </c>
      <c r="E249" s="8" t="s">
        <v>152</v>
      </c>
      <c r="F249" s="9" t="s">
        <v>153</v>
      </c>
      <c r="G249" s="9" t="s">
        <v>154</v>
      </c>
      <c r="H249" s="9" t="s">
        <v>155</v>
      </c>
      <c r="I249" s="6" t="s">
        <v>100</v>
      </c>
      <c r="J249" s="6">
        <v>3</v>
      </c>
      <c r="K249" s="6">
        <v>6</v>
      </c>
      <c r="L249" s="6" t="s">
        <v>101</v>
      </c>
      <c r="M249" s="6" t="s">
        <v>51</v>
      </c>
      <c r="N249" s="6"/>
      <c r="O249" s="6"/>
      <c r="P249" s="10">
        <v>7</v>
      </c>
      <c r="Q249" s="10" t="str">
        <f t="shared" si="15"/>
        <v>5-10</v>
      </c>
      <c r="R249" s="6" t="s">
        <v>52</v>
      </c>
      <c r="S249" s="6">
        <v>1</v>
      </c>
      <c r="T249" t="s">
        <v>53</v>
      </c>
      <c r="U249" t="s">
        <v>54</v>
      </c>
      <c r="V249" t="s">
        <v>55</v>
      </c>
      <c r="W249" t="s">
        <v>56</v>
      </c>
      <c r="X249" s="6"/>
      <c r="Y249" s="6" t="s">
        <v>57</v>
      </c>
      <c r="Z249" s="6" t="s">
        <v>58</v>
      </c>
      <c r="AA249" s="11">
        <v>4</v>
      </c>
      <c r="AB249" s="11">
        <v>2</v>
      </c>
      <c r="AJ249" s="12">
        <f t="shared" si="16"/>
        <v>4.166666666666667</v>
      </c>
      <c r="AL249" s="13">
        <f t="shared" si="17"/>
        <v>6</v>
      </c>
      <c r="AM249" s="14">
        <v>9.2999999999999992E-3</v>
      </c>
      <c r="AN249" s="14">
        <v>3.07</v>
      </c>
      <c r="AO249" s="13">
        <f t="shared" si="19"/>
        <v>0.74342033532447072</v>
      </c>
      <c r="AQ249" s="12">
        <f t="shared" si="18"/>
        <v>0.15</v>
      </c>
    </row>
    <row r="250" spans="1:46" ht="12.75" customHeight="1" x14ac:dyDescent="0.2">
      <c r="A250" s="6">
        <v>168</v>
      </c>
      <c r="B250" s="6">
        <v>2</v>
      </c>
      <c r="C250" s="7">
        <v>39874</v>
      </c>
      <c r="D250" s="6" t="s">
        <v>151</v>
      </c>
      <c r="E250" s="8" t="s">
        <v>152</v>
      </c>
      <c r="F250" s="9" t="s">
        <v>153</v>
      </c>
      <c r="G250" s="9" t="s">
        <v>154</v>
      </c>
      <c r="H250" s="9" t="s">
        <v>155</v>
      </c>
      <c r="I250" s="6" t="s">
        <v>100</v>
      </c>
      <c r="J250" s="6">
        <v>3</v>
      </c>
      <c r="K250" s="6">
        <v>6</v>
      </c>
      <c r="L250" s="6" t="s">
        <v>101</v>
      </c>
      <c r="M250" s="6" t="s">
        <v>51</v>
      </c>
      <c r="N250" s="6"/>
      <c r="O250" s="6"/>
      <c r="P250" s="10">
        <v>7</v>
      </c>
      <c r="Q250" s="10" t="str">
        <f t="shared" si="15"/>
        <v>5-10</v>
      </c>
      <c r="R250" s="6" t="s">
        <v>52</v>
      </c>
      <c r="S250" s="6">
        <v>2</v>
      </c>
      <c r="T250" t="s">
        <v>90</v>
      </c>
      <c r="U250" t="s">
        <v>66</v>
      </c>
      <c r="V250" t="s">
        <v>67</v>
      </c>
      <c r="W250" t="s">
        <v>56</v>
      </c>
      <c r="X250" s="6"/>
      <c r="Y250" s="10" t="s">
        <v>57</v>
      </c>
      <c r="Z250" s="10" t="s">
        <v>58</v>
      </c>
      <c r="AC250" s="11">
        <v>1</v>
      </c>
      <c r="AD250" s="11">
        <v>2</v>
      </c>
      <c r="AJ250" s="12">
        <f t="shared" si="16"/>
        <v>21.666666666666668</v>
      </c>
      <c r="AL250" s="13">
        <f t="shared" si="17"/>
        <v>3</v>
      </c>
      <c r="AM250" s="14">
        <v>1.6199999999999999E-2</v>
      </c>
      <c r="AN250" s="14">
        <v>3.0251999999999999</v>
      </c>
      <c r="AO250" s="13">
        <f t="shared" si="19"/>
        <v>178.05463412170596</v>
      </c>
      <c r="AQ250" s="12">
        <f t="shared" si="18"/>
        <v>7.4999999999999997E-2</v>
      </c>
    </row>
    <row r="251" spans="1:46" ht="12.75" customHeight="1" x14ac:dyDescent="0.2">
      <c r="A251" s="6">
        <v>168</v>
      </c>
      <c r="B251" s="6">
        <v>2</v>
      </c>
      <c r="C251" s="7">
        <v>39874</v>
      </c>
      <c r="D251" s="6" t="s">
        <v>151</v>
      </c>
      <c r="E251" s="8" t="s">
        <v>152</v>
      </c>
      <c r="F251" s="9" t="s">
        <v>153</v>
      </c>
      <c r="G251" s="9" t="s">
        <v>154</v>
      </c>
      <c r="H251" s="9" t="s">
        <v>155</v>
      </c>
      <c r="I251" s="6" t="s">
        <v>100</v>
      </c>
      <c r="J251" s="6">
        <v>3</v>
      </c>
      <c r="K251" s="6">
        <v>6</v>
      </c>
      <c r="L251" s="6" t="s">
        <v>101</v>
      </c>
      <c r="M251" s="6" t="s">
        <v>51</v>
      </c>
      <c r="N251" s="6"/>
      <c r="O251" s="6"/>
      <c r="P251" s="10">
        <v>7</v>
      </c>
      <c r="Q251" s="10" t="str">
        <f t="shared" si="15"/>
        <v>5-10</v>
      </c>
      <c r="R251" s="6" t="s">
        <v>52</v>
      </c>
      <c r="S251" s="6">
        <v>3</v>
      </c>
      <c r="T251" t="s">
        <v>118</v>
      </c>
      <c r="U251" t="s">
        <v>66</v>
      </c>
      <c r="V251" t="s">
        <v>119</v>
      </c>
      <c r="W251" t="s">
        <v>56</v>
      </c>
      <c r="X251" s="6"/>
      <c r="Y251" s="6" t="s">
        <v>57</v>
      </c>
      <c r="Z251" s="6" t="s">
        <v>61</v>
      </c>
      <c r="AA251" s="11">
        <v>1</v>
      </c>
      <c r="AB251" s="11">
        <v>1</v>
      </c>
      <c r="AC251" s="11">
        <v>5</v>
      </c>
      <c r="AJ251" s="12">
        <f t="shared" si="16"/>
        <v>12.142857142857142</v>
      </c>
      <c r="AL251" s="13">
        <f t="shared" si="17"/>
        <v>7</v>
      </c>
      <c r="AM251" s="14">
        <v>2.5999999999999999E-2</v>
      </c>
      <c r="AN251" s="14">
        <v>2.87</v>
      </c>
      <c r="AO251" s="13">
        <f t="shared" si="19"/>
        <v>33.649164860673416</v>
      </c>
      <c r="AQ251" s="12">
        <f t="shared" si="18"/>
        <v>0.17499999999999999</v>
      </c>
    </row>
    <row r="252" spans="1:46" ht="12.75" customHeight="1" x14ac:dyDescent="0.2">
      <c r="A252" s="6">
        <v>168</v>
      </c>
      <c r="B252" s="6">
        <v>2</v>
      </c>
      <c r="C252" s="7">
        <v>39874</v>
      </c>
      <c r="D252" s="6" t="s">
        <v>151</v>
      </c>
      <c r="E252" s="8" t="s">
        <v>152</v>
      </c>
      <c r="F252" s="9" t="s">
        <v>153</v>
      </c>
      <c r="G252" s="9" t="s">
        <v>154</v>
      </c>
      <c r="H252" s="9" t="s">
        <v>155</v>
      </c>
      <c r="I252" s="6" t="s">
        <v>100</v>
      </c>
      <c r="J252" s="6">
        <v>3</v>
      </c>
      <c r="K252" s="6">
        <v>6</v>
      </c>
      <c r="L252" s="6" t="s">
        <v>101</v>
      </c>
      <c r="M252" s="6" t="s">
        <v>51</v>
      </c>
      <c r="N252" s="6"/>
      <c r="O252" s="6"/>
      <c r="P252" s="10">
        <v>7</v>
      </c>
      <c r="Q252" s="10" t="str">
        <f t="shared" si="15"/>
        <v>5-10</v>
      </c>
      <c r="R252" s="6" t="s">
        <v>52</v>
      </c>
      <c r="S252" s="6">
        <v>4</v>
      </c>
      <c r="T252" s="16" t="s">
        <v>160</v>
      </c>
      <c r="U252" t="s">
        <v>54</v>
      </c>
      <c r="V252" s="16" t="s">
        <v>63</v>
      </c>
      <c r="W252" s="16" t="s">
        <v>56</v>
      </c>
      <c r="X252" s="6"/>
      <c r="Y252" s="6" t="s">
        <v>57</v>
      </c>
      <c r="Z252" s="6" t="s">
        <v>58</v>
      </c>
      <c r="AC252" s="11">
        <v>2</v>
      </c>
      <c r="AJ252" s="12">
        <f t="shared" si="16"/>
        <v>15</v>
      </c>
      <c r="AK252" s="14">
        <f>AJ252/1.11359</f>
        <v>13.469948544796559</v>
      </c>
      <c r="AL252" s="13">
        <f t="shared" si="17"/>
        <v>2</v>
      </c>
      <c r="AM252" s="14">
        <v>1.4800000000000001E-2</v>
      </c>
      <c r="AN252" s="14">
        <v>3.1669999999999998</v>
      </c>
      <c r="AO252" s="13">
        <f t="shared" si="19"/>
        <v>78.513209826723369</v>
      </c>
      <c r="AQ252" s="12">
        <f t="shared" si="18"/>
        <v>0.05</v>
      </c>
    </row>
    <row r="253" spans="1:46" ht="12.75" customHeight="1" x14ac:dyDescent="0.2">
      <c r="A253" s="6">
        <v>168</v>
      </c>
      <c r="B253" s="6">
        <v>2</v>
      </c>
      <c r="C253" s="7">
        <v>39874</v>
      </c>
      <c r="D253" s="6" t="s">
        <v>151</v>
      </c>
      <c r="E253" s="8" t="s">
        <v>152</v>
      </c>
      <c r="F253" s="9" t="s">
        <v>153</v>
      </c>
      <c r="G253" s="9" t="s">
        <v>154</v>
      </c>
      <c r="H253" s="9" t="s">
        <v>155</v>
      </c>
      <c r="I253" s="6" t="s">
        <v>100</v>
      </c>
      <c r="J253" s="6">
        <v>3</v>
      </c>
      <c r="K253" s="6">
        <v>6</v>
      </c>
      <c r="L253" s="6" t="s">
        <v>101</v>
      </c>
      <c r="M253" s="6" t="s">
        <v>51</v>
      </c>
      <c r="N253" s="6"/>
      <c r="O253" s="6"/>
      <c r="P253" s="10">
        <v>7</v>
      </c>
      <c r="Q253" s="10" t="str">
        <f t="shared" si="15"/>
        <v>5-10</v>
      </c>
      <c r="R253" s="6" t="s">
        <v>52</v>
      </c>
      <c r="S253" s="6">
        <v>5</v>
      </c>
      <c r="T253" t="s">
        <v>80</v>
      </c>
      <c r="U253" t="s">
        <v>54</v>
      </c>
      <c r="V253" t="s">
        <v>81</v>
      </c>
      <c r="W253" t="s">
        <v>56</v>
      </c>
      <c r="X253" s="6"/>
      <c r="Y253" s="10" t="s">
        <v>57</v>
      </c>
      <c r="Z253" s="10" t="s">
        <v>61</v>
      </c>
      <c r="AC253" s="11">
        <v>2</v>
      </c>
      <c r="AJ253" s="12">
        <f t="shared" si="16"/>
        <v>15</v>
      </c>
      <c r="AK253">
        <f>AJ253/1.08</f>
        <v>13.888888888888888</v>
      </c>
      <c r="AL253" s="13">
        <f t="shared" si="17"/>
        <v>2</v>
      </c>
      <c r="AM253" s="14">
        <v>2.29E-2</v>
      </c>
      <c r="AN253" s="14">
        <v>2.9580000000000002</v>
      </c>
      <c r="AO253" s="13">
        <f t="shared" si="19"/>
        <v>68.97844927320179</v>
      </c>
      <c r="AQ253" s="12">
        <f t="shared" si="18"/>
        <v>0.05</v>
      </c>
    </row>
    <row r="254" spans="1:46" ht="12.75" customHeight="1" x14ac:dyDescent="0.2">
      <c r="A254" s="6">
        <v>24</v>
      </c>
      <c r="B254" s="6">
        <v>3</v>
      </c>
      <c r="C254" s="7">
        <v>39875</v>
      </c>
      <c r="D254" s="6" t="s">
        <v>174</v>
      </c>
      <c r="E254" s="8" t="s">
        <v>175</v>
      </c>
      <c r="F254" s="9" t="s">
        <v>176</v>
      </c>
      <c r="G254" s="9" t="s">
        <v>154</v>
      </c>
      <c r="H254" s="9" t="s">
        <v>155</v>
      </c>
      <c r="I254" s="6" t="s">
        <v>49</v>
      </c>
      <c r="J254" s="6">
        <v>2</v>
      </c>
      <c r="K254" s="6">
        <v>1</v>
      </c>
      <c r="L254" s="6" t="s">
        <v>50</v>
      </c>
      <c r="M254" s="6" t="s">
        <v>177</v>
      </c>
      <c r="N254" s="6"/>
      <c r="O254" s="6"/>
      <c r="P254" s="10">
        <v>7</v>
      </c>
      <c r="Q254" s="10" t="str">
        <f t="shared" si="15"/>
        <v>5-10</v>
      </c>
      <c r="R254" s="6" t="s">
        <v>52</v>
      </c>
      <c r="S254" s="6">
        <v>1</v>
      </c>
      <c r="T254" t="s">
        <v>118</v>
      </c>
      <c r="U254" t="s">
        <v>66</v>
      </c>
      <c r="V254" t="s">
        <v>119</v>
      </c>
      <c r="W254" t="s">
        <v>56</v>
      </c>
      <c r="X254" s="6"/>
      <c r="Y254" s="6" t="s">
        <v>57</v>
      </c>
      <c r="Z254" s="6" t="s">
        <v>61</v>
      </c>
      <c r="AB254" s="11">
        <v>1</v>
      </c>
      <c r="AC254" s="11">
        <v>3</v>
      </c>
      <c r="AJ254" s="12">
        <f t="shared" si="16"/>
        <v>13.125</v>
      </c>
      <c r="AL254" s="13">
        <f t="shared" si="17"/>
        <v>4</v>
      </c>
      <c r="AM254" s="14">
        <v>2.5999999999999999E-2</v>
      </c>
      <c r="AN254" s="14">
        <v>2.87</v>
      </c>
      <c r="AO254" s="13">
        <f t="shared" si="19"/>
        <v>42.064755955038109</v>
      </c>
      <c r="AQ254" s="12">
        <f t="shared" si="18"/>
        <v>0.1</v>
      </c>
      <c r="AT254" s="23"/>
    </row>
    <row r="255" spans="1:46" ht="12.75" customHeight="1" x14ac:dyDescent="0.2">
      <c r="A255" s="6">
        <v>24</v>
      </c>
      <c r="B255" s="6">
        <v>3</v>
      </c>
      <c r="C255" s="7">
        <v>39875</v>
      </c>
      <c r="D255" s="6" t="s">
        <v>174</v>
      </c>
      <c r="E255" s="8" t="s">
        <v>175</v>
      </c>
      <c r="F255" s="9" t="s">
        <v>176</v>
      </c>
      <c r="G255" s="9" t="s">
        <v>154</v>
      </c>
      <c r="H255" s="9" t="s">
        <v>155</v>
      </c>
      <c r="I255" s="6" t="s">
        <v>49</v>
      </c>
      <c r="J255" s="6">
        <v>2</v>
      </c>
      <c r="K255" s="6">
        <v>1</v>
      </c>
      <c r="L255" s="6" t="s">
        <v>50</v>
      </c>
      <c r="M255" s="6" t="s">
        <v>177</v>
      </c>
      <c r="N255" s="6"/>
      <c r="O255" s="6"/>
      <c r="P255" s="10">
        <v>7</v>
      </c>
      <c r="Q255" s="10" t="str">
        <f t="shared" si="15"/>
        <v>5-10</v>
      </c>
      <c r="R255" s="6" t="s">
        <v>52</v>
      </c>
      <c r="S255" s="6">
        <v>2</v>
      </c>
      <c r="T255" t="s">
        <v>140</v>
      </c>
      <c r="U255" t="s">
        <v>66</v>
      </c>
      <c r="V255" t="s">
        <v>119</v>
      </c>
      <c r="W255" t="s">
        <v>56</v>
      </c>
      <c r="X255" s="6"/>
      <c r="Y255" s="6" t="s">
        <v>57</v>
      </c>
      <c r="Z255" s="6" t="s">
        <v>61</v>
      </c>
      <c r="AC255" s="11">
        <v>10</v>
      </c>
      <c r="AJ255" s="12">
        <f t="shared" si="16"/>
        <v>15</v>
      </c>
      <c r="AK255" s="14">
        <f>AJ255/1.03416</f>
        <v>14.504525411928523</v>
      </c>
      <c r="AL255" s="13">
        <f t="shared" si="17"/>
        <v>10</v>
      </c>
      <c r="AM255" s="14">
        <v>2.2499999999999999E-2</v>
      </c>
      <c r="AN255" s="14">
        <v>3</v>
      </c>
      <c r="AO255" s="13">
        <f t="shared" si="19"/>
        <v>75.9375</v>
      </c>
      <c r="AQ255" s="12">
        <f t="shared" si="18"/>
        <v>0.25</v>
      </c>
      <c r="AS255" s="22"/>
      <c r="AT255" s="23"/>
    </row>
    <row r="256" spans="1:46" ht="12.75" customHeight="1" x14ac:dyDescent="0.2">
      <c r="A256" s="6">
        <v>24</v>
      </c>
      <c r="B256" s="6">
        <v>3</v>
      </c>
      <c r="C256" s="7">
        <v>39875</v>
      </c>
      <c r="D256" s="6" t="s">
        <v>174</v>
      </c>
      <c r="E256" s="8" t="s">
        <v>175</v>
      </c>
      <c r="F256" s="9" t="s">
        <v>176</v>
      </c>
      <c r="G256" s="9" t="s">
        <v>154</v>
      </c>
      <c r="H256" s="9" t="s">
        <v>155</v>
      </c>
      <c r="I256" s="6" t="s">
        <v>49</v>
      </c>
      <c r="J256" s="6">
        <v>2</v>
      </c>
      <c r="K256" s="6">
        <v>1</v>
      </c>
      <c r="L256" s="6" t="s">
        <v>50</v>
      </c>
      <c r="M256" s="6" t="s">
        <v>177</v>
      </c>
      <c r="N256" s="6"/>
      <c r="O256" s="6"/>
      <c r="P256" s="10">
        <v>7</v>
      </c>
      <c r="Q256" s="10" t="str">
        <f t="shared" si="15"/>
        <v>5-10</v>
      </c>
      <c r="R256" s="6" t="s">
        <v>52</v>
      </c>
      <c r="S256" s="6">
        <v>3</v>
      </c>
      <c r="T256" t="s">
        <v>121</v>
      </c>
      <c r="U256" t="s">
        <v>54</v>
      </c>
      <c r="V256" t="s">
        <v>55</v>
      </c>
      <c r="W256" t="s">
        <v>56</v>
      </c>
      <c r="X256" s="6"/>
      <c r="Y256" s="6" t="s">
        <v>57</v>
      </c>
      <c r="Z256" s="6" t="s">
        <v>58</v>
      </c>
      <c r="AD256" s="11">
        <v>1</v>
      </c>
      <c r="AJ256" s="12">
        <f t="shared" si="16"/>
        <v>25</v>
      </c>
      <c r="AK256">
        <f>AJ256/1.08175</f>
        <v>23.110700254217704</v>
      </c>
      <c r="AL256" s="13">
        <f t="shared" si="17"/>
        <v>1</v>
      </c>
      <c r="AM256" s="14">
        <v>1.4500000000000001E-2</v>
      </c>
      <c r="AN256" s="14">
        <v>3.0529999999999999</v>
      </c>
      <c r="AO256" s="13">
        <f t="shared" si="19"/>
        <v>268.70691861578308</v>
      </c>
      <c r="AQ256" s="12">
        <f t="shared" si="18"/>
        <v>2.5000000000000001E-2</v>
      </c>
      <c r="AT256" s="23"/>
    </row>
    <row r="257" spans="1:46" ht="12.75" customHeight="1" x14ac:dyDescent="0.2">
      <c r="A257" s="6">
        <v>24</v>
      </c>
      <c r="B257" s="6">
        <v>3</v>
      </c>
      <c r="C257" s="7">
        <v>39875</v>
      </c>
      <c r="D257" s="6" t="s">
        <v>174</v>
      </c>
      <c r="E257" s="8" t="s">
        <v>175</v>
      </c>
      <c r="F257" s="9" t="s">
        <v>176</v>
      </c>
      <c r="G257" s="9" t="s">
        <v>154</v>
      </c>
      <c r="H257" s="9" t="s">
        <v>155</v>
      </c>
      <c r="I257" s="6" t="s">
        <v>49</v>
      </c>
      <c r="J257" s="6">
        <v>2</v>
      </c>
      <c r="K257" s="6">
        <v>1</v>
      </c>
      <c r="L257" s="6" t="s">
        <v>50</v>
      </c>
      <c r="M257" s="6" t="s">
        <v>177</v>
      </c>
      <c r="N257" s="6"/>
      <c r="O257" s="6"/>
      <c r="P257" s="10">
        <v>7</v>
      </c>
      <c r="Q257" s="10" t="str">
        <f t="shared" si="15"/>
        <v>5-10</v>
      </c>
      <c r="R257" s="6" t="s">
        <v>52</v>
      </c>
      <c r="S257" s="6">
        <v>4</v>
      </c>
      <c r="T257" s="20" t="s">
        <v>178</v>
      </c>
      <c r="U257" s="16" t="s">
        <v>75</v>
      </c>
      <c r="V257" t="s">
        <v>163</v>
      </c>
      <c r="W257" t="s">
        <v>89</v>
      </c>
      <c r="X257" s="6"/>
      <c r="Y257" s="6" t="s">
        <v>57</v>
      </c>
      <c r="Z257" s="6" t="s">
        <v>61</v>
      </c>
      <c r="AC257" s="11">
        <v>1</v>
      </c>
      <c r="AJ257" s="12">
        <f t="shared" si="16"/>
        <v>15</v>
      </c>
      <c r="AK257">
        <f>AJ257/1.13204</f>
        <v>13.250415179675631</v>
      </c>
      <c r="AL257" s="13">
        <f t="shared" si="17"/>
        <v>1</v>
      </c>
      <c r="AM257" s="14">
        <v>2.2700000000000001E-2</v>
      </c>
      <c r="AN257" s="14">
        <v>3.12</v>
      </c>
      <c r="AO257" s="13">
        <f>AM257*(AJ257^AN257)</f>
        <v>106.03044532761471</v>
      </c>
      <c r="AP257" s="13">
        <f>AO257*AL257</f>
        <v>106.03044532761471</v>
      </c>
      <c r="AQ257" s="12">
        <f t="shared" si="18"/>
        <v>2.5000000000000001E-2</v>
      </c>
      <c r="AT257" s="23"/>
    </row>
    <row r="258" spans="1:46" ht="12.75" customHeight="1" x14ac:dyDescent="0.2">
      <c r="A258" s="6">
        <v>24</v>
      </c>
      <c r="B258" s="6">
        <v>3</v>
      </c>
      <c r="C258" s="7">
        <v>39875</v>
      </c>
      <c r="D258" s="6" t="s">
        <v>174</v>
      </c>
      <c r="E258" s="8" t="s">
        <v>175</v>
      </c>
      <c r="F258" s="9" t="s">
        <v>176</v>
      </c>
      <c r="G258" s="9" t="s">
        <v>154</v>
      </c>
      <c r="H258" s="9" t="s">
        <v>155</v>
      </c>
      <c r="I258" s="6" t="s">
        <v>49</v>
      </c>
      <c r="J258" s="6">
        <v>2</v>
      </c>
      <c r="K258" s="6">
        <v>1</v>
      </c>
      <c r="L258" s="6" t="s">
        <v>50</v>
      </c>
      <c r="M258" s="6" t="s">
        <v>177</v>
      </c>
      <c r="N258" s="6"/>
      <c r="O258" s="6"/>
      <c r="P258" s="10">
        <v>7</v>
      </c>
      <c r="Q258" s="10" t="str">
        <f t="shared" ref="Q258:Q321" si="20">IF(P258&lt;=5,"0-5",IF(P258&lt;=10,"5-10",IF(P258&lt;=15,"10-15",IF(P258&lt;=20,"15-20",IF(P258&lt;=25,"20-25",IF(P258&lt;=30,"25-30",IF(P258&lt;=35,"30-35","35-40")))))))</f>
        <v>5-10</v>
      </c>
      <c r="R258" s="6" t="s">
        <v>52</v>
      </c>
      <c r="S258" s="6">
        <v>5</v>
      </c>
      <c r="T258" t="s">
        <v>164</v>
      </c>
      <c r="U258" t="s">
        <v>162</v>
      </c>
      <c r="V258" t="s">
        <v>163</v>
      </c>
      <c r="W258" t="s">
        <v>56</v>
      </c>
      <c r="X258" s="6"/>
      <c r="Y258" s="10" t="s">
        <v>57</v>
      </c>
      <c r="Z258" s="10" t="s">
        <v>61</v>
      </c>
      <c r="AA258" s="11">
        <v>1</v>
      </c>
      <c r="AB258" s="11">
        <v>1</v>
      </c>
      <c r="AJ258" s="12">
        <f t="shared" ref="AJ258:AJ321" si="21">((AA258*2.5)+(AB258*7.5)+(AC258*15)+(AD258*25)+(AE258*35)+(AF258*45)+(AG258*45)+(AH258*65)+(AI258*80))/SUM(AA258:AI258)</f>
        <v>5</v>
      </c>
      <c r="AL258" s="13">
        <f t="shared" ref="AL258:AL321" si="22">SUM(AA258:AI258)</f>
        <v>2</v>
      </c>
      <c r="AM258" s="14">
        <v>1.5599999999999999E-2</v>
      </c>
      <c r="AN258" s="14">
        <v>3.13</v>
      </c>
      <c r="AO258" s="13">
        <f t="shared" ref="AO258:AO276" si="23">AM258*(AJ258^AN258)</f>
        <v>2.4038131792435067</v>
      </c>
      <c r="AQ258" s="12">
        <f t="shared" ref="AQ258:AQ321" si="24">AL258/40</f>
        <v>0.05</v>
      </c>
      <c r="AT258" s="23"/>
    </row>
    <row r="259" spans="1:46" ht="12.75" customHeight="1" x14ac:dyDescent="0.2">
      <c r="A259" s="6">
        <v>24</v>
      </c>
      <c r="B259" s="6">
        <v>3</v>
      </c>
      <c r="C259" s="7">
        <v>39875</v>
      </c>
      <c r="D259" s="6" t="s">
        <v>174</v>
      </c>
      <c r="E259" s="8" t="s">
        <v>175</v>
      </c>
      <c r="F259" s="9" t="s">
        <v>176</v>
      </c>
      <c r="G259" s="9" t="s">
        <v>154</v>
      </c>
      <c r="H259" s="9" t="s">
        <v>155</v>
      </c>
      <c r="I259" s="6" t="s">
        <v>49</v>
      </c>
      <c r="J259" s="6">
        <v>2</v>
      </c>
      <c r="K259" s="6">
        <v>1</v>
      </c>
      <c r="L259" s="6" t="s">
        <v>50</v>
      </c>
      <c r="M259" s="6" t="s">
        <v>177</v>
      </c>
      <c r="N259" s="6"/>
      <c r="O259" s="6"/>
      <c r="P259" s="10">
        <v>7</v>
      </c>
      <c r="Q259" s="10" t="str">
        <f t="shared" si="20"/>
        <v>5-10</v>
      </c>
      <c r="R259" s="6" t="s">
        <v>52</v>
      </c>
      <c r="S259" s="6">
        <v>6</v>
      </c>
      <c r="T259" s="16" t="s">
        <v>160</v>
      </c>
      <c r="U259" t="s">
        <v>54</v>
      </c>
      <c r="V259" s="16" t="s">
        <v>63</v>
      </c>
      <c r="W259" s="16" t="s">
        <v>56</v>
      </c>
      <c r="X259" s="6"/>
      <c r="Y259" s="6" t="s">
        <v>57</v>
      </c>
      <c r="Z259" s="6" t="s">
        <v>58</v>
      </c>
      <c r="AD259" s="11">
        <v>1</v>
      </c>
      <c r="AJ259" s="12">
        <f t="shared" si="21"/>
        <v>25</v>
      </c>
      <c r="AK259" s="14">
        <f>AJ259/1.11359</f>
        <v>22.449914241327598</v>
      </c>
      <c r="AL259" s="13">
        <f t="shared" si="22"/>
        <v>1</v>
      </c>
      <c r="AM259" s="14">
        <v>1.4800000000000001E-2</v>
      </c>
      <c r="AN259" s="14">
        <v>3.1669999999999998</v>
      </c>
      <c r="AO259" s="13">
        <f t="shared" si="23"/>
        <v>395.8564474704969</v>
      </c>
      <c r="AQ259" s="12">
        <f t="shared" si="24"/>
        <v>2.5000000000000001E-2</v>
      </c>
      <c r="AT259" s="23"/>
    </row>
    <row r="260" spans="1:46" ht="12.75" customHeight="1" x14ac:dyDescent="0.2">
      <c r="A260" s="6">
        <v>24</v>
      </c>
      <c r="B260" s="6">
        <v>3</v>
      </c>
      <c r="C260" s="7">
        <v>39875</v>
      </c>
      <c r="D260" s="6" t="s">
        <v>174</v>
      </c>
      <c r="E260" s="8" t="s">
        <v>175</v>
      </c>
      <c r="F260" s="9" t="s">
        <v>176</v>
      </c>
      <c r="G260" s="9" t="s">
        <v>154</v>
      </c>
      <c r="H260" s="9" t="s">
        <v>155</v>
      </c>
      <c r="I260" s="6" t="s">
        <v>49</v>
      </c>
      <c r="J260" s="6">
        <v>2</v>
      </c>
      <c r="K260" s="6">
        <v>1</v>
      </c>
      <c r="L260" s="6" t="s">
        <v>50</v>
      </c>
      <c r="M260" s="6" t="s">
        <v>177</v>
      </c>
      <c r="N260" s="6"/>
      <c r="O260" s="6"/>
      <c r="P260" s="10">
        <v>7</v>
      </c>
      <c r="Q260" s="10" t="str">
        <f t="shared" si="20"/>
        <v>5-10</v>
      </c>
      <c r="R260" s="6" t="s">
        <v>52</v>
      </c>
      <c r="S260" s="6">
        <v>7</v>
      </c>
      <c r="T260" t="s">
        <v>53</v>
      </c>
      <c r="U260" t="s">
        <v>54</v>
      </c>
      <c r="V260" t="s">
        <v>55</v>
      </c>
      <c r="W260" t="s">
        <v>56</v>
      </c>
      <c r="X260" s="10"/>
      <c r="Y260" s="6" t="s">
        <v>57</v>
      </c>
      <c r="Z260" s="6" t="s">
        <v>58</v>
      </c>
      <c r="AA260" s="11">
        <v>4</v>
      </c>
      <c r="AB260" s="11">
        <v>1</v>
      </c>
      <c r="AC260" s="11">
        <v>1</v>
      </c>
      <c r="AJ260" s="12">
        <f t="shared" si="21"/>
        <v>5.416666666666667</v>
      </c>
      <c r="AL260" s="13">
        <f t="shared" si="22"/>
        <v>6</v>
      </c>
      <c r="AM260" s="14">
        <v>9.2999999999999992E-3</v>
      </c>
      <c r="AN260" s="14">
        <v>3.07</v>
      </c>
      <c r="AO260" s="13">
        <f t="shared" si="23"/>
        <v>1.6635678862103296</v>
      </c>
      <c r="AQ260" s="12">
        <f t="shared" si="24"/>
        <v>0.15</v>
      </c>
      <c r="AT260" s="23"/>
    </row>
    <row r="261" spans="1:46" ht="12.75" customHeight="1" x14ac:dyDescent="0.2">
      <c r="A261" s="6">
        <v>24</v>
      </c>
      <c r="B261" s="6">
        <v>3</v>
      </c>
      <c r="C261" s="7">
        <v>39875</v>
      </c>
      <c r="D261" s="6" t="s">
        <v>174</v>
      </c>
      <c r="E261" s="8" t="s">
        <v>175</v>
      </c>
      <c r="F261" s="9" t="s">
        <v>176</v>
      </c>
      <c r="G261" s="9" t="s">
        <v>154</v>
      </c>
      <c r="H261" s="9" t="s">
        <v>155</v>
      </c>
      <c r="I261" s="6" t="s">
        <v>49</v>
      </c>
      <c r="J261" s="6">
        <v>2</v>
      </c>
      <c r="K261" s="6">
        <v>1</v>
      </c>
      <c r="L261" s="6" t="s">
        <v>50</v>
      </c>
      <c r="M261" s="6" t="s">
        <v>177</v>
      </c>
      <c r="N261" s="6"/>
      <c r="O261" s="6"/>
      <c r="P261" s="10">
        <v>7</v>
      </c>
      <c r="Q261" s="10" t="str">
        <f t="shared" si="20"/>
        <v>5-10</v>
      </c>
      <c r="R261" s="6" t="s">
        <v>52</v>
      </c>
      <c r="S261" s="6">
        <v>8</v>
      </c>
      <c r="T261" t="s">
        <v>179</v>
      </c>
      <c r="U261" t="s">
        <v>54</v>
      </c>
      <c r="V261" t="s">
        <v>55</v>
      </c>
      <c r="W261" t="s">
        <v>56</v>
      </c>
      <c r="X261" s="10"/>
      <c r="Y261" s="6" t="s">
        <v>57</v>
      </c>
      <c r="Z261" s="6" t="s">
        <v>58</v>
      </c>
      <c r="AB261" s="11">
        <v>1</v>
      </c>
      <c r="AJ261" s="12">
        <f t="shared" si="21"/>
        <v>7.5</v>
      </c>
      <c r="AL261" s="13">
        <f t="shared" si="22"/>
        <v>1</v>
      </c>
      <c r="AM261" s="14">
        <v>1.26E-2</v>
      </c>
      <c r="AN261" s="14">
        <v>3.0672999999999999</v>
      </c>
      <c r="AO261" s="13">
        <f t="shared" si="23"/>
        <v>6.0875978967715536</v>
      </c>
      <c r="AQ261" s="12">
        <f t="shared" si="24"/>
        <v>2.5000000000000001E-2</v>
      </c>
      <c r="AT261" s="23"/>
    </row>
    <row r="262" spans="1:46" ht="12.75" customHeight="1" x14ac:dyDescent="0.2">
      <c r="A262" s="6">
        <v>24</v>
      </c>
      <c r="B262" s="6">
        <v>3</v>
      </c>
      <c r="C262" s="7">
        <v>39875</v>
      </c>
      <c r="D262" s="6" t="s">
        <v>174</v>
      </c>
      <c r="E262" s="8" t="s">
        <v>175</v>
      </c>
      <c r="F262" s="9" t="s">
        <v>176</v>
      </c>
      <c r="G262" s="9" t="s">
        <v>154</v>
      </c>
      <c r="H262" s="9" t="s">
        <v>155</v>
      </c>
      <c r="I262" s="6" t="s">
        <v>49</v>
      </c>
      <c r="J262" s="6">
        <v>2</v>
      </c>
      <c r="K262" s="6">
        <v>1</v>
      </c>
      <c r="L262" s="6" t="s">
        <v>50</v>
      </c>
      <c r="M262" s="6" t="s">
        <v>177</v>
      </c>
      <c r="N262" s="6"/>
      <c r="O262" s="6"/>
      <c r="P262" s="10">
        <v>7</v>
      </c>
      <c r="Q262" s="10" t="str">
        <f t="shared" si="20"/>
        <v>5-10</v>
      </c>
      <c r="R262" s="6" t="s">
        <v>52</v>
      </c>
      <c r="S262" s="6">
        <v>9</v>
      </c>
      <c r="T262" s="16" t="s">
        <v>71</v>
      </c>
      <c r="U262" s="6" t="s">
        <v>72</v>
      </c>
      <c r="V262" s="16" t="s">
        <v>73</v>
      </c>
      <c r="W262" s="16" t="s">
        <v>56</v>
      </c>
      <c r="X262" s="10"/>
      <c r="Y262" s="6" t="s">
        <v>57</v>
      </c>
      <c r="Z262" s="6" t="s">
        <v>61</v>
      </c>
      <c r="AA262" s="11">
        <v>1</v>
      </c>
      <c r="AJ262" s="12">
        <f t="shared" si="21"/>
        <v>2.5</v>
      </c>
      <c r="AL262" s="13">
        <f t="shared" si="22"/>
        <v>1</v>
      </c>
      <c r="AM262" s="14">
        <v>2.5100000000000001E-2</v>
      </c>
      <c r="AN262" s="14">
        <v>3.0760000000000001</v>
      </c>
      <c r="AO262" s="13">
        <f t="shared" si="23"/>
        <v>0.42047210410157781</v>
      </c>
      <c r="AQ262" s="12">
        <f t="shared" si="24"/>
        <v>2.5000000000000001E-2</v>
      </c>
      <c r="AT262" s="23"/>
    </row>
    <row r="263" spans="1:46" ht="12.75" customHeight="1" x14ac:dyDescent="0.2">
      <c r="A263" s="6">
        <v>24</v>
      </c>
      <c r="B263" s="6">
        <v>3</v>
      </c>
      <c r="C263" s="7">
        <v>39875</v>
      </c>
      <c r="D263" s="6" t="s">
        <v>174</v>
      </c>
      <c r="E263" s="8" t="s">
        <v>175</v>
      </c>
      <c r="F263" s="9" t="s">
        <v>176</v>
      </c>
      <c r="G263" s="9" t="s">
        <v>154</v>
      </c>
      <c r="H263" s="9" t="s">
        <v>155</v>
      </c>
      <c r="I263" s="6" t="s">
        <v>49</v>
      </c>
      <c r="J263" s="6">
        <v>2</v>
      </c>
      <c r="K263" s="6">
        <v>1</v>
      </c>
      <c r="L263" s="6" t="s">
        <v>50</v>
      </c>
      <c r="M263" s="6" t="s">
        <v>177</v>
      </c>
      <c r="N263" s="6"/>
      <c r="O263" s="6"/>
      <c r="P263" s="10">
        <v>7</v>
      </c>
      <c r="Q263" s="10" t="str">
        <f t="shared" si="20"/>
        <v>5-10</v>
      </c>
      <c r="R263" s="6" t="s">
        <v>52</v>
      </c>
      <c r="S263" s="6">
        <v>10</v>
      </c>
      <c r="T263" t="s">
        <v>161</v>
      </c>
      <c r="U263" t="s">
        <v>162</v>
      </c>
      <c r="V263" t="s">
        <v>163</v>
      </c>
      <c r="W263" s="20" t="s">
        <v>56</v>
      </c>
      <c r="X263" s="10"/>
      <c r="Y263" s="10" t="s">
        <v>57</v>
      </c>
      <c r="Z263" s="10" t="s">
        <v>61</v>
      </c>
      <c r="AC263" s="11">
        <v>1</v>
      </c>
      <c r="AJ263" s="12">
        <f t="shared" si="21"/>
        <v>15</v>
      </c>
      <c r="AL263" s="13">
        <f t="shared" si="22"/>
        <v>1</v>
      </c>
      <c r="AM263" s="14">
        <v>1.9300000000000001E-2</v>
      </c>
      <c r="AN263" s="14">
        <v>2.96</v>
      </c>
      <c r="AO263" s="13">
        <f t="shared" si="23"/>
        <v>58.450393035088091</v>
      </c>
      <c r="AQ263" s="12">
        <f t="shared" si="24"/>
        <v>2.5000000000000001E-2</v>
      </c>
      <c r="AS263" s="22"/>
      <c r="AT263" s="23"/>
    </row>
    <row r="264" spans="1:46" ht="12.75" customHeight="1" x14ac:dyDescent="0.2">
      <c r="A264" s="6">
        <v>24</v>
      </c>
      <c r="B264" s="6">
        <v>3</v>
      </c>
      <c r="C264" s="7">
        <v>39875</v>
      </c>
      <c r="D264" s="6" t="s">
        <v>174</v>
      </c>
      <c r="E264" s="8" t="s">
        <v>175</v>
      </c>
      <c r="F264" s="9" t="s">
        <v>176</v>
      </c>
      <c r="G264" s="9" t="s">
        <v>154</v>
      </c>
      <c r="H264" s="9" t="s">
        <v>155</v>
      </c>
      <c r="I264" s="6" t="s">
        <v>49</v>
      </c>
      <c r="J264" s="6">
        <v>2</v>
      </c>
      <c r="K264" s="6">
        <v>1</v>
      </c>
      <c r="L264" s="6" t="s">
        <v>50</v>
      </c>
      <c r="M264" s="6" t="s">
        <v>177</v>
      </c>
      <c r="N264" s="6"/>
      <c r="O264" s="6"/>
      <c r="P264" s="10">
        <v>7</v>
      </c>
      <c r="Q264" s="10" t="str">
        <f t="shared" si="20"/>
        <v>5-10</v>
      </c>
      <c r="R264" s="6" t="s">
        <v>52</v>
      </c>
      <c r="S264" s="6">
        <v>11</v>
      </c>
      <c r="T264" t="s">
        <v>78</v>
      </c>
      <c r="U264" s="16" t="s">
        <v>75</v>
      </c>
      <c r="V264" t="s">
        <v>79</v>
      </c>
      <c r="W264" t="s">
        <v>56</v>
      </c>
      <c r="X264" s="10"/>
      <c r="Y264" s="10" t="s">
        <v>57</v>
      </c>
      <c r="Z264" s="10" t="s">
        <v>61</v>
      </c>
      <c r="AA264" s="11">
        <v>1</v>
      </c>
      <c r="AJ264" s="12">
        <f t="shared" si="21"/>
        <v>2.5</v>
      </c>
      <c r="AL264" s="13">
        <f t="shared" si="22"/>
        <v>1</v>
      </c>
      <c r="AM264" s="14">
        <v>1.09E-2</v>
      </c>
      <c r="AN264" s="14">
        <v>3.0249000000000001</v>
      </c>
      <c r="AO264" s="13">
        <f t="shared" si="23"/>
        <v>0.17424295598865394</v>
      </c>
      <c r="AQ264" s="12">
        <f t="shared" si="24"/>
        <v>2.5000000000000001E-2</v>
      </c>
      <c r="AT264" s="23"/>
    </row>
    <row r="265" spans="1:46" ht="12.75" customHeight="1" x14ac:dyDescent="0.2">
      <c r="A265" s="6">
        <v>25</v>
      </c>
      <c r="B265" s="6">
        <v>3</v>
      </c>
      <c r="C265" s="7">
        <v>39875</v>
      </c>
      <c r="D265" s="6" t="s">
        <v>174</v>
      </c>
      <c r="E265" s="8" t="s">
        <v>175</v>
      </c>
      <c r="F265" s="9" t="s">
        <v>176</v>
      </c>
      <c r="G265" s="9" t="s">
        <v>154</v>
      </c>
      <c r="H265" s="9" t="s">
        <v>155</v>
      </c>
      <c r="I265" s="6" t="s">
        <v>49</v>
      </c>
      <c r="J265" s="6">
        <v>2</v>
      </c>
      <c r="K265" s="6">
        <v>2</v>
      </c>
      <c r="L265" s="6" t="s">
        <v>50</v>
      </c>
      <c r="M265" s="6" t="s">
        <v>177</v>
      </c>
      <c r="N265" s="6"/>
      <c r="O265" s="6"/>
      <c r="P265" s="10">
        <v>6</v>
      </c>
      <c r="Q265" s="10" t="str">
        <f t="shared" si="20"/>
        <v>5-10</v>
      </c>
      <c r="R265" s="6" t="s">
        <v>52</v>
      </c>
      <c r="S265" s="6">
        <v>1</v>
      </c>
      <c r="T265" t="s">
        <v>118</v>
      </c>
      <c r="U265" t="s">
        <v>66</v>
      </c>
      <c r="V265" t="s">
        <v>119</v>
      </c>
      <c r="W265" t="s">
        <v>56</v>
      </c>
      <c r="X265" s="10"/>
      <c r="Y265" s="6" t="s">
        <v>57</v>
      </c>
      <c r="Z265" s="6" t="s">
        <v>61</v>
      </c>
      <c r="AC265" s="11">
        <v>12</v>
      </c>
      <c r="AJ265" s="12">
        <f t="shared" si="21"/>
        <v>15</v>
      </c>
      <c r="AK265" s="24">
        <f>AJ265/1.1</f>
        <v>13.636363636363635</v>
      </c>
      <c r="AL265" s="13">
        <f t="shared" si="22"/>
        <v>12</v>
      </c>
      <c r="AM265" s="14">
        <v>2.5999999999999999E-2</v>
      </c>
      <c r="AN265" s="14">
        <v>2.87</v>
      </c>
      <c r="AO265" s="13">
        <f t="shared" si="23"/>
        <v>61.709959510213238</v>
      </c>
      <c r="AQ265" s="12">
        <f t="shared" si="24"/>
        <v>0.3</v>
      </c>
      <c r="AT265" s="23"/>
    </row>
    <row r="266" spans="1:46" ht="12.75" customHeight="1" x14ac:dyDescent="0.2">
      <c r="A266" s="6">
        <v>25</v>
      </c>
      <c r="B266" s="6">
        <v>3</v>
      </c>
      <c r="C266" s="7">
        <v>39875</v>
      </c>
      <c r="D266" s="6" t="s">
        <v>174</v>
      </c>
      <c r="E266" s="8" t="s">
        <v>175</v>
      </c>
      <c r="F266" s="9" t="s">
        <v>176</v>
      </c>
      <c r="G266" s="9" t="s">
        <v>154</v>
      </c>
      <c r="H266" s="9" t="s">
        <v>155</v>
      </c>
      <c r="I266" s="6" t="s">
        <v>49</v>
      </c>
      <c r="J266" s="6">
        <v>2</v>
      </c>
      <c r="K266" s="6">
        <v>2</v>
      </c>
      <c r="L266" s="6" t="s">
        <v>50</v>
      </c>
      <c r="M266" s="6" t="s">
        <v>177</v>
      </c>
      <c r="N266" s="6"/>
      <c r="O266" s="6"/>
      <c r="P266" s="10">
        <v>6</v>
      </c>
      <c r="Q266" s="10" t="str">
        <f t="shared" si="20"/>
        <v>5-10</v>
      </c>
      <c r="R266" s="6" t="s">
        <v>52</v>
      </c>
      <c r="S266" s="6">
        <v>2</v>
      </c>
      <c r="T266" t="s">
        <v>140</v>
      </c>
      <c r="U266" t="s">
        <v>66</v>
      </c>
      <c r="V266" t="s">
        <v>119</v>
      </c>
      <c r="W266" t="s">
        <v>56</v>
      </c>
      <c r="X266" s="10"/>
      <c r="Y266" s="6" t="s">
        <v>57</v>
      </c>
      <c r="Z266" s="6" t="s">
        <v>61</v>
      </c>
      <c r="AC266" s="11">
        <v>15</v>
      </c>
      <c r="AJ266" s="12">
        <f t="shared" si="21"/>
        <v>15</v>
      </c>
      <c r="AK266" s="14">
        <f>AJ266/1.03416</f>
        <v>14.504525411928523</v>
      </c>
      <c r="AL266" s="13">
        <f t="shared" si="22"/>
        <v>15</v>
      </c>
      <c r="AM266" s="14">
        <v>2.2499999999999999E-2</v>
      </c>
      <c r="AN266" s="14">
        <v>3</v>
      </c>
      <c r="AO266" s="13">
        <f t="shared" si="23"/>
        <v>75.9375</v>
      </c>
      <c r="AQ266" s="12">
        <f t="shared" si="24"/>
        <v>0.375</v>
      </c>
      <c r="AT266" s="23"/>
    </row>
    <row r="267" spans="1:46" ht="12.75" customHeight="1" x14ac:dyDescent="0.2">
      <c r="A267" s="6">
        <v>25</v>
      </c>
      <c r="B267" s="6">
        <v>3</v>
      </c>
      <c r="C267" s="7">
        <v>39875</v>
      </c>
      <c r="D267" s="6" t="s">
        <v>174</v>
      </c>
      <c r="E267" s="8" t="s">
        <v>175</v>
      </c>
      <c r="F267" s="9" t="s">
        <v>176</v>
      </c>
      <c r="G267" s="9" t="s">
        <v>154</v>
      </c>
      <c r="H267" s="9" t="s">
        <v>155</v>
      </c>
      <c r="I267" s="6" t="s">
        <v>49</v>
      </c>
      <c r="J267" s="6">
        <v>2</v>
      </c>
      <c r="K267" s="6">
        <v>2</v>
      </c>
      <c r="L267" s="6" t="s">
        <v>50</v>
      </c>
      <c r="M267" s="6" t="s">
        <v>177</v>
      </c>
      <c r="N267" s="6"/>
      <c r="O267" s="6"/>
      <c r="P267" s="10">
        <v>6</v>
      </c>
      <c r="Q267" s="10" t="str">
        <f t="shared" si="20"/>
        <v>5-10</v>
      </c>
      <c r="R267" s="6" t="s">
        <v>52</v>
      </c>
      <c r="S267" s="6">
        <v>3</v>
      </c>
      <c r="T267" t="s">
        <v>180</v>
      </c>
      <c r="U267" t="s">
        <v>54</v>
      </c>
      <c r="V267" t="s">
        <v>181</v>
      </c>
      <c r="W267" t="s">
        <v>56</v>
      </c>
      <c r="X267" s="10"/>
      <c r="Y267" s="6" t="s">
        <v>57</v>
      </c>
      <c r="Z267" s="6" t="s">
        <v>61</v>
      </c>
      <c r="AC267" s="11">
        <v>1</v>
      </c>
      <c r="AJ267" s="12">
        <f t="shared" si="21"/>
        <v>15</v>
      </c>
      <c r="AL267" s="13">
        <f t="shared" si="22"/>
        <v>1</v>
      </c>
      <c r="AM267" s="14">
        <v>1.6799999999999999E-2</v>
      </c>
      <c r="AN267" s="14">
        <v>2.9855999999999998</v>
      </c>
      <c r="AO267" s="13">
        <f t="shared" si="23"/>
        <v>54.531487538698705</v>
      </c>
      <c r="AQ267" s="12">
        <f t="shared" si="24"/>
        <v>2.5000000000000001E-2</v>
      </c>
      <c r="AT267" s="23"/>
    </row>
    <row r="268" spans="1:46" ht="12.75" customHeight="1" x14ac:dyDescent="0.2">
      <c r="A268" s="6">
        <v>25</v>
      </c>
      <c r="B268" s="6">
        <v>3</v>
      </c>
      <c r="C268" s="7">
        <v>39875</v>
      </c>
      <c r="D268" s="6" t="s">
        <v>174</v>
      </c>
      <c r="E268" s="8" t="s">
        <v>175</v>
      </c>
      <c r="F268" s="9" t="s">
        <v>176</v>
      </c>
      <c r="G268" s="9" t="s">
        <v>154</v>
      </c>
      <c r="H268" s="9" t="s">
        <v>155</v>
      </c>
      <c r="I268" s="6" t="s">
        <v>49</v>
      </c>
      <c r="J268" s="6">
        <v>2</v>
      </c>
      <c r="K268" s="6">
        <v>2</v>
      </c>
      <c r="L268" s="6" t="s">
        <v>50</v>
      </c>
      <c r="M268" s="6" t="s">
        <v>177</v>
      </c>
      <c r="N268" s="6"/>
      <c r="O268" s="6"/>
      <c r="P268" s="10">
        <v>6</v>
      </c>
      <c r="Q268" s="10" t="str">
        <f t="shared" si="20"/>
        <v>5-10</v>
      </c>
      <c r="R268" s="6" t="s">
        <v>52</v>
      </c>
      <c r="S268" s="6">
        <v>4</v>
      </c>
      <c r="T268" s="16" t="s">
        <v>160</v>
      </c>
      <c r="U268" t="s">
        <v>54</v>
      </c>
      <c r="V268" s="16" t="s">
        <v>63</v>
      </c>
      <c r="W268" s="16" t="s">
        <v>56</v>
      </c>
      <c r="X268" s="10"/>
      <c r="Y268" s="6" t="s">
        <v>57</v>
      </c>
      <c r="Z268" s="6" t="s">
        <v>58</v>
      </c>
      <c r="AC268" s="11">
        <v>1</v>
      </c>
      <c r="AJ268" s="12">
        <f t="shared" si="21"/>
        <v>15</v>
      </c>
      <c r="AK268" s="14">
        <f>AJ268/1.11359</f>
        <v>13.469948544796559</v>
      </c>
      <c r="AL268" s="13">
        <f t="shared" si="22"/>
        <v>1</v>
      </c>
      <c r="AM268" s="14">
        <v>1.4800000000000001E-2</v>
      </c>
      <c r="AN268" s="14">
        <v>3.1669999999999998</v>
      </c>
      <c r="AO268" s="13">
        <f t="shared" si="23"/>
        <v>78.513209826723369</v>
      </c>
      <c r="AQ268" s="12">
        <f t="shared" si="24"/>
        <v>2.5000000000000001E-2</v>
      </c>
      <c r="AT268" s="23"/>
    </row>
    <row r="269" spans="1:46" ht="12.75" customHeight="1" x14ac:dyDescent="0.2">
      <c r="A269" s="6">
        <v>25</v>
      </c>
      <c r="B269" s="6">
        <v>3</v>
      </c>
      <c r="C269" s="7">
        <v>39875</v>
      </c>
      <c r="D269" s="6" t="s">
        <v>174</v>
      </c>
      <c r="E269" s="8" t="s">
        <v>175</v>
      </c>
      <c r="F269" s="9" t="s">
        <v>176</v>
      </c>
      <c r="G269" s="9" t="s">
        <v>154</v>
      </c>
      <c r="H269" s="9" t="s">
        <v>155</v>
      </c>
      <c r="I269" s="6" t="s">
        <v>49</v>
      </c>
      <c r="J269" s="6">
        <v>2</v>
      </c>
      <c r="K269" s="6">
        <v>2</v>
      </c>
      <c r="L269" s="6" t="s">
        <v>50</v>
      </c>
      <c r="M269" s="6" t="s">
        <v>177</v>
      </c>
      <c r="N269" s="6"/>
      <c r="O269" s="6"/>
      <c r="P269" s="10">
        <v>6</v>
      </c>
      <c r="Q269" s="10" t="str">
        <f t="shared" si="20"/>
        <v>5-10</v>
      </c>
      <c r="R269" s="6" t="s">
        <v>52</v>
      </c>
      <c r="S269" s="6">
        <v>5</v>
      </c>
      <c r="T269" t="s">
        <v>161</v>
      </c>
      <c r="U269" t="s">
        <v>162</v>
      </c>
      <c r="V269" t="s">
        <v>163</v>
      </c>
      <c r="W269" s="20" t="s">
        <v>56</v>
      </c>
      <c r="X269" s="10"/>
      <c r="Y269" s="10" t="s">
        <v>57</v>
      </c>
      <c r="Z269" s="10" t="s">
        <v>61</v>
      </c>
      <c r="AC269" s="11">
        <v>2</v>
      </c>
      <c r="AJ269" s="12">
        <f t="shared" si="21"/>
        <v>15</v>
      </c>
      <c r="AL269" s="13">
        <f t="shared" si="22"/>
        <v>2</v>
      </c>
      <c r="AM269" s="14">
        <v>1.9300000000000001E-2</v>
      </c>
      <c r="AN269" s="14">
        <v>2.96</v>
      </c>
      <c r="AO269" s="13">
        <f t="shared" si="23"/>
        <v>58.450393035088091</v>
      </c>
      <c r="AQ269" s="12">
        <f t="shared" si="24"/>
        <v>0.05</v>
      </c>
      <c r="AT269" s="23"/>
    </row>
    <row r="270" spans="1:46" ht="12.75" customHeight="1" x14ac:dyDescent="0.2">
      <c r="A270" s="6">
        <v>25</v>
      </c>
      <c r="B270" s="6">
        <v>3</v>
      </c>
      <c r="C270" s="7">
        <v>39875</v>
      </c>
      <c r="D270" s="6" t="s">
        <v>174</v>
      </c>
      <c r="E270" s="8" t="s">
        <v>175</v>
      </c>
      <c r="F270" s="9" t="s">
        <v>176</v>
      </c>
      <c r="G270" s="9" t="s">
        <v>154</v>
      </c>
      <c r="H270" s="9" t="s">
        <v>155</v>
      </c>
      <c r="I270" s="6" t="s">
        <v>49</v>
      </c>
      <c r="J270" s="6">
        <v>2</v>
      </c>
      <c r="K270" s="6">
        <v>2</v>
      </c>
      <c r="L270" s="6" t="s">
        <v>50</v>
      </c>
      <c r="M270" s="6" t="s">
        <v>177</v>
      </c>
      <c r="N270" s="6"/>
      <c r="O270" s="6"/>
      <c r="P270" s="10">
        <v>6</v>
      </c>
      <c r="Q270" s="10" t="str">
        <f t="shared" si="20"/>
        <v>5-10</v>
      </c>
      <c r="R270" s="6" t="s">
        <v>52</v>
      </c>
      <c r="S270" s="6">
        <v>6</v>
      </c>
      <c r="T270" t="s">
        <v>182</v>
      </c>
      <c r="U270" t="s">
        <v>54</v>
      </c>
      <c r="V270" t="s">
        <v>181</v>
      </c>
      <c r="W270" t="s">
        <v>56</v>
      </c>
      <c r="X270" s="10"/>
      <c r="Y270" s="10" t="s">
        <v>57</v>
      </c>
      <c r="Z270" s="10" t="s">
        <v>58</v>
      </c>
      <c r="AB270" s="11">
        <v>2</v>
      </c>
      <c r="AJ270" s="12">
        <f t="shared" si="21"/>
        <v>7.5</v>
      </c>
      <c r="AK270" s="12">
        <f>0.946*AJ270</f>
        <v>7.0949999999999998</v>
      </c>
      <c r="AL270" s="13">
        <f t="shared" si="22"/>
        <v>2</v>
      </c>
      <c r="AM270" s="13">
        <v>0</v>
      </c>
      <c r="AN270" s="13">
        <v>0.94599999999999995</v>
      </c>
      <c r="AO270" s="13">
        <f t="shared" si="23"/>
        <v>0</v>
      </c>
      <c r="AQ270" s="12">
        <f t="shared" si="24"/>
        <v>0.05</v>
      </c>
      <c r="AS270" s="22"/>
      <c r="AT270" s="23"/>
    </row>
    <row r="271" spans="1:46" ht="12.75" customHeight="1" x14ac:dyDescent="0.2">
      <c r="A271" s="6">
        <v>25</v>
      </c>
      <c r="B271" s="6">
        <v>3</v>
      </c>
      <c r="C271" s="7">
        <v>39875</v>
      </c>
      <c r="D271" s="6" t="s">
        <v>174</v>
      </c>
      <c r="E271" s="8" t="s">
        <v>175</v>
      </c>
      <c r="F271" s="9" t="s">
        <v>176</v>
      </c>
      <c r="G271" s="9" t="s">
        <v>154</v>
      </c>
      <c r="H271" s="9" t="s">
        <v>155</v>
      </c>
      <c r="I271" s="6" t="s">
        <v>49</v>
      </c>
      <c r="J271" s="6">
        <v>2</v>
      </c>
      <c r="K271" s="6">
        <v>2</v>
      </c>
      <c r="L271" s="6" t="s">
        <v>50</v>
      </c>
      <c r="M271" s="6" t="s">
        <v>177</v>
      </c>
      <c r="N271" s="6"/>
      <c r="O271" s="6"/>
      <c r="P271" s="10">
        <v>6</v>
      </c>
      <c r="Q271" s="10" t="str">
        <f t="shared" si="20"/>
        <v>5-10</v>
      </c>
      <c r="R271" s="6" t="s">
        <v>52</v>
      </c>
      <c r="S271" s="6">
        <v>7</v>
      </c>
      <c r="T271" t="s">
        <v>62</v>
      </c>
      <c r="U271" t="s">
        <v>54</v>
      </c>
      <c r="V271" t="s">
        <v>63</v>
      </c>
      <c r="W271" t="s">
        <v>56</v>
      </c>
      <c r="X271" s="10"/>
      <c r="Y271" s="6" t="s">
        <v>57</v>
      </c>
      <c r="Z271" s="6" t="s">
        <v>64</v>
      </c>
      <c r="AC271" s="11">
        <v>2</v>
      </c>
      <c r="AJ271" s="12">
        <f t="shared" si="21"/>
        <v>15</v>
      </c>
      <c r="AL271" s="13">
        <f t="shared" si="22"/>
        <v>2</v>
      </c>
      <c r="AM271" s="13">
        <v>1.32E-2</v>
      </c>
      <c r="AN271" s="13">
        <v>3.4356</v>
      </c>
      <c r="AO271" s="13">
        <f t="shared" si="23"/>
        <v>144.92825422467968</v>
      </c>
      <c r="AQ271" s="12">
        <f t="shared" si="24"/>
        <v>0.05</v>
      </c>
      <c r="AT271" s="23"/>
    </row>
    <row r="272" spans="1:46" ht="12.75" customHeight="1" x14ac:dyDescent="0.2">
      <c r="A272" s="6">
        <v>25</v>
      </c>
      <c r="B272" s="6">
        <v>3</v>
      </c>
      <c r="C272" s="7">
        <v>39875</v>
      </c>
      <c r="D272" s="6" t="s">
        <v>174</v>
      </c>
      <c r="E272" s="8" t="s">
        <v>175</v>
      </c>
      <c r="F272" s="9" t="s">
        <v>176</v>
      </c>
      <c r="G272" s="9" t="s">
        <v>154</v>
      </c>
      <c r="H272" s="9" t="s">
        <v>155</v>
      </c>
      <c r="I272" s="6" t="s">
        <v>49</v>
      </c>
      <c r="J272" s="6">
        <v>2</v>
      </c>
      <c r="K272" s="6">
        <v>2</v>
      </c>
      <c r="L272" s="6" t="s">
        <v>50</v>
      </c>
      <c r="M272" s="6" t="s">
        <v>177</v>
      </c>
      <c r="N272" s="6"/>
      <c r="O272" s="6"/>
      <c r="P272" s="10">
        <v>6</v>
      </c>
      <c r="Q272" s="10" t="str">
        <f t="shared" si="20"/>
        <v>5-10</v>
      </c>
      <c r="R272" s="6" t="s">
        <v>52</v>
      </c>
      <c r="S272" s="6">
        <v>8</v>
      </c>
      <c r="T272" t="s">
        <v>53</v>
      </c>
      <c r="U272" t="s">
        <v>54</v>
      </c>
      <c r="V272" t="s">
        <v>55</v>
      </c>
      <c r="W272" t="s">
        <v>56</v>
      </c>
      <c r="X272" s="10"/>
      <c r="Y272" s="6" t="s">
        <v>57</v>
      </c>
      <c r="Z272" s="6" t="s">
        <v>58</v>
      </c>
      <c r="AA272" s="11">
        <v>2</v>
      </c>
      <c r="AJ272" s="12">
        <f t="shared" si="21"/>
        <v>2.5</v>
      </c>
      <c r="AL272" s="13">
        <f t="shared" si="22"/>
        <v>2</v>
      </c>
      <c r="AM272" s="14">
        <v>9.2999999999999992E-3</v>
      </c>
      <c r="AN272" s="14">
        <v>3.07</v>
      </c>
      <c r="AO272" s="13">
        <f t="shared" si="23"/>
        <v>0.15493829594967426</v>
      </c>
      <c r="AQ272" s="12">
        <f t="shared" si="24"/>
        <v>0.05</v>
      </c>
      <c r="AT272" s="23"/>
    </row>
    <row r="273" spans="1:46" ht="12.75" customHeight="1" x14ac:dyDescent="0.2">
      <c r="A273" s="6">
        <v>25</v>
      </c>
      <c r="B273" s="6">
        <v>3</v>
      </c>
      <c r="C273" s="7">
        <v>39875</v>
      </c>
      <c r="D273" s="6" t="s">
        <v>174</v>
      </c>
      <c r="E273" s="8" t="s">
        <v>175</v>
      </c>
      <c r="F273" s="9" t="s">
        <v>176</v>
      </c>
      <c r="G273" s="9" t="s">
        <v>154</v>
      </c>
      <c r="H273" s="9" t="s">
        <v>155</v>
      </c>
      <c r="I273" s="6" t="s">
        <v>49</v>
      </c>
      <c r="J273" s="6">
        <v>2</v>
      </c>
      <c r="K273" s="6">
        <v>2</v>
      </c>
      <c r="L273" s="6" t="s">
        <v>50</v>
      </c>
      <c r="M273" s="6" t="s">
        <v>177</v>
      </c>
      <c r="N273" s="6"/>
      <c r="O273" s="6"/>
      <c r="P273" s="10">
        <v>6</v>
      </c>
      <c r="Q273" s="10" t="str">
        <f t="shared" si="20"/>
        <v>5-10</v>
      </c>
      <c r="R273" s="6" t="s">
        <v>52</v>
      </c>
      <c r="S273" s="6">
        <v>9</v>
      </c>
      <c r="T273" s="19" t="s">
        <v>85</v>
      </c>
      <c r="U273" s="6" t="s">
        <v>54</v>
      </c>
      <c r="V273" s="6" t="s">
        <v>86</v>
      </c>
      <c r="W273" s="6" t="s">
        <v>56</v>
      </c>
      <c r="X273" s="10"/>
      <c r="Y273" s="6" t="s">
        <v>57</v>
      </c>
      <c r="Z273" s="6" t="s">
        <v>61</v>
      </c>
      <c r="AA273" s="11">
        <v>1</v>
      </c>
      <c r="AJ273" s="12">
        <f t="shared" si="21"/>
        <v>2.5</v>
      </c>
      <c r="AL273" s="13">
        <f t="shared" si="22"/>
        <v>1</v>
      </c>
      <c r="AM273" s="14">
        <v>8.8999999999999999E-3</v>
      </c>
      <c r="AN273" s="14">
        <v>3</v>
      </c>
      <c r="AO273" s="13">
        <f t="shared" si="23"/>
        <v>0.13906250000000001</v>
      </c>
      <c r="AQ273" s="12">
        <f t="shared" si="24"/>
        <v>2.5000000000000001E-2</v>
      </c>
      <c r="AT273" s="23"/>
    </row>
    <row r="274" spans="1:46" ht="12.75" customHeight="1" x14ac:dyDescent="0.2">
      <c r="A274" s="6">
        <v>26</v>
      </c>
      <c r="B274" s="6">
        <v>3</v>
      </c>
      <c r="C274" s="7">
        <v>39875</v>
      </c>
      <c r="D274" s="6" t="s">
        <v>174</v>
      </c>
      <c r="E274" s="8" t="s">
        <v>175</v>
      </c>
      <c r="F274" s="9" t="s">
        <v>176</v>
      </c>
      <c r="G274" s="9" t="s">
        <v>154</v>
      </c>
      <c r="H274" s="9" t="s">
        <v>155</v>
      </c>
      <c r="I274" s="6" t="s">
        <v>49</v>
      </c>
      <c r="J274" s="6">
        <v>2</v>
      </c>
      <c r="K274" s="6">
        <v>3</v>
      </c>
      <c r="L274" s="6" t="s">
        <v>50</v>
      </c>
      <c r="M274" s="6" t="s">
        <v>177</v>
      </c>
      <c r="N274" s="6"/>
      <c r="O274" s="6"/>
      <c r="P274" s="10">
        <v>6</v>
      </c>
      <c r="Q274" s="10" t="str">
        <f t="shared" si="20"/>
        <v>5-10</v>
      </c>
      <c r="R274" s="6" t="s">
        <v>102</v>
      </c>
      <c r="S274" s="6">
        <v>1</v>
      </c>
      <c r="T274" s="16" t="s">
        <v>71</v>
      </c>
      <c r="U274" s="6" t="s">
        <v>72</v>
      </c>
      <c r="V274" s="16" t="s">
        <v>73</v>
      </c>
      <c r="W274" s="16" t="s">
        <v>56</v>
      </c>
      <c r="X274" s="10"/>
      <c r="Y274" s="6" t="s">
        <v>57</v>
      </c>
      <c r="Z274" s="6" t="s">
        <v>61</v>
      </c>
      <c r="AB274" s="11">
        <v>1</v>
      </c>
      <c r="AJ274" s="12">
        <f t="shared" si="21"/>
        <v>7.5</v>
      </c>
      <c r="AL274" s="13">
        <f t="shared" si="22"/>
        <v>1</v>
      </c>
      <c r="AM274" s="14">
        <v>2.5100000000000001E-2</v>
      </c>
      <c r="AN274" s="14">
        <v>3.0760000000000001</v>
      </c>
      <c r="AO274" s="13">
        <f t="shared" si="23"/>
        <v>12.341335752240466</v>
      </c>
      <c r="AQ274" s="12">
        <f t="shared" si="24"/>
        <v>2.5000000000000001E-2</v>
      </c>
      <c r="AT274" s="23"/>
    </row>
    <row r="275" spans="1:46" ht="12.75" customHeight="1" x14ac:dyDescent="0.2">
      <c r="A275" s="6">
        <v>26</v>
      </c>
      <c r="B275" s="6">
        <v>3</v>
      </c>
      <c r="C275" s="7">
        <v>39875</v>
      </c>
      <c r="D275" s="6" t="s">
        <v>174</v>
      </c>
      <c r="E275" s="8" t="s">
        <v>175</v>
      </c>
      <c r="F275" s="9" t="s">
        <v>176</v>
      </c>
      <c r="G275" s="9" t="s">
        <v>154</v>
      </c>
      <c r="H275" s="9" t="s">
        <v>155</v>
      </c>
      <c r="I275" s="6" t="s">
        <v>49</v>
      </c>
      <c r="J275" s="6">
        <v>2</v>
      </c>
      <c r="K275" s="6">
        <v>3</v>
      </c>
      <c r="L275" s="6" t="s">
        <v>50</v>
      </c>
      <c r="M275" s="6" t="s">
        <v>177</v>
      </c>
      <c r="N275" s="6"/>
      <c r="O275" s="6"/>
      <c r="P275" s="10">
        <v>6</v>
      </c>
      <c r="Q275" s="10" t="str">
        <f t="shared" si="20"/>
        <v>5-10</v>
      </c>
      <c r="R275" s="6" t="s">
        <v>102</v>
      </c>
      <c r="S275" s="6">
        <v>2</v>
      </c>
      <c r="T275" t="s">
        <v>53</v>
      </c>
      <c r="U275" t="s">
        <v>54</v>
      </c>
      <c r="V275" t="s">
        <v>55</v>
      </c>
      <c r="W275" t="s">
        <v>56</v>
      </c>
      <c r="X275" s="10"/>
      <c r="Y275" s="6" t="s">
        <v>57</v>
      </c>
      <c r="Z275" s="6" t="s">
        <v>58</v>
      </c>
      <c r="AB275" s="11">
        <v>1</v>
      </c>
      <c r="AJ275" s="12">
        <f t="shared" si="21"/>
        <v>7.5</v>
      </c>
      <c r="AL275" s="13">
        <f t="shared" si="22"/>
        <v>1</v>
      </c>
      <c r="AM275" s="14">
        <v>9.2999999999999992E-3</v>
      </c>
      <c r="AN275" s="14">
        <v>3.07</v>
      </c>
      <c r="AO275" s="13">
        <f t="shared" si="23"/>
        <v>4.5177378560589574</v>
      </c>
      <c r="AQ275" s="12">
        <f t="shared" si="24"/>
        <v>2.5000000000000001E-2</v>
      </c>
      <c r="AT275" s="23"/>
    </row>
    <row r="276" spans="1:46" ht="12.75" customHeight="1" x14ac:dyDescent="0.2">
      <c r="A276" s="6">
        <v>26</v>
      </c>
      <c r="B276" s="6">
        <v>3</v>
      </c>
      <c r="C276" s="7">
        <v>39875</v>
      </c>
      <c r="D276" s="6" t="s">
        <v>174</v>
      </c>
      <c r="E276" s="8" t="s">
        <v>175</v>
      </c>
      <c r="F276" s="9" t="s">
        <v>176</v>
      </c>
      <c r="G276" s="9" t="s">
        <v>154</v>
      </c>
      <c r="H276" s="9" t="s">
        <v>155</v>
      </c>
      <c r="I276" s="6" t="s">
        <v>49</v>
      </c>
      <c r="J276" s="6">
        <v>2</v>
      </c>
      <c r="K276" s="6">
        <v>3</v>
      </c>
      <c r="L276" s="6" t="s">
        <v>50</v>
      </c>
      <c r="M276" s="6" t="s">
        <v>177</v>
      </c>
      <c r="N276" s="6"/>
      <c r="O276" s="6"/>
      <c r="P276" s="10">
        <v>6</v>
      </c>
      <c r="Q276" s="10" t="str">
        <f t="shared" si="20"/>
        <v>5-10</v>
      </c>
      <c r="R276" s="6" t="s">
        <v>102</v>
      </c>
      <c r="S276" s="6">
        <v>3</v>
      </c>
      <c r="T276" t="s">
        <v>179</v>
      </c>
      <c r="U276" t="s">
        <v>54</v>
      </c>
      <c r="V276" t="s">
        <v>55</v>
      </c>
      <c r="W276" t="s">
        <v>56</v>
      </c>
      <c r="X276" s="10"/>
      <c r="Y276" s="6" t="s">
        <v>57</v>
      </c>
      <c r="Z276" s="6" t="s">
        <v>58</v>
      </c>
      <c r="AD276" s="11">
        <v>1</v>
      </c>
      <c r="AJ276" s="12">
        <f t="shared" si="21"/>
        <v>25</v>
      </c>
      <c r="AL276" s="13">
        <f t="shared" si="22"/>
        <v>1</v>
      </c>
      <c r="AM276" s="14">
        <v>1.26E-2</v>
      </c>
      <c r="AN276" s="14">
        <v>3.0672999999999999</v>
      </c>
      <c r="AO276" s="13">
        <f t="shared" si="23"/>
        <v>244.49609871054292</v>
      </c>
      <c r="AQ276" s="12">
        <f t="shared" si="24"/>
        <v>2.5000000000000001E-2</v>
      </c>
      <c r="AT276" s="23"/>
    </row>
    <row r="277" spans="1:46" ht="12.75" customHeight="1" x14ac:dyDescent="0.2">
      <c r="A277" s="6">
        <v>26</v>
      </c>
      <c r="B277" s="6">
        <v>3</v>
      </c>
      <c r="C277" s="7">
        <v>39875</v>
      </c>
      <c r="D277" s="6" t="s">
        <v>174</v>
      </c>
      <c r="E277" s="8" t="s">
        <v>175</v>
      </c>
      <c r="F277" s="9" t="s">
        <v>176</v>
      </c>
      <c r="G277" s="9" t="s">
        <v>154</v>
      </c>
      <c r="H277" s="9" t="s">
        <v>155</v>
      </c>
      <c r="I277" s="6" t="s">
        <v>49</v>
      </c>
      <c r="J277" s="6">
        <v>2</v>
      </c>
      <c r="K277" s="6">
        <v>3</v>
      </c>
      <c r="L277" s="6" t="s">
        <v>50</v>
      </c>
      <c r="M277" s="6" t="s">
        <v>177</v>
      </c>
      <c r="N277" s="6"/>
      <c r="O277" s="6"/>
      <c r="P277" s="10">
        <v>6</v>
      </c>
      <c r="Q277" s="10" t="str">
        <f t="shared" si="20"/>
        <v>5-10</v>
      </c>
      <c r="R277" s="6" t="s">
        <v>102</v>
      </c>
      <c r="S277" s="6">
        <v>4</v>
      </c>
      <c r="T277" s="20" t="s">
        <v>178</v>
      </c>
      <c r="U277" s="16" t="s">
        <v>75</v>
      </c>
      <c r="V277" t="s">
        <v>163</v>
      </c>
      <c r="W277" t="s">
        <v>56</v>
      </c>
      <c r="X277" s="10"/>
      <c r="Y277" s="6" t="s">
        <v>57</v>
      </c>
      <c r="Z277" s="6" t="s">
        <v>61</v>
      </c>
      <c r="AC277" s="11">
        <v>1</v>
      </c>
      <c r="AD277" s="11">
        <v>1</v>
      </c>
      <c r="AJ277" s="12">
        <f t="shared" si="21"/>
        <v>20</v>
      </c>
      <c r="AK277">
        <f>AJ277/1.13204</f>
        <v>17.667220239567506</v>
      </c>
      <c r="AL277" s="13">
        <f t="shared" si="22"/>
        <v>2</v>
      </c>
      <c r="AM277" s="14">
        <v>2.2700000000000001E-2</v>
      </c>
      <c r="AN277" s="14">
        <v>3.12</v>
      </c>
      <c r="AO277" s="13">
        <f>AM277*(AJ277^AN277)</f>
        <v>260.15935288772516</v>
      </c>
      <c r="AP277" s="13">
        <f>AO277*AL277</f>
        <v>520.31870577545033</v>
      </c>
      <c r="AQ277" s="12">
        <f t="shared" si="24"/>
        <v>0.05</v>
      </c>
      <c r="AS277" s="22"/>
      <c r="AT277" s="23"/>
    </row>
    <row r="278" spans="1:46" ht="12.75" customHeight="1" x14ac:dyDescent="0.2">
      <c r="A278" s="6">
        <v>26</v>
      </c>
      <c r="B278" s="6">
        <v>3</v>
      </c>
      <c r="C278" s="7">
        <v>39875</v>
      </c>
      <c r="D278" s="6" t="s">
        <v>174</v>
      </c>
      <c r="E278" s="8" t="s">
        <v>175</v>
      </c>
      <c r="F278" s="9" t="s">
        <v>176</v>
      </c>
      <c r="G278" s="9" t="s">
        <v>154</v>
      </c>
      <c r="H278" s="9" t="s">
        <v>155</v>
      </c>
      <c r="I278" s="6" t="s">
        <v>49</v>
      </c>
      <c r="J278" s="6">
        <v>2</v>
      </c>
      <c r="K278" s="6">
        <v>3</v>
      </c>
      <c r="L278" s="6" t="s">
        <v>50</v>
      </c>
      <c r="M278" s="6" t="s">
        <v>177</v>
      </c>
      <c r="N278" s="6"/>
      <c r="O278" s="6"/>
      <c r="P278" s="10">
        <v>6</v>
      </c>
      <c r="Q278" s="10" t="str">
        <f t="shared" si="20"/>
        <v>5-10</v>
      </c>
      <c r="R278" s="6" t="s">
        <v>102</v>
      </c>
      <c r="S278" s="6">
        <v>5</v>
      </c>
      <c r="T278" t="s">
        <v>118</v>
      </c>
      <c r="U278" t="s">
        <v>66</v>
      </c>
      <c r="V278" t="s">
        <v>119</v>
      </c>
      <c r="W278" t="s">
        <v>56</v>
      </c>
      <c r="X278" s="10"/>
      <c r="Y278" s="6" t="s">
        <v>57</v>
      </c>
      <c r="Z278" s="6" t="s">
        <v>61</v>
      </c>
      <c r="AC278" s="11">
        <v>3</v>
      </c>
      <c r="AJ278" s="12">
        <f t="shared" si="21"/>
        <v>15</v>
      </c>
      <c r="AK278" s="24">
        <f>AJ278/1.1</f>
        <v>13.636363636363635</v>
      </c>
      <c r="AL278" s="13">
        <f t="shared" si="22"/>
        <v>3</v>
      </c>
      <c r="AM278" s="14">
        <v>2.5999999999999999E-2</v>
      </c>
      <c r="AN278" s="14">
        <v>2.87</v>
      </c>
      <c r="AO278" s="13">
        <f t="shared" ref="AO278:AO341" si="25">AM278*(AJ278^AN278)</f>
        <v>61.709959510213238</v>
      </c>
      <c r="AQ278" s="12">
        <f t="shared" si="24"/>
        <v>7.4999999999999997E-2</v>
      </c>
      <c r="AS278" s="22"/>
      <c r="AT278" s="23"/>
    </row>
    <row r="279" spans="1:46" ht="12.75" customHeight="1" x14ac:dyDescent="0.2">
      <c r="A279" s="6">
        <v>26</v>
      </c>
      <c r="B279" s="6">
        <v>3</v>
      </c>
      <c r="C279" s="7">
        <v>39875</v>
      </c>
      <c r="D279" s="6" t="s">
        <v>174</v>
      </c>
      <c r="E279" s="8" t="s">
        <v>175</v>
      </c>
      <c r="F279" s="9" t="s">
        <v>176</v>
      </c>
      <c r="G279" s="9" t="s">
        <v>154</v>
      </c>
      <c r="H279" s="9" t="s">
        <v>155</v>
      </c>
      <c r="I279" s="6" t="s">
        <v>49</v>
      </c>
      <c r="J279" s="6">
        <v>2</v>
      </c>
      <c r="K279" s="6">
        <v>3</v>
      </c>
      <c r="L279" s="6" t="s">
        <v>50</v>
      </c>
      <c r="M279" s="6" t="s">
        <v>177</v>
      </c>
      <c r="N279" s="6"/>
      <c r="O279" s="6"/>
      <c r="P279" s="10">
        <v>6</v>
      </c>
      <c r="Q279" s="10" t="str">
        <f t="shared" si="20"/>
        <v>5-10</v>
      </c>
      <c r="R279" s="6" t="s">
        <v>102</v>
      </c>
      <c r="S279" s="6">
        <v>6</v>
      </c>
      <c r="T279" s="19" t="s">
        <v>93</v>
      </c>
      <c r="U279" s="6" t="s">
        <v>54</v>
      </c>
      <c r="V279" s="6" t="s">
        <v>94</v>
      </c>
      <c r="W279" s="6" t="s">
        <v>95</v>
      </c>
      <c r="X279" s="6"/>
      <c r="Y279" s="6" t="s">
        <v>57</v>
      </c>
      <c r="Z279" s="6" t="s">
        <v>58</v>
      </c>
      <c r="AD279" s="11">
        <v>1</v>
      </c>
      <c r="AJ279" s="12">
        <f t="shared" si="21"/>
        <v>25</v>
      </c>
      <c r="AL279" s="13">
        <f t="shared" si="22"/>
        <v>1</v>
      </c>
      <c r="AM279" s="14">
        <v>7.9000000000000008E-3</v>
      </c>
      <c r="AN279" s="14">
        <v>3.0760000000000001</v>
      </c>
      <c r="AO279" s="13">
        <f t="shared" si="25"/>
        <v>157.64875958225977</v>
      </c>
      <c r="AQ279" s="12">
        <f t="shared" si="24"/>
        <v>2.5000000000000001E-2</v>
      </c>
      <c r="AS279" s="17"/>
      <c r="AT279" s="23"/>
    </row>
    <row r="280" spans="1:46" ht="12.75" customHeight="1" x14ac:dyDescent="0.2">
      <c r="A280" s="6">
        <v>26</v>
      </c>
      <c r="B280" s="6">
        <v>3</v>
      </c>
      <c r="C280" s="7">
        <v>39875</v>
      </c>
      <c r="D280" s="6" t="s">
        <v>174</v>
      </c>
      <c r="E280" s="8" t="s">
        <v>175</v>
      </c>
      <c r="F280" s="9" t="s">
        <v>176</v>
      </c>
      <c r="G280" s="9" t="s">
        <v>154</v>
      </c>
      <c r="H280" s="9" t="s">
        <v>155</v>
      </c>
      <c r="I280" s="6" t="s">
        <v>49</v>
      </c>
      <c r="J280" s="6">
        <v>2</v>
      </c>
      <c r="K280" s="6">
        <v>3</v>
      </c>
      <c r="L280" s="6" t="s">
        <v>50</v>
      </c>
      <c r="M280" s="6" t="s">
        <v>177</v>
      </c>
      <c r="N280" s="6"/>
      <c r="O280" s="6"/>
      <c r="P280" s="10">
        <v>6</v>
      </c>
      <c r="Q280" s="10" t="str">
        <f t="shared" si="20"/>
        <v>5-10</v>
      </c>
      <c r="R280" s="6" t="s">
        <v>102</v>
      </c>
      <c r="S280" s="6">
        <v>7</v>
      </c>
      <c r="T280" s="16" t="s">
        <v>160</v>
      </c>
      <c r="U280" t="s">
        <v>54</v>
      </c>
      <c r="V280" s="16" t="s">
        <v>63</v>
      </c>
      <c r="W280" s="16" t="s">
        <v>56</v>
      </c>
      <c r="X280" s="6"/>
      <c r="Y280" s="6" t="s">
        <v>57</v>
      </c>
      <c r="Z280" s="6" t="s">
        <v>58</v>
      </c>
      <c r="AC280" s="11">
        <v>2</v>
      </c>
      <c r="AD280" s="11">
        <v>1</v>
      </c>
      <c r="AJ280" s="12">
        <f t="shared" si="21"/>
        <v>18.333333333333332</v>
      </c>
      <c r="AK280" s="14">
        <f>AJ280/1.11359</f>
        <v>16.463270443640237</v>
      </c>
      <c r="AL280" s="13">
        <f t="shared" si="22"/>
        <v>3</v>
      </c>
      <c r="AM280" s="14">
        <v>1.4800000000000001E-2</v>
      </c>
      <c r="AN280" s="14">
        <v>3.1669999999999998</v>
      </c>
      <c r="AO280" s="13">
        <f t="shared" si="25"/>
        <v>148.23383323015091</v>
      </c>
      <c r="AQ280" s="12">
        <f t="shared" si="24"/>
        <v>7.4999999999999997E-2</v>
      </c>
      <c r="AT280" s="23"/>
    </row>
    <row r="281" spans="1:46" ht="12.75" customHeight="1" x14ac:dyDescent="0.2">
      <c r="A281" s="6">
        <v>26</v>
      </c>
      <c r="B281" s="6">
        <v>3</v>
      </c>
      <c r="C281" s="7">
        <v>39875</v>
      </c>
      <c r="D281" s="6" t="s">
        <v>174</v>
      </c>
      <c r="E281" s="8" t="s">
        <v>175</v>
      </c>
      <c r="F281" s="9" t="s">
        <v>176</v>
      </c>
      <c r="G281" s="9" t="s">
        <v>154</v>
      </c>
      <c r="H281" s="9" t="s">
        <v>155</v>
      </c>
      <c r="I281" s="6" t="s">
        <v>49</v>
      </c>
      <c r="J281" s="6">
        <v>2</v>
      </c>
      <c r="K281" s="6">
        <v>3</v>
      </c>
      <c r="L281" s="6" t="s">
        <v>50</v>
      </c>
      <c r="M281" s="6" t="s">
        <v>177</v>
      </c>
      <c r="N281" s="6"/>
      <c r="O281" s="6"/>
      <c r="P281" s="10">
        <v>6</v>
      </c>
      <c r="Q281" s="10" t="str">
        <f t="shared" si="20"/>
        <v>5-10</v>
      </c>
      <c r="R281" s="6" t="s">
        <v>102</v>
      </c>
      <c r="S281" s="6">
        <v>8</v>
      </c>
      <c r="T281" t="s">
        <v>140</v>
      </c>
      <c r="U281" t="s">
        <v>66</v>
      </c>
      <c r="V281" t="s">
        <v>119</v>
      </c>
      <c r="W281" t="s">
        <v>56</v>
      </c>
      <c r="X281" s="6"/>
      <c r="Y281" s="6" t="s">
        <v>57</v>
      </c>
      <c r="Z281" s="6" t="s">
        <v>61</v>
      </c>
      <c r="AC281" s="11">
        <v>4</v>
      </c>
      <c r="AJ281" s="12">
        <f t="shared" si="21"/>
        <v>15</v>
      </c>
      <c r="AK281" s="14">
        <f>AJ281/1.03416</f>
        <v>14.504525411928523</v>
      </c>
      <c r="AL281" s="13">
        <f t="shared" si="22"/>
        <v>4</v>
      </c>
      <c r="AM281" s="14">
        <v>2.2499999999999999E-2</v>
      </c>
      <c r="AN281" s="14">
        <v>3</v>
      </c>
      <c r="AO281" s="13">
        <f t="shared" si="25"/>
        <v>75.9375</v>
      </c>
      <c r="AQ281" s="12">
        <f t="shared" si="24"/>
        <v>0.1</v>
      </c>
      <c r="AT281" s="23"/>
    </row>
    <row r="282" spans="1:46" ht="12.75" customHeight="1" x14ac:dyDescent="0.2">
      <c r="A282" s="6">
        <v>26</v>
      </c>
      <c r="B282" s="6">
        <v>3</v>
      </c>
      <c r="C282" s="7">
        <v>39875</v>
      </c>
      <c r="D282" s="6" t="s">
        <v>174</v>
      </c>
      <c r="E282" s="8" t="s">
        <v>175</v>
      </c>
      <c r="F282" s="9" t="s">
        <v>176</v>
      </c>
      <c r="G282" s="9" t="s">
        <v>154</v>
      </c>
      <c r="H282" s="9" t="s">
        <v>155</v>
      </c>
      <c r="I282" s="6" t="s">
        <v>49</v>
      </c>
      <c r="J282" s="6">
        <v>2</v>
      </c>
      <c r="K282" s="6">
        <v>3</v>
      </c>
      <c r="L282" s="6" t="s">
        <v>50</v>
      </c>
      <c r="M282" s="6" t="s">
        <v>177</v>
      </c>
      <c r="N282" s="6"/>
      <c r="O282" s="6"/>
      <c r="P282" s="10">
        <v>6</v>
      </c>
      <c r="Q282" s="10" t="str">
        <f t="shared" si="20"/>
        <v>5-10</v>
      </c>
      <c r="R282" s="6" t="s">
        <v>102</v>
      </c>
      <c r="S282" s="6">
        <v>9</v>
      </c>
      <c r="T282" t="s">
        <v>161</v>
      </c>
      <c r="U282" t="s">
        <v>162</v>
      </c>
      <c r="V282" t="s">
        <v>163</v>
      </c>
      <c r="W282" s="20" t="s">
        <v>56</v>
      </c>
      <c r="X282" s="6"/>
      <c r="Y282" s="10" t="s">
        <v>57</v>
      </c>
      <c r="Z282" s="10" t="s">
        <v>61</v>
      </c>
      <c r="AC282" s="11">
        <v>2</v>
      </c>
      <c r="AJ282" s="12">
        <f t="shared" si="21"/>
        <v>15</v>
      </c>
      <c r="AL282" s="13">
        <f t="shared" si="22"/>
        <v>2</v>
      </c>
      <c r="AM282" s="14">
        <v>1.9300000000000001E-2</v>
      </c>
      <c r="AN282" s="14">
        <v>2.96</v>
      </c>
      <c r="AO282" s="13">
        <f t="shared" si="25"/>
        <v>58.450393035088091</v>
      </c>
      <c r="AQ282" s="12">
        <f t="shared" si="24"/>
        <v>0.05</v>
      </c>
      <c r="AT282" s="23"/>
    </row>
    <row r="283" spans="1:46" ht="12.75" customHeight="1" x14ac:dyDescent="0.2">
      <c r="A283" s="6">
        <v>26</v>
      </c>
      <c r="B283" s="6">
        <v>3</v>
      </c>
      <c r="C283" s="7">
        <v>39875</v>
      </c>
      <c r="D283" s="6" t="s">
        <v>174</v>
      </c>
      <c r="E283" s="8" t="s">
        <v>175</v>
      </c>
      <c r="F283" s="9" t="s">
        <v>176</v>
      </c>
      <c r="G283" s="9" t="s">
        <v>154</v>
      </c>
      <c r="H283" s="9" t="s">
        <v>155</v>
      </c>
      <c r="I283" s="6" t="s">
        <v>49</v>
      </c>
      <c r="J283" s="6">
        <v>2</v>
      </c>
      <c r="K283" s="6">
        <v>3</v>
      </c>
      <c r="L283" s="6" t="s">
        <v>50</v>
      </c>
      <c r="M283" s="6" t="s">
        <v>177</v>
      </c>
      <c r="N283" s="6"/>
      <c r="O283" s="6"/>
      <c r="P283" s="10">
        <v>6</v>
      </c>
      <c r="Q283" s="10" t="str">
        <f t="shared" si="20"/>
        <v>5-10</v>
      </c>
      <c r="R283" s="6" t="s">
        <v>102</v>
      </c>
      <c r="S283" s="6">
        <v>10</v>
      </c>
      <c r="T283" t="s">
        <v>90</v>
      </c>
      <c r="U283" t="s">
        <v>66</v>
      </c>
      <c r="V283" t="s">
        <v>67</v>
      </c>
      <c r="W283" t="s">
        <v>56</v>
      </c>
      <c r="X283" s="6"/>
      <c r="Y283" s="10" t="s">
        <v>57</v>
      </c>
      <c r="Z283" s="10" t="s">
        <v>58</v>
      </c>
      <c r="AD283" s="11">
        <v>1</v>
      </c>
      <c r="AJ283" s="12">
        <f t="shared" si="21"/>
        <v>25</v>
      </c>
      <c r="AL283" s="13">
        <f t="shared" si="22"/>
        <v>1</v>
      </c>
      <c r="AM283" s="14">
        <v>1.6199999999999999E-2</v>
      </c>
      <c r="AN283" s="14">
        <v>3.0251999999999999</v>
      </c>
      <c r="AO283" s="13">
        <f t="shared" si="25"/>
        <v>274.51313450729776</v>
      </c>
      <c r="AQ283" s="12">
        <f t="shared" si="24"/>
        <v>2.5000000000000001E-2</v>
      </c>
      <c r="AT283" s="23"/>
    </row>
    <row r="284" spans="1:46" ht="12.75" customHeight="1" x14ac:dyDescent="0.2">
      <c r="A284" s="6">
        <v>26</v>
      </c>
      <c r="B284" s="6">
        <v>3</v>
      </c>
      <c r="C284" s="7">
        <v>39875</v>
      </c>
      <c r="D284" s="6" t="s">
        <v>174</v>
      </c>
      <c r="E284" s="8" t="s">
        <v>175</v>
      </c>
      <c r="F284" s="9" t="s">
        <v>176</v>
      </c>
      <c r="G284" s="9" t="s">
        <v>154</v>
      </c>
      <c r="H284" s="9" t="s">
        <v>155</v>
      </c>
      <c r="I284" s="6" t="s">
        <v>49</v>
      </c>
      <c r="J284" s="6">
        <v>2</v>
      </c>
      <c r="K284" s="6">
        <v>3</v>
      </c>
      <c r="L284" s="6" t="s">
        <v>50</v>
      </c>
      <c r="M284" s="6" t="s">
        <v>177</v>
      </c>
      <c r="N284" s="6"/>
      <c r="O284" s="6"/>
      <c r="P284" s="10">
        <v>6</v>
      </c>
      <c r="Q284" s="10" t="str">
        <f t="shared" si="20"/>
        <v>5-10</v>
      </c>
      <c r="R284" s="6" t="s">
        <v>102</v>
      </c>
      <c r="S284" s="6">
        <v>11</v>
      </c>
      <c r="T284" t="s">
        <v>130</v>
      </c>
      <c r="U284" t="s">
        <v>69</v>
      </c>
      <c r="V284" t="s">
        <v>70</v>
      </c>
      <c r="W284" t="s">
        <v>56</v>
      </c>
      <c r="X284" s="6"/>
      <c r="Y284" s="10" t="s">
        <v>57</v>
      </c>
      <c r="Z284" s="10" t="s">
        <v>61</v>
      </c>
      <c r="AB284" s="11">
        <v>1</v>
      </c>
      <c r="AC284" s="11">
        <v>1</v>
      </c>
      <c r="AJ284" s="12">
        <f t="shared" si="21"/>
        <v>11.25</v>
      </c>
      <c r="AL284" s="13">
        <f t="shared" si="22"/>
        <v>2</v>
      </c>
      <c r="AM284" s="14">
        <v>1.9400000000000001E-2</v>
      </c>
      <c r="AN284" s="14">
        <v>2.8527999999999998</v>
      </c>
      <c r="AO284" s="13">
        <f t="shared" si="25"/>
        <v>19.343258957715172</v>
      </c>
      <c r="AQ284" s="12">
        <f t="shared" si="24"/>
        <v>0.05</v>
      </c>
      <c r="AT284" s="23"/>
    </row>
    <row r="285" spans="1:46" ht="12.75" customHeight="1" x14ac:dyDescent="0.2">
      <c r="A285" s="6">
        <v>27</v>
      </c>
      <c r="B285" s="6">
        <v>3</v>
      </c>
      <c r="C285" s="7">
        <v>39875</v>
      </c>
      <c r="D285" s="6" t="s">
        <v>174</v>
      </c>
      <c r="E285" s="8" t="s">
        <v>175</v>
      </c>
      <c r="F285" s="9" t="s">
        <v>176</v>
      </c>
      <c r="G285" s="9" t="s">
        <v>154</v>
      </c>
      <c r="H285" s="9" t="s">
        <v>155</v>
      </c>
      <c r="I285" s="6" t="s">
        <v>49</v>
      </c>
      <c r="J285" s="6">
        <v>2</v>
      </c>
      <c r="K285" s="6">
        <v>4</v>
      </c>
      <c r="L285" s="6" t="s">
        <v>50</v>
      </c>
      <c r="M285" s="6" t="s">
        <v>177</v>
      </c>
      <c r="N285" s="6"/>
      <c r="O285" s="6"/>
      <c r="P285" s="10">
        <v>6</v>
      </c>
      <c r="Q285" s="10" t="str">
        <f t="shared" si="20"/>
        <v>5-10</v>
      </c>
      <c r="R285" s="6" t="s">
        <v>52</v>
      </c>
      <c r="S285" s="6">
        <v>1</v>
      </c>
      <c r="T285" s="16" t="s">
        <v>91</v>
      </c>
      <c r="U285" s="16" t="s">
        <v>75</v>
      </c>
      <c r="V285" s="16" t="s">
        <v>92</v>
      </c>
      <c r="W285" s="16" t="s">
        <v>89</v>
      </c>
      <c r="X285" s="6"/>
      <c r="Y285" s="6" t="s">
        <v>57</v>
      </c>
      <c r="Z285" s="6" t="s">
        <v>58</v>
      </c>
      <c r="AB285" s="11">
        <v>1</v>
      </c>
      <c r="AJ285" s="12">
        <f t="shared" si="21"/>
        <v>7.5</v>
      </c>
      <c r="AL285" s="13">
        <f t="shared" si="22"/>
        <v>1</v>
      </c>
      <c r="AM285" s="14">
        <v>1.9699999999999999E-2</v>
      </c>
      <c r="AN285" s="14">
        <v>2.9174000000000002</v>
      </c>
      <c r="AO285" s="13">
        <f t="shared" si="25"/>
        <v>7.0367149081055116</v>
      </c>
      <c r="AQ285" s="12">
        <f t="shared" si="24"/>
        <v>2.5000000000000001E-2</v>
      </c>
      <c r="AT285" s="23"/>
    </row>
    <row r="286" spans="1:46" ht="12.75" customHeight="1" x14ac:dyDescent="0.2">
      <c r="A286" s="6">
        <v>27</v>
      </c>
      <c r="B286" s="6">
        <v>3</v>
      </c>
      <c r="C286" s="7">
        <v>39875</v>
      </c>
      <c r="D286" s="6" t="s">
        <v>174</v>
      </c>
      <c r="E286" s="8" t="s">
        <v>175</v>
      </c>
      <c r="F286" s="9" t="s">
        <v>176</v>
      </c>
      <c r="G286" s="9" t="s">
        <v>154</v>
      </c>
      <c r="H286" s="9" t="s">
        <v>155</v>
      </c>
      <c r="I286" s="6" t="s">
        <v>49</v>
      </c>
      <c r="J286" s="6">
        <v>2</v>
      </c>
      <c r="K286" s="6">
        <v>4</v>
      </c>
      <c r="L286" s="6" t="s">
        <v>50</v>
      </c>
      <c r="M286" s="6" t="s">
        <v>177</v>
      </c>
      <c r="N286" s="6"/>
      <c r="O286" s="6"/>
      <c r="P286" s="10">
        <v>6</v>
      </c>
      <c r="Q286" s="10" t="str">
        <f t="shared" si="20"/>
        <v>5-10</v>
      </c>
      <c r="R286" s="6" t="s">
        <v>52</v>
      </c>
      <c r="S286" s="6">
        <v>2</v>
      </c>
      <c r="T286" t="s">
        <v>161</v>
      </c>
      <c r="U286" t="s">
        <v>162</v>
      </c>
      <c r="V286" t="s">
        <v>163</v>
      </c>
      <c r="W286" s="20" t="s">
        <v>56</v>
      </c>
      <c r="X286" s="6"/>
      <c r="Y286" s="10" t="s">
        <v>57</v>
      </c>
      <c r="Z286" s="10" t="s">
        <v>61</v>
      </c>
      <c r="AB286" s="11">
        <v>2</v>
      </c>
      <c r="AJ286" s="12">
        <f t="shared" si="21"/>
        <v>7.5</v>
      </c>
      <c r="AL286" s="13">
        <f t="shared" si="22"/>
        <v>2</v>
      </c>
      <c r="AM286" s="14">
        <v>1.9300000000000001E-2</v>
      </c>
      <c r="AN286" s="14">
        <v>2.96</v>
      </c>
      <c r="AO286" s="13">
        <f t="shared" si="25"/>
        <v>7.5117071566069322</v>
      </c>
      <c r="AQ286" s="12">
        <f t="shared" si="24"/>
        <v>0.05</v>
      </c>
      <c r="AS286" s="22"/>
      <c r="AT286" s="23"/>
    </row>
    <row r="287" spans="1:46" ht="12.75" customHeight="1" x14ac:dyDescent="0.2">
      <c r="A287" s="6">
        <v>27</v>
      </c>
      <c r="B287" s="6">
        <v>3</v>
      </c>
      <c r="C287" s="7">
        <v>39875</v>
      </c>
      <c r="D287" s="6" t="s">
        <v>174</v>
      </c>
      <c r="E287" s="8" t="s">
        <v>175</v>
      </c>
      <c r="F287" s="9" t="s">
        <v>176</v>
      </c>
      <c r="G287" s="9" t="s">
        <v>154</v>
      </c>
      <c r="H287" s="9" t="s">
        <v>155</v>
      </c>
      <c r="I287" s="6" t="s">
        <v>49</v>
      </c>
      <c r="J287" s="6">
        <v>2</v>
      </c>
      <c r="K287" s="6">
        <v>4</v>
      </c>
      <c r="L287" s="6" t="s">
        <v>50</v>
      </c>
      <c r="M287" s="6" t="s">
        <v>177</v>
      </c>
      <c r="N287" s="6"/>
      <c r="O287" s="6"/>
      <c r="P287" s="10">
        <v>6</v>
      </c>
      <c r="Q287" s="10" t="str">
        <f t="shared" si="20"/>
        <v>5-10</v>
      </c>
      <c r="R287" s="6" t="s">
        <v>52</v>
      </c>
      <c r="S287" s="6">
        <v>3</v>
      </c>
      <c r="T287" t="s">
        <v>53</v>
      </c>
      <c r="U287" t="s">
        <v>54</v>
      </c>
      <c r="V287" t="s">
        <v>55</v>
      </c>
      <c r="W287" t="s">
        <v>56</v>
      </c>
      <c r="X287" s="6"/>
      <c r="Y287" s="6" t="s">
        <v>57</v>
      </c>
      <c r="Z287" s="6" t="s">
        <v>58</v>
      </c>
      <c r="AC287" s="11">
        <v>2</v>
      </c>
      <c r="AJ287" s="12">
        <f t="shared" si="21"/>
        <v>15</v>
      </c>
      <c r="AL287" s="13">
        <f t="shared" si="22"/>
        <v>2</v>
      </c>
      <c r="AM287" s="14">
        <v>9.2999999999999992E-3</v>
      </c>
      <c r="AN287" s="14">
        <v>3.07</v>
      </c>
      <c r="AO287" s="13">
        <f t="shared" si="25"/>
        <v>37.938758397924737</v>
      </c>
      <c r="AQ287" s="12">
        <f t="shared" si="24"/>
        <v>0.05</v>
      </c>
      <c r="AT287" s="23"/>
    </row>
    <row r="288" spans="1:46" ht="12.75" customHeight="1" x14ac:dyDescent="0.2">
      <c r="A288" s="6">
        <v>27</v>
      </c>
      <c r="B288" s="6">
        <v>3</v>
      </c>
      <c r="C288" s="7">
        <v>39875</v>
      </c>
      <c r="D288" s="6" t="s">
        <v>174</v>
      </c>
      <c r="E288" s="8" t="s">
        <v>175</v>
      </c>
      <c r="F288" s="9" t="s">
        <v>176</v>
      </c>
      <c r="G288" s="9" t="s">
        <v>154</v>
      </c>
      <c r="H288" s="9" t="s">
        <v>155</v>
      </c>
      <c r="I288" s="6" t="s">
        <v>49</v>
      </c>
      <c r="J288" s="6">
        <v>2</v>
      </c>
      <c r="K288" s="6">
        <v>4</v>
      </c>
      <c r="L288" s="6" t="s">
        <v>50</v>
      </c>
      <c r="M288" s="6" t="s">
        <v>177</v>
      </c>
      <c r="N288" s="6"/>
      <c r="O288" s="6"/>
      <c r="P288" s="10">
        <v>6</v>
      </c>
      <c r="Q288" s="10" t="str">
        <f t="shared" si="20"/>
        <v>5-10</v>
      </c>
      <c r="R288" s="6" t="s">
        <v>52</v>
      </c>
      <c r="S288" s="6">
        <v>4</v>
      </c>
      <c r="T288" t="s">
        <v>62</v>
      </c>
      <c r="U288" t="s">
        <v>54</v>
      </c>
      <c r="V288" t="s">
        <v>63</v>
      </c>
      <c r="W288" t="s">
        <v>56</v>
      </c>
      <c r="X288" s="6"/>
      <c r="Y288" s="6" t="s">
        <v>57</v>
      </c>
      <c r="Z288" s="6" t="s">
        <v>64</v>
      </c>
      <c r="AC288" s="11">
        <v>1</v>
      </c>
      <c r="AJ288" s="12">
        <f t="shared" si="21"/>
        <v>15</v>
      </c>
      <c r="AL288" s="13">
        <f t="shared" si="22"/>
        <v>1</v>
      </c>
      <c r="AM288" s="13">
        <v>1.32E-2</v>
      </c>
      <c r="AN288" s="13">
        <v>3.4356</v>
      </c>
      <c r="AO288" s="13">
        <f t="shared" si="25"/>
        <v>144.92825422467968</v>
      </c>
      <c r="AQ288" s="12">
        <f t="shared" si="24"/>
        <v>2.5000000000000001E-2</v>
      </c>
      <c r="AT288" s="23"/>
    </row>
    <row r="289" spans="1:51" ht="12.75" customHeight="1" x14ac:dyDescent="0.2">
      <c r="A289" s="6">
        <v>27</v>
      </c>
      <c r="B289" s="6">
        <v>3</v>
      </c>
      <c r="C289" s="7">
        <v>39875</v>
      </c>
      <c r="D289" s="6" t="s">
        <v>174</v>
      </c>
      <c r="E289" s="8" t="s">
        <v>175</v>
      </c>
      <c r="F289" s="9" t="s">
        <v>176</v>
      </c>
      <c r="G289" s="9" t="s">
        <v>154</v>
      </c>
      <c r="H289" s="9" t="s">
        <v>155</v>
      </c>
      <c r="I289" s="6" t="s">
        <v>49</v>
      </c>
      <c r="J289" s="6">
        <v>2</v>
      </c>
      <c r="K289" s="6">
        <v>4</v>
      </c>
      <c r="L289" s="6" t="s">
        <v>50</v>
      </c>
      <c r="M289" s="6" t="s">
        <v>177</v>
      </c>
      <c r="N289" s="6"/>
      <c r="O289" s="6"/>
      <c r="P289" s="10">
        <v>6</v>
      </c>
      <c r="Q289" s="10" t="str">
        <f t="shared" si="20"/>
        <v>5-10</v>
      </c>
      <c r="R289" s="6" t="s">
        <v>52</v>
      </c>
      <c r="S289" s="6">
        <v>5</v>
      </c>
      <c r="T289" t="s">
        <v>179</v>
      </c>
      <c r="U289" t="s">
        <v>54</v>
      </c>
      <c r="V289" t="s">
        <v>55</v>
      </c>
      <c r="W289" t="s">
        <v>56</v>
      </c>
      <c r="X289" s="6"/>
      <c r="Y289" s="6" t="s">
        <v>57</v>
      </c>
      <c r="Z289" s="6" t="s">
        <v>58</v>
      </c>
      <c r="AA289" s="11">
        <v>1</v>
      </c>
      <c r="AB289" s="11">
        <v>1</v>
      </c>
      <c r="AJ289" s="12">
        <f t="shared" si="21"/>
        <v>5</v>
      </c>
      <c r="AL289" s="13">
        <f t="shared" si="22"/>
        <v>2</v>
      </c>
      <c r="AM289" s="14">
        <v>1.26E-2</v>
      </c>
      <c r="AN289" s="14">
        <v>3.0672999999999999</v>
      </c>
      <c r="AO289" s="13">
        <f t="shared" si="25"/>
        <v>1.7551782940068625</v>
      </c>
      <c r="AQ289" s="12">
        <f t="shared" si="24"/>
        <v>0.05</v>
      </c>
      <c r="AT289" s="23"/>
    </row>
    <row r="290" spans="1:51" ht="12.75" customHeight="1" x14ac:dyDescent="0.2">
      <c r="A290" s="6">
        <v>27</v>
      </c>
      <c r="B290" s="6">
        <v>3</v>
      </c>
      <c r="C290" s="7">
        <v>39875</v>
      </c>
      <c r="D290" s="6" t="s">
        <v>174</v>
      </c>
      <c r="E290" s="8" t="s">
        <v>175</v>
      </c>
      <c r="F290" s="9" t="s">
        <v>176</v>
      </c>
      <c r="G290" s="9" t="s">
        <v>154</v>
      </c>
      <c r="H290" s="9" t="s">
        <v>155</v>
      </c>
      <c r="I290" s="6" t="s">
        <v>49</v>
      </c>
      <c r="J290" s="6">
        <v>2</v>
      </c>
      <c r="K290" s="6">
        <v>4</v>
      </c>
      <c r="L290" s="6" t="s">
        <v>50</v>
      </c>
      <c r="M290" s="6" t="s">
        <v>177</v>
      </c>
      <c r="N290" s="6"/>
      <c r="O290" s="6"/>
      <c r="P290" s="10">
        <v>6</v>
      </c>
      <c r="Q290" s="10" t="str">
        <f t="shared" si="20"/>
        <v>5-10</v>
      </c>
      <c r="R290" s="6" t="s">
        <v>52</v>
      </c>
      <c r="S290" s="6">
        <v>6</v>
      </c>
      <c r="T290" t="s">
        <v>118</v>
      </c>
      <c r="U290" t="s">
        <v>66</v>
      </c>
      <c r="V290" t="s">
        <v>119</v>
      </c>
      <c r="W290" t="s">
        <v>56</v>
      </c>
      <c r="X290" s="10"/>
      <c r="Y290" s="6" t="s">
        <v>57</v>
      </c>
      <c r="Z290" s="6" t="s">
        <v>61</v>
      </c>
      <c r="AA290" s="11">
        <v>1</v>
      </c>
      <c r="AC290" s="11">
        <v>2</v>
      </c>
      <c r="AJ290" s="12">
        <f t="shared" si="21"/>
        <v>10.833333333333334</v>
      </c>
      <c r="AL290" s="13">
        <f t="shared" si="22"/>
        <v>3</v>
      </c>
      <c r="AM290" s="14">
        <v>2.5999999999999999E-2</v>
      </c>
      <c r="AN290" s="14">
        <v>2.87</v>
      </c>
      <c r="AO290" s="13">
        <f t="shared" si="25"/>
        <v>24.25161097062394</v>
      </c>
      <c r="AQ290" s="12">
        <f t="shared" si="24"/>
        <v>7.4999999999999997E-2</v>
      </c>
      <c r="AT290" s="23"/>
    </row>
    <row r="291" spans="1:51" ht="12.75" customHeight="1" x14ac:dyDescent="0.2">
      <c r="A291" s="6">
        <v>27</v>
      </c>
      <c r="B291" s="6">
        <v>3</v>
      </c>
      <c r="C291" s="7">
        <v>39875</v>
      </c>
      <c r="D291" s="6" t="s">
        <v>174</v>
      </c>
      <c r="E291" s="8" t="s">
        <v>175</v>
      </c>
      <c r="F291" s="9" t="s">
        <v>176</v>
      </c>
      <c r="G291" s="9" t="s">
        <v>154</v>
      </c>
      <c r="H291" s="9" t="s">
        <v>155</v>
      </c>
      <c r="I291" s="6" t="s">
        <v>49</v>
      </c>
      <c r="J291" s="6">
        <v>2</v>
      </c>
      <c r="K291" s="6">
        <v>4</v>
      </c>
      <c r="L291" s="6" t="s">
        <v>50</v>
      </c>
      <c r="M291" s="6" t="s">
        <v>177</v>
      </c>
      <c r="N291" s="6"/>
      <c r="O291" s="6"/>
      <c r="P291" s="10">
        <v>6</v>
      </c>
      <c r="Q291" s="10" t="str">
        <f t="shared" si="20"/>
        <v>5-10</v>
      </c>
      <c r="R291" s="6" t="s">
        <v>52</v>
      </c>
      <c r="S291" s="6">
        <v>7</v>
      </c>
      <c r="T291" t="s">
        <v>140</v>
      </c>
      <c r="U291" t="s">
        <v>66</v>
      </c>
      <c r="V291" t="s">
        <v>119</v>
      </c>
      <c r="W291" t="s">
        <v>56</v>
      </c>
      <c r="X291" s="10"/>
      <c r="Y291" s="6" t="s">
        <v>57</v>
      </c>
      <c r="Z291" s="6" t="s">
        <v>61</v>
      </c>
      <c r="AC291" s="11">
        <v>2</v>
      </c>
      <c r="AJ291" s="12">
        <f t="shared" si="21"/>
        <v>15</v>
      </c>
      <c r="AK291" s="14">
        <f>AJ291/1.03416</f>
        <v>14.504525411928523</v>
      </c>
      <c r="AL291" s="13">
        <f t="shared" si="22"/>
        <v>2</v>
      </c>
      <c r="AM291" s="14">
        <v>2.2499999999999999E-2</v>
      </c>
      <c r="AN291" s="14">
        <v>3</v>
      </c>
      <c r="AO291" s="13">
        <f t="shared" si="25"/>
        <v>75.9375</v>
      </c>
      <c r="AQ291" s="12">
        <f t="shared" si="24"/>
        <v>0.05</v>
      </c>
      <c r="AT291" s="23"/>
    </row>
    <row r="292" spans="1:51" ht="12.75" customHeight="1" x14ac:dyDescent="0.2">
      <c r="A292" s="6">
        <v>27</v>
      </c>
      <c r="B292" s="6">
        <v>3</v>
      </c>
      <c r="C292" s="7">
        <v>39875</v>
      </c>
      <c r="D292" s="6" t="s">
        <v>174</v>
      </c>
      <c r="E292" s="8" t="s">
        <v>175</v>
      </c>
      <c r="F292" s="9" t="s">
        <v>176</v>
      </c>
      <c r="G292" s="9" t="s">
        <v>154</v>
      </c>
      <c r="H292" s="9" t="s">
        <v>155</v>
      </c>
      <c r="I292" s="6" t="s">
        <v>49</v>
      </c>
      <c r="J292" s="6">
        <v>2</v>
      </c>
      <c r="K292" s="6">
        <v>4</v>
      </c>
      <c r="L292" s="6" t="s">
        <v>50</v>
      </c>
      <c r="M292" s="6" t="s">
        <v>177</v>
      </c>
      <c r="N292" s="6"/>
      <c r="O292" s="6"/>
      <c r="P292" s="10">
        <v>6</v>
      </c>
      <c r="Q292" s="10" t="str">
        <f t="shared" si="20"/>
        <v>5-10</v>
      </c>
      <c r="R292" s="6" t="s">
        <v>52</v>
      </c>
      <c r="S292" s="6">
        <v>9</v>
      </c>
      <c r="T292" s="16" t="s">
        <v>71</v>
      </c>
      <c r="U292" s="6" t="s">
        <v>72</v>
      </c>
      <c r="V292" s="16" t="s">
        <v>73</v>
      </c>
      <c r="W292" s="16" t="s">
        <v>56</v>
      </c>
      <c r="X292" s="10"/>
      <c r="Y292" s="6" t="s">
        <v>57</v>
      </c>
      <c r="Z292" s="6" t="s">
        <v>61</v>
      </c>
      <c r="AA292" s="11">
        <v>1</v>
      </c>
      <c r="AJ292" s="12">
        <f t="shared" si="21"/>
        <v>2.5</v>
      </c>
      <c r="AL292" s="13">
        <f t="shared" si="22"/>
        <v>1</v>
      </c>
      <c r="AM292" s="14">
        <v>2.5100000000000001E-2</v>
      </c>
      <c r="AN292" s="14">
        <v>3.0760000000000001</v>
      </c>
      <c r="AO292" s="13">
        <f t="shared" si="25"/>
        <v>0.42047210410157781</v>
      </c>
      <c r="AQ292" s="12">
        <f t="shared" si="24"/>
        <v>2.5000000000000001E-2</v>
      </c>
      <c r="AT292" s="23"/>
    </row>
    <row r="293" spans="1:51" ht="12.75" customHeight="1" x14ac:dyDescent="0.2">
      <c r="A293" s="6">
        <v>27</v>
      </c>
      <c r="B293" s="6">
        <v>3</v>
      </c>
      <c r="C293" s="7">
        <v>39875</v>
      </c>
      <c r="D293" s="6" t="s">
        <v>174</v>
      </c>
      <c r="E293" s="8" t="s">
        <v>175</v>
      </c>
      <c r="F293" s="9" t="s">
        <v>176</v>
      </c>
      <c r="G293" s="9" t="s">
        <v>154</v>
      </c>
      <c r="H293" s="9" t="s">
        <v>155</v>
      </c>
      <c r="I293" s="6" t="s">
        <v>49</v>
      </c>
      <c r="J293" s="6">
        <v>2</v>
      </c>
      <c r="K293" s="6">
        <v>4</v>
      </c>
      <c r="L293" s="6" t="s">
        <v>50</v>
      </c>
      <c r="M293" s="6" t="s">
        <v>177</v>
      </c>
      <c r="N293" s="6"/>
      <c r="O293" s="6"/>
      <c r="P293" s="10">
        <v>6</v>
      </c>
      <c r="Q293" s="10" t="str">
        <f t="shared" si="20"/>
        <v>5-10</v>
      </c>
      <c r="R293" s="6" t="s">
        <v>52</v>
      </c>
      <c r="S293" s="6">
        <v>10</v>
      </c>
      <c r="T293" t="s">
        <v>59</v>
      </c>
      <c r="U293" t="s">
        <v>54</v>
      </c>
      <c r="V293" t="s">
        <v>60</v>
      </c>
      <c r="W293" t="s">
        <v>56</v>
      </c>
      <c r="X293" s="10"/>
      <c r="Y293" s="10" t="s">
        <v>57</v>
      </c>
      <c r="Z293" s="10" t="s">
        <v>61</v>
      </c>
      <c r="AA293" s="11">
        <v>2</v>
      </c>
      <c r="AJ293" s="12">
        <f t="shared" si="21"/>
        <v>2.5</v>
      </c>
      <c r="AL293" s="13">
        <f t="shared" si="22"/>
        <v>2</v>
      </c>
      <c r="AM293" s="14">
        <v>8.6999999999999994E-3</v>
      </c>
      <c r="AN293" s="14">
        <v>3.202</v>
      </c>
      <c r="AO293" s="13">
        <f t="shared" si="25"/>
        <v>0.16357734705077065</v>
      </c>
      <c r="AQ293" s="12">
        <f t="shared" si="24"/>
        <v>0.05</v>
      </c>
      <c r="AT293" s="23"/>
    </row>
    <row r="294" spans="1:51" ht="12.75" customHeight="1" x14ac:dyDescent="0.2">
      <c r="A294" s="6">
        <v>28</v>
      </c>
      <c r="B294" s="6">
        <v>3</v>
      </c>
      <c r="C294" s="7">
        <v>39875</v>
      </c>
      <c r="D294" s="6" t="s">
        <v>174</v>
      </c>
      <c r="E294" s="8" t="s">
        <v>175</v>
      </c>
      <c r="F294" s="9" t="s">
        <v>176</v>
      </c>
      <c r="G294" s="9" t="s">
        <v>154</v>
      </c>
      <c r="H294" s="9" t="s">
        <v>155</v>
      </c>
      <c r="I294" s="6" t="s">
        <v>49</v>
      </c>
      <c r="J294" s="6">
        <v>2</v>
      </c>
      <c r="K294" s="6">
        <v>5</v>
      </c>
      <c r="L294" s="6" t="s">
        <v>50</v>
      </c>
      <c r="M294" s="6" t="s">
        <v>177</v>
      </c>
      <c r="N294" s="6"/>
      <c r="O294" s="6"/>
      <c r="P294" s="10">
        <v>6</v>
      </c>
      <c r="Q294" s="10" t="str">
        <f t="shared" si="20"/>
        <v>5-10</v>
      </c>
      <c r="R294" s="6" t="s">
        <v>52</v>
      </c>
      <c r="S294" s="6">
        <v>1</v>
      </c>
      <c r="T294" t="s">
        <v>90</v>
      </c>
      <c r="U294" t="s">
        <v>66</v>
      </c>
      <c r="V294" t="s">
        <v>67</v>
      </c>
      <c r="W294" t="s">
        <v>56</v>
      </c>
      <c r="X294" s="10"/>
      <c r="Y294" s="10" t="s">
        <v>57</v>
      </c>
      <c r="Z294" s="10" t="s">
        <v>58</v>
      </c>
      <c r="AD294" s="11">
        <v>3</v>
      </c>
      <c r="AJ294" s="12">
        <f t="shared" si="21"/>
        <v>25</v>
      </c>
      <c r="AL294" s="13">
        <f t="shared" si="22"/>
        <v>3</v>
      </c>
      <c r="AM294" s="14">
        <v>1.6199999999999999E-2</v>
      </c>
      <c r="AN294" s="14">
        <v>3.0251999999999999</v>
      </c>
      <c r="AO294" s="13">
        <f t="shared" si="25"/>
        <v>274.51313450729776</v>
      </c>
      <c r="AQ294" s="12">
        <f t="shared" si="24"/>
        <v>7.4999999999999997E-2</v>
      </c>
      <c r="AT294" s="23"/>
    </row>
    <row r="295" spans="1:51" ht="12.75" customHeight="1" x14ac:dyDescent="0.2">
      <c r="A295" s="6">
        <v>28</v>
      </c>
      <c r="B295" s="6">
        <v>3</v>
      </c>
      <c r="C295" s="7">
        <v>39875</v>
      </c>
      <c r="D295" s="6" t="s">
        <v>174</v>
      </c>
      <c r="E295" s="8" t="s">
        <v>175</v>
      </c>
      <c r="F295" s="9" t="s">
        <v>176</v>
      </c>
      <c r="G295" s="9" t="s">
        <v>154</v>
      </c>
      <c r="H295" s="9" t="s">
        <v>155</v>
      </c>
      <c r="I295" s="6" t="s">
        <v>49</v>
      </c>
      <c r="J295" s="6">
        <v>2</v>
      </c>
      <c r="K295" s="6">
        <v>5</v>
      </c>
      <c r="L295" s="6" t="s">
        <v>50</v>
      </c>
      <c r="M295" s="6" t="s">
        <v>177</v>
      </c>
      <c r="N295" s="6"/>
      <c r="O295" s="6"/>
      <c r="P295" s="10">
        <v>6</v>
      </c>
      <c r="Q295" s="10" t="str">
        <f t="shared" si="20"/>
        <v>5-10</v>
      </c>
      <c r="R295" s="6" t="s">
        <v>52</v>
      </c>
      <c r="S295" s="6">
        <v>2</v>
      </c>
      <c r="T295" t="s">
        <v>140</v>
      </c>
      <c r="U295" t="s">
        <v>66</v>
      </c>
      <c r="V295" t="s">
        <v>119</v>
      </c>
      <c r="W295" t="s">
        <v>56</v>
      </c>
      <c r="X295" s="10"/>
      <c r="Y295" s="6" t="s">
        <v>57</v>
      </c>
      <c r="Z295" s="6" t="s">
        <v>61</v>
      </c>
      <c r="AC295" s="11">
        <v>8</v>
      </c>
      <c r="AJ295" s="12">
        <f t="shared" si="21"/>
        <v>15</v>
      </c>
      <c r="AK295" s="14">
        <f>AJ295/1.03416</f>
        <v>14.504525411928523</v>
      </c>
      <c r="AL295" s="13">
        <f t="shared" si="22"/>
        <v>8</v>
      </c>
      <c r="AM295" s="14">
        <v>2.2499999999999999E-2</v>
      </c>
      <c r="AN295" s="14">
        <v>3</v>
      </c>
      <c r="AO295" s="13">
        <f t="shared" si="25"/>
        <v>75.9375</v>
      </c>
      <c r="AQ295" s="12">
        <f t="shared" si="24"/>
        <v>0.2</v>
      </c>
      <c r="AT295" s="23"/>
    </row>
    <row r="296" spans="1:51" ht="12.75" customHeight="1" x14ac:dyDescent="0.2">
      <c r="A296" s="6">
        <v>28</v>
      </c>
      <c r="B296" s="6">
        <v>3</v>
      </c>
      <c r="C296" s="7">
        <v>39875</v>
      </c>
      <c r="D296" s="6" t="s">
        <v>174</v>
      </c>
      <c r="E296" s="8" t="s">
        <v>175</v>
      </c>
      <c r="F296" s="9" t="s">
        <v>176</v>
      </c>
      <c r="G296" s="9" t="s">
        <v>154</v>
      </c>
      <c r="H296" s="9" t="s">
        <v>155</v>
      </c>
      <c r="I296" s="6" t="s">
        <v>49</v>
      </c>
      <c r="J296" s="6">
        <v>2</v>
      </c>
      <c r="K296" s="6">
        <v>5</v>
      </c>
      <c r="L296" s="6" t="s">
        <v>50</v>
      </c>
      <c r="M296" s="6" t="s">
        <v>177</v>
      </c>
      <c r="N296" s="6"/>
      <c r="O296" s="6"/>
      <c r="P296" s="10">
        <v>6</v>
      </c>
      <c r="Q296" s="10" t="str">
        <f t="shared" si="20"/>
        <v>5-10</v>
      </c>
      <c r="R296" s="6" t="s">
        <v>52</v>
      </c>
      <c r="S296" s="6">
        <v>3</v>
      </c>
      <c r="T296" t="s">
        <v>118</v>
      </c>
      <c r="U296" t="s">
        <v>66</v>
      </c>
      <c r="V296" t="s">
        <v>119</v>
      </c>
      <c r="W296" t="s">
        <v>56</v>
      </c>
      <c r="X296" s="10"/>
      <c r="Y296" s="6" t="s">
        <v>57</v>
      </c>
      <c r="Z296" s="6" t="s">
        <v>61</v>
      </c>
      <c r="AC296" s="11">
        <v>7</v>
      </c>
      <c r="AJ296" s="12">
        <f t="shared" si="21"/>
        <v>15</v>
      </c>
      <c r="AK296" s="24">
        <f>AJ296/1.1</f>
        <v>13.636363636363635</v>
      </c>
      <c r="AL296" s="13">
        <f t="shared" si="22"/>
        <v>7</v>
      </c>
      <c r="AM296" s="14">
        <v>2.5999999999999999E-2</v>
      </c>
      <c r="AN296" s="14">
        <v>2.87</v>
      </c>
      <c r="AO296" s="13">
        <f t="shared" si="25"/>
        <v>61.709959510213238</v>
      </c>
      <c r="AQ296" s="12">
        <f t="shared" si="24"/>
        <v>0.17499999999999999</v>
      </c>
      <c r="AT296" s="23"/>
    </row>
    <row r="297" spans="1:51" ht="12.75" customHeight="1" x14ac:dyDescent="0.2">
      <c r="A297" s="6">
        <v>28</v>
      </c>
      <c r="B297" s="6">
        <v>3</v>
      </c>
      <c r="C297" s="7">
        <v>39875</v>
      </c>
      <c r="D297" s="6" t="s">
        <v>174</v>
      </c>
      <c r="E297" s="8" t="s">
        <v>175</v>
      </c>
      <c r="F297" s="9" t="s">
        <v>176</v>
      </c>
      <c r="G297" s="9" t="s">
        <v>154</v>
      </c>
      <c r="H297" s="9" t="s">
        <v>155</v>
      </c>
      <c r="I297" s="6" t="s">
        <v>49</v>
      </c>
      <c r="J297" s="6">
        <v>2</v>
      </c>
      <c r="K297" s="6">
        <v>5</v>
      </c>
      <c r="L297" s="6" t="s">
        <v>50</v>
      </c>
      <c r="M297" s="6" t="s">
        <v>177</v>
      </c>
      <c r="N297" s="6"/>
      <c r="O297" s="6"/>
      <c r="P297" s="10">
        <v>6</v>
      </c>
      <c r="Q297" s="10" t="str">
        <f t="shared" si="20"/>
        <v>5-10</v>
      </c>
      <c r="R297" s="6" t="s">
        <v>52</v>
      </c>
      <c r="S297" s="6">
        <v>4</v>
      </c>
      <c r="T297" t="s">
        <v>53</v>
      </c>
      <c r="U297" t="s">
        <v>54</v>
      </c>
      <c r="V297" t="s">
        <v>55</v>
      </c>
      <c r="W297" t="s">
        <v>56</v>
      </c>
      <c r="X297" s="10"/>
      <c r="Y297" s="6" t="s">
        <v>57</v>
      </c>
      <c r="Z297" s="6" t="s">
        <v>58</v>
      </c>
      <c r="AB297" s="11">
        <v>1</v>
      </c>
      <c r="AC297" s="11">
        <v>2</v>
      </c>
      <c r="AJ297" s="12">
        <f t="shared" si="21"/>
        <v>12.5</v>
      </c>
      <c r="AL297" s="13">
        <f t="shared" si="22"/>
        <v>3</v>
      </c>
      <c r="AM297" s="14">
        <v>9.2999999999999992E-3</v>
      </c>
      <c r="AN297" s="14">
        <v>3.07</v>
      </c>
      <c r="AO297" s="13">
        <f t="shared" si="25"/>
        <v>21.676875760595131</v>
      </c>
      <c r="AQ297" s="12">
        <f t="shared" si="24"/>
        <v>7.4999999999999997E-2</v>
      </c>
      <c r="AT297" s="23"/>
    </row>
    <row r="298" spans="1:51" ht="12.75" customHeight="1" x14ac:dyDescent="0.2">
      <c r="A298" s="6">
        <v>28</v>
      </c>
      <c r="B298" s="6">
        <v>3</v>
      </c>
      <c r="C298" s="7">
        <v>39875</v>
      </c>
      <c r="D298" s="6" t="s">
        <v>174</v>
      </c>
      <c r="E298" s="8" t="s">
        <v>175</v>
      </c>
      <c r="F298" s="9" t="s">
        <v>176</v>
      </c>
      <c r="G298" s="9" t="s">
        <v>154</v>
      </c>
      <c r="H298" s="9" t="s">
        <v>155</v>
      </c>
      <c r="I298" s="6" t="s">
        <v>49</v>
      </c>
      <c r="J298" s="6">
        <v>2</v>
      </c>
      <c r="K298" s="6">
        <v>5</v>
      </c>
      <c r="L298" s="6" t="s">
        <v>50</v>
      </c>
      <c r="M298" s="6" t="s">
        <v>177</v>
      </c>
      <c r="N298" s="6"/>
      <c r="O298" s="6"/>
      <c r="P298" s="10">
        <v>6</v>
      </c>
      <c r="Q298" s="10" t="str">
        <f t="shared" si="20"/>
        <v>5-10</v>
      </c>
      <c r="R298" s="6" t="s">
        <v>52</v>
      </c>
      <c r="S298" s="6">
        <v>5</v>
      </c>
      <c r="T298" t="s">
        <v>179</v>
      </c>
      <c r="U298" t="s">
        <v>54</v>
      </c>
      <c r="V298" t="s">
        <v>55</v>
      </c>
      <c r="W298" t="s">
        <v>56</v>
      </c>
      <c r="X298" s="10"/>
      <c r="Y298" s="6" t="s">
        <v>57</v>
      </c>
      <c r="Z298" s="6" t="s">
        <v>58</v>
      </c>
      <c r="AB298" s="11">
        <v>1</v>
      </c>
      <c r="AJ298" s="12">
        <f t="shared" si="21"/>
        <v>7.5</v>
      </c>
      <c r="AL298" s="13">
        <f t="shared" si="22"/>
        <v>1</v>
      </c>
      <c r="AM298" s="14">
        <v>1.26E-2</v>
      </c>
      <c r="AN298" s="14">
        <v>3.0672999999999999</v>
      </c>
      <c r="AO298" s="13">
        <f t="shared" si="25"/>
        <v>6.0875978967715536</v>
      </c>
      <c r="AQ298" s="12">
        <f t="shared" si="24"/>
        <v>2.5000000000000001E-2</v>
      </c>
      <c r="AT298" s="23"/>
    </row>
    <row r="299" spans="1:51" ht="12.75" customHeight="1" x14ac:dyDescent="0.2">
      <c r="A299" s="6">
        <v>28</v>
      </c>
      <c r="B299" s="6">
        <v>3</v>
      </c>
      <c r="C299" s="7">
        <v>39875</v>
      </c>
      <c r="D299" s="6" t="s">
        <v>174</v>
      </c>
      <c r="E299" s="8" t="s">
        <v>175</v>
      </c>
      <c r="F299" s="9" t="s">
        <v>176</v>
      </c>
      <c r="G299" s="9" t="s">
        <v>154</v>
      </c>
      <c r="H299" s="9" t="s">
        <v>155</v>
      </c>
      <c r="I299" s="6" t="s">
        <v>49</v>
      </c>
      <c r="J299" s="6">
        <v>2</v>
      </c>
      <c r="K299" s="6">
        <v>5</v>
      </c>
      <c r="L299" s="6" t="s">
        <v>50</v>
      </c>
      <c r="M299" s="6" t="s">
        <v>177</v>
      </c>
      <c r="N299" s="6"/>
      <c r="O299" s="6"/>
      <c r="P299" s="10">
        <v>6</v>
      </c>
      <c r="Q299" s="10" t="str">
        <f t="shared" si="20"/>
        <v>5-10</v>
      </c>
      <c r="R299" s="6" t="s">
        <v>52</v>
      </c>
      <c r="S299" s="6">
        <v>6</v>
      </c>
      <c r="T299" s="16" t="s">
        <v>160</v>
      </c>
      <c r="U299" t="s">
        <v>54</v>
      </c>
      <c r="V299" s="16" t="s">
        <v>63</v>
      </c>
      <c r="W299" s="16" t="s">
        <v>56</v>
      </c>
      <c r="X299" s="10"/>
      <c r="Y299" s="6" t="s">
        <v>57</v>
      </c>
      <c r="Z299" s="6" t="s">
        <v>58</v>
      </c>
      <c r="AC299" s="11">
        <v>2</v>
      </c>
      <c r="AJ299" s="12">
        <f t="shared" si="21"/>
        <v>15</v>
      </c>
      <c r="AK299" s="14">
        <f>AJ299/1.11359</f>
        <v>13.469948544796559</v>
      </c>
      <c r="AL299" s="13">
        <f t="shared" si="22"/>
        <v>2</v>
      </c>
      <c r="AM299" s="14">
        <v>1.4800000000000001E-2</v>
      </c>
      <c r="AN299" s="14">
        <v>3.1669999999999998</v>
      </c>
      <c r="AO299" s="13">
        <f t="shared" si="25"/>
        <v>78.513209826723369</v>
      </c>
      <c r="AQ299" s="12">
        <f t="shared" si="24"/>
        <v>0.05</v>
      </c>
      <c r="AT299" s="23"/>
    </row>
    <row r="300" spans="1:51" ht="12.75" customHeight="1" x14ac:dyDescent="0.2">
      <c r="A300" s="6">
        <v>28</v>
      </c>
      <c r="B300" s="6">
        <v>3</v>
      </c>
      <c r="C300" s="7">
        <v>39875</v>
      </c>
      <c r="D300" s="6" t="s">
        <v>174</v>
      </c>
      <c r="E300" s="8" t="s">
        <v>175</v>
      </c>
      <c r="F300" s="9" t="s">
        <v>176</v>
      </c>
      <c r="G300" s="9" t="s">
        <v>154</v>
      </c>
      <c r="H300" s="9" t="s">
        <v>155</v>
      </c>
      <c r="I300" s="6" t="s">
        <v>49</v>
      </c>
      <c r="J300" s="6">
        <v>2</v>
      </c>
      <c r="K300" s="6">
        <v>5</v>
      </c>
      <c r="L300" s="6" t="s">
        <v>50</v>
      </c>
      <c r="M300" s="6" t="s">
        <v>177</v>
      </c>
      <c r="N300" s="6"/>
      <c r="O300" s="6"/>
      <c r="P300" s="10">
        <v>6</v>
      </c>
      <c r="Q300" s="10" t="str">
        <f t="shared" si="20"/>
        <v>5-10</v>
      </c>
      <c r="R300" s="6" t="s">
        <v>52</v>
      </c>
      <c r="S300" s="6">
        <v>7</v>
      </c>
      <c r="T300" t="s">
        <v>161</v>
      </c>
      <c r="U300" t="s">
        <v>162</v>
      </c>
      <c r="V300" t="s">
        <v>163</v>
      </c>
      <c r="W300" s="20" t="s">
        <v>56</v>
      </c>
      <c r="X300" s="10"/>
      <c r="Y300" s="10" t="s">
        <v>57</v>
      </c>
      <c r="Z300" s="10" t="s">
        <v>61</v>
      </c>
      <c r="AB300" s="11">
        <v>1</v>
      </c>
      <c r="AC300" s="11">
        <v>1</v>
      </c>
      <c r="AJ300" s="12">
        <f t="shared" si="21"/>
        <v>11.25</v>
      </c>
      <c r="AL300" s="13">
        <f t="shared" si="22"/>
        <v>2</v>
      </c>
      <c r="AM300" s="14">
        <v>1.9300000000000001E-2</v>
      </c>
      <c r="AN300" s="14">
        <v>2.96</v>
      </c>
      <c r="AO300" s="13">
        <f t="shared" si="25"/>
        <v>24.944153790674463</v>
      </c>
      <c r="AQ300" s="12">
        <f t="shared" si="24"/>
        <v>0.05</v>
      </c>
      <c r="AT300" s="23"/>
    </row>
    <row r="301" spans="1:51" ht="12.75" customHeight="1" x14ac:dyDescent="0.2">
      <c r="A301" s="6">
        <v>28</v>
      </c>
      <c r="B301" s="6">
        <v>3</v>
      </c>
      <c r="C301" s="7">
        <v>39875</v>
      </c>
      <c r="D301" s="6" t="s">
        <v>174</v>
      </c>
      <c r="E301" s="8" t="s">
        <v>175</v>
      </c>
      <c r="F301" s="9" t="s">
        <v>176</v>
      </c>
      <c r="G301" s="9" t="s">
        <v>154</v>
      </c>
      <c r="H301" s="9" t="s">
        <v>155</v>
      </c>
      <c r="I301" s="6" t="s">
        <v>49</v>
      </c>
      <c r="J301" s="6">
        <v>2</v>
      </c>
      <c r="K301" s="6">
        <v>5</v>
      </c>
      <c r="L301" s="6" t="s">
        <v>50</v>
      </c>
      <c r="M301" s="6" t="s">
        <v>177</v>
      </c>
      <c r="N301" s="6"/>
      <c r="O301" s="6"/>
      <c r="P301" s="10">
        <v>6</v>
      </c>
      <c r="Q301" s="10" t="str">
        <f t="shared" si="20"/>
        <v>5-10</v>
      </c>
      <c r="R301" s="6" t="s">
        <v>52</v>
      </c>
      <c r="S301" s="6">
        <v>8</v>
      </c>
      <c r="T301" t="s">
        <v>183</v>
      </c>
      <c r="U301" t="s">
        <v>66</v>
      </c>
      <c r="V301" t="s">
        <v>67</v>
      </c>
      <c r="W301" t="s">
        <v>56</v>
      </c>
      <c r="X301" s="10"/>
      <c r="Y301" s="10" t="s">
        <v>57</v>
      </c>
      <c r="Z301" s="10" t="s">
        <v>58</v>
      </c>
      <c r="AC301" s="11">
        <v>1</v>
      </c>
      <c r="AJ301" s="12">
        <f t="shared" si="21"/>
        <v>15</v>
      </c>
      <c r="AL301" s="13">
        <f t="shared" si="22"/>
        <v>1</v>
      </c>
      <c r="AM301" s="14">
        <v>1.6199999999999999E-2</v>
      </c>
      <c r="AN301" s="14">
        <v>3.0251999999999999</v>
      </c>
      <c r="AO301" s="13">
        <f t="shared" si="25"/>
        <v>58.536437970851551</v>
      </c>
      <c r="AQ301" s="12">
        <f t="shared" si="24"/>
        <v>2.5000000000000001E-2</v>
      </c>
      <c r="AT301" s="23"/>
    </row>
    <row r="302" spans="1:51" ht="12.75" customHeight="1" x14ac:dyDescent="0.2">
      <c r="A302" s="6">
        <v>28</v>
      </c>
      <c r="B302" s="6">
        <v>3</v>
      </c>
      <c r="C302" s="7">
        <v>39875</v>
      </c>
      <c r="D302" s="6" t="s">
        <v>174</v>
      </c>
      <c r="E302" s="8" t="s">
        <v>175</v>
      </c>
      <c r="F302" s="9" t="s">
        <v>176</v>
      </c>
      <c r="G302" s="9" t="s">
        <v>154</v>
      </c>
      <c r="H302" s="9" t="s">
        <v>155</v>
      </c>
      <c r="I302" s="6" t="s">
        <v>49</v>
      </c>
      <c r="J302" s="6">
        <v>2</v>
      </c>
      <c r="K302" s="6">
        <v>5</v>
      </c>
      <c r="L302" s="6" t="s">
        <v>50</v>
      </c>
      <c r="M302" s="6" t="s">
        <v>177</v>
      </c>
      <c r="N302" s="6"/>
      <c r="O302" s="6"/>
      <c r="P302" s="10">
        <v>6</v>
      </c>
      <c r="Q302" s="10" t="str">
        <f t="shared" si="20"/>
        <v>5-10</v>
      </c>
      <c r="R302" s="6" t="s">
        <v>52</v>
      </c>
      <c r="S302" s="6">
        <v>9</v>
      </c>
      <c r="T302" t="s">
        <v>184</v>
      </c>
      <c r="U302" t="s">
        <v>66</v>
      </c>
      <c r="V302" t="s">
        <v>119</v>
      </c>
      <c r="W302" t="s">
        <v>56</v>
      </c>
      <c r="X302" s="6"/>
      <c r="Y302" s="6" t="s">
        <v>57</v>
      </c>
      <c r="Z302" s="6" t="s">
        <v>61</v>
      </c>
      <c r="AB302" s="11">
        <v>1</v>
      </c>
      <c r="AJ302" s="12">
        <f t="shared" si="21"/>
        <v>7.5</v>
      </c>
      <c r="AK302">
        <f>AJ302/1.04</f>
        <v>7.2115384615384617</v>
      </c>
      <c r="AL302" s="13">
        <f t="shared" si="22"/>
        <v>1</v>
      </c>
      <c r="AM302" s="14">
        <v>4.2200000000000001E-2</v>
      </c>
      <c r="AN302" s="14">
        <v>2.835</v>
      </c>
      <c r="AO302" s="13">
        <f t="shared" si="25"/>
        <v>12.767654816547353</v>
      </c>
      <c r="AQ302" s="12">
        <f t="shared" si="24"/>
        <v>2.5000000000000001E-2</v>
      </c>
      <c r="AT302" s="23"/>
    </row>
    <row r="303" spans="1:51" s="22" customFormat="1" ht="12.75" customHeight="1" x14ac:dyDescent="0.2">
      <c r="A303" s="6">
        <v>28</v>
      </c>
      <c r="B303" s="6">
        <v>3</v>
      </c>
      <c r="C303" s="7">
        <v>39875</v>
      </c>
      <c r="D303" s="6" t="s">
        <v>174</v>
      </c>
      <c r="E303" s="8" t="s">
        <v>175</v>
      </c>
      <c r="F303" s="9" t="s">
        <v>176</v>
      </c>
      <c r="G303" s="9" t="s">
        <v>154</v>
      </c>
      <c r="H303" s="9" t="s">
        <v>155</v>
      </c>
      <c r="I303" s="6" t="s">
        <v>49</v>
      </c>
      <c r="J303" s="6">
        <v>2</v>
      </c>
      <c r="K303" s="6">
        <v>5</v>
      </c>
      <c r="L303" s="6" t="s">
        <v>50</v>
      </c>
      <c r="M303" s="6" t="s">
        <v>177</v>
      </c>
      <c r="N303" s="6"/>
      <c r="O303" s="6"/>
      <c r="P303" s="10">
        <v>6</v>
      </c>
      <c r="Q303" s="10" t="str">
        <f t="shared" si="20"/>
        <v>5-10</v>
      </c>
      <c r="R303" s="6" t="s">
        <v>52</v>
      </c>
      <c r="S303" s="6">
        <v>10</v>
      </c>
      <c r="T303" t="s">
        <v>180</v>
      </c>
      <c r="U303" t="s">
        <v>54</v>
      </c>
      <c r="V303" t="s">
        <v>181</v>
      </c>
      <c r="W303" t="s">
        <v>56</v>
      </c>
      <c r="X303" s="6"/>
      <c r="Y303" s="6" t="s">
        <v>57</v>
      </c>
      <c r="Z303" s="6" t="s">
        <v>61</v>
      </c>
      <c r="AA303" s="11"/>
      <c r="AB303" s="11"/>
      <c r="AC303" s="11"/>
      <c r="AD303" s="11">
        <v>1</v>
      </c>
      <c r="AE303" s="11"/>
      <c r="AF303" s="11"/>
      <c r="AG303" s="11"/>
      <c r="AH303" s="11"/>
      <c r="AI303" s="11"/>
      <c r="AJ303" s="12">
        <f t="shared" si="21"/>
        <v>25</v>
      </c>
      <c r="AK303" s="12"/>
      <c r="AL303" s="13">
        <f t="shared" si="22"/>
        <v>1</v>
      </c>
      <c r="AM303" s="14">
        <v>1.6799999999999999E-2</v>
      </c>
      <c r="AN303" s="14">
        <v>2.9855999999999998</v>
      </c>
      <c r="AO303" s="13">
        <f t="shared" si="25"/>
        <v>250.61033187249495</v>
      </c>
      <c r="AP303" s="13"/>
      <c r="AQ303" s="12">
        <f t="shared" si="24"/>
        <v>2.5000000000000001E-2</v>
      </c>
      <c r="AR303" s="12"/>
      <c r="AT303" s="23"/>
      <c r="AU303" s="12"/>
      <c r="AV303" s="12"/>
      <c r="AW303" s="12"/>
      <c r="AX303" s="12"/>
      <c r="AY303" s="12"/>
    </row>
    <row r="304" spans="1:51" ht="12.75" customHeight="1" x14ac:dyDescent="0.2">
      <c r="A304" s="6">
        <v>28</v>
      </c>
      <c r="B304" s="6">
        <v>3</v>
      </c>
      <c r="C304" s="7">
        <v>39875</v>
      </c>
      <c r="D304" s="6" t="s">
        <v>174</v>
      </c>
      <c r="E304" s="8" t="s">
        <v>175</v>
      </c>
      <c r="F304" s="9" t="s">
        <v>176</v>
      </c>
      <c r="G304" s="9" t="s">
        <v>154</v>
      </c>
      <c r="H304" s="9" t="s">
        <v>155</v>
      </c>
      <c r="I304" s="6" t="s">
        <v>49</v>
      </c>
      <c r="J304" s="6">
        <v>2</v>
      </c>
      <c r="K304" s="6">
        <v>5</v>
      </c>
      <c r="L304" s="6" t="s">
        <v>50</v>
      </c>
      <c r="M304" s="6" t="s">
        <v>177</v>
      </c>
      <c r="N304" s="6"/>
      <c r="O304" s="6"/>
      <c r="P304" s="10">
        <v>6</v>
      </c>
      <c r="Q304" s="10" t="str">
        <f t="shared" si="20"/>
        <v>5-10</v>
      </c>
      <c r="R304" s="6" t="s">
        <v>52</v>
      </c>
      <c r="S304" s="6">
        <v>11</v>
      </c>
      <c r="T304" t="s">
        <v>106</v>
      </c>
      <c r="U304" t="s">
        <v>54</v>
      </c>
      <c r="V304" t="s">
        <v>107</v>
      </c>
      <c r="W304" t="s">
        <v>56</v>
      </c>
      <c r="X304" s="6"/>
      <c r="Y304" s="6" t="s">
        <v>57</v>
      </c>
      <c r="Z304" s="6" t="s">
        <v>61</v>
      </c>
      <c r="AA304" s="11">
        <v>11</v>
      </c>
      <c r="AJ304" s="12">
        <f t="shared" si="21"/>
        <v>2.5</v>
      </c>
      <c r="AL304" s="13">
        <f t="shared" si="22"/>
        <v>11</v>
      </c>
      <c r="AM304" s="14">
        <v>2.1299999999999999E-2</v>
      </c>
      <c r="AN304" s="14">
        <v>2.8235000000000001</v>
      </c>
      <c r="AO304" s="13">
        <f t="shared" si="25"/>
        <v>0.28311522044385118</v>
      </c>
      <c r="AQ304" s="12">
        <f t="shared" si="24"/>
        <v>0.27500000000000002</v>
      </c>
      <c r="AT304" s="23"/>
    </row>
    <row r="305" spans="1:46" ht="12.75" customHeight="1" x14ac:dyDescent="0.2">
      <c r="A305" s="6">
        <v>28</v>
      </c>
      <c r="B305" s="6">
        <v>3</v>
      </c>
      <c r="C305" s="7">
        <v>39875</v>
      </c>
      <c r="D305" s="6" t="s">
        <v>174</v>
      </c>
      <c r="E305" s="8" t="s">
        <v>175</v>
      </c>
      <c r="F305" s="9" t="s">
        <v>176</v>
      </c>
      <c r="G305" s="9" t="s">
        <v>154</v>
      </c>
      <c r="H305" s="9" t="s">
        <v>155</v>
      </c>
      <c r="I305" s="6" t="s">
        <v>49</v>
      </c>
      <c r="J305" s="6">
        <v>2</v>
      </c>
      <c r="K305" s="6">
        <v>5</v>
      </c>
      <c r="L305" s="6" t="s">
        <v>50</v>
      </c>
      <c r="M305" s="6" t="s">
        <v>177</v>
      </c>
      <c r="N305" s="6"/>
      <c r="O305" s="6"/>
      <c r="P305" s="10">
        <v>6</v>
      </c>
      <c r="Q305" s="10" t="str">
        <f t="shared" si="20"/>
        <v>5-10</v>
      </c>
      <c r="R305" s="6" t="s">
        <v>52</v>
      </c>
      <c r="S305" s="6">
        <v>12</v>
      </c>
      <c r="T305" t="s">
        <v>78</v>
      </c>
      <c r="U305" s="16" t="s">
        <v>75</v>
      </c>
      <c r="V305" t="s">
        <v>79</v>
      </c>
      <c r="W305" t="s">
        <v>56</v>
      </c>
      <c r="X305" s="6"/>
      <c r="Y305" s="10" t="s">
        <v>57</v>
      </c>
      <c r="Z305" s="10" t="s">
        <v>61</v>
      </c>
      <c r="AA305" s="11">
        <v>1</v>
      </c>
      <c r="AJ305" s="12">
        <f t="shared" si="21"/>
        <v>2.5</v>
      </c>
      <c r="AL305" s="13">
        <f t="shared" si="22"/>
        <v>1</v>
      </c>
      <c r="AM305" s="14">
        <v>1.09E-2</v>
      </c>
      <c r="AN305" s="14">
        <v>3.0249000000000001</v>
      </c>
      <c r="AO305" s="13">
        <f t="shared" si="25"/>
        <v>0.17424295598865394</v>
      </c>
      <c r="AQ305" s="12">
        <f t="shared" si="24"/>
        <v>2.5000000000000001E-2</v>
      </c>
      <c r="AT305" s="23"/>
    </row>
    <row r="306" spans="1:46" ht="12.75" customHeight="1" x14ac:dyDescent="0.2">
      <c r="A306" s="6">
        <v>28</v>
      </c>
      <c r="B306" s="6">
        <v>3</v>
      </c>
      <c r="C306" s="7">
        <v>39875</v>
      </c>
      <c r="D306" s="6" t="s">
        <v>174</v>
      </c>
      <c r="E306" s="8" t="s">
        <v>175</v>
      </c>
      <c r="F306" s="9" t="s">
        <v>176</v>
      </c>
      <c r="G306" s="9" t="s">
        <v>154</v>
      </c>
      <c r="H306" s="9" t="s">
        <v>155</v>
      </c>
      <c r="I306" s="6" t="s">
        <v>49</v>
      </c>
      <c r="J306" s="6">
        <v>2</v>
      </c>
      <c r="K306" s="6">
        <v>5</v>
      </c>
      <c r="L306" s="6" t="s">
        <v>50</v>
      </c>
      <c r="M306" s="6" t="s">
        <v>177</v>
      </c>
      <c r="N306" s="6"/>
      <c r="O306" s="6"/>
      <c r="P306" s="10">
        <v>6</v>
      </c>
      <c r="Q306" s="10" t="str">
        <f t="shared" si="20"/>
        <v>5-10</v>
      </c>
      <c r="R306" s="6" t="s">
        <v>52</v>
      </c>
      <c r="S306" s="6">
        <v>13</v>
      </c>
      <c r="T306" s="19" t="s">
        <v>85</v>
      </c>
      <c r="U306" s="6" t="s">
        <v>54</v>
      </c>
      <c r="V306" s="6" t="s">
        <v>86</v>
      </c>
      <c r="W306" s="6" t="s">
        <v>56</v>
      </c>
      <c r="X306" s="6"/>
      <c r="Y306" s="6" t="s">
        <v>57</v>
      </c>
      <c r="Z306" s="6" t="s">
        <v>61</v>
      </c>
      <c r="AA306" s="11">
        <v>1</v>
      </c>
      <c r="AJ306" s="12">
        <f t="shared" si="21"/>
        <v>2.5</v>
      </c>
      <c r="AL306" s="13">
        <f t="shared" si="22"/>
        <v>1</v>
      </c>
      <c r="AM306" s="14">
        <v>8.8999999999999999E-3</v>
      </c>
      <c r="AN306" s="14">
        <v>3</v>
      </c>
      <c r="AO306" s="13">
        <f t="shared" si="25"/>
        <v>0.13906250000000001</v>
      </c>
      <c r="AQ306" s="12">
        <f t="shared" si="24"/>
        <v>2.5000000000000001E-2</v>
      </c>
      <c r="AT306" s="23"/>
    </row>
    <row r="307" spans="1:46" ht="12.75" customHeight="1" x14ac:dyDescent="0.2">
      <c r="A307" s="6">
        <v>29</v>
      </c>
      <c r="B307" s="6">
        <v>3</v>
      </c>
      <c r="C307" s="7">
        <v>39875</v>
      </c>
      <c r="D307" s="6" t="s">
        <v>174</v>
      </c>
      <c r="E307" s="8" t="s">
        <v>175</v>
      </c>
      <c r="F307" s="9" t="s">
        <v>176</v>
      </c>
      <c r="G307" s="9" t="s">
        <v>154</v>
      </c>
      <c r="H307" s="9" t="s">
        <v>155</v>
      </c>
      <c r="I307" s="6" t="s">
        <v>49</v>
      </c>
      <c r="J307" s="6">
        <v>2</v>
      </c>
      <c r="K307" s="6">
        <v>6</v>
      </c>
      <c r="L307" s="6" t="s">
        <v>50</v>
      </c>
      <c r="M307" s="6" t="s">
        <v>177</v>
      </c>
      <c r="N307" s="6"/>
      <c r="O307" s="6"/>
      <c r="P307" s="10">
        <v>6</v>
      </c>
      <c r="Q307" s="10" t="str">
        <f t="shared" si="20"/>
        <v>5-10</v>
      </c>
      <c r="R307" s="6" t="s">
        <v>102</v>
      </c>
      <c r="S307" s="6">
        <v>1</v>
      </c>
      <c r="T307" t="s">
        <v>118</v>
      </c>
      <c r="U307" t="s">
        <v>66</v>
      </c>
      <c r="V307" t="s">
        <v>119</v>
      </c>
      <c r="W307" t="s">
        <v>56</v>
      </c>
      <c r="X307" s="6"/>
      <c r="Y307" s="6" t="s">
        <v>57</v>
      </c>
      <c r="Z307" s="6" t="s">
        <v>61</v>
      </c>
      <c r="AC307" s="11">
        <v>20</v>
      </c>
      <c r="AJ307" s="12">
        <f t="shared" si="21"/>
        <v>15</v>
      </c>
      <c r="AK307" s="24">
        <f>AJ307/1.1</f>
        <v>13.636363636363635</v>
      </c>
      <c r="AL307" s="13">
        <f t="shared" si="22"/>
        <v>20</v>
      </c>
      <c r="AM307" s="14">
        <v>2.5999999999999999E-2</v>
      </c>
      <c r="AN307" s="14">
        <v>2.87</v>
      </c>
      <c r="AO307" s="13">
        <f t="shared" si="25"/>
        <v>61.709959510213238</v>
      </c>
      <c r="AQ307" s="12">
        <f t="shared" si="24"/>
        <v>0.5</v>
      </c>
      <c r="AT307" s="23"/>
    </row>
    <row r="308" spans="1:46" ht="12.75" customHeight="1" x14ac:dyDescent="0.2">
      <c r="A308" s="6">
        <v>29</v>
      </c>
      <c r="B308" s="6">
        <v>3</v>
      </c>
      <c r="C308" s="7">
        <v>39875</v>
      </c>
      <c r="D308" s="6" t="s">
        <v>174</v>
      </c>
      <c r="E308" s="8" t="s">
        <v>175</v>
      </c>
      <c r="F308" s="9" t="s">
        <v>176</v>
      </c>
      <c r="G308" s="9" t="s">
        <v>154</v>
      </c>
      <c r="H308" s="9" t="s">
        <v>155</v>
      </c>
      <c r="I308" s="6" t="s">
        <v>49</v>
      </c>
      <c r="J308" s="6">
        <v>2</v>
      </c>
      <c r="K308" s="6">
        <v>6</v>
      </c>
      <c r="L308" s="6" t="s">
        <v>50</v>
      </c>
      <c r="M308" s="6" t="s">
        <v>177</v>
      </c>
      <c r="N308" s="6"/>
      <c r="O308" s="6"/>
      <c r="P308" s="10">
        <v>6</v>
      </c>
      <c r="Q308" s="10" t="str">
        <f t="shared" si="20"/>
        <v>5-10</v>
      </c>
      <c r="R308" s="6" t="s">
        <v>102</v>
      </c>
      <c r="S308" s="6">
        <v>2</v>
      </c>
      <c r="T308" t="s">
        <v>140</v>
      </c>
      <c r="U308" t="s">
        <v>66</v>
      </c>
      <c r="V308" t="s">
        <v>119</v>
      </c>
      <c r="W308" t="s">
        <v>56</v>
      </c>
      <c r="X308" s="6"/>
      <c r="Y308" s="6" t="s">
        <v>57</v>
      </c>
      <c r="Z308" s="6" t="s">
        <v>61</v>
      </c>
      <c r="AC308" s="11">
        <v>20</v>
      </c>
      <c r="AJ308" s="12">
        <f t="shared" si="21"/>
        <v>15</v>
      </c>
      <c r="AK308" s="14">
        <f>AJ308/1.03416</f>
        <v>14.504525411928523</v>
      </c>
      <c r="AL308" s="13">
        <f t="shared" si="22"/>
        <v>20</v>
      </c>
      <c r="AM308" s="14">
        <v>2.2499999999999999E-2</v>
      </c>
      <c r="AN308" s="14">
        <v>3</v>
      </c>
      <c r="AO308" s="13">
        <f t="shared" si="25"/>
        <v>75.9375</v>
      </c>
      <c r="AQ308" s="12">
        <f t="shared" si="24"/>
        <v>0.5</v>
      </c>
      <c r="AT308" s="23"/>
    </row>
    <row r="309" spans="1:46" ht="12.75" customHeight="1" x14ac:dyDescent="0.2">
      <c r="A309" s="6">
        <v>29</v>
      </c>
      <c r="B309" s="6">
        <v>3</v>
      </c>
      <c r="C309" s="7">
        <v>39875</v>
      </c>
      <c r="D309" s="6" t="s">
        <v>174</v>
      </c>
      <c r="E309" s="8" t="s">
        <v>175</v>
      </c>
      <c r="F309" s="9" t="s">
        <v>176</v>
      </c>
      <c r="G309" s="9" t="s">
        <v>154</v>
      </c>
      <c r="H309" s="9" t="s">
        <v>155</v>
      </c>
      <c r="I309" s="6" t="s">
        <v>49</v>
      </c>
      <c r="J309" s="6">
        <v>2</v>
      </c>
      <c r="K309" s="6">
        <v>6</v>
      </c>
      <c r="L309" s="6" t="s">
        <v>50</v>
      </c>
      <c r="M309" s="6" t="s">
        <v>177</v>
      </c>
      <c r="N309" s="6"/>
      <c r="O309" s="6"/>
      <c r="P309" s="10">
        <v>6</v>
      </c>
      <c r="Q309" s="10" t="str">
        <f t="shared" si="20"/>
        <v>5-10</v>
      </c>
      <c r="R309" s="6" t="s">
        <v>102</v>
      </c>
      <c r="S309" s="6">
        <v>3</v>
      </c>
      <c r="T309" s="16" t="s">
        <v>160</v>
      </c>
      <c r="U309" t="s">
        <v>54</v>
      </c>
      <c r="V309" s="16" t="s">
        <v>63</v>
      </c>
      <c r="W309" s="16" t="s">
        <v>56</v>
      </c>
      <c r="X309" s="6"/>
      <c r="Y309" s="6" t="s">
        <v>57</v>
      </c>
      <c r="Z309" s="6" t="s">
        <v>58</v>
      </c>
      <c r="AC309" s="11">
        <v>10</v>
      </c>
      <c r="AJ309" s="12">
        <f t="shared" si="21"/>
        <v>15</v>
      </c>
      <c r="AK309" s="14">
        <f>AJ309/1.11359</f>
        <v>13.469948544796559</v>
      </c>
      <c r="AL309" s="13">
        <f t="shared" si="22"/>
        <v>10</v>
      </c>
      <c r="AM309" s="14">
        <v>1.4800000000000001E-2</v>
      </c>
      <c r="AN309" s="14">
        <v>3.1669999999999998</v>
      </c>
      <c r="AO309" s="13">
        <f t="shared" si="25"/>
        <v>78.513209826723369</v>
      </c>
      <c r="AQ309" s="12">
        <f t="shared" si="24"/>
        <v>0.25</v>
      </c>
      <c r="AT309" s="23"/>
    </row>
    <row r="310" spans="1:46" ht="12.75" customHeight="1" x14ac:dyDescent="0.2">
      <c r="A310" s="6">
        <v>29</v>
      </c>
      <c r="B310" s="6">
        <v>3</v>
      </c>
      <c r="C310" s="7">
        <v>39875</v>
      </c>
      <c r="D310" s="6" t="s">
        <v>174</v>
      </c>
      <c r="E310" s="8" t="s">
        <v>175</v>
      </c>
      <c r="F310" s="9" t="s">
        <v>176</v>
      </c>
      <c r="G310" s="9" t="s">
        <v>154</v>
      </c>
      <c r="H310" s="9" t="s">
        <v>155</v>
      </c>
      <c r="I310" s="6" t="s">
        <v>49</v>
      </c>
      <c r="J310" s="6">
        <v>2</v>
      </c>
      <c r="K310" s="6">
        <v>6</v>
      </c>
      <c r="L310" s="6" t="s">
        <v>50</v>
      </c>
      <c r="M310" s="6" t="s">
        <v>177</v>
      </c>
      <c r="N310" s="6"/>
      <c r="O310" s="6"/>
      <c r="P310" s="10">
        <v>6</v>
      </c>
      <c r="Q310" s="10" t="str">
        <f t="shared" si="20"/>
        <v>5-10</v>
      </c>
      <c r="R310" s="6" t="s">
        <v>102</v>
      </c>
      <c r="S310" s="6">
        <v>4</v>
      </c>
      <c r="T310" t="s">
        <v>179</v>
      </c>
      <c r="U310" t="s">
        <v>54</v>
      </c>
      <c r="V310" t="s">
        <v>55</v>
      </c>
      <c r="W310" t="s">
        <v>56</v>
      </c>
      <c r="X310" s="6"/>
      <c r="Y310" s="6" t="s">
        <v>57</v>
      </c>
      <c r="Z310" s="6" t="s">
        <v>58</v>
      </c>
      <c r="AA310" s="11">
        <v>1</v>
      </c>
      <c r="AC310" s="11">
        <v>1</v>
      </c>
      <c r="AJ310" s="12">
        <f t="shared" si="21"/>
        <v>8.75</v>
      </c>
      <c r="AL310" s="13">
        <f t="shared" si="22"/>
        <v>2</v>
      </c>
      <c r="AM310" s="14">
        <v>1.26E-2</v>
      </c>
      <c r="AN310" s="14">
        <v>3.0672999999999999</v>
      </c>
      <c r="AO310" s="13">
        <f t="shared" si="25"/>
        <v>9.7676895125500121</v>
      </c>
      <c r="AQ310" s="12">
        <f t="shared" si="24"/>
        <v>0.05</v>
      </c>
      <c r="AT310" s="23"/>
    </row>
    <row r="311" spans="1:46" ht="12.75" customHeight="1" x14ac:dyDescent="0.2">
      <c r="A311" s="6">
        <v>29</v>
      </c>
      <c r="B311" s="6">
        <v>3</v>
      </c>
      <c r="C311" s="7">
        <v>39875</v>
      </c>
      <c r="D311" s="6" t="s">
        <v>174</v>
      </c>
      <c r="E311" s="8" t="s">
        <v>175</v>
      </c>
      <c r="F311" s="9" t="s">
        <v>176</v>
      </c>
      <c r="G311" s="9" t="s">
        <v>154</v>
      </c>
      <c r="H311" s="9" t="s">
        <v>155</v>
      </c>
      <c r="I311" s="6" t="s">
        <v>49</v>
      </c>
      <c r="J311" s="6">
        <v>2</v>
      </c>
      <c r="K311" s="6">
        <v>6</v>
      </c>
      <c r="L311" s="6" t="s">
        <v>50</v>
      </c>
      <c r="M311" s="6" t="s">
        <v>177</v>
      </c>
      <c r="N311" s="6"/>
      <c r="O311" s="6"/>
      <c r="P311" s="10">
        <v>6</v>
      </c>
      <c r="Q311" s="10" t="str">
        <f t="shared" si="20"/>
        <v>5-10</v>
      </c>
      <c r="R311" s="6" t="s">
        <v>102</v>
      </c>
      <c r="S311" s="6">
        <v>5</v>
      </c>
      <c r="T311" t="s">
        <v>90</v>
      </c>
      <c r="U311" t="s">
        <v>66</v>
      </c>
      <c r="V311" t="s">
        <v>67</v>
      </c>
      <c r="W311" t="s">
        <v>56</v>
      </c>
      <c r="X311" s="6"/>
      <c r="Y311" s="10" t="s">
        <v>57</v>
      </c>
      <c r="Z311" s="10" t="s">
        <v>58</v>
      </c>
      <c r="AC311" s="11">
        <v>1</v>
      </c>
      <c r="AJ311" s="12">
        <f t="shared" si="21"/>
        <v>15</v>
      </c>
      <c r="AL311" s="13">
        <f t="shared" si="22"/>
        <v>1</v>
      </c>
      <c r="AM311" s="14">
        <v>1.6199999999999999E-2</v>
      </c>
      <c r="AN311" s="14">
        <v>3.0251999999999999</v>
      </c>
      <c r="AO311" s="13">
        <f t="shared" si="25"/>
        <v>58.536437970851551</v>
      </c>
      <c r="AQ311" s="12">
        <f t="shared" si="24"/>
        <v>2.5000000000000001E-2</v>
      </c>
      <c r="AT311" s="23"/>
    </row>
    <row r="312" spans="1:46" ht="12.75" customHeight="1" x14ac:dyDescent="0.2">
      <c r="A312" s="6">
        <v>29</v>
      </c>
      <c r="B312" s="6">
        <v>3</v>
      </c>
      <c r="C312" s="7">
        <v>39875</v>
      </c>
      <c r="D312" s="6" t="s">
        <v>174</v>
      </c>
      <c r="E312" s="8" t="s">
        <v>175</v>
      </c>
      <c r="F312" s="9" t="s">
        <v>176</v>
      </c>
      <c r="G312" s="9" t="s">
        <v>154</v>
      </c>
      <c r="H312" s="9" t="s">
        <v>155</v>
      </c>
      <c r="I312" s="6" t="s">
        <v>49</v>
      </c>
      <c r="J312" s="6">
        <v>2</v>
      </c>
      <c r="K312" s="6">
        <v>6</v>
      </c>
      <c r="L312" s="6" t="s">
        <v>50</v>
      </c>
      <c r="M312" s="6" t="s">
        <v>177</v>
      </c>
      <c r="N312" s="6"/>
      <c r="O312" s="6"/>
      <c r="P312" s="10">
        <v>6</v>
      </c>
      <c r="Q312" s="10" t="str">
        <f t="shared" si="20"/>
        <v>5-10</v>
      </c>
      <c r="R312" s="6" t="s">
        <v>102</v>
      </c>
      <c r="S312" s="6">
        <v>6</v>
      </c>
      <c r="T312" s="19" t="s">
        <v>93</v>
      </c>
      <c r="U312" s="6" t="s">
        <v>54</v>
      </c>
      <c r="V312" s="6" t="s">
        <v>94</v>
      </c>
      <c r="W312" s="6" t="s">
        <v>95</v>
      </c>
      <c r="X312" s="6"/>
      <c r="Y312" s="6" t="s">
        <v>57</v>
      </c>
      <c r="Z312" s="6" t="s">
        <v>58</v>
      </c>
      <c r="AD312" s="11">
        <v>2</v>
      </c>
      <c r="AJ312" s="12">
        <f t="shared" si="21"/>
        <v>25</v>
      </c>
      <c r="AL312" s="13">
        <f t="shared" si="22"/>
        <v>2</v>
      </c>
      <c r="AM312" s="14">
        <v>7.9000000000000008E-3</v>
      </c>
      <c r="AN312" s="14">
        <v>3.0760000000000001</v>
      </c>
      <c r="AO312" s="13">
        <f t="shared" si="25"/>
        <v>157.64875958225977</v>
      </c>
      <c r="AQ312" s="12">
        <f t="shared" si="24"/>
        <v>0.05</v>
      </c>
      <c r="AT312" s="23"/>
    </row>
    <row r="313" spans="1:46" ht="12.75" customHeight="1" x14ac:dyDescent="0.2">
      <c r="A313" s="6">
        <v>29</v>
      </c>
      <c r="B313" s="6">
        <v>3</v>
      </c>
      <c r="C313" s="7">
        <v>39875</v>
      </c>
      <c r="D313" s="6" t="s">
        <v>174</v>
      </c>
      <c r="E313" s="8" t="s">
        <v>175</v>
      </c>
      <c r="F313" s="9" t="s">
        <v>176</v>
      </c>
      <c r="G313" s="9" t="s">
        <v>154</v>
      </c>
      <c r="H313" s="9" t="s">
        <v>155</v>
      </c>
      <c r="I313" s="6" t="s">
        <v>49</v>
      </c>
      <c r="J313" s="6">
        <v>2</v>
      </c>
      <c r="K313" s="6">
        <v>6</v>
      </c>
      <c r="L313" s="6" t="s">
        <v>50</v>
      </c>
      <c r="M313" s="6" t="s">
        <v>177</v>
      </c>
      <c r="N313" s="6"/>
      <c r="O313" s="6"/>
      <c r="P313" s="10">
        <v>6</v>
      </c>
      <c r="Q313" s="10" t="str">
        <f t="shared" si="20"/>
        <v>5-10</v>
      </c>
      <c r="R313" s="6" t="s">
        <v>102</v>
      </c>
      <c r="S313" s="6">
        <v>7</v>
      </c>
      <c r="T313" t="s">
        <v>139</v>
      </c>
      <c r="U313" t="s">
        <v>54</v>
      </c>
      <c r="V313" t="s">
        <v>63</v>
      </c>
      <c r="W313" t="s">
        <v>56</v>
      </c>
      <c r="X313" s="6"/>
      <c r="Y313" s="6" t="s">
        <v>57</v>
      </c>
      <c r="Z313" s="6" t="s">
        <v>58</v>
      </c>
      <c r="AC313" s="11">
        <v>1</v>
      </c>
      <c r="AJ313" s="12">
        <f t="shared" si="21"/>
        <v>15</v>
      </c>
      <c r="AK313">
        <f>AJ313/1.15476</f>
        <v>12.9897121479788</v>
      </c>
      <c r="AL313" s="13">
        <f t="shared" si="22"/>
        <v>1</v>
      </c>
      <c r="AM313" s="14">
        <v>3.9E-2</v>
      </c>
      <c r="AN313" s="14">
        <v>2.91</v>
      </c>
      <c r="AO313" s="13">
        <f t="shared" si="25"/>
        <v>103.15497327409354</v>
      </c>
      <c r="AQ313" s="12">
        <f t="shared" si="24"/>
        <v>2.5000000000000001E-2</v>
      </c>
      <c r="AT313" s="23"/>
    </row>
    <row r="314" spans="1:46" ht="12.75" customHeight="1" x14ac:dyDescent="0.2">
      <c r="A314" s="6">
        <v>29</v>
      </c>
      <c r="B314" s="6">
        <v>3</v>
      </c>
      <c r="C314" s="7">
        <v>39875</v>
      </c>
      <c r="D314" s="6" t="s">
        <v>174</v>
      </c>
      <c r="E314" s="8" t="s">
        <v>175</v>
      </c>
      <c r="F314" s="9" t="s">
        <v>176</v>
      </c>
      <c r="G314" s="9" t="s">
        <v>154</v>
      </c>
      <c r="H314" s="9" t="s">
        <v>155</v>
      </c>
      <c r="I314" s="6" t="s">
        <v>49</v>
      </c>
      <c r="J314" s="6">
        <v>2</v>
      </c>
      <c r="K314" s="6">
        <v>6</v>
      </c>
      <c r="L314" s="6" t="s">
        <v>50</v>
      </c>
      <c r="M314" s="6" t="s">
        <v>177</v>
      </c>
      <c r="N314" s="6"/>
      <c r="O314" s="6"/>
      <c r="P314" s="10">
        <v>6</v>
      </c>
      <c r="Q314" s="10" t="str">
        <f t="shared" si="20"/>
        <v>5-10</v>
      </c>
      <c r="R314" s="6" t="s">
        <v>102</v>
      </c>
      <c r="S314" s="6">
        <v>8</v>
      </c>
      <c r="T314" t="s">
        <v>161</v>
      </c>
      <c r="U314" t="s">
        <v>162</v>
      </c>
      <c r="V314" t="s">
        <v>163</v>
      </c>
      <c r="W314" s="20" t="s">
        <v>56</v>
      </c>
      <c r="X314" s="6"/>
      <c r="Y314" s="10" t="s">
        <v>57</v>
      </c>
      <c r="Z314" s="10" t="s">
        <v>61</v>
      </c>
      <c r="AB314" s="11">
        <v>1</v>
      </c>
      <c r="AJ314" s="12">
        <f t="shared" si="21"/>
        <v>7.5</v>
      </c>
      <c r="AL314" s="13">
        <f t="shared" si="22"/>
        <v>1</v>
      </c>
      <c r="AM314" s="14">
        <v>1.9300000000000001E-2</v>
      </c>
      <c r="AN314" s="14">
        <v>2.96</v>
      </c>
      <c r="AO314" s="13">
        <f t="shared" si="25"/>
        <v>7.5117071566069322</v>
      </c>
      <c r="AQ314" s="12">
        <f t="shared" si="24"/>
        <v>2.5000000000000001E-2</v>
      </c>
      <c r="AT314" s="23"/>
    </row>
    <row r="315" spans="1:46" ht="12.75" customHeight="1" x14ac:dyDescent="0.2">
      <c r="A315" s="6">
        <v>29</v>
      </c>
      <c r="B315" s="6">
        <v>3</v>
      </c>
      <c r="C315" s="7">
        <v>39875</v>
      </c>
      <c r="D315" s="6" t="s">
        <v>174</v>
      </c>
      <c r="E315" s="8" t="s">
        <v>175</v>
      </c>
      <c r="F315" s="9" t="s">
        <v>176</v>
      </c>
      <c r="G315" s="9" t="s">
        <v>154</v>
      </c>
      <c r="H315" s="9" t="s">
        <v>155</v>
      </c>
      <c r="I315" s="6" t="s">
        <v>49</v>
      </c>
      <c r="J315" s="6">
        <v>2</v>
      </c>
      <c r="K315" s="6">
        <v>6</v>
      </c>
      <c r="L315" s="6" t="s">
        <v>50</v>
      </c>
      <c r="M315" s="6" t="s">
        <v>177</v>
      </c>
      <c r="N315" s="6"/>
      <c r="O315" s="6"/>
      <c r="P315" s="10">
        <v>6</v>
      </c>
      <c r="Q315" s="10" t="str">
        <f t="shared" si="20"/>
        <v>5-10</v>
      </c>
      <c r="R315" s="6" t="s">
        <v>102</v>
      </c>
      <c r="S315" s="6">
        <v>9</v>
      </c>
      <c r="T315" t="s">
        <v>53</v>
      </c>
      <c r="U315" t="s">
        <v>54</v>
      </c>
      <c r="V315" t="s">
        <v>55</v>
      </c>
      <c r="W315" t="s">
        <v>56</v>
      </c>
      <c r="X315" s="6"/>
      <c r="Y315" s="6" t="s">
        <v>57</v>
      </c>
      <c r="Z315" s="6" t="s">
        <v>58</v>
      </c>
      <c r="AA315" s="11">
        <v>1</v>
      </c>
      <c r="AJ315" s="12">
        <f t="shared" si="21"/>
        <v>2.5</v>
      </c>
      <c r="AL315" s="13">
        <f t="shared" si="22"/>
        <v>1</v>
      </c>
      <c r="AM315" s="14">
        <v>9.2999999999999992E-3</v>
      </c>
      <c r="AN315" s="14">
        <v>3.07</v>
      </c>
      <c r="AO315" s="13">
        <f t="shared" si="25"/>
        <v>0.15493829594967426</v>
      </c>
      <c r="AQ315" s="12">
        <f t="shared" si="24"/>
        <v>2.5000000000000001E-2</v>
      </c>
      <c r="AT315" s="23"/>
    </row>
    <row r="316" spans="1:46" ht="12.75" customHeight="1" x14ac:dyDescent="0.2">
      <c r="A316" s="6">
        <v>29</v>
      </c>
      <c r="B316" s="6">
        <v>3</v>
      </c>
      <c r="C316" s="7">
        <v>39875</v>
      </c>
      <c r="D316" s="6" t="s">
        <v>174</v>
      </c>
      <c r="E316" s="8" t="s">
        <v>175</v>
      </c>
      <c r="F316" s="9" t="s">
        <v>176</v>
      </c>
      <c r="G316" s="9" t="s">
        <v>154</v>
      </c>
      <c r="H316" s="9" t="s">
        <v>155</v>
      </c>
      <c r="I316" s="6" t="s">
        <v>49</v>
      </c>
      <c r="J316" s="6">
        <v>2</v>
      </c>
      <c r="K316" s="6">
        <v>6</v>
      </c>
      <c r="L316" s="6" t="s">
        <v>50</v>
      </c>
      <c r="M316" s="6" t="s">
        <v>177</v>
      </c>
      <c r="N316" s="6"/>
      <c r="O316" s="6"/>
      <c r="P316" s="10">
        <v>6</v>
      </c>
      <c r="Q316" s="10" t="str">
        <f t="shared" si="20"/>
        <v>5-10</v>
      </c>
      <c r="R316" s="6" t="s">
        <v>102</v>
      </c>
      <c r="S316" s="6">
        <v>10</v>
      </c>
      <c r="T316" t="s">
        <v>59</v>
      </c>
      <c r="U316" t="s">
        <v>54</v>
      </c>
      <c r="V316" t="s">
        <v>60</v>
      </c>
      <c r="W316" t="s">
        <v>56</v>
      </c>
      <c r="X316" s="6"/>
      <c r="Y316" s="10" t="s">
        <v>57</v>
      </c>
      <c r="Z316" s="10" t="s">
        <v>61</v>
      </c>
      <c r="AA316" s="11">
        <v>2</v>
      </c>
      <c r="AJ316" s="12">
        <f t="shared" si="21"/>
        <v>2.5</v>
      </c>
      <c r="AL316" s="13">
        <f t="shared" si="22"/>
        <v>2</v>
      </c>
      <c r="AM316" s="14">
        <v>8.6999999999999994E-3</v>
      </c>
      <c r="AN316" s="14">
        <v>3.202</v>
      </c>
      <c r="AO316" s="13">
        <f t="shared" si="25"/>
        <v>0.16357734705077065</v>
      </c>
      <c r="AQ316" s="12">
        <f t="shared" si="24"/>
        <v>0.05</v>
      </c>
      <c r="AT316" s="23"/>
    </row>
    <row r="317" spans="1:46" ht="12.75" customHeight="1" x14ac:dyDescent="0.2">
      <c r="A317" s="6">
        <v>29</v>
      </c>
      <c r="B317" s="6">
        <v>3</v>
      </c>
      <c r="C317" s="7">
        <v>39875</v>
      </c>
      <c r="D317" s="6" t="s">
        <v>174</v>
      </c>
      <c r="E317" s="8" t="s">
        <v>175</v>
      </c>
      <c r="F317" s="9" t="s">
        <v>176</v>
      </c>
      <c r="G317" s="9" t="s">
        <v>154</v>
      </c>
      <c r="H317" s="9" t="s">
        <v>155</v>
      </c>
      <c r="I317" s="6" t="s">
        <v>49</v>
      </c>
      <c r="J317" s="6">
        <v>2</v>
      </c>
      <c r="K317" s="6">
        <v>6</v>
      </c>
      <c r="L317" s="6" t="s">
        <v>50</v>
      </c>
      <c r="M317" s="6" t="s">
        <v>177</v>
      </c>
      <c r="N317" s="6"/>
      <c r="O317" s="6"/>
      <c r="P317" s="10">
        <v>6</v>
      </c>
      <c r="Q317" s="10" t="str">
        <f t="shared" si="20"/>
        <v>5-10</v>
      </c>
      <c r="R317" s="6" t="s">
        <v>102</v>
      </c>
      <c r="S317" s="6">
        <v>11</v>
      </c>
      <c r="T317" s="19" t="s">
        <v>85</v>
      </c>
      <c r="U317" s="6" t="s">
        <v>54</v>
      </c>
      <c r="V317" s="6" t="s">
        <v>86</v>
      </c>
      <c r="W317" s="6" t="s">
        <v>56</v>
      </c>
      <c r="X317" s="6"/>
      <c r="Y317" s="6" t="s">
        <v>57</v>
      </c>
      <c r="Z317" s="6" t="s">
        <v>61</v>
      </c>
      <c r="AA317" s="11">
        <v>2</v>
      </c>
      <c r="AJ317" s="12">
        <f t="shared" si="21"/>
        <v>2.5</v>
      </c>
      <c r="AL317" s="13">
        <f t="shared" si="22"/>
        <v>2</v>
      </c>
      <c r="AM317" s="14">
        <v>8.8999999999999999E-3</v>
      </c>
      <c r="AN317" s="14">
        <v>3</v>
      </c>
      <c r="AO317" s="13">
        <f t="shared" si="25"/>
        <v>0.13906250000000001</v>
      </c>
      <c r="AQ317" s="12">
        <f t="shared" si="24"/>
        <v>0.05</v>
      </c>
      <c r="AT317" s="23"/>
    </row>
    <row r="318" spans="1:46" ht="12.75" customHeight="1" x14ac:dyDescent="0.2">
      <c r="A318" s="6">
        <v>29</v>
      </c>
      <c r="B318" s="6">
        <v>3</v>
      </c>
      <c r="C318" s="7">
        <v>39875</v>
      </c>
      <c r="D318" s="6" t="s">
        <v>174</v>
      </c>
      <c r="E318" s="8" t="s">
        <v>175</v>
      </c>
      <c r="F318" s="9" t="s">
        <v>176</v>
      </c>
      <c r="G318" s="9" t="s">
        <v>154</v>
      </c>
      <c r="H318" s="9" t="s">
        <v>155</v>
      </c>
      <c r="I318" s="6" t="s">
        <v>49</v>
      </c>
      <c r="J318" s="6">
        <v>2</v>
      </c>
      <c r="K318" s="6">
        <v>6</v>
      </c>
      <c r="L318" s="6" t="s">
        <v>50</v>
      </c>
      <c r="M318" s="6" t="s">
        <v>177</v>
      </c>
      <c r="N318" s="6"/>
      <c r="O318" s="6"/>
      <c r="P318" s="10">
        <v>6</v>
      </c>
      <c r="Q318" s="10" t="str">
        <f t="shared" si="20"/>
        <v>5-10</v>
      </c>
      <c r="R318" s="6" t="s">
        <v>102</v>
      </c>
      <c r="S318" s="6">
        <v>12</v>
      </c>
      <c r="T318" t="s">
        <v>169</v>
      </c>
      <c r="U318" s="6" t="s">
        <v>54</v>
      </c>
      <c r="V318" s="6" t="s">
        <v>86</v>
      </c>
      <c r="W318" s="6" t="s">
        <v>56</v>
      </c>
      <c r="X318" s="6"/>
      <c r="Y318" s="6" t="s">
        <v>57</v>
      </c>
      <c r="Z318" s="6" t="s">
        <v>61</v>
      </c>
      <c r="AA318" s="11">
        <v>1</v>
      </c>
      <c r="AJ318" s="12">
        <f t="shared" si="21"/>
        <v>2.5</v>
      </c>
      <c r="AL318" s="13">
        <f t="shared" si="22"/>
        <v>1</v>
      </c>
      <c r="AM318" s="14">
        <v>1.2200000000000001E-2</v>
      </c>
      <c r="AN318" s="14">
        <v>2.95</v>
      </c>
      <c r="AO318" s="13">
        <f t="shared" si="25"/>
        <v>0.18208864169091182</v>
      </c>
      <c r="AQ318" s="12">
        <f t="shared" si="24"/>
        <v>2.5000000000000001E-2</v>
      </c>
      <c r="AT318" s="23"/>
    </row>
    <row r="319" spans="1:46" ht="12.75" customHeight="1" x14ac:dyDescent="0.2">
      <c r="A319" s="6">
        <v>29</v>
      </c>
      <c r="B319" s="6">
        <v>3</v>
      </c>
      <c r="C319" s="7">
        <v>39875</v>
      </c>
      <c r="D319" s="6" t="s">
        <v>174</v>
      </c>
      <c r="E319" s="8" t="s">
        <v>175</v>
      </c>
      <c r="F319" s="9" t="s">
        <v>176</v>
      </c>
      <c r="G319" s="9" t="s">
        <v>154</v>
      </c>
      <c r="H319" s="9" t="s">
        <v>155</v>
      </c>
      <c r="I319" s="6" t="s">
        <v>49</v>
      </c>
      <c r="J319" s="6">
        <v>2</v>
      </c>
      <c r="K319" s="6">
        <v>6</v>
      </c>
      <c r="L319" s="6" t="s">
        <v>50</v>
      </c>
      <c r="M319" s="6" t="s">
        <v>177</v>
      </c>
      <c r="N319" s="6"/>
      <c r="O319" s="6"/>
      <c r="P319" s="10">
        <v>6</v>
      </c>
      <c r="Q319" s="10" t="str">
        <f t="shared" si="20"/>
        <v>5-10</v>
      </c>
      <c r="R319" s="6" t="s">
        <v>102</v>
      </c>
      <c r="S319" s="6">
        <v>13</v>
      </c>
      <c r="T319" t="s">
        <v>106</v>
      </c>
      <c r="U319" t="s">
        <v>54</v>
      </c>
      <c r="V319" t="s">
        <v>107</v>
      </c>
      <c r="W319" t="s">
        <v>56</v>
      </c>
      <c r="X319" s="6"/>
      <c r="Y319" s="6" t="s">
        <v>57</v>
      </c>
      <c r="Z319" s="6" t="s">
        <v>61</v>
      </c>
      <c r="AA319" s="11">
        <v>3</v>
      </c>
      <c r="AB319" s="11">
        <v>2</v>
      </c>
      <c r="AJ319" s="12">
        <f t="shared" si="21"/>
        <v>4.5</v>
      </c>
      <c r="AL319" s="13">
        <f t="shared" si="22"/>
        <v>5</v>
      </c>
      <c r="AM319" s="14">
        <v>2.1299999999999999E-2</v>
      </c>
      <c r="AN319" s="14">
        <v>2.8235000000000001</v>
      </c>
      <c r="AO319" s="13">
        <f t="shared" si="25"/>
        <v>1.4884187629492744</v>
      </c>
      <c r="AQ319" s="12">
        <f t="shared" si="24"/>
        <v>0.125</v>
      </c>
      <c r="AS319" s="22"/>
      <c r="AT319" s="23"/>
    </row>
    <row r="320" spans="1:46" ht="12.75" customHeight="1" x14ac:dyDescent="0.2">
      <c r="A320" s="6">
        <v>30</v>
      </c>
      <c r="B320" s="6">
        <v>3</v>
      </c>
      <c r="C320" s="7">
        <v>39875</v>
      </c>
      <c r="D320" s="6" t="s">
        <v>174</v>
      </c>
      <c r="E320" s="8" t="s">
        <v>175</v>
      </c>
      <c r="F320" s="9" t="s">
        <v>176</v>
      </c>
      <c r="G320" s="9" t="s">
        <v>154</v>
      </c>
      <c r="H320" s="9" t="s">
        <v>155</v>
      </c>
      <c r="I320" s="6" t="s">
        <v>49</v>
      </c>
      <c r="J320" s="6">
        <v>2</v>
      </c>
      <c r="K320" s="6">
        <v>7</v>
      </c>
      <c r="L320" s="6" t="s">
        <v>167</v>
      </c>
      <c r="M320" s="6" t="s">
        <v>177</v>
      </c>
      <c r="N320" s="6"/>
      <c r="O320" s="6"/>
      <c r="P320" s="10">
        <v>6</v>
      </c>
      <c r="Q320" s="10" t="str">
        <f t="shared" si="20"/>
        <v>5-10</v>
      </c>
      <c r="R320" s="6" t="s">
        <v>52</v>
      </c>
      <c r="S320" s="6">
        <v>1</v>
      </c>
      <c r="T320" t="s">
        <v>164</v>
      </c>
      <c r="U320" t="s">
        <v>162</v>
      </c>
      <c r="V320" t="s">
        <v>163</v>
      </c>
      <c r="W320" t="s">
        <v>56</v>
      </c>
      <c r="X320" s="6"/>
      <c r="Y320" s="10" t="s">
        <v>57</v>
      </c>
      <c r="Z320" s="10" t="s">
        <v>61</v>
      </c>
      <c r="AA320" s="11">
        <v>1</v>
      </c>
      <c r="AJ320" s="12">
        <f t="shared" si="21"/>
        <v>2.5</v>
      </c>
      <c r="AL320" s="13">
        <f t="shared" si="22"/>
        <v>1</v>
      </c>
      <c r="AM320" s="14">
        <v>1.5599999999999999E-2</v>
      </c>
      <c r="AN320" s="14">
        <v>3.13</v>
      </c>
      <c r="AO320" s="13">
        <f t="shared" si="25"/>
        <v>0.27458501045858014</v>
      </c>
      <c r="AQ320" s="12">
        <f t="shared" si="24"/>
        <v>2.5000000000000001E-2</v>
      </c>
      <c r="AT320" s="23"/>
    </row>
    <row r="321" spans="1:46" ht="12.75" customHeight="1" x14ac:dyDescent="0.2">
      <c r="A321" s="6">
        <v>30</v>
      </c>
      <c r="B321" s="6">
        <v>3</v>
      </c>
      <c r="C321" s="7">
        <v>39875</v>
      </c>
      <c r="D321" s="6" t="s">
        <v>174</v>
      </c>
      <c r="E321" s="8" t="s">
        <v>175</v>
      </c>
      <c r="F321" s="9" t="s">
        <v>176</v>
      </c>
      <c r="G321" s="9" t="s">
        <v>154</v>
      </c>
      <c r="H321" s="9" t="s">
        <v>155</v>
      </c>
      <c r="I321" s="6" t="s">
        <v>49</v>
      </c>
      <c r="J321" s="6">
        <v>2</v>
      </c>
      <c r="K321" s="6">
        <v>7</v>
      </c>
      <c r="L321" s="6" t="s">
        <v>167</v>
      </c>
      <c r="M321" s="6" t="s">
        <v>177</v>
      </c>
      <c r="N321" s="6"/>
      <c r="O321" s="6"/>
      <c r="P321" s="10">
        <v>6</v>
      </c>
      <c r="Q321" s="10" t="str">
        <f t="shared" si="20"/>
        <v>5-10</v>
      </c>
      <c r="R321" s="6" t="s">
        <v>52</v>
      </c>
      <c r="S321" s="6">
        <v>2</v>
      </c>
      <c r="T321" s="16" t="s">
        <v>160</v>
      </c>
      <c r="U321" t="s">
        <v>54</v>
      </c>
      <c r="V321" s="16" t="s">
        <v>63</v>
      </c>
      <c r="W321" s="16" t="s">
        <v>56</v>
      </c>
      <c r="X321" s="6"/>
      <c r="Y321" s="6" t="s">
        <v>57</v>
      </c>
      <c r="Z321" s="6" t="s">
        <v>58</v>
      </c>
      <c r="AC321" s="11">
        <v>1</v>
      </c>
      <c r="AJ321" s="12">
        <f t="shared" si="21"/>
        <v>15</v>
      </c>
      <c r="AK321" s="14">
        <f>AJ321/1.11359</f>
        <v>13.469948544796559</v>
      </c>
      <c r="AL321" s="13">
        <f t="shared" si="22"/>
        <v>1</v>
      </c>
      <c r="AM321" s="14">
        <v>1.4800000000000001E-2</v>
      </c>
      <c r="AN321" s="14">
        <v>3.1669999999999998</v>
      </c>
      <c r="AO321" s="13">
        <f t="shared" si="25"/>
        <v>78.513209826723369</v>
      </c>
      <c r="AQ321" s="12">
        <f t="shared" si="24"/>
        <v>2.5000000000000001E-2</v>
      </c>
      <c r="AT321" s="23"/>
    </row>
    <row r="322" spans="1:46" ht="12.75" customHeight="1" x14ac:dyDescent="0.2">
      <c r="A322" s="6">
        <v>30</v>
      </c>
      <c r="B322" s="6">
        <v>3</v>
      </c>
      <c r="C322" s="7">
        <v>39875</v>
      </c>
      <c r="D322" s="6" t="s">
        <v>174</v>
      </c>
      <c r="E322" s="8" t="s">
        <v>175</v>
      </c>
      <c r="F322" s="9" t="s">
        <v>176</v>
      </c>
      <c r="G322" s="9" t="s">
        <v>154</v>
      </c>
      <c r="H322" s="9" t="s">
        <v>155</v>
      </c>
      <c r="I322" s="6" t="s">
        <v>49</v>
      </c>
      <c r="J322" s="6">
        <v>2</v>
      </c>
      <c r="K322" s="6">
        <v>7</v>
      </c>
      <c r="L322" s="6" t="s">
        <v>167</v>
      </c>
      <c r="M322" s="6" t="s">
        <v>177</v>
      </c>
      <c r="N322" s="6"/>
      <c r="O322" s="6"/>
      <c r="P322" s="10">
        <v>6</v>
      </c>
      <c r="Q322" s="10" t="str">
        <f t="shared" ref="Q322:Q385" si="26">IF(P322&lt;=5,"0-5",IF(P322&lt;=10,"5-10",IF(P322&lt;=15,"10-15",IF(P322&lt;=20,"15-20",IF(P322&lt;=25,"20-25",IF(P322&lt;=30,"25-30",IF(P322&lt;=35,"30-35","35-40")))))))</f>
        <v>5-10</v>
      </c>
      <c r="R322" s="6" t="s">
        <v>52</v>
      </c>
      <c r="S322" s="6">
        <v>3</v>
      </c>
      <c r="T322" t="s">
        <v>118</v>
      </c>
      <c r="U322" t="s">
        <v>66</v>
      </c>
      <c r="V322" t="s">
        <v>119</v>
      </c>
      <c r="W322" t="s">
        <v>56</v>
      </c>
      <c r="X322" s="6"/>
      <c r="Y322" s="6" t="s">
        <v>57</v>
      </c>
      <c r="Z322" s="6" t="s">
        <v>61</v>
      </c>
      <c r="AC322" s="11">
        <v>2</v>
      </c>
      <c r="AD322" s="11">
        <v>1</v>
      </c>
      <c r="AJ322" s="12">
        <f t="shared" ref="AJ322:AJ385" si="27">((AA322*2.5)+(AB322*7.5)+(AC322*15)+(AD322*25)+(AE322*35)+(AF322*45)+(AG322*45)+(AH322*65)+(AI322*80))/SUM(AA322:AI322)</f>
        <v>18.333333333333332</v>
      </c>
      <c r="AK322" s="24">
        <f>AJ322/1.1</f>
        <v>16.666666666666664</v>
      </c>
      <c r="AL322" s="13">
        <f t="shared" ref="AL322:AL385" si="28">SUM(AA322:AI322)</f>
        <v>3</v>
      </c>
      <c r="AM322" s="14">
        <v>2.3599999999999999E-2</v>
      </c>
      <c r="AN322" s="14">
        <v>2.9750000000000001</v>
      </c>
      <c r="AO322" s="13">
        <f t="shared" si="25"/>
        <v>135.2244648577105</v>
      </c>
      <c r="AQ322" s="12">
        <f t="shared" ref="AQ322:AQ385" si="29">AL322/40</f>
        <v>7.4999999999999997E-2</v>
      </c>
      <c r="AT322" s="23"/>
    </row>
    <row r="323" spans="1:46" ht="12.75" customHeight="1" x14ac:dyDescent="0.2">
      <c r="A323" s="6">
        <v>30</v>
      </c>
      <c r="B323" s="6">
        <v>3</v>
      </c>
      <c r="C323" s="7">
        <v>39875</v>
      </c>
      <c r="D323" s="6" t="s">
        <v>174</v>
      </c>
      <c r="E323" s="8" t="s">
        <v>175</v>
      </c>
      <c r="F323" s="9" t="s">
        <v>176</v>
      </c>
      <c r="G323" s="9" t="s">
        <v>154</v>
      </c>
      <c r="H323" s="9" t="s">
        <v>155</v>
      </c>
      <c r="I323" s="6" t="s">
        <v>49</v>
      </c>
      <c r="J323" s="6">
        <v>2</v>
      </c>
      <c r="K323" s="6">
        <v>7</v>
      </c>
      <c r="L323" s="6" t="s">
        <v>167</v>
      </c>
      <c r="M323" s="6" t="s">
        <v>177</v>
      </c>
      <c r="N323" s="6"/>
      <c r="O323" s="6"/>
      <c r="P323" s="10">
        <v>6</v>
      </c>
      <c r="Q323" s="10" t="str">
        <f t="shared" si="26"/>
        <v>5-10</v>
      </c>
      <c r="R323" s="6" t="s">
        <v>52</v>
      </c>
      <c r="S323" s="6">
        <v>4</v>
      </c>
      <c r="T323" t="s">
        <v>53</v>
      </c>
      <c r="U323" t="s">
        <v>54</v>
      </c>
      <c r="V323" t="s">
        <v>55</v>
      </c>
      <c r="W323" t="s">
        <v>56</v>
      </c>
      <c r="X323" s="6"/>
      <c r="Y323" s="6" t="s">
        <v>57</v>
      </c>
      <c r="Z323" s="6" t="s">
        <v>58</v>
      </c>
      <c r="AA323" s="11">
        <v>2</v>
      </c>
      <c r="AB323" s="11">
        <v>2</v>
      </c>
      <c r="AC323" s="11">
        <v>1</v>
      </c>
      <c r="AJ323" s="12">
        <f t="shared" si="27"/>
        <v>7</v>
      </c>
      <c r="AL323" s="13">
        <f t="shared" si="28"/>
        <v>5</v>
      </c>
      <c r="AM323" s="14">
        <v>9.2999999999999992E-3</v>
      </c>
      <c r="AN323" s="14">
        <v>3.07</v>
      </c>
      <c r="AO323" s="13">
        <f t="shared" si="25"/>
        <v>3.655391784273581</v>
      </c>
      <c r="AQ323" s="12">
        <f t="shared" si="29"/>
        <v>0.125</v>
      </c>
      <c r="AT323" s="23"/>
    </row>
    <row r="324" spans="1:46" ht="12.75" customHeight="1" x14ac:dyDescent="0.2">
      <c r="A324" s="6">
        <v>30</v>
      </c>
      <c r="B324" s="6">
        <v>3</v>
      </c>
      <c r="C324" s="7">
        <v>39875</v>
      </c>
      <c r="D324" s="6" t="s">
        <v>174</v>
      </c>
      <c r="E324" s="8" t="s">
        <v>175</v>
      </c>
      <c r="F324" s="9" t="s">
        <v>176</v>
      </c>
      <c r="G324" s="9" t="s">
        <v>154</v>
      </c>
      <c r="H324" s="9" t="s">
        <v>155</v>
      </c>
      <c r="I324" s="6" t="s">
        <v>49</v>
      </c>
      <c r="J324" s="6">
        <v>2</v>
      </c>
      <c r="K324" s="6">
        <v>7</v>
      </c>
      <c r="L324" s="6" t="s">
        <v>167</v>
      </c>
      <c r="M324" s="6" t="s">
        <v>177</v>
      </c>
      <c r="N324" s="6"/>
      <c r="O324" s="6"/>
      <c r="P324" s="10">
        <v>6</v>
      </c>
      <c r="Q324" s="10" t="str">
        <f t="shared" si="26"/>
        <v>5-10</v>
      </c>
      <c r="R324" s="6" t="s">
        <v>52</v>
      </c>
      <c r="S324" s="6">
        <v>5</v>
      </c>
      <c r="T324" t="s">
        <v>59</v>
      </c>
      <c r="U324" t="s">
        <v>54</v>
      </c>
      <c r="V324" t="s">
        <v>60</v>
      </c>
      <c r="W324" t="s">
        <v>56</v>
      </c>
      <c r="X324" s="6"/>
      <c r="Y324" s="10" t="s">
        <v>57</v>
      </c>
      <c r="Z324" s="10" t="s">
        <v>61</v>
      </c>
      <c r="AA324" s="11">
        <v>1</v>
      </c>
      <c r="AJ324" s="12">
        <f t="shared" si="27"/>
        <v>2.5</v>
      </c>
      <c r="AL324" s="13">
        <f t="shared" si="28"/>
        <v>1</v>
      </c>
      <c r="AM324" s="14">
        <v>8.6999999999999994E-3</v>
      </c>
      <c r="AN324" s="14">
        <v>3.202</v>
      </c>
      <c r="AO324" s="13">
        <f t="shared" si="25"/>
        <v>0.16357734705077065</v>
      </c>
      <c r="AQ324" s="12">
        <f t="shared" si="29"/>
        <v>2.5000000000000001E-2</v>
      </c>
      <c r="AS324" s="22"/>
      <c r="AT324" s="23"/>
    </row>
    <row r="325" spans="1:46" ht="12.75" customHeight="1" x14ac:dyDescent="0.2">
      <c r="A325" s="6">
        <v>30</v>
      </c>
      <c r="B325" s="6">
        <v>3</v>
      </c>
      <c r="C325" s="7">
        <v>39875</v>
      </c>
      <c r="D325" s="6" t="s">
        <v>174</v>
      </c>
      <c r="E325" s="8" t="s">
        <v>175</v>
      </c>
      <c r="F325" s="9" t="s">
        <v>176</v>
      </c>
      <c r="G325" s="9" t="s">
        <v>154</v>
      </c>
      <c r="H325" s="9" t="s">
        <v>155</v>
      </c>
      <c r="I325" s="6" t="s">
        <v>49</v>
      </c>
      <c r="J325" s="6">
        <v>2</v>
      </c>
      <c r="K325" s="6">
        <v>7</v>
      </c>
      <c r="L325" s="6" t="s">
        <v>167</v>
      </c>
      <c r="M325" s="6" t="s">
        <v>177</v>
      </c>
      <c r="N325" s="6"/>
      <c r="O325" s="6"/>
      <c r="P325" s="10">
        <v>6</v>
      </c>
      <c r="Q325" s="10" t="str">
        <f t="shared" si="26"/>
        <v>5-10</v>
      </c>
      <c r="R325" s="6" t="s">
        <v>52</v>
      </c>
      <c r="S325" s="6">
        <v>6</v>
      </c>
      <c r="T325" s="19" t="s">
        <v>85</v>
      </c>
      <c r="U325" s="6" t="s">
        <v>54</v>
      </c>
      <c r="V325" s="6" t="s">
        <v>86</v>
      </c>
      <c r="W325" s="6" t="s">
        <v>56</v>
      </c>
      <c r="X325" s="6"/>
      <c r="Y325" s="6" t="s">
        <v>57</v>
      </c>
      <c r="Z325" s="6" t="s">
        <v>61</v>
      </c>
      <c r="AA325" s="11">
        <v>1</v>
      </c>
      <c r="AJ325" s="12">
        <f t="shared" si="27"/>
        <v>2.5</v>
      </c>
      <c r="AL325" s="13">
        <f t="shared" si="28"/>
        <v>1</v>
      </c>
      <c r="AM325" s="14">
        <v>8.8999999999999999E-3</v>
      </c>
      <c r="AN325" s="14">
        <v>3</v>
      </c>
      <c r="AO325" s="13">
        <f t="shared" si="25"/>
        <v>0.13906250000000001</v>
      </c>
      <c r="AQ325" s="12">
        <f t="shared" si="29"/>
        <v>2.5000000000000001E-2</v>
      </c>
      <c r="AT325" s="23"/>
    </row>
    <row r="326" spans="1:46" ht="12.75" customHeight="1" x14ac:dyDescent="0.2">
      <c r="A326" s="6">
        <v>30</v>
      </c>
      <c r="B326" s="6">
        <v>3</v>
      </c>
      <c r="C326" s="7">
        <v>39875</v>
      </c>
      <c r="D326" s="6" t="s">
        <v>174</v>
      </c>
      <c r="E326" s="8" t="s">
        <v>175</v>
      </c>
      <c r="F326" s="9" t="s">
        <v>176</v>
      </c>
      <c r="G326" s="9" t="s">
        <v>154</v>
      </c>
      <c r="H326" s="9" t="s">
        <v>155</v>
      </c>
      <c r="I326" s="6" t="s">
        <v>49</v>
      </c>
      <c r="J326" s="6">
        <v>2</v>
      </c>
      <c r="K326" s="6">
        <v>7</v>
      </c>
      <c r="L326" s="6" t="s">
        <v>167</v>
      </c>
      <c r="M326" s="6" t="s">
        <v>177</v>
      </c>
      <c r="N326" s="6"/>
      <c r="O326" s="6"/>
      <c r="P326" s="10">
        <v>6</v>
      </c>
      <c r="Q326" s="10" t="str">
        <f t="shared" si="26"/>
        <v>5-10</v>
      </c>
      <c r="R326" s="6" t="s">
        <v>52</v>
      </c>
      <c r="S326" s="6">
        <v>7</v>
      </c>
      <c r="T326" t="s">
        <v>106</v>
      </c>
      <c r="U326" t="s">
        <v>54</v>
      </c>
      <c r="V326" t="s">
        <v>107</v>
      </c>
      <c r="W326" t="s">
        <v>56</v>
      </c>
      <c r="X326" s="6"/>
      <c r="Y326" s="6" t="s">
        <v>57</v>
      </c>
      <c r="Z326" s="6" t="s">
        <v>61</v>
      </c>
      <c r="AA326" s="11">
        <v>3</v>
      </c>
      <c r="AJ326" s="12">
        <f t="shared" si="27"/>
        <v>2.5</v>
      </c>
      <c r="AL326" s="13">
        <f t="shared" si="28"/>
        <v>3</v>
      </c>
      <c r="AM326" s="14">
        <v>2.1299999999999999E-2</v>
      </c>
      <c r="AN326" s="14">
        <v>2.8235000000000001</v>
      </c>
      <c r="AO326" s="13">
        <f t="shared" si="25"/>
        <v>0.28311522044385118</v>
      </c>
      <c r="AQ326" s="12">
        <f t="shared" si="29"/>
        <v>7.4999999999999997E-2</v>
      </c>
      <c r="AT326" s="23"/>
    </row>
    <row r="327" spans="1:46" ht="12.75" customHeight="1" x14ac:dyDescent="0.2">
      <c r="A327" s="6">
        <v>31</v>
      </c>
      <c r="B327" s="6">
        <v>3</v>
      </c>
      <c r="C327" s="7">
        <v>39875</v>
      </c>
      <c r="D327" s="6" t="s">
        <v>174</v>
      </c>
      <c r="E327" s="8" t="s">
        <v>175</v>
      </c>
      <c r="F327" s="9" t="s">
        <v>176</v>
      </c>
      <c r="G327" s="9" t="s">
        <v>154</v>
      </c>
      <c r="H327" s="9" t="s">
        <v>155</v>
      </c>
      <c r="I327" s="6" t="s">
        <v>49</v>
      </c>
      <c r="J327" s="6">
        <v>2</v>
      </c>
      <c r="K327" s="6">
        <v>8</v>
      </c>
      <c r="L327" s="6" t="s">
        <v>167</v>
      </c>
      <c r="M327" s="6" t="s">
        <v>177</v>
      </c>
      <c r="N327" s="6"/>
      <c r="O327" s="6"/>
      <c r="P327" s="10">
        <v>6</v>
      </c>
      <c r="Q327" s="10" t="str">
        <f t="shared" si="26"/>
        <v>5-10</v>
      </c>
      <c r="R327" s="6" t="s">
        <v>52</v>
      </c>
      <c r="S327" s="6">
        <v>1</v>
      </c>
      <c r="T327" t="s">
        <v>165</v>
      </c>
      <c r="U327" s="10" t="s">
        <v>54</v>
      </c>
      <c r="V327" s="10" t="s">
        <v>86</v>
      </c>
      <c r="W327" s="10" t="s">
        <v>56</v>
      </c>
      <c r="X327" s="6"/>
      <c r="Y327" s="6" t="s">
        <v>57</v>
      </c>
      <c r="Z327" s="6" t="s">
        <v>61</v>
      </c>
      <c r="AC327" s="11">
        <v>1</v>
      </c>
      <c r="AJ327" s="12">
        <f t="shared" si="27"/>
        <v>15</v>
      </c>
      <c r="AL327" s="13">
        <f t="shared" si="28"/>
        <v>1</v>
      </c>
      <c r="AM327" s="14">
        <v>8.3999999999999995E-3</v>
      </c>
      <c r="AN327" s="14">
        <v>3.2</v>
      </c>
      <c r="AO327" s="13">
        <f t="shared" si="25"/>
        <v>48.727184147105021</v>
      </c>
      <c r="AQ327" s="12">
        <f t="shared" si="29"/>
        <v>2.5000000000000001E-2</v>
      </c>
      <c r="AT327" s="23"/>
    </row>
    <row r="328" spans="1:46" ht="12.75" customHeight="1" x14ac:dyDescent="0.2">
      <c r="A328" s="6">
        <v>31</v>
      </c>
      <c r="B328" s="6">
        <v>3</v>
      </c>
      <c r="C328" s="7">
        <v>39875</v>
      </c>
      <c r="D328" s="6" t="s">
        <v>174</v>
      </c>
      <c r="E328" s="8" t="s">
        <v>175</v>
      </c>
      <c r="F328" s="9" t="s">
        <v>176</v>
      </c>
      <c r="G328" s="9" t="s">
        <v>154</v>
      </c>
      <c r="H328" s="9" t="s">
        <v>155</v>
      </c>
      <c r="I328" s="6" t="s">
        <v>49</v>
      </c>
      <c r="J328" s="6">
        <v>2</v>
      </c>
      <c r="K328" s="6">
        <v>8</v>
      </c>
      <c r="L328" s="6" t="s">
        <v>167</v>
      </c>
      <c r="M328" s="6" t="s">
        <v>177</v>
      </c>
      <c r="N328" s="6"/>
      <c r="O328" s="6"/>
      <c r="P328" s="10">
        <v>6</v>
      </c>
      <c r="Q328" s="10" t="str">
        <f t="shared" si="26"/>
        <v>5-10</v>
      </c>
      <c r="R328" s="6" t="s">
        <v>52</v>
      </c>
      <c r="S328" s="6">
        <v>2</v>
      </c>
      <c r="T328" t="s">
        <v>161</v>
      </c>
      <c r="U328" t="s">
        <v>162</v>
      </c>
      <c r="V328" t="s">
        <v>163</v>
      </c>
      <c r="W328" s="20" t="s">
        <v>56</v>
      </c>
      <c r="X328" s="6"/>
      <c r="Y328" s="10" t="s">
        <v>57</v>
      </c>
      <c r="Z328" s="10" t="s">
        <v>61</v>
      </c>
      <c r="AB328" s="11">
        <v>1</v>
      </c>
      <c r="AC328" s="11">
        <v>1</v>
      </c>
      <c r="AJ328" s="12">
        <f t="shared" si="27"/>
        <v>11.25</v>
      </c>
      <c r="AL328" s="13">
        <f t="shared" si="28"/>
        <v>2</v>
      </c>
      <c r="AM328" s="14">
        <v>1.9300000000000001E-2</v>
      </c>
      <c r="AN328" s="14">
        <v>2.96</v>
      </c>
      <c r="AO328" s="13">
        <f t="shared" si="25"/>
        <v>24.944153790674463</v>
      </c>
      <c r="AQ328" s="12">
        <f t="shared" si="29"/>
        <v>0.05</v>
      </c>
      <c r="AS328" s="22"/>
      <c r="AT328" s="23"/>
    </row>
    <row r="329" spans="1:46" ht="12.75" customHeight="1" x14ac:dyDescent="0.2">
      <c r="A329" s="6">
        <v>31</v>
      </c>
      <c r="B329" s="6">
        <v>3</v>
      </c>
      <c r="C329" s="7">
        <v>39875</v>
      </c>
      <c r="D329" s="6" t="s">
        <v>174</v>
      </c>
      <c r="E329" s="8" t="s">
        <v>175</v>
      </c>
      <c r="F329" s="9" t="s">
        <v>176</v>
      </c>
      <c r="G329" s="9" t="s">
        <v>154</v>
      </c>
      <c r="H329" s="9" t="s">
        <v>155</v>
      </c>
      <c r="I329" s="6" t="s">
        <v>49</v>
      </c>
      <c r="J329" s="6">
        <v>2</v>
      </c>
      <c r="K329" s="6">
        <v>8</v>
      </c>
      <c r="L329" s="6" t="s">
        <v>167</v>
      </c>
      <c r="M329" s="6" t="s">
        <v>177</v>
      </c>
      <c r="N329" s="6"/>
      <c r="O329" s="6"/>
      <c r="P329" s="10">
        <v>6</v>
      </c>
      <c r="Q329" s="10" t="str">
        <f t="shared" si="26"/>
        <v>5-10</v>
      </c>
      <c r="R329" s="6" t="s">
        <v>52</v>
      </c>
      <c r="S329" s="6">
        <v>3</v>
      </c>
      <c r="T329" t="s">
        <v>130</v>
      </c>
      <c r="U329" t="s">
        <v>69</v>
      </c>
      <c r="V329" t="s">
        <v>70</v>
      </c>
      <c r="W329" t="s">
        <v>56</v>
      </c>
      <c r="X329" s="6"/>
      <c r="Y329" s="10" t="s">
        <v>57</v>
      </c>
      <c r="Z329" s="10" t="s">
        <v>61</v>
      </c>
      <c r="AA329" s="11">
        <v>1</v>
      </c>
      <c r="AJ329" s="12">
        <f t="shared" si="27"/>
        <v>2.5</v>
      </c>
      <c r="AL329" s="13">
        <f t="shared" si="28"/>
        <v>1</v>
      </c>
      <c r="AM329" s="14">
        <v>1.9400000000000001E-2</v>
      </c>
      <c r="AN329" s="14">
        <v>2.8527999999999998</v>
      </c>
      <c r="AO329" s="13">
        <f t="shared" si="25"/>
        <v>0.26487744993858203</v>
      </c>
      <c r="AQ329" s="12">
        <f t="shared" si="29"/>
        <v>2.5000000000000001E-2</v>
      </c>
      <c r="AT329" s="23"/>
    </row>
    <row r="330" spans="1:46" ht="12.75" customHeight="1" x14ac:dyDescent="0.2">
      <c r="A330" s="6">
        <v>31</v>
      </c>
      <c r="B330" s="6">
        <v>3</v>
      </c>
      <c r="C330" s="7">
        <v>39875</v>
      </c>
      <c r="D330" s="6" t="s">
        <v>174</v>
      </c>
      <c r="E330" s="8" t="s">
        <v>175</v>
      </c>
      <c r="F330" s="9" t="s">
        <v>176</v>
      </c>
      <c r="G330" s="9" t="s">
        <v>154</v>
      </c>
      <c r="H330" s="9" t="s">
        <v>155</v>
      </c>
      <c r="I330" s="6" t="s">
        <v>49</v>
      </c>
      <c r="J330" s="6">
        <v>2</v>
      </c>
      <c r="K330" s="6">
        <v>8</v>
      </c>
      <c r="L330" s="6" t="s">
        <v>167</v>
      </c>
      <c r="M330" s="6" t="s">
        <v>177</v>
      </c>
      <c r="N330" s="6"/>
      <c r="O330" s="6"/>
      <c r="P330" s="10">
        <v>6</v>
      </c>
      <c r="Q330" s="10" t="str">
        <f t="shared" si="26"/>
        <v>5-10</v>
      </c>
      <c r="R330" s="6" t="s">
        <v>52</v>
      </c>
      <c r="S330" s="6">
        <v>4</v>
      </c>
      <c r="T330" t="s">
        <v>185</v>
      </c>
      <c r="U330" t="s">
        <v>69</v>
      </c>
      <c r="V330" t="s">
        <v>70</v>
      </c>
      <c r="W330" t="s">
        <v>56</v>
      </c>
      <c r="X330" s="6"/>
      <c r="Y330" s="6" t="s">
        <v>57</v>
      </c>
      <c r="Z330" s="6" t="s">
        <v>58</v>
      </c>
      <c r="AA330" s="11">
        <v>1</v>
      </c>
      <c r="AJ330" s="12">
        <f t="shared" si="27"/>
        <v>2.5</v>
      </c>
      <c r="AL330" s="13">
        <f t="shared" si="28"/>
        <v>1</v>
      </c>
      <c r="AM330" s="14">
        <v>1.2800000000000001E-2</v>
      </c>
      <c r="AN330" s="14">
        <v>3.0670000000000002</v>
      </c>
      <c r="AO330" s="13">
        <f t="shared" si="25"/>
        <v>0.21266301965747764</v>
      </c>
      <c r="AQ330" s="12">
        <f t="shared" si="29"/>
        <v>2.5000000000000001E-2</v>
      </c>
      <c r="AT330" s="23"/>
    </row>
    <row r="331" spans="1:46" ht="12.75" customHeight="1" x14ac:dyDescent="0.2">
      <c r="A331" s="6">
        <v>31</v>
      </c>
      <c r="B331" s="6">
        <v>3</v>
      </c>
      <c r="C331" s="7">
        <v>39875</v>
      </c>
      <c r="D331" s="6" t="s">
        <v>174</v>
      </c>
      <c r="E331" s="8" t="s">
        <v>175</v>
      </c>
      <c r="F331" s="9" t="s">
        <v>176</v>
      </c>
      <c r="G331" s="9" t="s">
        <v>154</v>
      </c>
      <c r="H331" s="9" t="s">
        <v>155</v>
      </c>
      <c r="I331" s="6" t="s">
        <v>49</v>
      </c>
      <c r="J331" s="6">
        <v>2</v>
      </c>
      <c r="K331" s="6">
        <v>8</v>
      </c>
      <c r="L331" s="6" t="s">
        <v>167</v>
      </c>
      <c r="M331" s="6" t="s">
        <v>177</v>
      </c>
      <c r="N331" s="6"/>
      <c r="O331" s="6"/>
      <c r="P331" s="10">
        <v>6</v>
      </c>
      <c r="Q331" s="10" t="str">
        <f t="shared" si="26"/>
        <v>5-10</v>
      </c>
      <c r="R331" s="6" t="s">
        <v>52</v>
      </c>
      <c r="S331" s="6">
        <v>5</v>
      </c>
      <c r="T331" t="s">
        <v>53</v>
      </c>
      <c r="U331" t="s">
        <v>54</v>
      </c>
      <c r="V331" t="s">
        <v>55</v>
      </c>
      <c r="W331" t="s">
        <v>56</v>
      </c>
      <c r="X331" s="6"/>
      <c r="Y331" s="6" t="s">
        <v>57</v>
      </c>
      <c r="Z331" s="6" t="s">
        <v>58</v>
      </c>
      <c r="AA331" s="11">
        <v>1</v>
      </c>
      <c r="AJ331" s="12">
        <f t="shared" si="27"/>
        <v>2.5</v>
      </c>
      <c r="AL331" s="13">
        <f t="shared" si="28"/>
        <v>1</v>
      </c>
      <c r="AM331" s="14">
        <v>9.2999999999999992E-3</v>
      </c>
      <c r="AN331" s="14">
        <v>3.07</v>
      </c>
      <c r="AO331" s="13">
        <f t="shared" si="25"/>
        <v>0.15493829594967426</v>
      </c>
      <c r="AQ331" s="12">
        <f t="shared" si="29"/>
        <v>2.5000000000000001E-2</v>
      </c>
      <c r="AT331" s="23"/>
    </row>
    <row r="332" spans="1:46" ht="12.75" customHeight="1" x14ac:dyDescent="0.2">
      <c r="A332" s="6">
        <v>32</v>
      </c>
      <c r="B332" s="6">
        <v>3</v>
      </c>
      <c r="C332" s="7">
        <v>39875</v>
      </c>
      <c r="D332" s="6" t="s">
        <v>174</v>
      </c>
      <c r="E332" s="8" t="s">
        <v>175</v>
      </c>
      <c r="F332" s="9" t="s">
        <v>176</v>
      </c>
      <c r="G332" s="9" t="s">
        <v>154</v>
      </c>
      <c r="H332" s="9" t="s">
        <v>155</v>
      </c>
      <c r="I332" s="6" t="s">
        <v>49</v>
      </c>
      <c r="J332" s="6">
        <v>2</v>
      </c>
      <c r="K332" s="6">
        <v>9</v>
      </c>
      <c r="L332" s="6" t="s">
        <v>167</v>
      </c>
      <c r="M332" s="6" t="s">
        <v>177</v>
      </c>
      <c r="N332" s="6"/>
      <c r="O332" s="6"/>
      <c r="P332" s="10">
        <v>4</v>
      </c>
      <c r="Q332" s="10" t="str">
        <f t="shared" si="26"/>
        <v>0-5</v>
      </c>
      <c r="R332" s="6" t="s">
        <v>52</v>
      </c>
      <c r="S332" s="6">
        <v>1</v>
      </c>
      <c r="T332" s="16" t="s">
        <v>160</v>
      </c>
      <c r="U332" t="s">
        <v>54</v>
      </c>
      <c r="V332" s="16" t="s">
        <v>63</v>
      </c>
      <c r="W332" s="16" t="s">
        <v>56</v>
      </c>
      <c r="X332" s="6"/>
      <c r="Y332" s="6" t="s">
        <v>57</v>
      </c>
      <c r="Z332" s="6" t="s">
        <v>58</v>
      </c>
      <c r="AC332" s="11">
        <v>9</v>
      </c>
      <c r="AJ332" s="12">
        <f t="shared" si="27"/>
        <v>15</v>
      </c>
      <c r="AK332" s="14">
        <f>AJ332/1.11359</f>
        <v>13.469948544796559</v>
      </c>
      <c r="AL332" s="13">
        <f t="shared" si="28"/>
        <v>9</v>
      </c>
      <c r="AM332" s="14">
        <v>1.4800000000000001E-2</v>
      </c>
      <c r="AN332" s="14">
        <v>3.1669999999999998</v>
      </c>
      <c r="AO332" s="13">
        <f t="shared" si="25"/>
        <v>78.513209826723369</v>
      </c>
      <c r="AQ332" s="12">
        <f t="shared" si="29"/>
        <v>0.22500000000000001</v>
      </c>
      <c r="AT332" s="23"/>
    </row>
    <row r="333" spans="1:46" ht="12.75" customHeight="1" x14ac:dyDescent="0.2">
      <c r="A333" s="6">
        <v>32</v>
      </c>
      <c r="B333" s="6">
        <v>3</v>
      </c>
      <c r="C333" s="7">
        <v>39875</v>
      </c>
      <c r="D333" s="6" t="s">
        <v>174</v>
      </c>
      <c r="E333" s="8" t="s">
        <v>175</v>
      </c>
      <c r="F333" s="9" t="s">
        <v>176</v>
      </c>
      <c r="G333" s="9" t="s">
        <v>154</v>
      </c>
      <c r="H333" s="9" t="s">
        <v>155</v>
      </c>
      <c r="I333" s="6" t="s">
        <v>49</v>
      </c>
      <c r="J333" s="6">
        <v>2</v>
      </c>
      <c r="K333" s="6">
        <v>9</v>
      </c>
      <c r="L333" s="6" t="s">
        <v>167</v>
      </c>
      <c r="M333" s="6" t="s">
        <v>177</v>
      </c>
      <c r="N333" s="6"/>
      <c r="O333" s="6"/>
      <c r="P333" s="10">
        <v>4</v>
      </c>
      <c r="Q333" s="10" t="str">
        <f t="shared" si="26"/>
        <v>0-5</v>
      </c>
      <c r="R333" s="6" t="s">
        <v>52</v>
      </c>
      <c r="S333" s="6">
        <v>2</v>
      </c>
      <c r="T333" t="s">
        <v>53</v>
      </c>
      <c r="U333" t="s">
        <v>54</v>
      </c>
      <c r="V333" t="s">
        <v>55</v>
      </c>
      <c r="W333" t="s">
        <v>56</v>
      </c>
      <c r="X333" s="6"/>
      <c r="Y333" s="6" t="s">
        <v>57</v>
      </c>
      <c r="Z333" s="6" t="s">
        <v>58</v>
      </c>
      <c r="AB333" s="11">
        <v>1</v>
      </c>
      <c r="AC333" s="11">
        <v>1</v>
      </c>
      <c r="AJ333" s="12">
        <f t="shared" si="27"/>
        <v>11.25</v>
      </c>
      <c r="AL333" s="13">
        <f t="shared" si="28"/>
        <v>2</v>
      </c>
      <c r="AM333" s="14">
        <v>9.2999999999999992E-3</v>
      </c>
      <c r="AN333" s="14">
        <v>3.07</v>
      </c>
      <c r="AO333" s="13">
        <f t="shared" si="25"/>
        <v>15.686324410907433</v>
      </c>
      <c r="AQ333" s="12">
        <f t="shared" si="29"/>
        <v>0.05</v>
      </c>
      <c r="AT333" s="23"/>
    </row>
    <row r="334" spans="1:46" ht="12.75" customHeight="1" x14ac:dyDescent="0.2">
      <c r="A334" s="6">
        <v>32</v>
      </c>
      <c r="B334" s="6">
        <v>3</v>
      </c>
      <c r="C334" s="7">
        <v>39875</v>
      </c>
      <c r="D334" s="6" t="s">
        <v>174</v>
      </c>
      <c r="E334" s="8" t="s">
        <v>175</v>
      </c>
      <c r="F334" s="9" t="s">
        <v>176</v>
      </c>
      <c r="G334" s="9" t="s">
        <v>154</v>
      </c>
      <c r="H334" s="9" t="s">
        <v>155</v>
      </c>
      <c r="I334" s="6" t="s">
        <v>49</v>
      </c>
      <c r="J334" s="6">
        <v>2</v>
      </c>
      <c r="K334" s="6">
        <v>9</v>
      </c>
      <c r="L334" s="6" t="s">
        <v>167</v>
      </c>
      <c r="M334" s="6" t="s">
        <v>177</v>
      </c>
      <c r="N334" s="6"/>
      <c r="O334" s="6"/>
      <c r="P334" s="10">
        <v>4</v>
      </c>
      <c r="Q334" s="10" t="str">
        <f t="shared" si="26"/>
        <v>0-5</v>
      </c>
      <c r="R334" s="6" t="s">
        <v>52</v>
      </c>
      <c r="S334" s="6">
        <v>3</v>
      </c>
      <c r="T334" t="s">
        <v>140</v>
      </c>
      <c r="U334" t="s">
        <v>66</v>
      </c>
      <c r="V334" t="s">
        <v>119</v>
      </c>
      <c r="W334" t="s">
        <v>56</v>
      </c>
      <c r="X334" s="6"/>
      <c r="Y334" s="6" t="s">
        <v>57</v>
      </c>
      <c r="Z334" s="6" t="s">
        <v>61</v>
      </c>
      <c r="AC334" s="11">
        <v>15</v>
      </c>
      <c r="AJ334" s="12">
        <f t="shared" si="27"/>
        <v>15</v>
      </c>
      <c r="AK334" s="14">
        <f>AJ334/1.03416</f>
        <v>14.504525411928523</v>
      </c>
      <c r="AL334" s="13">
        <f t="shared" si="28"/>
        <v>15</v>
      </c>
      <c r="AM334" s="14">
        <v>2.2499999999999999E-2</v>
      </c>
      <c r="AN334" s="14">
        <v>3</v>
      </c>
      <c r="AO334" s="13">
        <f t="shared" si="25"/>
        <v>75.9375</v>
      </c>
      <c r="AQ334" s="12">
        <f t="shared" si="29"/>
        <v>0.375</v>
      </c>
      <c r="AT334" s="23"/>
    </row>
    <row r="335" spans="1:46" ht="12.75" customHeight="1" x14ac:dyDescent="0.2">
      <c r="A335" s="6">
        <v>32</v>
      </c>
      <c r="B335" s="6">
        <v>3</v>
      </c>
      <c r="C335" s="7">
        <v>39875</v>
      </c>
      <c r="D335" s="6" t="s">
        <v>174</v>
      </c>
      <c r="E335" s="8" t="s">
        <v>175</v>
      </c>
      <c r="F335" s="9" t="s">
        <v>176</v>
      </c>
      <c r="G335" s="9" t="s">
        <v>154</v>
      </c>
      <c r="H335" s="9" t="s">
        <v>155</v>
      </c>
      <c r="I335" s="6" t="s">
        <v>49</v>
      </c>
      <c r="J335" s="6">
        <v>2</v>
      </c>
      <c r="K335" s="6">
        <v>9</v>
      </c>
      <c r="L335" s="6" t="s">
        <v>167</v>
      </c>
      <c r="M335" s="6" t="s">
        <v>177</v>
      </c>
      <c r="N335" s="6"/>
      <c r="O335" s="6"/>
      <c r="P335" s="10">
        <v>4</v>
      </c>
      <c r="Q335" s="10" t="str">
        <f t="shared" si="26"/>
        <v>0-5</v>
      </c>
      <c r="R335" s="6" t="s">
        <v>52</v>
      </c>
      <c r="S335" s="6">
        <v>4</v>
      </c>
      <c r="T335" t="s">
        <v>90</v>
      </c>
      <c r="U335" t="s">
        <v>66</v>
      </c>
      <c r="V335" t="s">
        <v>67</v>
      </c>
      <c r="W335" t="s">
        <v>56</v>
      </c>
      <c r="X335" s="6"/>
      <c r="Y335" s="10" t="s">
        <v>57</v>
      </c>
      <c r="Z335" s="10" t="s">
        <v>58</v>
      </c>
      <c r="AC335" s="11">
        <v>1</v>
      </c>
      <c r="AD335" s="11">
        <v>1</v>
      </c>
      <c r="AE335" s="11">
        <v>1</v>
      </c>
      <c r="AJ335" s="12">
        <f t="shared" si="27"/>
        <v>25</v>
      </c>
      <c r="AL335" s="13">
        <f t="shared" si="28"/>
        <v>3</v>
      </c>
      <c r="AM335" s="14">
        <v>1.6199999999999999E-2</v>
      </c>
      <c r="AN335" s="14">
        <v>3.0251999999999999</v>
      </c>
      <c r="AO335" s="13">
        <f t="shared" si="25"/>
        <v>274.51313450729776</v>
      </c>
      <c r="AQ335" s="12">
        <f t="shared" si="29"/>
        <v>7.4999999999999997E-2</v>
      </c>
      <c r="AT335" s="23"/>
    </row>
    <row r="336" spans="1:46" ht="12.75" customHeight="1" x14ac:dyDescent="0.2">
      <c r="A336" s="6">
        <v>32</v>
      </c>
      <c r="B336" s="6">
        <v>3</v>
      </c>
      <c r="C336" s="7">
        <v>39875</v>
      </c>
      <c r="D336" s="6" t="s">
        <v>174</v>
      </c>
      <c r="E336" s="8" t="s">
        <v>175</v>
      </c>
      <c r="F336" s="9" t="s">
        <v>176</v>
      </c>
      <c r="G336" s="9" t="s">
        <v>154</v>
      </c>
      <c r="H336" s="9" t="s">
        <v>155</v>
      </c>
      <c r="I336" s="6" t="s">
        <v>49</v>
      </c>
      <c r="J336" s="6">
        <v>2</v>
      </c>
      <c r="K336" s="6">
        <v>9</v>
      </c>
      <c r="L336" s="6" t="s">
        <v>167</v>
      </c>
      <c r="M336" s="6" t="s">
        <v>177</v>
      </c>
      <c r="N336" s="6"/>
      <c r="O336" s="6"/>
      <c r="P336" s="10">
        <v>4</v>
      </c>
      <c r="Q336" s="10" t="str">
        <f t="shared" si="26"/>
        <v>0-5</v>
      </c>
      <c r="R336" s="6" t="s">
        <v>52</v>
      </c>
      <c r="S336" s="6">
        <v>5</v>
      </c>
      <c r="T336" t="s">
        <v>118</v>
      </c>
      <c r="U336" t="s">
        <v>66</v>
      </c>
      <c r="V336" t="s">
        <v>119</v>
      </c>
      <c r="W336" t="s">
        <v>56</v>
      </c>
      <c r="X336" s="6"/>
      <c r="Y336" s="6" t="s">
        <v>57</v>
      </c>
      <c r="Z336" s="6" t="s">
        <v>61</v>
      </c>
      <c r="AB336" s="11">
        <v>1</v>
      </c>
      <c r="AJ336" s="12">
        <f t="shared" si="27"/>
        <v>7.5</v>
      </c>
      <c r="AL336" s="13">
        <f t="shared" si="28"/>
        <v>1</v>
      </c>
      <c r="AM336" s="14">
        <v>2.5999999999999999E-2</v>
      </c>
      <c r="AN336" s="14">
        <v>2.87</v>
      </c>
      <c r="AO336" s="13">
        <f t="shared" si="25"/>
        <v>8.441102499635198</v>
      </c>
      <c r="AQ336" s="12">
        <f t="shared" si="29"/>
        <v>2.5000000000000001E-2</v>
      </c>
      <c r="AT336" s="23"/>
    </row>
    <row r="337" spans="1:46" ht="12.75" customHeight="1" x14ac:dyDescent="0.2">
      <c r="A337" s="6">
        <v>32</v>
      </c>
      <c r="B337" s="6">
        <v>3</v>
      </c>
      <c r="C337" s="7">
        <v>39875</v>
      </c>
      <c r="D337" s="6" t="s">
        <v>174</v>
      </c>
      <c r="E337" s="8" t="s">
        <v>175</v>
      </c>
      <c r="F337" s="9" t="s">
        <v>176</v>
      </c>
      <c r="G337" s="9" t="s">
        <v>154</v>
      </c>
      <c r="H337" s="9" t="s">
        <v>155</v>
      </c>
      <c r="I337" s="6" t="s">
        <v>49</v>
      </c>
      <c r="J337" s="6">
        <v>2</v>
      </c>
      <c r="K337" s="6">
        <v>9</v>
      </c>
      <c r="L337" s="6" t="s">
        <v>167</v>
      </c>
      <c r="M337" s="6" t="s">
        <v>177</v>
      </c>
      <c r="N337" s="6"/>
      <c r="O337" s="6"/>
      <c r="P337" s="10">
        <v>4</v>
      </c>
      <c r="Q337" s="10" t="str">
        <f t="shared" si="26"/>
        <v>0-5</v>
      </c>
      <c r="R337" s="6" t="s">
        <v>52</v>
      </c>
      <c r="S337" s="6">
        <v>6</v>
      </c>
      <c r="T337" t="s">
        <v>161</v>
      </c>
      <c r="U337" t="s">
        <v>162</v>
      </c>
      <c r="V337" t="s">
        <v>163</v>
      </c>
      <c r="W337" s="20" t="s">
        <v>56</v>
      </c>
      <c r="X337" s="6"/>
      <c r="Y337" s="10" t="s">
        <v>57</v>
      </c>
      <c r="Z337" s="10" t="s">
        <v>61</v>
      </c>
      <c r="AC337" s="11">
        <v>1</v>
      </c>
      <c r="AJ337" s="12">
        <f t="shared" si="27"/>
        <v>15</v>
      </c>
      <c r="AL337" s="13">
        <f t="shared" si="28"/>
        <v>1</v>
      </c>
      <c r="AM337" s="14">
        <v>1.9300000000000001E-2</v>
      </c>
      <c r="AN337" s="14">
        <v>2.96</v>
      </c>
      <c r="AO337" s="13">
        <f t="shared" si="25"/>
        <v>58.450393035088091</v>
      </c>
      <c r="AQ337" s="12">
        <f t="shared" si="29"/>
        <v>2.5000000000000001E-2</v>
      </c>
      <c r="AT337" s="23"/>
    </row>
    <row r="338" spans="1:46" ht="12.75" customHeight="1" x14ac:dyDescent="0.2">
      <c r="A338" s="6">
        <v>32</v>
      </c>
      <c r="B338" s="6">
        <v>3</v>
      </c>
      <c r="C338" s="7">
        <v>39875</v>
      </c>
      <c r="D338" s="6" t="s">
        <v>174</v>
      </c>
      <c r="E338" s="8" t="s">
        <v>175</v>
      </c>
      <c r="F338" s="9" t="s">
        <v>176</v>
      </c>
      <c r="G338" s="9" t="s">
        <v>154</v>
      </c>
      <c r="H338" s="9" t="s">
        <v>155</v>
      </c>
      <c r="I338" s="6" t="s">
        <v>49</v>
      </c>
      <c r="J338" s="6">
        <v>2</v>
      </c>
      <c r="K338" s="6">
        <v>9</v>
      </c>
      <c r="L338" s="6" t="s">
        <v>167</v>
      </c>
      <c r="M338" s="6" t="s">
        <v>177</v>
      </c>
      <c r="N338" s="6"/>
      <c r="O338" s="6"/>
      <c r="P338" s="10">
        <v>4</v>
      </c>
      <c r="Q338" s="10" t="str">
        <f t="shared" si="26"/>
        <v>0-5</v>
      </c>
      <c r="R338" s="6" t="s">
        <v>52</v>
      </c>
      <c r="S338" s="6">
        <v>7</v>
      </c>
      <c r="T338" t="s">
        <v>130</v>
      </c>
      <c r="U338" t="s">
        <v>69</v>
      </c>
      <c r="V338" t="s">
        <v>70</v>
      </c>
      <c r="W338" t="s">
        <v>56</v>
      </c>
      <c r="X338" s="6"/>
      <c r="Y338" s="10" t="s">
        <v>57</v>
      </c>
      <c r="Z338" s="10" t="s">
        <v>61</v>
      </c>
      <c r="AB338" s="11">
        <v>2</v>
      </c>
      <c r="AJ338" s="12">
        <f t="shared" si="27"/>
        <v>7.5</v>
      </c>
      <c r="AL338" s="13">
        <f t="shared" si="28"/>
        <v>2</v>
      </c>
      <c r="AM338" s="14">
        <v>1.9400000000000001E-2</v>
      </c>
      <c r="AN338" s="14">
        <v>2.8527999999999998</v>
      </c>
      <c r="AO338" s="13">
        <f t="shared" si="25"/>
        <v>6.0838220437352977</v>
      </c>
      <c r="AQ338" s="12">
        <f t="shared" si="29"/>
        <v>0.05</v>
      </c>
      <c r="AT338" s="23"/>
    </row>
    <row r="339" spans="1:46" ht="12.75" customHeight="1" x14ac:dyDescent="0.2">
      <c r="A339" s="6">
        <v>32</v>
      </c>
      <c r="B339" s="6">
        <v>3</v>
      </c>
      <c r="C339" s="7">
        <v>39875</v>
      </c>
      <c r="D339" s="6" t="s">
        <v>174</v>
      </c>
      <c r="E339" s="8" t="s">
        <v>175</v>
      </c>
      <c r="F339" s="9" t="s">
        <v>176</v>
      </c>
      <c r="G339" s="9" t="s">
        <v>154</v>
      </c>
      <c r="H339" s="9" t="s">
        <v>155</v>
      </c>
      <c r="I339" s="6" t="s">
        <v>49</v>
      </c>
      <c r="J339" s="6">
        <v>2</v>
      </c>
      <c r="K339" s="6">
        <v>9</v>
      </c>
      <c r="L339" s="6" t="s">
        <v>167</v>
      </c>
      <c r="M339" s="6" t="s">
        <v>177</v>
      </c>
      <c r="N339" s="6"/>
      <c r="O339" s="6"/>
      <c r="P339" s="10">
        <v>4</v>
      </c>
      <c r="Q339" s="10" t="str">
        <f t="shared" si="26"/>
        <v>0-5</v>
      </c>
      <c r="R339" s="6" t="s">
        <v>52</v>
      </c>
      <c r="S339" s="6">
        <v>8</v>
      </c>
      <c r="T339" t="s">
        <v>179</v>
      </c>
      <c r="U339" t="s">
        <v>54</v>
      </c>
      <c r="V339" t="s">
        <v>55</v>
      </c>
      <c r="W339" t="s">
        <v>56</v>
      </c>
      <c r="X339" s="6"/>
      <c r="Y339" s="6" t="s">
        <v>57</v>
      </c>
      <c r="Z339" s="6" t="s">
        <v>58</v>
      </c>
      <c r="AC339" s="11">
        <v>1</v>
      </c>
      <c r="AJ339" s="12">
        <f t="shared" si="27"/>
        <v>15</v>
      </c>
      <c r="AL339" s="13">
        <f t="shared" si="28"/>
        <v>1</v>
      </c>
      <c r="AM339" s="14">
        <v>1.26E-2</v>
      </c>
      <c r="AN339" s="14">
        <v>3.0672999999999999</v>
      </c>
      <c r="AO339" s="13">
        <f t="shared" si="25"/>
        <v>51.026439339633377</v>
      </c>
      <c r="AQ339" s="12">
        <f t="shared" si="29"/>
        <v>2.5000000000000001E-2</v>
      </c>
      <c r="AT339" s="23"/>
    </row>
    <row r="340" spans="1:46" ht="12.75" customHeight="1" x14ac:dyDescent="0.2">
      <c r="A340" s="6">
        <v>32</v>
      </c>
      <c r="B340" s="6">
        <v>3</v>
      </c>
      <c r="C340" s="7">
        <v>39875</v>
      </c>
      <c r="D340" s="6" t="s">
        <v>174</v>
      </c>
      <c r="E340" s="8" t="s">
        <v>175</v>
      </c>
      <c r="F340" s="9" t="s">
        <v>176</v>
      </c>
      <c r="G340" s="9" t="s">
        <v>154</v>
      </c>
      <c r="H340" s="9" t="s">
        <v>155</v>
      </c>
      <c r="I340" s="6" t="s">
        <v>49</v>
      </c>
      <c r="J340" s="6">
        <v>2</v>
      </c>
      <c r="K340" s="6">
        <v>9</v>
      </c>
      <c r="L340" s="6" t="s">
        <v>167</v>
      </c>
      <c r="M340" s="6" t="s">
        <v>177</v>
      </c>
      <c r="N340" s="6"/>
      <c r="O340" s="6"/>
      <c r="P340" s="10">
        <v>4</v>
      </c>
      <c r="Q340" s="10" t="str">
        <f t="shared" si="26"/>
        <v>0-5</v>
      </c>
      <c r="R340" s="6" t="s">
        <v>52</v>
      </c>
      <c r="S340" s="6">
        <v>9</v>
      </c>
      <c r="T340" t="s">
        <v>106</v>
      </c>
      <c r="U340" t="s">
        <v>54</v>
      </c>
      <c r="V340" t="s">
        <v>107</v>
      </c>
      <c r="W340" t="s">
        <v>56</v>
      </c>
      <c r="X340" s="6"/>
      <c r="Y340" s="6" t="s">
        <v>57</v>
      </c>
      <c r="Z340" s="6" t="s">
        <v>61</v>
      </c>
      <c r="AA340" s="11">
        <v>2</v>
      </c>
      <c r="AJ340" s="12">
        <f t="shared" si="27"/>
        <v>2.5</v>
      </c>
      <c r="AL340" s="13">
        <f t="shared" si="28"/>
        <v>2</v>
      </c>
      <c r="AM340" s="14">
        <v>2.1299999999999999E-2</v>
      </c>
      <c r="AN340" s="14">
        <v>2.8235000000000001</v>
      </c>
      <c r="AO340" s="13">
        <f t="shared" si="25"/>
        <v>0.28311522044385118</v>
      </c>
      <c r="AQ340" s="12">
        <f t="shared" si="29"/>
        <v>0.05</v>
      </c>
      <c r="AT340" s="23"/>
    </row>
    <row r="341" spans="1:46" ht="12.75" customHeight="1" x14ac:dyDescent="0.2">
      <c r="A341" s="6">
        <v>32</v>
      </c>
      <c r="B341" s="6">
        <v>3</v>
      </c>
      <c r="C341" s="7">
        <v>39875</v>
      </c>
      <c r="D341" s="6" t="s">
        <v>174</v>
      </c>
      <c r="E341" s="8" t="s">
        <v>175</v>
      </c>
      <c r="F341" s="9" t="s">
        <v>176</v>
      </c>
      <c r="G341" s="9" t="s">
        <v>154</v>
      </c>
      <c r="H341" s="9" t="s">
        <v>155</v>
      </c>
      <c r="I341" s="6" t="s">
        <v>49</v>
      </c>
      <c r="J341" s="6">
        <v>2</v>
      </c>
      <c r="K341" s="6">
        <v>9</v>
      </c>
      <c r="L341" s="6" t="s">
        <v>167</v>
      </c>
      <c r="M341" s="6" t="s">
        <v>177</v>
      </c>
      <c r="N341" s="6"/>
      <c r="O341" s="6"/>
      <c r="P341" s="10">
        <v>4</v>
      </c>
      <c r="Q341" s="10" t="str">
        <f t="shared" si="26"/>
        <v>0-5</v>
      </c>
      <c r="R341" s="6" t="s">
        <v>52</v>
      </c>
      <c r="S341" s="6">
        <v>10</v>
      </c>
      <c r="T341" s="16" t="s">
        <v>122</v>
      </c>
      <c r="U341" s="16" t="s">
        <v>75</v>
      </c>
      <c r="V341" s="16" t="s">
        <v>107</v>
      </c>
      <c r="W341" s="16" t="s">
        <v>56</v>
      </c>
      <c r="X341" s="6"/>
      <c r="Y341" s="6" t="s">
        <v>57</v>
      </c>
      <c r="Z341" s="6" t="s">
        <v>61</v>
      </c>
      <c r="AA341" s="11">
        <v>1</v>
      </c>
      <c r="AJ341" s="12">
        <f t="shared" si="27"/>
        <v>2.5</v>
      </c>
      <c r="AL341" s="13">
        <f t="shared" si="28"/>
        <v>1</v>
      </c>
      <c r="AM341" s="14">
        <v>9.2999999999999992E-3</v>
      </c>
      <c r="AN341" s="14">
        <v>3.03</v>
      </c>
      <c r="AO341" s="13">
        <f t="shared" si="25"/>
        <v>0.14936236267050898</v>
      </c>
      <c r="AQ341" s="12">
        <f t="shared" si="29"/>
        <v>2.5000000000000001E-2</v>
      </c>
      <c r="AT341" s="23"/>
    </row>
    <row r="342" spans="1:46" ht="12.75" customHeight="1" x14ac:dyDescent="0.2">
      <c r="A342" s="6">
        <v>32</v>
      </c>
      <c r="B342" s="6">
        <v>3</v>
      </c>
      <c r="C342" s="7">
        <v>39875</v>
      </c>
      <c r="D342" s="6" t="s">
        <v>174</v>
      </c>
      <c r="E342" s="8" t="s">
        <v>175</v>
      </c>
      <c r="F342" s="9" t="s">
        <v>176</v>
      </c>
      <c r="G342" s="9" t="s">
        <v>154</v>
      </c>
      <c r="H342" s="9" t="s">
        <v>155</v>
      </c>
      <c r="I342" s="6" t="s">
        <v>49</v>
      </c>
      <c r="J342" s="6">
        <v>2</v>
      </c>
      <c r="K342" s="6">
        <v>9</v>
      </c>
      <c r="L342" s="6" t="s">
        <v>167</v>
      </c>
      <c r="M342" s="6" t="s">
        <v>177</v>
      </c>
      <c r="N342" s="6"/>
      <c r="O342" s="6"/>
      <c r="P342" s="10">
        <v>4</v>
      </c>
      <c r="Q342" s="10" t="str">
        <f t="shared" si="26"/>
        <v>0-5</v>
      </c>
      <c r="R342" s="6" t="s">
        <v>52</v>
      </c>
      <c r="S342" s="6">
        <v>11</v>
      </c>
      <c r="T342" s="19" t="s">
        <v>85</v>
      </c>
      <c r="U342" s="6" t="s">
        <v>54</v>
      </c>
      <c r="V342" s="6" t="s">
        <v>86</v>
      </c>
      <c r="W342" s="6" t="s">
        <v>56</v>
      </c>
      <c r="X342" s="6"/>
      <c r="Y342" s="6" t="s">
        <v>57</v>
      </c>
      <c r="Z342" s="6" t="s">
        <v>61</v>
      </c>
      <c r="AA342" s="11">
        <v>1</v>
      </c>
      <c r="AJ342" s="12">
        <f t="shared" si="27"/>
        <v>2.5</v>
      </c>
      <c r="AL342" s="13">
        <f t="shared" si="28"/>
        <v>1</v>
      </c>
      <c r="AM342" s="14">
        <v>8.8999999999999999E-3</v>
      </c>
      <c r="AN342" s="14">
        <v>3</v>
      </c>
      <c r="AO342" s="13">
        <f t="shared" ref="AO342:AO385" si="30">AM342*(AJ342^AN342)</f>
        <v>0.13906250000000001</v>
      </c>
      <c r="AQ342" s="12">
        <f t="shared" si="29"/>
        <v>2.5000000000000001E-2</v>
      </c>
      <c r="AT342" s="23"/>
    </row>
    <row r="343" spans="1:46" ht="12.75" customHeight="1" x14ac:dyDescent="0.2">
      <c r="A343" s="6">
        <v>32</v>
      </c>
      <c r="B343" s="6">
        <v>3</v>
      </c>
      <c r="C343" s="7">
        <v>39875</v>
      </c>
      <c r="D343" s="6" t="s">
        <v>174</v>
      </c>
      <c r="E343" s="8" t="s">
        <v>175</v>
      </c>
      <c r="F343" s="9" t="s">
        <v>176</v>
      </c>
      <c r="G343" s="9" t="s">
        <v>154</v>
      </c>
      <c r="H343" s="9" t="s">
        <v>155</v>
      </c>
      <c r="I343" s="6" t="s">
        <v>49</v>
      </c>
      <c r="J343" s="6">
        <v>2</v>
      </c>
      <c r="K343" s="6">
        <v>9</v>
      </c>
      <c r="L343" s="6" t="s">
        <v>167</v>
      </c>
      <c r="M343" s="6" t="s">
        <v>177</v>
      </c>
      <c r="N343" s="6"/>
      <c r="O343" s="6"/>
      <c r="P343" s="10">
        <v>4</v>
      </c>
      <c r="Q343" s="10" t="str">
        <f t="shared" si="26"/>
        <v>0-5</v>
      </c>
      <c r="R343" s="6" t="s">
        <v>52</v>
      </c>
      <c r="S343" s="6">
        <v>12</v>
      </c>
      <c r="T343" t="s">
        <v>78</v>
      </c>
      <c r="U343" s="16" t="s">
        <v>75</v>
      </c>
      <c r="V343" t="s">
        <v>79</v>
      </c>
      <c r="W343" t="s">
        <v>56</v>
      </c>
      <c r="X343" s="6"/>
      <c r="Y343" s="10" t="s">
        <v>57</v>
      </c>
      <c r="Z343" s="10" t="s">
        <v>61</v>
      </c>
      <c r="AA343" s="11">
        <v>1</v>
      </c>
      <c r="AJ343" s="12">
        <f t="shared" si="27"/>
        <v>2.5</v>
      </c>
      <c r="AL343" s="13">
        <f t="shared" si="28"/>
        <v>1</v>
      </c>
      <c r="AM343" s="14">
        <v>1.09E-2</v>
      </c>
      <c r="AN343" s="14">
        <v>3.0249000000000001</v>
      </c>
      <c r="AO343" s="13">
        <f t="shared" si="30"/>
        <v>0.17424295598865394</v>
      </c>
      <c r="AQ343" s="12">
        <f t="shared" si="29"/>
        <v>2.5000000000000001E-2</v>
      </c>
      <c r="AT343" s="23"/>
    </row>
    <row r="344" spans="1:46" ht="12.75" customHeight="1" x14ac:dyDescent="0.2">
      <c r="A344" s="6">
        <v>33</v>
      </c>
      <c r="B344" s="6">
        <v>3</v>
      </c>
      <c r="C344" s="7">
        <v>39875</v>
      </c>
      <c r="D344" s="6" t="s">
        <v>174</v>
      </c>
      <c r="E344" s="8" t="s">
        <v>175</v>
      </c>
      <c r="F344" s="9" t="s">
        <v>176</v>
      </c>
      <c r="G344" s="9" t="s">
        <v>154</v>
      </c>
      <c r="H344" s="9" t="s">
        <v>155</v>
      </c>
      <c r="I344" s="6" t="s">
        <v>49</v>
      </c>
      <c r="J344" s="6">
        <v>2</v>
      </c>
      <c r="K344" s="6">
        <v>10</v>
      </c>
      <c r="L344" s="6" t="s">
        <v>167</v>
      </c>
      <c r="M344" s="6" t="s">
        <v>177</v>
      </c>
      <c r="N344" s="6"/>
      <c r="O344" s="6"/>
      <c r="P344" s="10">
        <v>4</v>
      </c>
      <c r="Q344" s="10" t="str">
        <f t="shared" si="26"/>
        <v>0-5</v>
      </c>
      <c r="R344" s="6" t="s">
        <v>102</v>
      </c>
      <c r="S344" s="6">
        <v>1</v>
      </c>
      <c r="T344" t="s">
        <v>164</v>
      </c>
      <c r="U344" t="s">
        <v>162</v>
      </c>
      <c r="V344" t="s">
        <v>163</v>
      </c>
      <c r="W344" t="s">
        <v>56</v>
      </c>
      <c r="X344" s="6"/>
      <c r="Y344" s="10" t="s">
        <v>57</v>
      </c>
      <c r="Z344" s="10" t="s">
        <v>61</v>
      </c>
      <c r="AA344" s="11">
        <v>6</v>
      </c>
      <c r="AJ344" s="12">
        <f t="shared" si="27"/>
        <v>2.5</v>
      </c>
      <c r="AL344" s="13">
        <f t="shared" si="28"/>
        <v>6</v>
      </c>
      <c r="AM344" s="14">
        <v>1.5599999999999999E-2</v>
      </c>
      <c r="AN344" s="14">
        <v>3.13</v>
      </c>
      <c r="AO344" s="13">
        <f t="shared" si="30"/>
        <v>0.27458501045858014</v>
      </c>
      <c r="AQ344" s="12">
        <f t="shared" si="29"/>
        <v>0.15</v>
      </c>
      <c r="AT344" s="23"/>
    </row>
    <row r="345" spans="1:46" ht="12.75" customHeight="1" x14ac:dyDescent="0.2">
      <c r="A345" s="6">
        <v>33</v>
      </c>
      <c r="B345" s="6">
        <v>3</v>
      </c>
      <c r="C345" s="7">
        <v>39875</v>
      </c>
      <c r="D345" s="6" t="s">
        <v>174</v>
      </c>
      <c r="E345" s="8" t="s">
        <v>175</v>
      </c>
      <c r="F345" s="9" t="s">
        <v>176</v>
      </c>
      <c r="G345" s="9" t="s">
        <v>154</v>
      </c>
      <c r="H345" s="9" t="s">
        <v>155</v>
      </c>
      <c r="I345" s="6" t="s">
        <v>49</v>
      </c>
      <c r="J345" s="6">
        <v>2</v>
      </c>
      <c r="K345" s="6">
        <v>10</v>
      </c>
      <c r="L345" s="6" t="s">
        <v>167</v>
      </c>
      <c r="M345" s="6" t="s">
        <v>177</v>
      </c>
      <c r="N345" s="6"/>
      <c r="O345" s="6"/>
      <c r="P345" s="10">
        <v>4</v>
      </c>
      <c r="Q345" s="10" t="str">
        <f t="shared" si="26"/>
        <v>0-5</v>
      </c>
      <c r="R345" s="6" t="s">
        <v>102</v>
      </c>
      <c r="S345" s="6">
        <v>2</v>
      </c>
      <c r="T345" t="s">
        <v>53</v>
      </c>
      <c r="U345" t="s">
        <v>54</v>
      </c>
      <c r="V345" t="s">
        <v>55</v>
      </c>
      <c r="W345" t="s">
        <v>56</v>
      </c>
      <c r="X345" s="6"/>
      <c r="Y345" s="6" t="s">
        <v>57</v>
      </c>
      <c r="Z345" s="6" t="s">
        <v>58</v>
      </c>
      <c r="AA345" s="11">
        <v>2</v>
      </c>
      <c r="AB345" s="11">
        <v>1</v>
      </c>
      <c r="AJ345" s="12">
        <f t="shared" si="27"/>
        <v>4.166666666666667</v>
      </c>
      <c r="AL345" s="13">
        <f t="shared" si="28"/>
        <v>3</v>
      </c>
      <c r="AM345" s="14">
        <v>9.2999999999999992E-3</v>
      </c>
      <c r="AN345" s="14">
        <v>3.07</v>
      </c>
      <c r="AO345" s="13">
        <f t="shared" si="30"/>
        <v>0.74342033532447072</v>
      </c>
      <c r="AQ345" s="12">
        <f t="shared" si="29"/>
        <v>7.4999999999999997E-2</v>
      </c>
      <c r="AT345" s="23"/>
    </row>
    <row r="346" spans="1:46" ht="12.75" customHeight="1" x14ac:dyDescent="0.2">
      <c r="A346" s="6">
        <v>33</v>
      </c>
      <c r="B346" s="6">
        <v>3</v>
      </c>
      <c r="C346" s="7">
        <v>39875</v>
      </c>
      <c r="D346" s="6" t="s">
        <v>174</v>
      </c>
      <c r="E346" s="8" t="s">
        <v>175</v>
      </c>
      <c r="F346" s="9" t="s">
        <v>176</v>
      </c>
      <c r="G346" s="9" t="s">
        <v>154</v>
      </c>
      <c r="H346" s="9" t="s">
        <v>155</v>
      </c>
      <c r="I346" s="6" t="s">
        <v>49</v>
      </c>
      <c r="J346" s="6">
        <v>2</v>
      </c>
      <c r="K346" s="6">
        <v>10</v>
      </c>
      <c r="L346" s="6" t="s">
        <v>167</v>
      </c>
      <c r="M346" s="6" t="s">
        <v>177</v>
      </c>
      <c r="N346" s="6"/>
      <c r="O346" s="6"/>
      <c r="P346" s="10">
        <v>4</v>
      </c>
      <c r="Q346" s="10" t="str">
        <f t="shared" si="26"/>
        <v>0-5</v>
      </c>
      <c r="R346" s="6" t="s">
        <v>102</v>
      </c>
      <c r="S346" s="6">
        <v>3</v>
      </c>
      <c r="T346" t="s">
        <v>161</v>
      </c>
      <c r="U346" t="s">
        <v>162</v>
      </c>
      <c r="V346" t="s">
        <v>163</v>
      </c>
      <c r="W346" s="20" t="s">
        <v>56</v>
      </c>
      <c r="X346" s="6"/>
      <c r="Y346" s="10" t="s">
        <v>57</v>
      </c>
      <c r="Z346" s="10" t="s">
        <v>61</v>
      </c>
      <c r="AA346" s="11">
        <v>1</v>
      </c>
      <c r="AB346" s="11">
        <v>14</v>
      </c>
      <c r="AC346" s="11">
        <v>1</v>
      </c>
      <c r="AJ346" s="12">
        <f t="shared" si="27"/>
        <v>7.65625</v>
      </c>
      <c r="AL346" s="13">
        <f t="shared" si="28"/>
        <v>16</v>
      </c>
      <c r="AM346" s="14">
        <v>1.9300000000000001E-2</v>
      </c>
      <c r="AN346" s="14">
        <v>2.96</v>
      </c>
      <c r="AO346" s="13">
        <f t="shared" si="30"/>
        <v>7.9844495824740314</v>
      </c>
      <c r="AQ346" s="12">
        <f t="shared" si="29"/>
        <v>0.4</v>
      </c>
      <c r="AT346" s="23"/>
    </row>
    <row r="347" spans="1:46" ht="12.75" customHeight="1" x14ac:dyDescent="0.2">
      <c r="A347" s="6">
        <v>33</v>
      </c>
      <c r="B347" s="6">
        <v>3</v>
      </c>
      <c r="C347" s="7">
        <v>39875</v>
      </c>
      <c r="D347" s="6" t="s">
        <v>174</v>
      </c>
      <c r="E347" s="8" t="s">
        <v>175</v>
      </c>
      <c r="F347" s="9" t="s">
        <v>176</v>
      </c>
      <c r="G347" s="9" t="s">
        <v>154</v>
      </c>
      <c r="H347" s="9" t="s">
        <v>155</v>
      </c>
      <c r="I347" s="6" t="s">
        <v>49</v>
      </c>
      <c r="J347" s="6">
        <v>2</v>
      </c>
      <c r="K347" s="6">
        <v>10</v>
      </c>
      <c r="L347" s="6" t="s">
        <v>167</v>
      </c>
      <c r="M347" s="6" t="s">
        <v>177</v>
      </c>
      <c r="N347" s="6"/>
      <c r="O347" s="6"/>
      <c r="P347" s="10">
        <v>4</v>
      </c>
      <c r="Q347" s="10" t="str">
        <f t="shared" si="26"/>
        <v>0-5</v>
      </c>
      <c r="R347" s="6" t="s">
        <v>102</v>
      </c>
      <c r="S347" s="6">
        <v>4</v>
      </c>
      <c r="T347" t="s">
        <v>186</v>
      </c>
      <c r="U347" t="s">
        <v>54</v>
      </c>
      <c r="V347" t="s">
        <v>181</v>
      </c>
      <c r="W347" t="s">
        <v>56</v>
      </c>
      <c r="X347" s="6"/>
      <c r="Y347" s="6" t="s">
        <v>57</v>
      </c>
      <c r="Z347" s="6" t="s">
        <v>64</v>
      </c>
      <c r="AA347" s="11">
        <v>1</v>
      </c>
      <c r="AJ347" s="12">
        <f t="shared" si="27"/>
        <v>2.5</v>
      </c>
      <c r="AK347" s="14">
        <f t="shared" ref="AK347:AK352" si="31">AJ347/1.15239</f>
        <v>2.1694044550889888</v>
      </c>
      <c r="AL347" s="13">
        <f t="shared" si="28"/>
        <v>1</v>
      </c>
      <c r="AM347" s="14">
        <v>5.8999999999999999E-3</v>
      </c>
      <c r="AN347" s="14">
        <v>3.3919999999999999</v>
      </c>
      <c r="AO347" s="13">
        <f t="shared" si="30"/>
        <v>0.13202753686307059</v>
      </c>
      <c r="AQ347" s="12">
        <f t="shared" si="29"/>
        <v>2.5000000000000001E-2</v>
      </c>
      <c r="AT347" s="23"/>
    </row>
    <row r="348" spans="1:46" ht="12.75" customHeight="1" x14ac:dyDescent="0.2">
      <c r="A348" s="6">
        <v>33</v>
      </c>
      <c r="B348" s="6">
        <v>3</v>
      </c>
      <c r="C348" s="7">
        <v>39875</v>
      </c>
      <c r="D348" s="6" t="s">
        <v>174</v>
      </c>
      <c r="E348" s="8" t="s">
        <v>175</v>
      </c>
      <c r="F348" s="9" t="s">
        <v>176</v>
      </c>
      <c r="G348" s="9" t="s">
        <v>154</v>
      </c>
      <c r="H348" s="9" t="s">
        <v>155</v>
      </c>
      <c r="I348" s="6" t="s">
        <v>49</v>
      </c>
      <c r="J348" s="6">
        <v>2</v>
      </c>
      <c r="K348" s="6">
        <v>10</v>
      </c>
      <c r="L348" s="6" t="s">
        <v>167</v>
      </c>
      <c r="M348" s="6" t="s">
        <v>177</v>
      </c>
      <c r="N348" s="6"/>
      <c r="O348" s="6"/>
      <c r="P348" s="10">
        <v>4</v>
      </c>
      <c r="Q348" s="10" t="str">
        <f t="shared" si="26"/>
        <v>0-5</v>
      </c>
      <c r="R348" s="6" t="s">
        <v>102</v>
      </c>
      <c r="S348" s="6">
        <v>5</v>
      </c>
      <c r="T348" t="s">
        <v>186</v>
      </c>
      <c r="U348" t="s">
        <v>54</v>
      </c>
      <c r="V348" t="s">
        <v>181</v>
      </c>
      <c r="W348" t="s">
        <v>56</v>
      </c>
      <c r="X348" s="6"/>
      <c r="Y348" s="10" t="s">
        <v>57</v>
      </c>
      <c r="Z348" s="10" t="s">
        <v>58</v>
      </c>
      <c r="AD348" s="11">
        <v>1</v>
      </c>
      <c r="AJ348" s="12">
        <f t="shared" si="27"/>
        <v>25</v>
      </c>
      <c r="AK348" s="14">
        <f t="shared" si="31"/>
        <v>21.694044550889888</v>
      </c>
      <c r="AL348" s="13">
        <f t="shared" si="28"/>
        <v>1</v>
      </c>
      <c r="AM348" s="14">
        <v>5.8999999999999999E-3</v>
      </c>
      <c r="AN348" s="14">
        <v>3.3919999999999999</v>
      </c>
      <c r="AO348" s="13">
        <f t="shared" si="30"/>
        <v>325.58509950248845</v>
      </c>
      <c r="AQ348" s="12">
        <f t="shared" si="29"/>
        <v>2.5000000000000001E-2</v>
      </c>
      <c r="AT348" s="23"/>
    </row>
    <row r="349" spans="1:46" ht="12.75" customHeight="1" x14ac:dyDescent="0.2">
      <c r="A349" s="6">
        <v>33</v>
      </c>
      <c r="B349" s="6">
        <v>3</v>
      </c>
      <c r="C349" s="7">
        <v>39875</v>
      </c>
      <c r="D349" s="6" t="s">
        <v>174</v>
      </c>
      <c r="E349" s="8" t="s">
        <v>175</v>
      </c>
      <c r="F349" s="9" t="s">
        <v>176</v>
      </c>
      <c r="G349" s="9" t="s">
        <v>154</v>
      </c>
      <c r="H349" s="9" t="s">
        <v>155</v>
      </c>
      <c r="I349" s="6" t="s">
        <v>49</v>
      </c>
      <c r="J349" s="6">
        <v>2</v>
      </c>
      <c r="K349" s="6">
        <v>10</v>
      </c>
      <c r="L349" s="6" t="s">
        <v>167</v>
      </c>
      <c r="M349" s="6" t="s">
        <v>177</v>
      </c>
      <c r="N349" s="6"/>
      <c r="O349" s="6"/>
      <c r="P349" s="10">
        <v>4</v>
      </c>
      <c r="Q349" s="10" t="str">
        <f t="shared" si="26"/>
        <v>0-5</v>
      </c>
      <c r="R349" s="6" t="s">
        <v>102</v>
      </c>
      <c r="S349" s="6">
        <v>6</v>
      </c>
      <c r="T349" t="s">
        <v>186</v>
      </c>
      <c r="U349" t="s">
        <v>54</v>
      </c>
      <c r="V349" t="s">
        <v>181</v>
      </c>
      <c r="W349" t="s">
        <v>56</v>
      </c>
      <c r="X349" s="6"/>
      <c r="Y349" s="6" t="s">
        <v>57</v>
      </c>
      <c r="Z349" s="6" t="s">
        <v>58</v>
      </c>
      <c r="AA349" s="11">
        <v>2</v>
      </c>
      <c r="AB349" s="11">
        <v>3</v>
      </c>
      <c r="AJ349" s="12">
        <f t="shared" si="27"/>
        <v>5.5</v>
      </c>
      <c r="AK349" s="14">
        <f t="shared" si="31"/>
        <v>4.7726898011957752</v>
      </c>
      <c r="AL349" s="13">
        <f t="shared" si="28"/>
        <v>5</v>
      </c>
      <c r="AM349" s="14">
        <v>5.8999999999999999E-3</v>
      </c>
      <c r="AN349" s="14">
        <v>3.3919999999999999</v>
      </c>
      <c r="AO349" s="13">
        <f t="shared" si="30"/>
        <v>1.9149712334109732</v>
      </c>
      <c r="AQ349" s="12">
        <f t="shared" si="29"/>
        <v>0.125</v>
      </c>
      <c r="AT349" s="23"/>
    </row>
    <row r="350" spans="1:46" ht="12.75" customHeight="1" x14ac:dyDescent="0.2">
      <c r="A350" s="6">
        <v>33</v>
      </c>
      <c r="B350" s="6">
        <v>3</v>
      </c>
      <c r="C350" s="7">
        <v>39875</v>
      </c>
      <c r="D350" s="6" t="s">
        <v>174</v>
      </c>
      <c r="E350" s="8" t="s">
        <v>175</v>
      </c>
      <c r="F350" s="9" t="s">
        <v>176</v>
      </c>
      <c r="G350" s="9" t="s">
        <v>154</v>
      </c>
      <c r="H350" s="9" t="s">
        <v>155</v>
      </c>
      <c r="I350" s="6" t="s">
        <v>49</v>
      </c>
      <c r="J350" s="6">
        <v>2</v>
      </c>
      <c r="K350" s="6">
        <v>10</v>
      </c>
      <c r="L350" s="6" t="s">
        <v>167</v>
      </c>
      <c r="M350" s="6" t="s">
        <v>177</v>
      </c>
      <c r="N350" s="6"/>
      <c r="O350" s="6"/>
      <c r="P350" s="10">
        <v>4</v>
      </c>
      <c r="Q350" s="10" t="str">
        <f t="shared" si="26"/>
        <v>0-5</v>
      </c>
      <c r="R350" s="6" t="s">
        <v>102</v>
      </c>
      <c r="S350" s="6">
        <v>7</v>
      </c>
      <c r="T350" t="s">
        <v>186</v>
      </c>
      <c r="U350" t="s">
        <v>54</v>
      </c>
      <c r="V350" t="s">
        <v>181</v>
      </c>
      <c r="W350" t="s">
        <v>56</v>
      </c>
      <c r="X350" s="6"/>
      <c r="Y350" s="10" t="s">
        <v>57</v>
      </c>
      <c r="Z350" s="10" t="s">
        <v>61</v>
      </c>
      <c r="AA350" s="11">
        <v>500</v>
      </c>
      <c r="AJ350" s="12">
        <f t="shared" si="27"/>
        <v>2.5</v>
      </c>
      <c r="AK350" s="14">
        <f t="shared" si="31"/>
        <v>2.1694044550889888</v>
      </c>
      <c r="AL350" s="13">
        <f t="shared" si="28"/>
        <v>500</v>
      </c>
      <c r="AM350" s="14">
        <v>5.8999999999999999E-3</v>
      </c>
      <c r="AN350" s="14">
        <v>3.3919999999999999</v>
      </c>
      <c r="AO350" s="13">
        <f t="shared" si="30"/>
        <v>0.13202753686307059</v>
      </c>
      <c r="AQ350" s="12">
        <f t="shared" si="29"/>
        <v>12.5</v>
      </c>
      <c r="AT350" s="23"/>
    </row>
    <row r="351" spans="1:46" ht="12.75" customHeight="1" x14ac:dyDescent="0.2">
      <c r="A351" s="6">
        <v>33</v>
      </c>
      <c r="B351" s="6">
        <v>3</v>
      </c>
      <c r="C351" s="7">
        <v>39875</v>
      </c>
      <c r="D351" s="6" t="s">
        <v>174</v>
      </c>
      <c r="E351" s="8" t="s">
        <v>175</v>
      </c>
      <c r="F351" s="9" t="s">
        <v>176</v>
      </c>
      <c r="G351" s="9" t="s">
        <v>154</v>
      </c>
      <c r="H351" s="9" t="s">
        <v>155</v>
      </c>
      <c r="I351" s="6" t="s">
        <v>49</v>
      </c>
      <c r="J351" s="6">
        <v>2</v>
      </c>
      <c r="K351" s="6">
        <v>10</v>
      </c>
      <c r="L351" s="6" t="s">
        <v>167</v>
      </c>
      <c r="M351" s="6" t="s">
        <v>177</v>
      </c>
      <c r="N351" s="6"/>
      <c r="O351" s="6"/>
      <c r="P351" s="10">
        <v>4</v>
      </c>
      <c r="Q351" s="10" t="str">
        <f t="shared" si="26"/>
        <v>0-5</v>
      </c>
      <c r="R351" s="6" t="s">
        <v>102</v>
      </c>
      <c r="S351" s="6">
        <v>8</v>
      </c>
      <c r="T351" t="s">
        <v>186</v>
      </c>
      <c r="U351" t="s">
        <v>54</v>
      </c>
      <c r="V351" t="s">
        <v>181</v>
      </c>
      <c r="W351" t="s">
        <v>56</v>
      </c>
      <c r="X351" s="6"/>
      <c r="Y351" s="10" t="s">
        <v>57</v>
      </c>
      <c r="Z351" s="10" t="s">
        <v>58</v>
      </c>
      <c r="AB351" s="11">
        <v>1</v>
      </c>
      <c r="AJ351" s="12">
        <f t="shared" si="27"/>
        <v>7.5</v>
      </c>
      <c r="AK351" s="14">
        <f t="shared" si="31"/>
        <v>6.5082133652669665</v>
      </c>
      <c r="AL351" s="13">
        <f t="shared" si="28"/>
        <v>1</v>
      </c>
      <c r="AM351" s="14">
        <v>5.8999999999999999E-3</v>
      </c>
      <c r="AN351" s="14">
        <v>3.3919999999999999</v>
      </c>
      <c r="AO351" s="13">
        <f t="shared" si="30"/>
        <v>5.4835248643881718</v>
      </c>
      <c r="AQ351" s="12">
        <f t="shared" si="29"/>
        <v>2.5000000000000001E-2</v>
      </c>
      <c r="AT351" s="23"/>
    </row>
    <row r="352" spans="1:46" ht="12.75" customHeight="1" x14ac:dyDescent="0.2">
      <c r="A352" s="6">
        <v>33</v>
      </c>
      <c r="B352" s="6">
        <v>3</v>
      </c>
      <c r="C352" s="7">
        <v>39875</v>
      </c>
      <c r="D352" s="6" t="s">
        <v>174</v>
      </c>
      <c r="E352" s="8" t="s">
        <v>175</v>
      </c>
      <c r="F352" s="9" t="s">
        <v>176</v>
      </c>
      <c r="G352" s="9" t="s">
        <v>154</v>
      </c>
      <c r="H352" s="9" t="s">
        <v>155</v>
      </c>
      <c r="I352" s="6" t="s">
        <v>49</v>
      </c>
      <c r="J352" s="6">
        <v>2</v>
      </c>
      <c r="K352" s="6">
        <v>10</v>
      </c>
      <c r="L352" s="6" t="s">
        <v>167</v>
      </c>
      <c r="M352" s="6" t="s">
        <v>177</v>
      </c>
      <c r="N352" s="6"/>
      <c r="O352" s="6"/>
      <c r="P352" s="10">
        <v>4</v>
      </c>
      <c r="Q352" s="10" t="str">
        <f t="shared" si="26"/>
        <v>0-5</v>
      </c>
      <c r="R352" s="6" t="s">
        <v>102</v>
      </c>
      <c r="S352" s="6">
        <v>9</v>
      </c>
      <c r="T352" t="s">
        <v>186</v>
      </c>
      <c r="U352" t="s">
        <v>54</v>
      </c>
      <c r="V352" t="s">
        <v>181</v>
      </c>
      <c r="W352" t="s">
        <v>56</v>
      </c>
      <c r="X352" s="6"/>
      <c r="Y352" s="6" t="s">
        <v>57</v>
      </c>
      <c r="Z352" s="6" t="s">
        <v>61</v>
      </c>
      <c r="AA352" s="11">
        <v>3</v>
      </c>
      <c r="AJ352" s="12">
        <f t="shared" si="27"/>
        <v>2.5</v>
      </c>
      <c r="AK352" s="14">
        <f t="shared" si="31"/>
        <v>2.1694044550889888</v>
      </c>
      <c r="AL352" s="13">
        <f t="shared" si="28"/>
        <v>3</v>
      </c>
      <c r="AM352" s="14">
        <v>5.8999999999999999E-3</v>
      </c>
      <c r="AN352" s="14">
        <v>3.3919999999999999</v>
      </c>
      <c r="AO352" s="13">
        <f t="shared" si="30"/>
        <v>0.13202753686307059</v>
      </c>
      <c r="AQ352" s="12">
        <f t="shared" si="29"/>
        <v>7.4999999999999997E-2</v>
      </c>
      <c r="AT352" s="23"/>
    </row>
    <row r="353" spans="1:51" ht="12.75" customHeight="1" x14ac:dyDescent="0.2">
      <c r="A353" s="6">
        <v>33</v>
      </c>
      <c r="B353" s="6">
        <v>3</v>
      </c>
      <c r="C353" s="7">
        <v>39875</v>
      </c>
      <c r="D353" s="6" t="s">
        <v>174</v>
      </c>
      <c r="E353" s="8" t="s">
        <v>175</v>
      </c>
      <c r="F353" s="9" t="s">
        <v>176</v>
      </c>
      <c r="G353" s="9" t="s">
        <v>154</v>
      </c>
      <c r="H353" s="9" t="s">
        <v>155</v>
      </c>
      <c r="I353" s="6" t="s">
        <v>49</v>
      </c>
      <c r="J353" s="6">
        <v>2</v>
      </c>
      <c r="K353" s="6">
        <v>10</v>
      </c>
      <c r="L353" s="6" t="s">
        <v>167</v>
      </c>
      <c r="M353" s="6" t="s">
        <v>177</v>
      </c>
      <c r="N353" s="6"/>
      <c r="O353" s="6"/>
      <c r="P353" s="10">
        <v>4</v>
      </c>
      <c r="Q353" s="10" t="str">
        <f t="shared" si="26"/>
        <v>0-5</v>
      </c>
      <c r="R353" s="6" t="s">
        <v>102</v>
      </c>
      <c r="S353" s="6">
        <v>10</v>
      </c>
      <c r="T353" t="s">
        <v>187</v>
      </c>
      <c r="U353" s="16" t="s">
        <v>75</v>
      </c>
      <c r="V353" t="s">
        <v>76</v>
      </c>
      <c r="W353" t="s">
        <v>56</v>
      </c>
      <c r="X353" s="6"/>
      <c r="Y353" s="10" t="s">
        <v>57</v>
      </c>
      <c r="Z353" s="10" t="s">
        <v>61</v>
      </c>
      <c r="AA353" s="11">
        <v>1</v>
      </c>
      <c r="AJ353" s="12">
        <f t="shared" si="27"/>
        <v>2.5</v>
      </c>
      <c r="AK353" s="25">
        <f>AJ353*0.839</f>
        <v>2.0975000000000001</v>
      </c>
      <c r="AL353" s="13">
        <f t="shared" si="28"/>
        <v>1</v>
      </c>
      <c r="AM353" s="13">
        <v>0</v>
      </c>
      <c r="AN353" s="13">
        <v>0.83899999999999997</v>
      </c>
      <c r="AO353" s="13">
        <f t="shared" si="30"/>
        <v>0</v>
      </c>
      <c r="AQ353" s="12">
        <f t="shared" si="29"/>
        <v>2.5000000000000001E-2</v>
      </c>
      <c r="AT353" s="23"/>
    </row>
    <row r="354" spans="1:51" ht="12.75" customHeight="1" x14ac:dyDescent="0.2">
      <c r="A354" s="6">
        <v>33</v>
      </c>
      <c r="B354" s="6">
        <v>3</v>
      </c>
      <c r="C354" s="7">
        <v>39875</v>
      </c>
      <c r="D354" s="6" t="s">
        <v>174</v>
      </c>
      <c r="E354" s="8" t="s">
        <v>175</v>
      </c>
      <c r="F354" s="9" t="s">
        <v>176</v>
      </c>
      <c r="G354" s="9" t="s">
        <v>154</v>
      </c>
      <c r="H354" s="9" t="s">
        <v>155</v>
      </c>
      <c r="I354" s="6" t="s">
        <v>49</v>
      </c>
      <c r="J354" s="6">
        <v>2</v>
      </c>
      <c r="K354" s="6">
        <v>10</v>
      </c>
      <c r="L354" s="6" t="s">
        <v>167</v>
      </c>
      <c r="M354" s="6" t="s">
        <v>177</v>
      </c>
      <c r="N354" s="6"/>
      <c r="O354" s="6"/>
      <c r="P354" s="10">
        <v>4</v>
      </c>
      <c r="Q354" s="10" t="str">
        <f t="shared" si="26"/>
        <v>0-5</v>
      </c>
      <c r="R354" s="6" t="s">
        <v>102</v>
      </c>
      <c r="S354" s="6">
        <v>11</v>
      </c>
      <c r="T354" s="19" t="s">
        <v>85</v>
      </c>
      <c r="U354" s="6" t="s">
        <v>54</v>
      </c>
      <c r="V354" s="6" t="s">
        <v>86</v>
      </c>
      <c r="W354" s="6" t="s">
        <v>56</v>
      </c>
      <c r="X354" s="6"/>
      <c r="Y354" s="6" t="s">
        <v>57</v>
      </c>
      <c r="Z354" s="6" t="s">
        <v>61</v>
      </c>
      <c r="AA354" s="11">
        <v>2</v>
      </c>
      <c r="AJ354" s="12">
        <f t="shared" si="27"/>
        <v>2.5</v>
      </c>
      <c r="AL354" s="13">
        <f t="shared" si="28"/>
        <v>2</v>
      </c>
      <c r="AM354" s="14">
        <v>8.8999999999999999E-3</v>
      </c>
      <c r="AN354" s="14">
        <v>3</v>
      </c>
      <c r="AO354" s="13">
        <f t="shared" si="30"/>
        <v>0.13906250000000001</v>
      </c>
      <c r="AQ354" s="12">
        <f t="shared" si="29"/>
        <v>0.05</v>
      </c>
      <c r="AT354" s="23"/>
    </row>
    <row r="355" spans="1:51" ht="12.75" customHeight="1" x14ac:dyDescent="0.2">
      <c r="A355" s="6">
        <v>169</v>
      </c>
      <c r="B355" s="6">
        <v>3</v>
      </c>
      <c r="C355" s="7">
        <v>39875</v>
      </c>
      <c r="D355" s="6" t="s">
        <v>151</v>
      </c>
      <c r="E355" s="8" t="s">
        <v>175</v>
      </c>
      <c r="F355" s="9" t="s">
        <v>176</v>
      </c>
      <c r="G355" s="9" t="s">
        <v>154</v>
      </c>
      <c r="H355" s="9" t="s">
        <v>155</v>
      </c>
      <c r="I355" s="6" t="s">
        <v>100</v>
      </c>
      <c r="J355" s="6">
        <v>2</v>
      </c>
      <c r="K355" s="6">
        <v>1</v>
      </c>
      <c r="L355" s="6" t="s">
        <v>50</v>
      </c>
      <c r="M355" s="6" t="s">
        <v>177</v>
      </c>
      <c r="N355" s="6"/>
      <c r="O355" s="6"/>
      <c r="P355" s="10">
        <v>8</v>
      </c>
      <c r="Q355" s="10" t="str">
        <f t="shared" si="26"/>
        <v>5-10</v>
      </c>
      <c r="R355" s="6" t="s">
        <v>102</v>
      </c>
      <c r="S355" s="6">
        <v>1</v>
      </c>
      <c r="T355" s="16" t="s">
        <v>71</v>
      </c>
      <c r="U355" s="6" t="s">
        <v>72</v>
      </c>
      <c r="V355" s="16" t="s">
        <v>73</v>
      </c>
      <c r="W355" s="16" t="s">
        <v>56</v>
      </c>
      <c r="X355" s="6"/>
      <c r="Y355" s="6" t="s">
        <v>57</v>
      </c>
      <c r="Z355" s="6" t="s">
        <v>61</v>
      </c>
      <c r="AB355" s="11">
        <v>2</v>
      </c>
      <c r="AJ355" s="12">
        <f t="shared" si="27"/>
        <v>7.5</v>
      </c>
      <c r="AL355" s="13">
        <f t="shared" si="28"/>
        <v>2</v>
      </c>
      <c r="AM355" s="14">
        <v>2.5100000000000001E-2</v>
      </c>
      <c r="AN355" s="14">
        <v>3.0760000000000001</v>
      </c>
      <c r="AO355" s="13">
        <f t="shared" si="30"/>
        <v>12.341335752240466</v>
      </c>
      <c r="AQ355" s="12">
        <f t="shared" si="29"/>
        <v>0.05</v>
      </c>
    </row>
    <row r="356" spans="1:51" ht="12.75" customHeight="1" x14ac:dyDescent="0.2">
      <c r="A356" s="6">
        <v>169</v>
      </c>
      <c r="B356" s="6">
        <v>3</v>
      </c>
      <c r="C356" s="7">
        <v>39875</v>
      </c>
      <c r="D356" s="6" t="s">
        <v>151</v>
      </c>
      <c r="E356" s="8" t="s">
        <v>175</v>
      </c>
      <c r="F356" s="9" t="s">
        <v>176</v>
      </c>
      <c r="G356" s="9" t="s">
        <v>154</v>
      </c>
      <c r="H356" s="9" t="s">
        <v>155</v>
      </c>
      <c r="I356" s="6" t="s">
        <v>100</v>
      </c>
      <c r="J356" s="6">
        <v>2</v>
      </c>
      <c r="K356" s="6">
        <v>1</v>
      </c>
      <c r="L356" s="6" t="s">
        <v>50</v>
      </c>
      <c r="M356" s="6" t="s">
        <v>177</v>
      </c>
      <c r="N356" s="6"/>
      <c r="O356" s="6"/>
      <c r="P356" s="10">
        <v>8</v>
      </c>
      <c r="Q356" s="10" t="str">
        <f t="shared" si="26"/>
        <v>5-10</v>
      </c>
      <c r="R356" s="6" t="s">
        <v>102</v>
      </c>
      <c r="S356" s="6">
        <v>2</v>
      </c>
      <c r="T356" t="s">
        <v>118</v>
      </c>
      <c r="U356" t="s">
        <v>66</v>
      </c>
      <c r="V356" t="s">
        <v>119</v>
      </c>
      <c r="W356" t="s">
        <v>56</v>
      </c>
      <c r="X356" s="6"/>
      <c r="Y356" s="6" t="s">
        <v>57</v>
      </c>
      <c r="Z356" s="6" t="s">
        <v>61</v>
      </c>
      <c r="AB356" s="11">
        <v>7</v>
      </c>
      <c r="AC356" s="11">
        <v>9</v>
      </c>
      <c r="AD356" s="11">
        <v>1</v>
      </c>
      <c r="AJ356" s="12">
        <f t="shared" si="27"/>
        <v>12.5</v>
      </c>
      <c r="AL356" s="13">
        <f t="shared" si="28"/>
        <v>17</v>
      </c>
      <c r="AM356" s="14">
        <v>2.5999999999999999E-2</v>
      </c>
      <c r="AN356" s="14">
        <v>2.87</v>
      </c>
      <c r="AO356" s="13">
        <f t="shared" si="30"/>
        <v>36.568326450377754</v>
      </c>
      <c r="AQ356" s="12">
        <f t="shared" si="29"/>
        <v>0.42499999999999999</v>
      </c>
    </row>
    <row r="357" spans="1:51" ht="12.75" customHeight="1" x14ac:dyDescent="0.2">
      <c r="A357" s="6">
        <v>169</v>
      </c>
      <c r="B357" s="6">
        <v>3</v>
      </c>
      <c r="C357" s="7">
        <v>39875</v>
      </c>
      <c r="D357" s="6" t="s">
        <v>151</v>
      </c>
      <c r="E357" s="8" t="s">
        <v>175</v>
      </c>
      <c r="F357" s="9" t="s">
        <v>176</v>
      </c>
      <c r="G357" s="9" t="s">
        <v>154</v>
      </c>
      <c r="H357" s="9" t="s">
        <v>155</v>
      </c>
      <c r="I357" s="6" t="s">
        <v>100</v>
      </c>
      <c r="J357" s="6">
        <v>2</v>
      </c>
      <c r="K357" s="6">
        <v>1</v>
      </c>
      <c r="L357" s="6" t="s">
        <v>50</v>
      </c>
      <c r="M357" s="6" t="s">
        <v>177</v>
      </c>
      <c r="N357" s="6"/>
      <c r="O357" s="6"/>
      <c r="P357" s="10">
        <v>8</v>
      </c>
      <c r="Q357" s="10" t="str">
        <f t="shared" si="26"/>
        <v>5-10</v>
      </c>
      <c r="R357" s="6" t="s">
        <v>102</v>
      </c>
      <c r="S357" s="6">
        <v>3</v>
      </c>
      <c r="T357" t="s">
        <v>90</v>
      </c>
      <c r="U357" t="s">
        <v>66</v>
      </c>
      <c r="V357" t="s">
        <v>67</v>
      </c>
      <c r="W357" t="s">
        <v>56</v>
      </c>
      <c r="X357" s="6"/>
      <c r="Y357" s="10" t="s">
        <v>57</v>
      </c>
      <c r="Z357" s="10" t="s">
        <v>58</v>
      </c>
      <c r="AD357" s="11">
        <v>4</v>
      </c>
      <c r="AE357" s="11">
        <v>1</v>
      </c>
      <c r="AJ357" s="12">
        <f t="shared" si="27"/>
        <v>27</v>
      </c>
      <c r="AL357" s="13">
        <f t="shared" si="28"/>
        <v>5</v>
      </c>
      <c r="AM357" s="14">
        <v>1.6199999999999999E-2</v>
      </c>
      <c r="AN357" s="14">
        <v>3.0251999999999999</v>
      </c>
      <c r="AO357" s="13">
        <f t="shared" si="30"/>
        <v>346.4788058192832</v>
      </c>
      <c r="AQ357" s="12">
        <f t="shared" si="29"/>
        <v>0.125</v>
      </c>
    </row>
    <row r="358" spans="1:51" ht="12.75" customHeight="1" x14ac:dyDescent="0.2">
      <c r="A358" s="6">
        <v>169</v>
      </c>
      <c r="B358" s="6">
        <v>3</v>
      </c>
      <c r="C358" s="7">
        <v>39875</v>
      </c>
      <c r="D358" s="6" t="s">
        <v>151</v>
      </c>
      <c r="E358" s="8" t="s">
        <v>175</v>
      </c>
      <c r="F358" s="9" t="s">
        <v>176</v>
      </c>
      <c r="G358" s="9" t="s">
        <v>154</v>
      </c>
      <c r="H358" s="9" t="s">
        <v>155</v>
      </c>
      <c r="I358" s="6" t="s">
        <v>100</v>
      </c>
      <c r="J358" s="6">
        <v>2</v>
      </c>
      <c r="K358" s="6">
        <v>1</v>
      </c>
      <c r="L358" s="6" t="s">
        <v>50</v>
      </c>
      <c r="M358" s="6" t="s">
        <v>177</v>
      </c>
      <c r="N358" s="6"/>
      <c r="O358" s="6"/>
      <c r="P358" s="10">
        <v>8</v>
      </c>
      <c r="Q358" s="10" t="str">
        <f t="shared" si="26"/>
        <v>5-10</v>
      </c>
      <c r="R358" s="6" t="s">
        <v>102</v>
      </c>
      <c r="S358" s="6">
        <v>4</v>
      </c>
      <c r="T358" t="s">
        <v>53</v>
      </c>
      <c r="U358" t="s">
        <v>54</v>
      </c>
      <c r="V358" t="s">
        <v>55</v>
      </c>
      <c r="W358" t="s">
        <v>56</v>
      </c>
      <c r="X358" s="6"/>
      <c r="Y358" s="6" t="s">
        <v>57</v>
      </c>
      <c r="Z358" s="6" t="s">
        <v>58</v>
      </c>
      <c r="AA358" s="11">
        <v>1</v>
      </c>
      <c r="AB358" s="11">
        <v>1</v>
      </c>
      <c r="AC358" s="11">
        <v>2</v>
      </c>
      <c r="AJ358" s="12">
        <f t="shared" si="27"/>
        <v>10</v>
      </c>
      <c r="AL358" s="13">
        <f t="shared" si="28"/>
        <v>4</v>
      </c>
      <c r="AM358" s="14">
        <v>9.2999999999999992E-3</v>
      </c>
      <c r="AN358" s="14">
        <v>3.07</v>
      </c>
      <c r="AO358" s="13">
        <f t="shared" si="30"/>
        <v>10.926547260937623</v>
      </c>
      <c r="AQ358" s="12">
        <f t="shared" si="29"/>
        <v>0.1</v>
      </c>
    </row>
    <row r="359" spans="1:51" ht="12.75" customHeight="1" x14ac:dyDescent="0.2">
      <c r="A359" s="6">
        <v>169</v>
      </c>
      <c r="B359" s="6">
        <v>3</v>
      </c>
      <c r="C359" s="7">
        <v>39875</v>
      </c>
      <c r="D359" s="6" t="s">
        <v>151</v>
      </c>
      <c r="E359" s="8" t="s">
        <v>175</v>
      </c>
      <c r="F359" s="9" t="s">
        <v>176</v>
      </c>
      <c r="G359" s="9" t="s">
        <v>154</v>
      </c>
      <c r="H359" s="9" t="s">
        <v>155</v>
      </c>
      <c r="I359" s="6" t="s">
        <v>100</v>
      </c>
      <c r="J359" s="6">
        <v>2</v>
      </c>
      <c r="K359" s="6">
        <v>1</v>
      </c>
      <c r="L359" s="6" t="s">
        <v>50</v>
      </c>
      <c r="M359" s="6" t="s">
        <v>177</v>
      </c>
      <c r="N359" s="6"/>
      <c r="O359" s="6"/>
      <c r="P359" s="10">
        <v>8</v>
      </c>
      <c r="Q359" s="10" t="str">
        <f t="shared" si="26"/>
        <v>5-10</v>
      </c>
      <c r="R359" s="6" t="s">
        <v>102</v>
      </c>
      <c r="S359" s="6">
        <v>5</v>
      </c>
      <c r="T359" s="16" t="s">
        <v>82</v>
      </c>
      <c r="U359" s="6" t="s">
        <v>72</v>
      </c>
      <c r="V359" s="16" t="s">
        <v>73</v>
      </c>
      <c r="W359" s="16" t="s">
        <v>56</v>
      </c>
      <c r="X359" s="6"/>
      <c r="Y359" s="6" t="s">
        <v>57</v>
      </c>
      <c r="Z359" s="6" t="s">
        <v>61</v>
      </c>
      <c r="AC359" s="11">
        <v>1</v>
      </c>
      <c r="AJ359" s="12">
        <f t="shared" si="27"/>
        <v>15</v>
      </c>
      <c r="AL359" s="13">
        <f t="shared" si="28"/>
        <v>1</v>
      </c>
      <c r="AM359" s="14">
        <v>2.9000000000000001E-2</v>
      </c>
      <c r="AN359" s="14">
        <v>2.98</v>
      </c>
      <c r="AO359" s="13">
        <f t="shared" si="30"/>
        <v>92.714988736016096</v>
      </c>
      <c r="AQ359" s="12">
        <f t="shared" si="29"/>
        <v>2.5000000000000001E-2</v>
      </c>
    </row>
    <row r="360" spans="1:51" ht="12.75" customHeight="1" x14ac:dyDescent="0.2">
      <c r="A360" s="6">
        <v>169</v>
      </c>
      <c r="B360" s="6">
        <v>3</v>
      </c>
      <c r="C360" s="7">
        <v>39875</v>
      </c>
      <c r="D360" s="6" t="s">
        <v>151</v>
      </c>
      <c r="E360" s="8" t="s">
        <v>175</v>
      </c>
      <c r="F360" s="9" t="s">
        <v>176</v>
      </c>
      <c r="G360" s="9" t="s">
        <v>154</v>
      </c>
      <c r="H360" s="9" t="s">
        <v>155</v>
      </c>
      <c r="I360" s="6" t="s">
        <v>100</v>
      </c>
      <c r="J360" s="6">
        <v>2</v>
      </c>
      <c r="K360" s="6">
        <v>1</v>
      </c>
      <c r="L360" s="6" t="s">
        <v>50</v>
      </c>
      <c r="M360" s="6" t="s">
        <v>177</v>
      </c>
      <c r="N360" s="6"/>
      <c r="O360" s="6"/>
      <c r="P360" s="10">
        <v>8</v>
      </c>
      <c r="Q360" s="10" t="str">
        <f t="shared" si="26"/>
        <v>5-10</v>
      </c>
      <c r="R360" s="6" t="s">
        <v>102</v>
      </c>
      <c r="S360" s="6">
        <v>6</v>
      </c>
      <c r="T360" t="s">
        <v>161</v>
      </c>
      <c r="U360" t="s">
        <v>162</v>
      </c>
      <c r="V360" t="s">
        <v>163</v>
      </c>
      <c r="W360" s="20" t="s">
        <v>56</v>
      </c>
      <c r="X360" s="6"/>
      <c r="Y360" s="10" t="s">
        <v>57</v>
      </c>
      <c r="Z360" s="10" t="s">
        <v>61</v>
      </c>
      <c r="AA360" s="11">
        <v>1</v>
      </c>
      <c r="AJ360" s="12">
        <f t="shared" si="27"/>
        <v>2.5</v>
      </c>
      <c r="AL360" s="13">
        <f t="shared" si="28"/>
        <v>1</v>
      </c>
      <c r="AM360" s="14">
        <v>1.9300000000000001E-2</v>
      </c>
      <c r="AN360" s="14">
        <v>2.96</v>
      </c>
      <c r="AO360" s="13">
        <f t="shared" si="30"/>
        <v>0.29070984172599634</v>
      </c>
      <c r="AQ360" s="12">
        <f t="shared" si="29"/>
        <v>2.5000000000000001E-2</v>
      </c>
    </row>
    <row r="361" spans="1:51" ht="12.75" customHeight="1" x14ac:dyDescent="0.2">
      <c r="A361" s="6">
        <v>169</v>
      </c>
      <c r="B361" s="6">
        <v>3</v>
      </c>
      <c r="C361" s="7">
        <v>39875</v>
      </c>
      <c r="D361" s="6" t="s">
        <v>151</v>
      </c>
      <c r="E361" s="8" t="s">
        <v>175</v>
      </c>
      <c r="F361" s="9" t="s">
        <v>176</v>
      </c>
      <c r="G361" s="9" t="s">
        <v>154</v>
      </c>
      <c r="H361" s="9" t="s">
        <v>155</v>
      </c>
      <c r="I361" s="6" t="s">
        <v>100</v>
      </c>
      <c r="J361" s="6">
        <v>2</v>
      </c>
      <c r="K361" s="6">
        <v>1</v>
      </c>
      <c r="L361" s="6" t="s">
        <v>50</v>
      </c>
      <c r="M361" s="6" t="s">
        <v>177</v>
      </c>
      <c r="N361" s="6"/>
      <c r="O361" s="6"/>
      <c r="P361" s="10">
        <v>8</v>
      </c>
      <c r="Q361" s="10" t="str">
        <f t="shared" si="26"/>
        <v>5-10</v>
      </c>
      <c r="R361" s="6" t="s">
        <v>102</v>
      </c>
      <c r="S361" s="6">
        <v>7</v>
      </c>
      <c r="T361" t="s">
        <v>164</v>
      </c>
      <c r="U361" t="s">
        <v>162</v>
      </c>
      <c r="V361" t="s">
        <v>163</v>
      </c>
      <c r="W361" t="s">
        <v>56</v>
      </c>
      <c r="X361" s="6"/>
      <c r="Y361" s="10" t="s">
        <v>57</v>
      </c>
      <c r="Z361" s="10" t="s">
        <v>61</v>
      </c>
      <c r="AA361" s="11">
        <v>1</v>
      </c>
      <c r="AJ361" s="12">
        <f t="shared" si="27"/>
        <v>2.5</v>
      </c>
      <c r="AL361" s="13">
        <f t="shared" si="28"/>
        <v>1</v>
      </c>
      <c r="AM361" s="14">
        <v>1.5599999999999999E-2</v>
      </c>
      <c r="AN361" s="14">
        <v>3.13</v>
      </c>
      <c r="AO361" s="13">
        <f t="shared" si="30"/>
        <v>0.27458501045858014</v>
      </c>
      <c r="AQ361" s="12">
        <f t="shared" si="29"/>
        <v>2.5000000000000001E-2</v>
      </c>
    </row>
    <row r="362" spans="1:51" ht="12.75" customHeight="1" x14ac:dyDescent="0.2">
      <c r="A362" s="6">
        <v>169</v>
      </c>
      <c r="B362" s="6">
        <v>3</v>
      </c>
      <c r="C362" s="7">
        <v>39875</v>
      </c>
      <c r="D362" s="6" t="s">
        <v>151</v>
      </c>
      <c r="E362" s="8" t="s">
        <v>175</v>
      </c>
      <c r="F362" s="9" t="s">
        <v>176</v>
      </c>
      <c r="G362" s="9" t="s">
        <v>154</v>
      </c>
      <c r="H362" s="9" t="s">
        <v>155</v>
      </c>
      <c r="I362" s="6" t="s">
        <v>100</v>
      </c>
      <c r="J362" s="6">
        <v>2</v>
      </c>
      <c r="K362" s="6">
        <v>1</v>
      </c>
      <c r="L362" s="6" t="s">
        <v>50</v>
      </c>
      <c r="M362" s="6" t="s">
        <v>177</v>
      </c>
      <c r="N362" s="6"/>
      <c r="O362" s="6"/>
      <c r="P362" s="10">
        <v>8</v>
      </c>
      <c r="Q362" s="10" t="str">
        <f t="shared" si="26"/>
        <v>5-10</v>
      </c>
      <c r="R362" s="6" t="s">
        <v>102</v>
      </c>
      <c r="S362" s="6">
        <v>8</v>
      </c>
      <c r="T362" t="s">
        <v>130</v>
      </c>
      <c r="U362" t="s">
        <v>69</v>
      </c>
      <c r="V362" t="s">
        <v>70</v>
      </c>
      <c r="W362" t="s">
        <v>56</v>
      </c>
      <c r="X362" s="6"/>
      <c r="Y362" s="10" t="s">
        <v>57</v>
      </c>
      <c r="Z362" s="10" t="s">
        <v>61</v>
      </c>
      <c r="AB362" s="11">
        <v>2</v>
      </c>
      <c r="AJ362" s="12">
        <f t="shared" si="27"/>
        <v>7.5</v>
      </c>
      <c r="AL362" s="13">
        <f t="shared" si="28"/>
        <v>2</v>
      </c>
      <c r="AM362" s="14">
        <v>1.9400000000000001E-2</v>
      </c>
      <c r="AN362" s="14">
        <v>2.8527999999999998</v>
      </c>
      <c r="AO362" s="13">
        <f t="shared" si="30"/>
        <v>6.0838220437352977</v>
      </c>
      <c r="AQ362" s="12">
        <f t="shared" si="29"/>
        <v>0.05</v>
      </c>
    </row>
    <row r="363" spans="1:51" ht="12.75" customHeight="1" x14ac:dyDescent="0.2">
      <c r="A363" s="6">
        <v>169</v>
      </c>
      <c r="B363" s="6">
        <v>3</v>
      </c>
      <c r="C363" s="7">
        <v>39875</v>
      </c>
      <c r="D363" s="6" t="s">
        <v>151</v>
      </c>
      <c r="E363" s="8" t="s">
        <v>175</v>
      </c>
      <c r="F363" s="9" t="s">
        <v>176</v>
      </c>
      <c r="G363" s="9" t="s">
        <v>154</v>
      </c>
      <c r="H363" s="9" t="s">
        <v>155</v>
      </c>
      <c r="I363" s="6" t="s">
        <v>100</v>
      </c>
      <c r="J363" s="6">
        <v>2</v>
      </c>
      <c r="K363" s="6">
        <v>1</v>
      </c>
      <c r="L363" s="6" t="s">
        <v>50</v>
      </c>
      <c r="M363" s="6" t="s">
        <v>177</v>
      </c>
      <c r="N363" s="6"/>
      <c r="O363" s="6"/>
      <c r="P363" s="10">
        <v>8</v>
      </c>
      <c r="Q363" s="10" t="str">
        <f t="shared" si="26"/>
        <v>5-10</v>
      </c>
      <c r="R363" s="6" t="s">
        <v>102</v>
      </c>
      <c r="S363" s="6">
        <v>9</v>
      </c>
      <c r="T363" t="s">
        <v>59</v>
      </c>
      <c r="U363" t="s">
        <v>54</v>
      </c>
      <c r="V363" t="s">
        <v>60</v>
      </c>
      <c r="W363" t="s">
        <v>56</v>
      </c>
      <c r="X363" s="6"/>
      <c r="Y363" s="10" t="s">
        <v>57</v>
      </c>
      <c r="Z363" s="10" t="s">
        <v>61</v>
      </c>
      <c r="AB363" s="11">
        <v>1</v>
      </c>
      <c r="AJ363" s="12">
        <f t="shared" si="27"/>
        <v>7.5</v>
      </c>
      <c r="AL363" s="13">
        <f t="shared" si="28"/>
        <v>1</v>
      </c>
      <c r="AM363" s="14">
        <v>8.6999999999999994E-3</v>
      </c>
      <c r="AN363" s="14">
        <v>3.202</v>
      </c>
      <c r="AO363" s="13">
        <f t="shared" si="30"/>
        <v>5.5139829389005399</v>
      </c>
      <c r="AQ363" s="12">
        <f t="shared" si="29"/>
        <v>2.5000000000000001E-2</v>
      </c>
    </row>
    <row r="364" spans="1:51" s="22" customFormat="1" ht="12.75" customHeight="1" x14ac:dyDescent="0.2">
      <c r="A364" s="6">
        <v>170</v>
      </c>
      <c r="B364" s="6">
        <v>3</v>
      </c>
      <c r="C364" s="7">
        <v>39875</v>
      </c>
      <c r="D364" s="6" t="s">
        <v>151</v>
      </c>
      <c r="E364" s="8" t="s">
        <v>175</v>
      </c>
      <c r="F364" s="9" t="s">
        <v>176</v>
      </c>
      <c r="G364" s="9" t="s">
        <v>154</v>
      </c>
      <c r="H364" s="9" t="s">
        <v>155</v>
      </c>
      <c r="I364" s="6" t="s">
        <v>100</v>
      </c>
      <c r="J364" s="6">
        <v>2</v>
      </c>
      <c r="K364" s="6">
        <v>2</v>
      </c>
      <c r="L364" s="6" t="s">
        <v>50</v>
      </c>
      <c r="M364" s="6" t="s">
        <v>177</v>
      </c>
      <c r="N364" s="6"/>
      <c r="O364" s="6"/>
      <c r="P364" s="10">
        <v>8</v>
      </c>
      <c r="Q364" s="10" t="str">
        <f t="shared" si="26"/>
        <v>5-10</v>
      </c>
      <c r="R364" s="6" t="s">
        <v>102</v>
      </c>
      <c r="S364" s="6">
        <v>1</v>
      </c>
      <c r="T364" t="s">
        <v>53</v>
      </c>
      <c r="U364" t="s">
        <v>54</v>
      </c>
      <c r="V364" t="s">
        <v>55</v>
      </c>
      <c r="W364" t="s">
        <v>56</v>
      </c>
      <c r="X364" s="6"/>
      <c r="Y364" s="6" t="s">
        <v>57</v>
      </c>
      <c r="Z364" s="6" t="s">
        <v>58</v>
      </c>
      <c r="AA364" s="11"/>
      <c r="AB364" s="11"/>
      <c r="AC364" s="11">
        <v>2</v>
      </c>
      <c r="AD364" s="11"/>
      <c r="AE364" s="11"/>
      <c r="AF364" s="11"/>
      <c r="AG364" s="11"/>
      <c r="AH364" s="11"/>
      <c r="AI364" s="11"/>
      <c r="AJ364" s="12">
        <f t="shared" si="27"/>
        <v>15</v>
      </c>
      <c r="AK364" s="12"/>
      <c r="AL364" s="13">
        <f t="shared" si="28"/>
        <v>2</v>
      </c>
      <c r="AM364" s="14">
        <v>9.2999999999999992E-3</v>
      </c>
      <c r="AN364" s="14">
        <v>3.07</v>
      </c>
      <c r="AO364" s="13">
        <f t="shared" si="30"/>
        <v>37.938758397924737</v>
      </c>
      <c r="AP364" s="13"/>
      <c r="AQ364" s="12">
        <f t="shared" si="29"/>
        <v>0.05</v>
      </c>
      <c r="AR364" s="12"/>
      <c r="AS364" s="12" t="s">
        <v>188</v>
      </c>
      <c r="AT364" s="15"/>
      <c r="AU364" s="12"/>
      <c r="AV364" s="12"/>
      <c r="AW364" s="12"/>
      <c r="AX364" s="12"/>
      <c r="AY364" s="12"/>
    </row>
    <row r="365" spans="1:51" ht="12.75" customHeight="1" x14ac:dyDescent="0.2">
      <c r="A365" s="6">
        <v>170</v>
      </c>
      <c r="B365" s="6">
        <v>3</v>
      </c>
      <c r="C365" s="7">
        <v>39875</v>
      </c>
      <c r="D365" s="6" t="s">
        <v>151</v>
      </c>
      <c r="E365" s="8" t="s">
        <v>175</v>
      </c>
      <c r="F365" s="9" t="s">
        <v>176</v>
      </c>
      <c r="G365" s="9" t="s">
        <v>154</v>
      </c>
      <c r="H365" s="9" t="s">
        <v>155</v>
      </c>
      <c r="I365" s="6" t="s">
        <v>100</v>
      </c>
      <c r="J365" s="6">
        <v>2</v>
      </c>
      <c r="K365" s="6">
        <v>2</v>
      </c>
      <c r="L365" s="6" t="s">
        <v>50</v>
      </c>
      <c r="M365" s="6" t="s">
        <v>177</v>
      </c>
      <c r="N365" s="6"/>
      <c r="O365" s="6"/>
      <c r="P365" s="10">
        <v>8</v>
      </c>
      <c r="Q365" s="10" t="str">
        <f t="shared" si="26"/>
        <v>5-10</v>
      </c>
      <c r="R365" s="6" t="s">
        <v>102</v>
      </c>
      <c r="S365" s="6">
        <v>2</v>
      </c>
      <c r="T365" t="s">
        <v>182</v>
      </c>
      <c r="U365" t="s">
        <v>54</v>
      </c>
      <c r="V365" t="s">
        <v>181</v>
      </c>
      <c r="W365" t="s">
        <v>56</v>
      </c>
      <c r="X365" s="6"/>
      <c r="Y365" s="10" t="s">
        <v>57</v>
      </c>
      <c r="Z365" s="10" t="s">
        <v>58</v>
      </c>
      <c r="AB365" s="11">
        <v>15</v>
      </c>
      <c r="AJ365" s="12">
        <f t="shared" si="27"/>
        <v>7.5</v>
      </c>
      <c r="AK365" s="12">
        <f>0.946*AJ365</f>
        <v>7.0949999999999998</v>
      </c>
      <c r="AL365" s="13">
        <f t="shared" si="28"/>
        <v>15</v>
      </c>
      <c r="AM365" s="13">
        <v>0</v>
      </c>
      <c r="AN365" s="13">
        <v>0.94599999999999995</v>
      </c>
      <c r="AO365" s="13">
        <f t="shared" si="30"/>
        <v>0</v>
      </c>
      <c r="AQ365" s="12">
        <f t="shared" si="29"/>
        <v>0.375</v>
      </c>
    </row>
    <row r="366" spans="1:51" ht="12.75" customHeight="1" x14ac:dyDescent="0.2">
      <c r="A366" s="6">
        <v>170</v>
      </c>
      <c r="B366" s="6">
        <v>3</v>
      </c>
      <c r="C366" s="7">
        <v>39875</v>
      </c>
      <c r="D366" s="6" t="s">
        <v>151</v>
      </c>
      <c r="E366" s="8" t="s">
        <v>175</v>
      </c>
      <c r="F366" s="9" t="s">
        <v>176</v>
      </c>
      <c r="G366" s="9" t="s">
        <v>154</v>
      </c>
      <c r="H366" s="9" t="s">
        <v>155</v>
      </c>
      <c r="I366" s="6" t="s">
        <v>100</v>
      </c>
      <c r="J366" s="6">
        <v>2</v>
      </c>
      <c r="K366" s="6">
        <v>2</v>
      </c>
      <c r="L366" s="6" t="s">
        <v>50</v>
      </c>
      <c r="M366" s="6" t="s">
        <v>177</v>
      </c>
      <c r="N366" s="6"/>
      <c r="O366" s="6"/>
      <c r="P366" s="10">
        <v>8</v>
      </c>
      <c r="Q366" s="10" t="str">
        <f t="shared" si="26"/>
        <v>5-10</v>
      </c>
      <c r="R366" s="6" t="s">
        <v>102</v>
      </c>
      <c r="S366" s="6">
        <v>3</v>
      </c>
      <c r="T366" t="s">
        <v>131</v>
      </c>
      <c r="U366" t="s">
        <v>54</v>
      </c>
      <c r="V366" t="s">
        <v>63</v>
      </c>
      <c r="W366" t="s">
        <v>56</v>
      </c>
      <c r="X366" s="6"/>
      <c r="Y366" s="6" t="s">
        <v>57</v>
      </c>
      <c r="Z366" s="6" t="s">
        <v>58</v>
      </c>
      <c r="AC366" s="11">
        <v>25</v>
      </c>
      <c r="AJ366" s="12">
        <f t="shared" si="27"/>
        <v>15</v>
      </c>
      <c r="AK366" s="20">
        <f>(AJ366-1.82)/1.15</f>
        <v>11.460869565217392</v>
      </c>
      <c r="AL366" s="13">
        <f t="shared" si="28"/>
        <v>25</v>
      </c>
      <c r="AM366" s="14">
        <v>0.01</v>
      </c>
      <c r="AN366" s="14">
        <v>3.2080000000000002</v>
      </c>
      <c r="AO366" s="13">
        <f t="shared" si="30"/>
        <v>59.278985026012037</v>
      </c>
      <c r="AQ366" s="12">
        <f t="shared" si="29"/>
        <v>0.625</v>
      </c>
    </row>
    <row r="367" spans="1:51" ht="12.75" customHeight="1" x14ac:dyDescent="0.2">
      <c r="A367" s="6">
        <v>170</v>
      </c>
      <c r="B367" s="6">
        <v>3</v>
      </c>
      <c r="C367" s="7">
        <v>39875</v>
      </c>
      <c r="D367" s="6" t="s">
        <v>151</v>
      </c>
      <c r="E367" s="8" t="s">
        <v>175</v>
      </c>
      <c r="F367" s="9" t="s">
        <v>176</v>
      </c>
      <c r="G367" s="9" t="s">
        <v>154</v>
      </c>
      <c r="H367" s="9" t="s">
        <v>155</v>
      </c>
      <c r="I367" s="6" t="s">
        <v>100</v>
      </c>
      <c r="J367" s="6">
        <v>2</v>
      </c>
      <c r="K367" s="6">
        <v>2</v>
      </c>
      <c r="L367" s="6" t="s">
        <v>50</v>
      </c>
      <c r="M367" s="6" t="s">
        <v>177</v>
      </c>
      <c r="N367" s="6"/>
      <c r="O367" s="6"/>
      <c r="P367" s="10">
        <v>8</v>
      </c>
      <c r="Q367" s="10" t="str">
        <f t="shared" si="26"/>
        <v>5-10</v>
      </c>
      <c r="R367" s="6" t="s">
        <v>102</v>
      </c>
      <c r="S367" s="6">
        <v>4</v>
      </c>
      <c r="T367" t="s">
        <v>189</v>
      </c>
      <c r="U367" s="6" t="s">
        <v>72</v>
      </c>
      <c r="V367" t="s">
        <v>190</v>
      </c>
      <c r="W367" t="s">
        <v>89</v>
      </c>
      <c r="X367" s="6"/>
      <c r="Y367" s="6" t="s">
        <v>57</v>
      </c>
      <c r="Z367" s="6" t="s">
        <v>61</v>
      </c>
      <c r="AD367" s="11">
        <v>1</v>
      </c>
      <c r="AJ367" s="12">
        <f t="shared" si="27"/>
        <v>25</v>
      </c>
      <c r="AL367" s="13">
        <f t="shared" si="28"/>
        <v>1</v>
      </c>
      <c r="AM367" s="14">
        <v>6.83E-2</v>
      </c>
      <c r="AN367" s="14">
        <v>2.5630000000000002</v>
      </c>
      <c r="AO367" s="13">
        <f t="shared" si="30"/>
        <v>261.42128550317625</v>
      </c>
      <c r="AQ367" s="12">
        <f t="shared" si="29"/>
        <v>2.5000000000000001E-2</v>
      </c>
    </row>
    <row r="368" spans="1:51" ht="12.75" customHeight="1" x14ac:dyDescent="0.2">
      <c r="A368" s="6">
        <v>170</v>
      </c>
      <c r="B368" s="6">
        <v>3</v>
      </c>
      <c r="C368" s="7">
        <v>39875</v>
      </c>
      <c r="D368" s="6" t="s">
        <v>151</v>
      </c>
      <c r="E368" s="8" t="s">
        <v>175</v>
      </c>
      <c r="F368" s="9" t="s">
        <v>176</v>
      </c>
      <c r="G368" s="9" t="s">
        <v>154</v>
      </c>
      <c r="H368" s="9" t="s">
        <v>155</v>
      </c>
      <c r="I368" s="6" t="s">
        <v>100</v>
      </c>
      <c r="J368" s="6">
        <v>2</v>
      </c>
      <c r="K368" s="6">
        <v>2</v>
      </c>
      <c r="L368" s="6" t="s">
        <v>50</v>
      </c>
      <c r="M368" s="6" t="s">
        <v>177</v>
      </c>
      <c r="N368" s="6"/>
      <c r="O368" s="6"/>
      <c r="P368" s="10">
        <v>8</v>
      </c>
      <c r="Q368" s="10" t="str">
        <f t="shared" si="26"/>
        <v>5-10</v>
      </c>
      <c r="R368" s="6" t="s">
        <v>102</v>
      </c>
      <c r="S368" s="6">
        <v>5</v>
      </c>
      <c r="T368" t="s">
        <v>140</v>
      </c>
      <c r="U368" t="s">
        <v>66</v>
      </c>
      <c r="V368" t="s">
        <v>119</v>
      </c>
      <c r="W368" t="s">
        <v>56</v>
      </c>
      <c r="X368" s="6"/>
      <c r="Y368" s="6" t="s">
        <v>57</v>
      </c>
      <c r="Z368" s="6" t="s">
        <v>61</v>
      </c>
      <c r="AC368" s="11">
        <v>1</v>
      </c>
      <c r="AD368" s="11">
        <v>7</v>
      </c>
      <c r="AJ368" s="12">
        <f t="shared" si="27"/>
        <v>23.75</v>
      </c>
      <c r="AK368" s="14">
        <f>AJ368/1.03416</f>
        <v>22.965498568886826</v>
      </c>
      <c r="AL368" s="13">
        <f t="shared" si="28"/>
        <v>8</v>
      </c>
      <c r="AM368" s="14">
        <v>2.2499999999999999E-2</v>
      </c>
      <c r="AN368" s="14">
        <v>3</v>
      </c>
      <c r="AO368" s="13">
        <f t="shared" si="30"/>
        <v>301.4208984375</v>
      </c>
      <c r="AQ368" s="12">
        <f t="shared" si="29"/>
        <v>0.2</v>
      </c>
    </row>
    <row r="369" spans="1:46" ht="12.75" customHeight="1" x14ac:dyDescent="0.2">
      <c r="A369" s="6">
        <v>170</v>
      </c>
      <c r="B369" s="6">
        <v>3</v>
      </c>
      <c r="C369" s="7">
        <v>39875</v>
      </c>
      <c r="D369" s="6" t="s">
        <v>151</v>
      </c>
      <c r="E369" s="8" t="s">
        <v>175</v>
      </c>
      <c r="F369" s="9" t="s">
        <v>176</v>
      </c>
      <c r="G369" s="9" t="s">
        <v>154</v>
      </c>
      <c r="H369" s="9" t="s">
        <v>155</v>
      </c>
      <c r="I369" s="6" t="s">
        <v>100</v>
      </c>
      <c r="J369" s="6">
        <v>2</v>
      </c>
      <c r="K369" s="6">
        <v>2</v>
      </c>
      <c r="L369" s="6" t="s">
        <v>50</v>
      </c>
      <c r="M369" s="6" t="s">
        <v>177</v>
      </c>
      <c r="N369" s="6"/>
      <c r="O369" s="6"/>
      <c r="P369" s="10">
        <v>8</v>
      </c>
      <c r="Q369" s="10" t="str">
        <f t="shared" si="26"/>
        <v>5-10</v>
      </c>
      <c r="R369" s="6" t="s">
        <v>102</v>
      </c>
      <c r="S369" s="6">
        <v>6</v>
      </c>
      <c r="T369" s="16" t="s">
        <v>160</v>
      </c>
      <c r="U369" t="s">
        <v>54</v>
      </c>
      <c r="V369" s="16" t="s">
        <v>63</v>
      </c>
      <c r="W369" s="16" t="s">
        <v>56</v>
      </c>
      <c r="X369" s="6"/>
      <c r="Y369" s="6" t="s">
        <v>57</v>
      </c>
      <c r="Z369" s="6" t="s">
        <v>58</v>
      </c>
      <c r="AD369" s="11">
        <v>1</v>
      </c>
      <c r="AJ369" s="12">
        <f t="shared" si="27"/>
        <v>25</v>
      </c>
      <c r="AK369" s="14">
        <f>AJ369/1.11359</f>
        <v>22.449914241327598</v>
      </c>
      <c r="AL369" s="13">
        <f t="shared" si="28"/>
        <v>1</v>
      </c>
      <c r="AM369" s="14">
        <v>1.4800000000000001E-2</v>
      </c>
      <c r="AN369" s="14">
        <v>3.1669999999999998</v>
      </c>
      <c r="AO369" s="13">
        <f t="shared" si="30"/>
        <v>395.8564474704969</v>
      </c>
      <c r="AQ369" s="12">
        <f t="shared" si="29"/>
        <v>2.5000000000000001E-2</v>
      </c>
    </row>
    <row r="370" spans="1:46" ht="12.75" customHeight="1" x14ac:dyDescent="0.2">
      <c r="A370" s="6">
        <v>170</v>
      </c>
      <c r="B370" s="6">
        <v>3</v>
      </c>
      <c r="C370" s="7">
        <v>39875</v>
      </c>
      <c r="D370" s="6" t="s">
        <v>151</v>
      </c>
      <c r="E370" s="8" t="s">
        <v>175</v>
      </c>
      <c r="F370" s="9" t="s">
        <v>176</v>
      </c>
      <c r="G370" s="9" t="s">
        <v>154</v>
      </c>
      <c r="H370" s="9" t="s">
        <v>155</v>
      </c>
      <c r="I370" s="6" t="s">
        <v>100</v>
      </c>
      <c r="J370" s="6">
        <v>2</v>
      </c>
      <c r="K370" s="6">
        <v>2</v>
      </c>
      <c r="L370" s="6" t="s">
        <v>50</v>
      </c>
      <c r="M370" s="6" t="s">
        <v>177</v>
      </c>
      <c r="N370" s="6"/>
      <c r="O370" s="6"/>
      <c r="P370" s="10">
        <v>8</v>
      </c>
      <c r="Q370" s="10" t="str">
        <f t="shared" si="26"/>
        <v>5-10</v>
      </c>
      <c r="R370" s="6" t="s">
        <v>102</v>
      </c>
      <c r="S370" s="6">
        <v>7</v>
      </c>
      <c r="T370" s="6" t="s">
        <v>128</v>
      </c>
      <c r="U370" t="s">
        <v>54</v>
      </c>
      <c r="V370" t="s">
        <v>55</v>
      </c>
      <c r="W370" t="s">
        <v>56</v>
      </c>
      <c r="X370" s="6"/>
      <c r="Y370" s="10" t="s">
        <v>57</v>
      </c>
      <c r="Z370" s="10" t="s">
        <v>61</v>
      </c>
      <c r="AC370" s="11">
        <v>1</v>
      </c>
      <c r="AJ370" s="12">
        <f t="shared" si="27"/>
        <v>15</v>
      </c>
      <c r="AL370" s="13">
        <f t="shared" si="28"/>
        <v>1</v>
      </c>
      <c r="AM370" s="14">
        <v>1.1900000000000001E-2</v>
      </c>
      <c r="AN370" s="14">
        <v>3.093</v>
      </c>
      <c r="AO370" s="13">
        <f t="shared" si="30"/>
        <v>51.665094210085236</v>
      </c>
      <c r="AQ370" s="12">
        <f t="shared" si="29"/>
        <v>2.5000000000000001E-2</v>
      </c>
    </row>
    <row r="371" spans="1:46" ht="12.75" customHeight="1" x14ac:dyDescent="0.2">
      <c r="A371" s="6">
        <v>170</v>
      </c>
      <c r="B371" s="6">
        <v>3</v>
      </c>
      <c r="C371" s="7">
        <v>39875</v>
      </c>
      <c r="D371" s="6" t="s">
        <v>151</v>
      </c>
      <c r="E371" s="8" t="s">
        <v>175</v>
      </c>
      <c r="F371" s="9" t="s">
        <v>176</v>
      </c>
      <c r="G371" s="9" t="s">
        <v>154</v>
      </c>
      <c r="H371" s="9" t="s">
        <v>155</v>
      </c>
      <c r="I371" s="6" t="s">
        <v>100</v>
      </c>
      <c r="J371" s="6">
        <v>2</v>
      </c>
      <c r="K371" s="6">
        <v>2</v>
      </c>
      <c r="L371" s="6" t="s">
        <v>50</v>
      </c>
      <c r="M371" s="6" t="s">
        <v>177</v>
      </c>
      <c r="N371" s="6"/>
      <c r="O371" s="6"/>
      <c r="P371" s="10">
        <v>8</v>
      </c>
      <c r="Q371" s="10" t="str">
        <f t="shared" si="26"/>
        <v>5-10</v>
      </c>
      <c r="R371" s="6" t="s">
        <v>102</v>
      </c>
      <c r="S371" s="6">
        <v>8</v>
      </c>
      <c r="T371" t="s">
        <v>130</v>
      </c>
      <c r="U371" t="s">
        <v>69</v>
      </c>
      <c r="V371" t="s">
        <v>70</v>
      </c>
      <c r="W371" t="s">
        <v>56</v>
      </c>
      <c r="X371" s="6"/>
      <c r="Y371" s="10" t="s">
        <v>57</v>
      </c>
      <c r="Z371" s="10" t="s">
        <v>61</v>
      </c>
      <c r="AB371" s="11">
        <v>1</v>
      </c>
      <c r="AJ371" s="12">
        <f t="shared" si="27"/>
        <v>7.5</v>
      </c>
      <c r="AL371" s="13">
        <f t="shared" si="28"/>
        <v>1</v>
      </c>
      <c r="AM371" s="14">
        <v>1.9400000000000001E-2</v>
      </c>
      <c r="AN371" s="14">
        <v>2.8527999999999998</v>
      </c>
      <c r="AO371" s="13">
        <f t="shared" si="30"/>
        <v>6.0838220437352977</v>
      </c>
      <c r="AQ371" s="12">
        <f t="shared" si="29"/>
        <v>2.5000000000000001E-2</v>
      </c>
    </row>
    <row r="372" spans="1:46" ht="12.75" customHeight="1" x14ac:dyDescent="0.2">
      <c r="A372" s="6">
        <v>171</v>
      </c>
      <c r="B372" s="6">
        <v>3</v>
      </c>
      <c r="C372" s="7">
        <v>39875</v>
      </c>
      <c r="D372" s="6" t="s">
        <v>151</v>
      </c>
      <c r="E372" s="8" t="s">
        <v>175</v>
      </c>
      <c r="F372" s="9" t="s">
        <v>176</v>
      </c>
      <c r="G372" s="9" t="s">
        <v>154</v>
      </c>
      <c r="H372" s="9" t="s">
        <v>155</v>
      </c>
      <c r="I372" s="6" t="s">
        <v>100</v>
      </c>
      <c r="J372" s="6">
        <v>2</v>
      </c>
      <c r="K372" s="6">
        <v>3</v>
      </c>
      <c r="L372" s="6" t="s">
        <v>50</v>
      </c>
      <c r="M372" s="6" t="s">
        <v>177</v>
      </c>
      <c r="N372" s="6"/>
      <c r="O372" s="6"/>
      <c r="P372" s="10">
        <v>8</v>
      </c>
      <c r="Q372" s="10" t="str">
        <f t="shared" si="26"/>
        <v>5-10</v>
      </c>
      <c r="R372" s="6" t="s">
        <v>102</v>
      </c>
      <c r="S372" s="6">
        <v>1</v>
      </c>
      <c r="T372" t="s">
        <v>90</v>
      </c>
      <c r="U372" t="s">
        <v>66</v>
      </c>
      <c r="V372" t="s">
        <v>67</v>
      </c>
      <c r="W372" t="s">
        <v>56</v>
      </c>
      <c r="X372" s="6"/>
      <c r="Y372" s="10" t="s">
        <v>57</v>
      </c>
      <c r="Z372" s="10" t="s">
        <v>58</v>
      </c>
      <c r="AC372" s="11">
        <v>1</v>
      </c>
      <c r="AD372" s="11">
        <v>2</v>
      </c>
      <c r="AE372" s="11">
        <v>1</v>
      </c>
      <c r="AJ372" s="12">
        <f t="shared" si="27"/>
        <v>25</v>
      </c>
      <c r="AL372" s="13">
        <f t="shared" si="28"/>
        <v>4</v>
      </c>
      <c r="AM372" s="14">
        <v>1.6199999999999999E-2</v>
      </c>
      <c r="AN372" s="14">
        <v>3.0251999999999999</v>
      </c>
      <c r="AO372" s="13">
        <f t="shared" si="30"/>
        <v>274.51313450729776</v>
      </c>
      <c r="AQ372" s="12">
        <f t="shared" si="29"/>
        <v>0.1</v>
      </c>
    </row>
    <row r="373" spans="1:46" s="6" customFormat="1" ht="12.75" customHeight="1" x14ac:dyDescent="0.2">
      <c r="A373" s="6">
        <v>171</v>
      </c>
      <c r="B373" s="6">
        <v>3</v>
      </c>
      <c r="C373" s="7">
        <v>39875</v>
      </c>
      <c r="D373" s="6" t="s">
        <v>151</v>
      </c>
      <c r="E373" s="8" t="s">
        <v>175</v>
      </c>
      <c r="F373" s="9" t="s">
        <v>176</v>
      </c>
      <c r="G373" s="9" t="s">
        <v>154</v>
      </c>
      <c r="H373" s="9" t="s">
        <v>155</v>
      </c>
      <c r="I373" s="6" t="s">
        <v>100</v>
      </c>
      <c r="J373" s="6">
        <v>2</v>
      </c>
      <c r="K373" s="6">
        <v>3</v>
      </c>
      <c r="L373" s="6" t="s">
        <v>50</v>
      </c>
      <c r="M373" s="6" t="s">
        <v>177</v>
      </c>
      <c r="P373" s="10">
        <v>8</v>
      </c>
      <c r="Q373" s="10" t="str">
        <f t="shared" si="26"/>
        <v>5-10</v>
      </c>
      <c r="R373" s="6" t="s">
        <v>102</v>
      </c>
      <c r="S373" s="6">
        <v>2</v>
      </c>
      <c r="T373" t="s">
        <v>118</v>
      </c>
      <c r="U373" t="s">
        <v>66</v>
      </c>
      <c r="V373" t="s">
        <v>119</v>
      </c>
      <c r="W373" t="s">
        <v>56</v>
      </c>
      <c r="Y373" s="6" t="s">
        <v>57</v>
      </c>
      <c r="Z373" s="6" t="s">
        <v>61</v>
      </c>
      <c r="AA373" s="11"/>
      <c r="AB373" s="11">
        <v>2</v>
      </c>
      <c r="AC373" s="11">
        <v>11</v>
      </c>
      <c r="AD373" s="11">
        <v>3</v>
      </c>
      <c r="AE373" s="11"/>
      <c r="AF373" s="11"/>
      <c r="AG373" s="11"/>
      <c r="AH373" s="11"/>
      <c r="AI373" s="11"/>
      <c r="AJ373" s="12">
        <f t="shared" si="27"/>
        <v>15.9375</v>
      </c>
      <c r="AK373" s="24">
        <f>AJ373/1.1</f>
        <v>14.488636363636363</v>
      </c>
      <c r="AL373" s="13">
        <f t="shared" si="28"/>
        <v>16</v>
      </c>
      <c r="AM373" s="14">
        <v>2.3599999999999999E-2</v>
      </c>
      <c r="AN373" s="14">
        <v>2.9750000000000001</v>
      </c>
      <c r="AO373" s="13">
        <f t="shared" si="30"/>
        <v>89.148099959455351</v>
      </c>
      <c r="AP373" s="13"/>
      <c r="AQ373" s="12">
        <f t="shared" si="29"/>
        <v>0.4</v>
      </c>
      <c r="AR373" s="12"/>
      <c r="AS373" s="12"/>
      <c r="AT373" s="15"/>
    </row>
    <row r="374" spans="1:46" ht="12.75" customHeight="1" x14ac:dyDescent="0.2">
      <c r="A374" s="6">
        <v>171</v>
      </c>
      <c r="B374" s="6">
        <v>3</v>
      </c>
      <c r="C374" s="7">
        <v>39875</v>
      </c>
      <c r="D374" s="6" t="s">
        <v>151</v>
      </c>
      <c r="E374" s="8" t="s">
        <v>175</v>
      </c>
      <c r="F374" s="9" t="s">
        <v>176</v>
      </c>
      <c r="G374" s="9" t="s">
        <v>154</v>
      </c>
      <c r="H374" s="9" t="s">
        <v>155</v>
      </c>
      <c r="I374" s="6" t="s">
        <v>100</v>
      </c>
      <c r="J374" s="6">
        <v>2</v>
      </c>
      <c r="K374" s="6">
        <v>3</v>
      </c>
      <c r="L374" s="6" t="s">
        <v>50</v>
      </c>
      <c r="M374" s="6" t="s">
        <v>177</v>
      </c>
      <c r="N374" s="6"/>
      <c r="O374" s="6"/>
      <c r="P374" s="10">
        <v>8</v>
      </c>
      <c r="Q374" s="10" t="str">
        <f t="shared" si="26"/>
        <v>5-10</v>
      </c>
      <c r="R374" s="6" t="s">
        <v>102</v>
      </c>
      <c r="S374" s="6">
        <v>3</v>
      </c>
      <c r="T374" t="s">
        <v>140</v>
      </c>
      <c r="U374" t="s">
        <v>66</v>
      </c>
      <c r="V374" t="s">
        <v>119</v>
      </c>
      <c r="W374" t="s">
        <v>56</v>
      </c>
      <c r="X374" s="6"/>
      <c r="Y374" s="6" t="s">
        <v>57</v>
      </c>
      <c r="Z374" s="6" t="s">
        <v>61</v>
      </c>
      <c r="AC374" s="11">
        <v>12</v>
      </c>
      <c r="AD374" s="11">
        <v>6</v>
      </c>
      <c r="AJ374" s="12">
        <f t="shared" si="27"/>
        <v>18.333333333333332</v>
      </c>
      <c r="AK374" s="14">
        <f>AJ374/1.03416</f>
        <v>17.72775328124597</v>
      </c>
      <c r="AL374" s="13">
        <f t="shared" si="28"/>
        <v>18</v>
      </c>
      <c r="AM374" s="14">
        <v>2.2499999999999999E-2</v>
      </c>
      <c r="AN374" s="14">
        <v>3</v>
      </c>
      <c r="AO374" s="13">
        <f t="shared" si="30"/>
        <v>138.64583333333331</v>
      </c>
      <c r="AQ374" s="12">
        <f t="shared" si="29"/>
        <v>0.45</v>
      </c>
    </row>
    <row r="375" spans="1:46" ht="12.75" customHeight="1" x14ac:dyDescent="0.2">
      <c r="A375" s="6">
        <v>171</v>
      </c>
      <c r="B375" s="6">
        <v>3</v>
      </c>
      <c r="C375" s="7">
        <v>39875</v>
      </c>
      <c r="D375" s="6" t="s">
        <v>151</v>
      </c>
      <c r="E375" s="8" t="s">
        <v>175</v>
      </c>
      <c r="F375" s="9" t="s">
        <v>176</v>
      </c>
      <c r="G375" s="9" t="s">
        <v>154</v>
      </c>
      <c r="H375" s="9" t="s">
        <v>155</v>
      </c>
      <c r="I375" s="6" t="s">
        <v>100</v>
      </c>
      <c r="J375" s="6">
        <v>2</v>
      </c>
      <c r="K375" s="6">
        <v>3</v>
      </c>
      <c r="L375" s="6" t="s">
        <v>50</v>
      </c>
      <c r="M375" s="6" t="s">
        <v>177</v>
      </c>
      <c r="N375" s="6"/>
      <c r="O375" s="6"/>
      <c r="P375" s="10">
        <v>8</v>
      </c>
      <c r="Q375" s="10" t="str">
        <f t="shared" si="26"/>
        <v>5-10</v>
      </c>
      <c r="R375" s="6" t="s">
        <v>102</v>
      </c>
      <c r="S375" s="6">
        <v>4</v>
      </c>
      <c r="T375" s="16" t="s">
        <v>160</v>
      </c>
      <c r="U375" t="s">
        <v>54</v>
      </c>
      <c r="V375" s="16" t="s">
        <v>63</v>
      </c>
      <c r="W375" s="16" t="s">
        <v>56</v>
      </c>
      <c r="X375" s="6"/>
      <c r="Y375" s="6" t="s">
        <v>57</v>
      </c>
      <c r="Z375" s="6" t="s">
        <v>58</v>
      </c>
      <c r="AC375" s="11">
        <v>6</v>
      </c>
      <c r="AD375" s="11">
        <v>1</v>
      </c>
      <c r="AJ375" s="12">
        <f t="shared" si="27"/>
        <v>16.428571428571427</v>
      </c>
      <c r="AK375" s="14">
        <f>AJ375/1.11359</f>
        <v>14.752800787158133</v>
      </c>
      <c r="AL375" s="13">
        <f t="shared" si="28"/>
        <v>7</v>
      </c>
      <c r="AM375" s="14">
        <v>1.4800000000000001E-2</v>
      </c>
      <c r="AN375" s="14">
        <v>3.1669999999999998</v>
      </c>
      <c r="AO375" s="13">
        <f t="shared" si="30"/>
        <v>104.72883755279105</v>
      </c>
      <c r="AQ375" s="12">
        <f t="shared" si="29"/>
        <v>0.17499999999999999</v>
      </c>
    </row>
    <row r="376" spans="1:46" ht="12.75" customHeight="1" x14ac:dyDescent="0.2">
      <c r="A376" s="6">
        <v>171</v>
      </c>
      <c r="B376" s="6">
        <v>3</v>
      </c>
      <c r="C376" s="7">
        <v>39875</v>
      </c>
      <c r="D376" s="6" t="s">
        <v>151</v>
      </c>
      <c r="E376" s="8" t="s">
        <v>175</v>
      </c>
      <c r="F376" s="9" t="s">
        <v>176</v>
      </c>
      <c r="G376" s="9" t="s">
        <v>154</v>
      </c>
      <c r="H376" s="9" t="s">
        <v>155</v>
      </c>
      <c r="I376" s="6" t="s">
        <v>100</v>
      </c>
      <c r="J376" s="6">
        <v>2</v>
      </c>
      <c r="K376" s="6">
        <v>3</v>
      </c>
      <c r="L376" s="6" t="s">
        <v>50</v>
      </c>
      <c r="M376" s="6" t="s">
        <v>177</v>
      </c>
      <c r="N376" s="6"/>
      <c r="O376" s="6"/>
      <c r="P376" s="10">
        <v>8</v>
      </c>
      <c r="Q376" s="10" t="str">
        <f t="shared" si="26"/>
        <v>5-10</v>
      </c>
      <c r="R376" s="6" t="s">
        <v>102</v>
      </c>
      <c r="S376" s="6">
        <v>5</v>
      </c>
      <c r="T376" t="s">
        <v>179</v>
      </c>
      <c r="U376" t="s">
        <v>54</v>
      </c>
      <c r="V376" t="s">
        <v>55</v>
      </c>
      <c r="W376" t="s">
        <v>56</v>
      </c>
      <c r="X376" s="6"/>
      <c r="Y376" s="6" t="s">
        <v>57</v>
      </c>
      <c r="Z376" s="6" t="s">
        <v>58</v>
      </c>
      <c r="AD376" s="11">
        <v>2</v>
      </c>
      <c r="AJ376" s="12">
        <f t="shared" si="27"/>
        <v>25</v>
      </c>
      <c r="AL376" s="13">
        <f t="shared" si="28"/>
        <v>2</v>
      </c>
      <c r="AM376" s="14">
        <v>1.26E-2</v>
      </c>
      <c r="AN376" s="14">
        <v>3.0672999999999999</v>
      </c>
      <c r="AO376" s="13">
        <f t="shared" si="30"/>
        <v>244.49609871054292</v>
      </c>
      <c r="AQ376" s="12">
        <f t="shared" si="29"/>
        <v>0.05</v>
      </c>
    </row>
    <row r="377" spans="1:46" ht="12.75" customHeight="1" x14ac:dyDescent="0.2">
      <c r="A377" s="6">
        <v>171</v>
      </c>
      <c r="B377" s="6">
        <v>3</v>
      </c>
      <c r="C377" s="7">
        <v>39875</v>
      </c>
      <c r="D377" s="6" t="s">
        <v>151</v>
      </c>
      <c r="E377" s="8" t="s">
        <v>175</v>
      </c>
      <c r="F377" s="9" t="s">
        <v>176</v>
      </c>
      <c r="G377" s="9" t="s">
        <v>154</v>
      </c>
      <c r="H377" s="9" t="s">
        <v>155</v>
      </c>
      <c r="I377" s="6" t="s">
        <v>100</v>
      </c>
      <c r="J377" s="6">
        <v>2</v>
      </c>
      <c r="K377" s="6">
        <v>3</v>
      </c>
      <c r="L377" s="6" t="s">
        <v>50</v>
      </c>
      <c r="M377" s="6" t="s">
        <v>177</v>
      </c>
      <c r="N377" s="6"/>
      <c r="O377" s="6"/>
      <c r="P377" s="10">
        <v>8</v>
      </c>
      <c r="Q377" s="10" t="str">
        <f t="shared" si="26"/>
        <v>5-10</v>
      </c>
      <c r="R377" s="6" t="s">
        <v>102</v>
      </c>
      <c r="S377" s="6">
        <v>6</v>
      </c>
      <c r="T377" t="s">
        <v>180</v>
      </c>
      <c r="U377" t="s">
        <v>54</v>
      </c>
      <c r="V377" t="s">
        <v>181</v>
      </c>
      <c r="W377" t="s">
        <v>56</v>
      </c>
      <c r="X377" s="6"/>
      <c r="Y377" s="6" t="s">
        <v>57</v>
      </c>
      <c r="Z377" s="6" t="s">
        <v>61</v>
      </c>
      <c r="AC377" s="11">
        <v>1</v>
      </c>
      <c r="AJ377" s="12">
        <f t="shared" si="27"/>
        <v>15</v>
      </c>
      <c r="AL377" s="13">
        <f t="shared" si="28"/>
        <v>1</v>
      </c>
      <c r="AM377" s="14">
        <v>1.6799999999999999E-2</v>
      </c>
      <c r="AN377" s="14">
        <v>2.9855999999999998</v>
      </c>
      <c r="AO377" s="13">
        <f t="shared" si="30"/>
        <v>54.531487538698705</v>
      </c>
      <c r="AQ377" s="12">
        <f t="shared" si="29"/>
        <v>2.5000000000000001E-2</v>
      </c>
    </row>
    <row r="378" spans="1:46" ht="12.75" customHeight="1" x14ac:dyDescent="0.2">
      <c r="A378" s="6">
        <v>171</v>
      </c>
      <c r="B378" s="6">
        <v>3</v>
      </c>
      <c r="C378" s="7">
        <v>39875</v>
      </c>
      <c r="D378" s="6" t="s">
        <v>151</v>
      </c>
      <c r="E378" s="8" t="s">
        <v>175</v>
      </c>
      <c r="F378" s="9" t="s">
        <v>176</v>
      </c>
      <c r="G378" s="9" t="s">
        <v>154</v>
      </c>
      <c r="H378" s="9" t="s">
        <v>155</v>
      </c>
      <c r="I378" s="6" t="s">
        <v>100</v>
      </c>
      <c r="J378" s="6">
        <v>2</v>
      </c>
      <c r="K378" s="6">
        <v>3</v>
      </c>
      <c r="L378" s="6" t="s">
        <v>50</v>
      </c>
      <c r="M378" s="6" t="s">
        <v>177</v>
      </c>
      <c r="N378" s="6"/>
      <c r="O378" s="6"/>
      <c r="P378" s="10">
        <v>8</v>
      </c>
      <c r="Q378" s="10" t="str">
        <f t="shared" si="26"/>
        <v>5-10</v>
      </c>
      <c r="R378" s="6" t="s">
        <v>102</v>
      </c>
      <c r="S378" s="6">
        <v>7</v>
      </c>
      <c r="T378" t="s">
        <v>78</v>
      </c>
      <c r="U378" s="16" t="s">
        <v>75</v>
      </c>
      <c r="V378" t="s">
        <v>79</v>
      </c>
      <c r="W378" t="s">
        <v>56</v>
      </c>
      <c r="X378" s="6"/>
      <c r="Y378" s="10" t="s">
        <v>57</v>
      </c>
      <c r="Z378" s="10" t="s">
        <v>61</v>
      </c>
      <c r="AA378" s="11">
        <v>3</v>
      </c>
      <c r="AJ378" s="12">
        <f t="shared" si="27"/>
        <v>2.5</v>
      </c>
      <c r="AL378" s="13">
        <f t="shared" si="28"/>
        <v>3</v>
      </c>
      <c r="AM378" s="14">
        <v>1.09E-2</v>
      </c>
      <c r="AN378" s="14">
        <v>3.0249000000000001</v>
      </c>
      <c r="AO378" s="13">
        <f t="shared" si="30"/>
        <v>0.17424295598865394</v>
      </c>
      <c r="AQ378" s="12">
        <f t="shared" si="29"/>
        <v>7.4999999999999997E-2</v>
      </c>
    </row>
    <row r="379" spans="1:46" ht="12.75" customHeight="1" x14ac:dyDescent="0.2">
      <c r="A379" s="6">
        <v>171</v>
      </c>
      <c r="B379" s="6">
        <v>3</v>
      </c>
      <c r="C379" s="7">
        <v>39875</v>
      </c>
      <c r="D379" s="6" t="s">
        <v>151</v>
      </c>
      <c r="E379" s="8" t="s">
        <v>175</v>
      </c>
      <c r="F379" s="9" t="s">
        <v>176</v>
      </c>
      <c r="G379" s="9" t="s">
        <v>154</v>
      </c>
      <c r="H379" s="9" t="s">
        <v>155</v>
      </c>
      <c r="I379" s="6" t="s">
        <v>100</v>
      </c>
      <c r="J379" s="6">
        <v>2</v>
      </c>
      <c r="K379" s="6">
        <v>3</v>
      </c>
      <c r="L379" s="6" t="s">
        <v>50</v>
      </c>
      <c r="M379" s="6" t="s">
        <v>177</v>
      </c>
      <c r="N379" s="6"/>
      <c r="O379" s="6"/>
      <c r="P379" s="10">
        <v>8</v>
      </c>
      <c r="Q379" s="10" t="str">
        <f t="shared" si="26"/>
        <v>5-10</v>
      </c>
      <c r="R379" s="6" t="s">
        <v>102</v>
      </c>
      <c r="S379" s="6">
        <v>8</v>
      </c>
      <c r="T379" t="s">
        <v>165</v>
      </c>
      <c r="U379" s="10" t="s">
        <v>54</v>
      </c>
      <c r="V379" s="10" t="s">
        <v>86</v>
      </c>
      <c r="W379" s="10" t="s">
        <v>56</v>
      </c>
      <c r="X379" s="6"/>
      <c r="Y379" s="6" t="s">
        <v>57</v>
      </c>
      <c r="Z379" s="6" t="s">
        <v>61</v>
      </c>
      <c r="AB379" s="11">
        <v>1</v>
      </c>
      <c r="AJ379" s="12">
        <f t="shared" si="27"/>
        <v>7.5</v>
      </c>
      <c r="AL379" s="13">
        <f t="shared" si="28"/>
        <v>1</v>
      </c>
      <c r="AM379" s="14">
        <v>8.3999999999999995E-3</v>
      </c>
      <c r="AN379" s="14">
        <v>3.2</v>
      </c>
      <c r="AO379" s="13">
        <f t="shared" si="30"/>
        <v>5.3024347008870292</v>
      </c>
      <c r="AQ379" s="12">
        <f t="shared" si="29"/>
        <v>2.5000000000000001E-2</v>
      </c>
    </row>
    <row r="380" spans="1:46" ht="12.75" customHeight="1" x14ac:dyDescent="0.2">
      <c r="A380" s="6">
        <v>171</v>
      </c>
      <c r="B380" s="6">
        <v>3</v>
      </c>
      <c r="C380" s="7">
        <v>39875</v>
      </c>
      <c r="D380" s="6" t="s">
        <v>151</v>
      </c>
      <c r="E380" s="8" t="s">
        <v>175</v>
      </c>
      <c r="F380" s="9" t="s">
        <v>176</v>
      </c>
      <c r="G380" s="9" t="s">
        <v>154</v>
      </c>
      <c r="H380" s="9" t="s">
        <v>155</v>
      </c>
      <c r="I380" s="6" t="s">
        <v>100</v>
      </c>
      <c r="J380" s="6">
        <v>2</v>
      </c>
      <c r="K380" s="6">
        <v>3</v>
      </c>
      <c r="L380" s="6" t="s">
        <v>50</v>
      </c>
      <c r="M380" s="6" t="s">
        <v>177</v>
      </c>
      <c r="N380" s="6"/>
      <c r="O380" s="6"/>
      <c r="P380" s="10">
        <v>8</v>
      </c>
      <c r="Q380" s="10" t="str">
        <f t="shared" si="26"/>
        <v>5-10</v>
      </c>
      <c r="R380" s="6" t="s">
        <v>102</v>
      </c>
      <c r="S380" s="6">
        <v>9</v>
      </c>
      <c r="T380" s="19" t="s">
        <v>85</v>
      </c>
      <c r="U380" s="6" t="s">
        <v>54</v>
      </c>
      <c r="V380" s="6" t="s">
        <v>86</v>
      </c>
      <c r="W380" s="6" t="s">
        <v>56</v>
      </c>
      <c r="X380" s="6"/>
      <c r="Y380" s="6" t="s">
        <v>57</v>
      </c>
      <c r="Z380" s="6" t="s">
        <v>61</v>
      </c>
      <c r="AA380" s="11">
        <v>1</v>
      </c>
      <c r="AJ380" s="12">
        <f t="shared" si="27"/>
        <v>2.5</v>
      </c>
      <c r="AL380" s="13">
        <f t="shared" si="28"/>
        <v>1</v>
      </c>
      <c r="AM380" s="14">
        <v>8.8999999999999999E-3</v>
      </c>
      <c r="AN380" s="14">
        <v>3</v>
      </c>
      <c r="AO380" s="13">
        <f t="shared" si="30"/>
        <v>0.13906250000000001</v>
      </c>
      <c r="AQ380" s="12">
        <f t="shared" si="29"/>
        <v>2.5000000000000001E-2</v>
      </c>
    </row>
    <row r="381" spans="1:46" ht="12.75" customHeight="1" x14ac:dyDescent="0.2">
      <c r="A381" s="6">
        <v>172</v>
      </c>
      <c r="B381" s="6">
        <v>3</v>
      </c>
      <c r="C381" s="7">
        <v>39875</v>
      </c>
      <c r="D381" s="6" t="s">
        <v>151</v>
      </c>
      <c r="E381" s="8" t="s">
        <v>175</v>
      </c>
      <c r="F381" s="9" t="s">
        <v>176</v>
      </c>
      <c r="G381" s="9" t="s">
        <v>154</v>
      </c>
      <c r="H381" s="9" t="s">
        <v>155</v>
      </c>
      <c r="I381" s="6" t="s">
        <v>100</v>
      </c>
      <c r="J381" s="6">
        <v>2</v>
      </c>
      <c r="K381" s="6">
        <v>4</v>
      </c>
      <c r="L381" s="6" t="s">
        <v>50</v>
      </c>
      <c r="M381" s="6" t="s">
        <v>177</v>
      </c>
      <c r="N381" s="6"/>
      <c r="O381" s="6"/>
      <c r="P381" s="10">
        <v>7</v>
      </c>
      <c r="Q381" s="10" t="str">
        <f t="shared" si="26"/>
        <v>5-10</v>
      </c>
      <c r="R381" s="6" t="s">
        <v>159</v>
      </c>
      <c r="S381" s="6">
        <v>1</v>
      </c>
      <c r="T381" t="s">
        <v>118</v>
      </c>
      <c r="U381" t="s">
        <v>66</v>
      </c>
      <c r="V381" t="s">
        <v>119</v>
      </c>
      <c r="W381" t="s">
        <v>56</v>
      </c>
      <c r="X381" s="6"/>
      <c r="Y381" s="6" t="s">
        <v>57</v>
      </c>
      <c r="Z381" s="6" t="s">
        <v>61</v>
      </c>
      <c r="AC381" s="11">
        <v>16</v>
      </c>
      <c r="AD381" s="11">
        <v>10</v>
      </c>
      <c r="AJ381" s="12">
        <f t="shared" si="27"/>
        <v>18.846153846153847</v>
      </c>
      <c r="AK381" s="24">
        <f>AJ381/1.1</f>
        <v>17.132867132867133</v>
      </c>
      <c r="AL381" s="13">
        <f t="shared" si="28"/>
        <v>26</v>
      </c>
      <c r="AM381" s="14">
        <v>2.3599999999999999E-2</v>
      </c>
      <c r="AN381" s="14">
        <v>2.9750000000000001</v>
      </c>
      <c r="AO381" s="13">
        <f t="shared" si="30"/>
        <v>146.79106819512421</v>
      </c>
      <c r="AQ381" s="12">
        <f t="shared" si="29"/>
        <v>0.65</v>
      </c>
    </row>
    <row r="382" spans="1:46" ht="12.75" customHeight="1" x14ac:dyDescent="0.2">
      <c r="A382" s="6">
        <v>172</v>
      </c>
      <c r="B382" s="6">
        <v>3</v>
      </c>
      <c r="C382" s="7">
        <v>39875</v>
      </c>
      <c r="D382" s="6" t="s">
        <v>151</v>
      </c>
      <c r="E382" s="8" t="s">
        <v>175</v>
      </c>
      <c r="F382" s="9" t="s">
        <v>176</v>
      </c>
      <c r="G382" s="9" t="s">
        <v>154</v>
      </c>
      <c r="H382" s="9" t="s">
        <v>155</v>
      </c>
      <c r="I382" s="6" t="s">
        <v>100</v>
      </c>
      <c r="J382" s="6">
        <v>2</v>
      </c>
      <c r="K382" s="6">
        <v>4</v>
      </c>
      <c r="L382" s="6" t="s">
        <v>50</v>
      </c>
      <c r="M382" s="6" t="s">
        <v>177</v>
      </c>
      <c r="N382" s="6"/>
      <c r="O382" s="6"/>
      <c r="P382" s="10">
        <v>7</v>
      </c>
      <c r="Q382" s="10" t="str">
        <f t="shared" si="26"/>
        <v>5-10</v>
      </c>
      <c r="R382" s="6" t="s">
        <v>159</v>
      </c>
      <c r="S382" s="6">
        <v>2</v>
      </c>
      <c r="T382" s="16" t="s">
        <v>160</v>
      </c>
      <c r="U382" t="s">
        <v>54</v>
      </c>
      <c r="V382" s="16" t="s">
        <v>63</v>
      </c>
      <c r="W382" s="16" t="s">
        <v>56</v>
      </c>
      <c r="X382" s="6"/>
      <c r="Y382" s="6" t="s">
        <v>57</v>
      </c>
      <c r="Z382" s="6" t="s">
        <v>58</v>
      </c>
      <c r="AC382" s="11">
        <v>3</v>
      </c>
      <c r="AD382" s="11">
        <v>3</v>
      </c>
      <c r="AJ382" s="12">
        <f t="shared" si="27"/>
        <v>20</v>
      </c>
      <c r="AK382" s="14">
        <f>AJ382/1.11359</f>
        <v>17.959931393062078</v>
      </c>
      <c r="AL382" s="13">
        <f t="shared" si="28"/>
        <v>6</v>
      </c>
      <c r="AM382" s="14">
        <v>1.4800000000000001E-2</v>
      </c>
      <c r="AN382" s="14">
        <v>3.1669999999999998</v>
      </c>
      <c r="AO382" s="13">
        <f t="shared" si="30"/>
        <v>195.26468792394118</v>
      </c>
      <c r="AQ382" s="12">
        <f t="shared" si="29"/>
        <v>0.15</v>
      </c>
    </row>
    <row r="383" spans="1:46" ht="12.75" customHeight="1" x14ac:dyDescent="0.2">
      <c r="A383" s="6">
        <v>172</v>
      </c>
      <c r="B383" s="6">
        <v>3</v>
      </c>
      <c r="C383" s="7">
        <v>39875</v>
      </c>
      <c r="D383" s="6" t="s">
        <v>151</v>
      </c>
      <c r="E383" s="8" t="s">
        <v>175</v>
      </c>
      <c r="F383" s="9" t="s">
        <v>176</v>
      </c>
      <c r="G383" s="9" t="s">
        <v>154</v>
      </c>
      <c r="H383" s="9" t="s">
        <v>155</v>
      </c>
      <c r="I383" s="6" t="s">
        <v>100</v>
      </c>
      <c r="J383" s="6">
        <v>2</v>
      </c>
      <c r="K383" s="6">
        <v>4</v>
      </c>
      <c r="L383" s="6" t="s">
        <v>50</v>
      </c>
      <c r="M383" s="6" t="s">
        <v>177</v>
      </c>
      <c r="N383" s="6"/>
      <c r="O383" s="6"/>
      <c r="P383" s="10">
        <v>7</v>
      </c>
      <c r="Q383" s="10" t="str">
        <f t="shared" si="26"/>
        <v>5-10</v>
      </c>
      <c r="R383" s="6" t="s">
        <v>159</v>
      </c>
      <c r="S383" s="6">
        <v>3</v>
      </c>
      <c r="T383" t="s">
        <v>140</v>
      </c>
      <c r="U383" t="s">
        <v>66</v>
      </c>
      <c r="V383" t="s">
        <v>119</v>
      </c>
      <c r="W383" t="s">
        <v>56</v>
      </c>
      <c r="X383" s="6"/>
      <c r="Y383" s="6" t="s">
        <v>57</v>
      </c>
      <c r="Z383" s="6" t="s">
        <v>61</v>
      </c>
      <c r="AC383" s="11">
        <v>9</v>
      </c>
      <c r="AD383" s="11">
        <v>11</v>
      </c>
      <c r="AJ383" s="12">
        <f t="shared" si="27"/>
        <v>20.5</v>
      </c>
      <c r="AK383" s="14">
        <f>AJ383/1.03416</f>
        <v>19.822851396302312</v>
      </c>
      <c r="AL383" s="13">
        <f t="shared" si="28"/>
        <v>20</v>
      </c>
      <c r="AM383" s="14">
        <v>2.2499999999999999E-2</v>
      </c>
      <c r="AN383" s="14">
        <v>3</v>
      </c>
      <c r="AO383" s="13">
        <f t="shared" si="30"/>
        <v>193.84031249999998</v>
      </c>
      <c r="AQ383" s="12">
        <f t="shared" si="29"/>
        <v>0.5</v>
      </c>
    </row>
    <row r="384" spans="1:46" ht="12.75" customHeight="1" x14ac:dyDescent="0.2">
      <c r="A384" s="6">
        <v>172</v>
      </c>
      <c r="B384" s="6">
        <v>3</v>
      </c>
      <c r="C384" s="7">
        <v>39875</v>
      </c>
      <c r="D384" s="6" t="s">
        <v>151</v>
      </c>
      <c r="E384" s="8" t="s">
        <v>175</v>
      </c>
      <c r="F384" s="9" t="s">
        <v>176</v>
      </c>
      <c r="G384" s="9" t="s">
        <v>154</v>
      </c>
      <c r="H384" s="9" t="s">
        <v>155</v>
      </c>
      <c r="I384" s="6" t="s">
        <v>100</v>
      </c>
      <c r="J384" s="6">
        <v>2</v>
      </c>
      <c r="K384" s="6">
        <v>4</v>
      </c>
      <c r="L384" s="6" t="s">
        <v>50</v>
      </c>
      <c r="M384" s="6" t="s">
        <v>177</v>
      </c>
      <c r="N384" s="6"/>
      <c r="O384" s="6"/>
      <c r="P384" s="10">
        <v>7</v>
      </c>
      <c r="Q384" s="10" t="str">
        <f t="shared" si="26"/>
        <v>5-10</v>
      </c>
      <c r="R384" s="6" t="s">
        <v>159</v>
      </c>
      <c r="S384" s="6">
        <v>4</v>
      </c>
      <c r="T384" t="s">
        <v>183</v>
      </c>
      <c r="U384" t="s">
        <v>66</v>
      </c>
      <c r="V384" t="s">
        <v>67</v>
      </c>
      <c r="W384" t="s">
        <v>56</v>
      </c>
      <c r="X384" s="6"/>
      <c r="Y384" s="10" t="s">
        <v>57</v>
      </c>
      <c r="Z384" s="10" t="s">
        <v>58</v>
      </c>
      <c r="AC384" s="11">
        <v>1</v>
      </c>
      <c r="AJ384" s="12">
        <f t="shared" si="27"/>
        <v>15</v>
      </c>
      <c r="AL384" s="13">
        <f t="shared" si="28"/>
        <v>1</v>
      </c>
      <c r="AM384" s="14">
        <v>1.6199999999999999E-2</v>
      </c>
      <c r="AN384" s="14">
        <v>3.0251999999999999</v>
      </c>
      <c r="AO384" s="13">
        <f t="shared" si="30"/>
        <v>58.536437970851551</v>
      </c>
      <c r="AQ384" s="12">
        <f t="shared" si="29"/>
        <v>2.5000000000000001E-2</v>
      </c>
    </row>
    <row r="385" spans="1:46" ht="12.75" customHeight="1" x14ac:dyDescent="0.2">
      <c r="A385" s="6">
        <v>172</v>
      </c>
      <c r="B385" s="6">
        <v>3</v>
      </c>
      <c r="C385" s="7">
        <v>39875</v>
      </c>
      <c r="D385" s="6" t="s">
        <v>151</v>
      </c>
      <c r="E385" s="8" t="s">
        <v>175</v>
      </c>
      <c r="F385" s="9" t="s">
        <v>176</v>
      </c>
      <c r="G385" s="9" t="s">
        <v>154</v>
      </c>
      <c r="H385" s="9" t="s">
        <v>155</v>
      </c>
      <c r="I385" s="6" t="s">
        <v>100</v>
      </c>
      <c r="J385" s="6">
        <v>2</v>
      </c>
      <c r="K385" s="6">
        <v>4</v>
      </c>
      <c r="L385" s="6" t="s">
        <v>50</v>
      </c>
      <c r="M385" s="6" t="s">
        <v>177</v>
      </c>
      <c r="N385" s="6"/>
      <c r="O385" s="6"/>
      <c r="P385" s="10">
        <v>7</v>
      </c>
      <c r="Q385" s="10" t="str">
        <f t="shared" si="26"/>
        <v>5-10</v>
      </c>
      <c r="R385" s="6" t="s">
        <v>159</v>
      </c>
      <c r="S385" s="6">
        <v>5</v>
      </c>
      <c r="T385" t="s">
        <v>179</v>
      </c>
      <c r="U385" t="s">
        <v>54</v>
      </c>
      <c r="V385" t="s">
        <v>55</v>
      </c>
      <c r="W385" t="s">
        <v>56</v>
      </c>
      <c r="X385" s="6"/>
      <c r="Y385" s="6" t="s">
        <v>57</v>
      </c>
      <c r="Z385" s="6" t="s">
        <v>58</v>
      </c>
      <c r="AD385" s="11">
        <v>1</v>
      </c>
      <c r="AJ385" s="12">
        <f t="shared" si="27"/>
        <v>25</v>
      </c>
      <c r="AL385" s="13">
        <f t="shared" si="28"/>
        <v>1</v>
      </c>
      <c r="AM385" s="14">
        <v>1.26E-2</v>
      </c>
      <c r="AN385" s="14">
        <v>3.0672999999999999</v>
      </c>
      <c r="AO385" s="13">
        <f t="shared" si="30"/>
        <v>244.49609871054292</v>
      </c>
      <c r="AQ385" s="12">
        <f t="shared" si="29"/>
        <v>2.5000000000000001E-2</v>
      </c>
    </row>
    <row r="386" spans="1:46" ht="12.75" customHeight="1" x14ac:dyDescent="0.2">
      <c r="A386" s="6">
        <v>172</v>
      </c>
      <c r="B386" s="6">
        <v>3</v>
      </c>
      <c r="C386" s="7">
        <v>39875</v>
      </c>
      <c r="D386" s="6" t="s">
        <v>151</v>
      </c>
      <c r="E386" s="8" t="s">
        <v>175</v>
      </c>
      <c r="F386" s="9" t="s">
        <v>176</v>
      </c>
      <c r="G386" s="9" t="s">
        <v>154</v>
      </c>
      <c r="H386" s="9" t="s">
        <v>155</v>
      </c>
      <c r="I386" s="6" t="s">
        <v>100</v>
      </c>
      <c r="J386" s="6">
        <v>2</v>
      </c>
      <c r="K386" s="6">
        <v>4</v>
      </c>
      <c r="L386" s="6" t="s">
        <v>50</v>
      </c>
      <c r="M386" s="6" t="s">
        <v>177</v>
      </c>
      <c r="N386" s="6"/>
      <c r="O386" s="6"/>
      <c r="P386" s="10">
        <v>7</v>
      </c>
      <c r="Q386" s="10" t="str">
        <f t="shared" ref="Q386:Q449" si="32">IF(P386&lt;=5,"0-5",IF(P386&lt;=10,"5-10",IF(P386&lt;=15,"10-15",IF(P386&lt;=20,"15-20",IF(P386&lt;=25,"20-25",IF(P386&lt;=30,"25-30",IF(P386&lt;=35,"30-35","35-40")))))))</f>
        <v>5-10</v>
      </c>
      <c r="R386" s="6" t="s">
        <v>159</v>
      </c>
      <c r="S386" s="6">
        <v>6</v>
      </c>
      <c r="T386" s="20" t="s">
        <v>178</v>
      </c>
      <c r="U386" s="16" t="s">
        <v>75</v>
      </c>
      <c r="V386" t="s">
        <v>163</v>
      </c>
      <c r="W386" t="s">
        <v>56</v>
      </c>
      <c r="X386" s="6"/>
      <c r="Y386" s="6" t="s">
        <v>57</v>
      </c>
      <c r="Z386" s="6" t="s">
        <v>61</v>
      </c>
      <c r="AC386" s="11">
        <v>5</v>
      </c>
      <c r="AJ386" s="12">
        <f t="shared" ref="AJ386:AJ449" si="33">((AA386*2.5)+(AB386*7.5)+(AC386*15)+(AD386*25)+(AE386*35)+(AF386*45)+(AG386*45)+(AH386*65)+(AI386*80))/SUM(AA386:AI386)</f>
        <v>15</v>
      </c>
      <c r="AK386">
        <f>AJ386/1.13204</f>
        <v>13.250415179675631</v>
      </c>
      <c r="AL386" s="13">
        <f t="shared" ref="AL386:AL449" si="34">SUM(AA386:AI386)</f>
        <v>5</v>
      </c>
      <c r="AM386" s="14">
        <v>2.2700000000000001E-2</v>
      </c>
      <c r="AN386" s="14">
        <v>3.12</v>
      </c>
      <c r="AO386" s="13">
        <f>AM386*(AJ386^AN386)</f>
        <v>106.03044532761471</v>
      </c>
      <c r="AP386" s="13">
        <f>AO386*AL386</f>
        <v>530.15222663807356</v>
      </c>
      <c r="AQ386" s="12">
        <f t="shared" ref="AQ386:AQ449" si="35">AL386/40</f>
        <v>0.125</v>
      </c>
    </row>
    <row r="387" spans="1:46" ht="12.75" customHeight="1" x14ac:dyDescent="0.2">
      <c r="A387" s="6">
        <v>172</v>
      </c>
      <c r="B387" s="6">
        <v>3</v>
      </c>
      <c r="C387" s="7">
        <v>39875</v>
      </c>
      <c r="D387" s="6" t="s">
        <v>151</v>
      </c>
      <c r="E387" s="8" t="s">
        <v>175</v>
      </c>
      <c r="F387" s="9" t="s">
        <v>176</v>
      </c>
      <c r="G387" s="9" t="s">
        <v>154</v>
      </c>
      <c r="H387" s="9" t="s">
        <v>155</v>
      </c>
      <c r="I387" s="6" t="s">
        <v>100</v>
      </c>
      <c r="J387" s="6">
        <v>2</v>
      </c>
      <c r="K387" s="6">
        <v>4</v>
      </c>
      <c r="L387" s="6" t="s">
        <v>50</v>
      </c>
      <c r="M387" s="6" t="s">
        <v>177</v>
      </c>
      <c r="N387" s="6"/>
      <c r="O387" s="6"/>
      <c r="P387" s="10">
        <v>7</v>
      </c>
      <c r="Q387" s="10" t="str">
        <f t="shared" si="32"/>
        <v>5-10</v>
      </c>
      <c r="R387" s="6" t="s">
        <v>159</v>
      </c>
      <c r="S387" s="6">
        <v>7</v>
      </c>
      <c r="T387" t="s">
        <v>90</v>
      </c>
      <c r="U387" t="s">
        <v>66</v>
      </c>
      <c r="V387" t="s">
        <v>67</v>
      </c>
      <c r="W387" t="s">
        <v>56</v>
      </c>
      <c r="X387" s="6"/>
      <c r="Y387" s="10" t="s">
        <v>57</v>
      </c>
      <c r="Z387" s="10" t="s">
        <v>58</v>
      </c>
      <c r="AC387" s="11">
        <v>2</v>
      </c>
      <c r="AD387" s="11">
        <v>12</v>
      </c>
      <c r="AE387" s="11">
        <v>3</v>
      </c>
      <c r="AJ387" s="12">
        <f t="shared" si="33"/>
        <v>25.588235294117649</v>
      </c>
      <c r="AL387" s="13">
        <f t="shared" si="34"/>
        <v>17</v>
      </c>
      <c r="AM387" s="14">
        <v>1.6199999999999999E-2</v>
      </c>
      <c r="AN387" s="14">
        <v>3.0251999999999999</v>
      </c>
      <c r="AO387" s="13">
        <f t="shared" ref="AO387:AO405" si="36">AM387*(AJ387^AN387)</f>
        <v>294.5226081529371</v>
      </c>
      <c r="AQ387" s="12">
        <f t="shared" si="35"/>
        <v>0.42499999999999999</v>
      </c>
    </row>
    <row r="388" spans="1:46" s="18" customFormat="1" ht="12.75" customHeight="1" x14ac:dyDescent="0.2">
      <c r="A388" s="6">
        <v>172</v>
      </c>
      <c r="B388" s="6">
        <v>3</v>
      </c>
      <c r="C388" s="7">
        <v>39875</v>
      </c>
      <c r="D388" s="6" t="s">
        <v>151</v>
      </c>
      <c r="E388" s="8" t="s">
        <v>175</v>
      </c>
      <c r="F388" s="9" t="s">
        <v>176</v>
      </c>
      <c r="G388" s="9" t="s">
        <v>154</v>
      </c>
      <c r="H388" s="9" t="s">
        <v>155</v>
      </c>
      <c r="I388" s="6" t="s">
        <v>100</v>
      </c>
      <c r="J388" s="6">
        <v>2</v>
      </c>
      <c r="K388" s="6">
        <v>4</v>
      </c>
      <c r="L388" s="6" t="s">
        <v>50</v>
      </c>
      <c r="M388" s="6" t="s">
        <v>177</v>
      </c>
      <c r="N388" s="6"/>
      <c r="O388" s="6"/>
      <c r="P388" s="10">
        <v>7</v>
      </c>
      <c r="Q388" s="10" t="str">
        <f t="shared" si="32"/>
        <v>5-10</v>
      </c>
      <c r="R388" s="6" t="s">
        <v>159</v>
      </c>
      <c r="S388" s="6">
        <v>8</v>
      </c>
      <c r="T388" t="s">
        <v>53</v>
      </c>
      <c r="U388" t="s">
        <v>54</v>
      </c>
      <c r="V388" t="s">
        <v>55</v>
      </c>
      <c r="W388" t="s">
        <v>56</v>
      </c>
      <c r="X388" s="6"/>
      <c r="Y388" s="6" t="s">
        <v>57</v>
      </c>
      <c r="Z388" s="6" t="s">
        <v>58</v>
      </c>
      <c r="AA388" s="11">
        <v>4</v>
      </c>
      <c r="AB388" s="11">
        <v>1</v>
      </c>
      <c r="AC388" s="11">
        <v>1</v>
      </c>
      <c r="AD388" s="11"/>
      <c r="AE388" s="11"/>
      <c r="AF388" s="11"/>
      <c r="AG388" s="11"/>
      <c r="AH388" s="11"/>
      <c r="AI388" s="11"/>
      <c r="AJ388" s="12">
        <f t="shared" si="33"/>
        <v>5.416666666666667</v>
      </c>
      <c r="AK388" s="12"/>
      <c r="AL388" s="13">
        <f t="shared" si="34"/>
        <v>6</v>
      </c>
      <c r="AM388" s="14">
        <v>9.2999999999999992E-3</v>
      </c>
      <c r="AN388" s="14">
        <v>3.07</v>
      </c>
      <c r="AO388" s="13">
        <f t="shared" si="36"/>
        <v>1.6635678862103296</v>
      </c>
      <c r="AP388" s="13"/>
      <c r="AQ388" s="12">
        <f t="shared" si="35"/>
        <v>0.15</v>
      </c>
      <c r="AR388" s="12"/>
      <c r="AS388" s="12"/>
      <c r="AT388" s="15"/>
    </row>
    <row r="389" spans="1:46" ht="12.75" customHeight="1" x14ac:dyDescent="0.2">
      <c r="A389" s="6">
        <v>172</v>
      </c>
      <c r="B389" s="6">
        <v>3</v>
      </c>
      <c r="C389" s="7">
        <v>39875</v>
      </c>
      <c r="D389" s="6" t="s">
        <v>151</v>
      </c>
      <c r="E389" s="8" t="s">
        <v>175</v>
      </c>
      <c r="F389" s="9" t="s">
        <v>176</v>
      </c>
      <c r="G389" s="9" t="s">
        <v>154</v>
      </c>
      <c r="H389" s="9" t="s">
        <v>155</v>
      </c>
      <c r="I389" s="6" t="s">
        <v>100</v>
      </c>
      <c r="J389" s="6">
        <v>2</v>
      </c>
      <c r="K389" s="6">
        <v>4</v>
      </c>
      <c r="L389" s="6" t="s">
        <v>50</v>
      </c>
      <c r="M389" s="6" t="s">
        <v>177</v>
      </c>
      <c r="N389" s="6"/>
      <c r="O389" s="6"/>
      <c r="P389" s="10">
        <v>7</v>
      </c>
      <c r="Q389" s="10" t="str">
        <f t="shared" si="32"/>
        <v>5-10</v>
      </c>
      <c r="R389" s="6" t="s">
        <v>159</v>
      </c>
      <c r="S389" s="6">
        <v>9</v>
      </c>
      <c r="T389" t="s">
        <v>184</v>
      </c>
      <c r="U389" t="s">
        <v>66</v>
      </c>
      <c r="V389" t="s">
        <v>119</v>
      </c>
      <c r="W389" t="s">
        <v>56</v>
      </c>
      <c r="X389" s="6"/>
      <c r="Y389" s="6" t="s">
        <v>57</v>
      </c>
      <c r="Z389" s="6" t="s">
        <v>61</v>
      </c>
      <c r="AD389" s="11">
        <v>1</v>
      </c>
      <c r="AJ389" s="12">
        <f t="shared" si="33"/>
        <v>25</v>
      </c>
      <c r="AK389">
        <f>AJ389/1.04</f>
        <v>24.038461538461537</v>
      </c>
      <c r="AL389" s="13">
        <f t="shared" si="34"/>
        <v>1</v>
      </c>
      <c r="AM389" s="14">
        <v>4.2200000000000001E-2</v>
      </c>
      <c r="AN389" s="14">
        <v>2.835</v>
      </c>
      <c r="AO389" s="13">
        <f t="shared" si="36"/>
        <v>387.67908836882333</v>
      </c>
      <c r="AQ389" s="12">
        <f t="shared" si="35"/>
        <v>2.5000000000000001E-2</v>
      </c>
    </row>
    <row r="390" spans="1:46" ht="12.75" customHeight="1" x14ac:dyDescent="0.2">
      <c r="A390" s="6">
        <v>172</v>
      </c>
      <c r="B390" s="6">
        <v>3</v>
      </c>
      <c r="C390" s="7">
        <v>39875</v>
      </c>
      <c r="D390" s="6" t="s">
        <v>151</v>
      </c>
      <c r="E390" s="8" t="s">
        <v>175</v>
      </c>
      <c r="F390" s="9" t="s">
        <v>176</v>
      </c>
      <c r="G390" s="9" t="s">
        <v>154</v>
      </c>
      <c r="H390" s="9" t="s">
        <v>155</v>
      </c>
      <c r="I390" s="6" t="s">
        <v>100</v>
      </c>
      <c r="J390" s="6">
        <v>2</v>
      </c>
      <c r="K390" s="6">
        <v>4</v>
      </c>
      <c r="L390" s="6" t="s">
        <v>50</v>
      </c>
      <c r="M390" s="6" t="s">
        <v>177</v>
      </c>
      <c r="N390" s="6"/>
      <c r="O390" s="6"/>
      <c r="P390" s="10">
        <v>7</v>
      </c>
      <c r="Q390" s="10" t="str">
        <f t="shared" si="32"/>
        <v>5-10</v>
      </c>
      <c r="R390" s="6" t="s">
        <v>159</v>
      </c>
      <c r="S390" s="6">
        <v>10</v>
      </c>
      <c r="T390" s="19" t="s">
        <v>93</v>
      </c>
      <c r="U390" s="6" t="s">
        <v>54</v>
      </c>
      <c r="V390" s="6" t="s">
        <v>94</v>
      </c>
      <c r="W390" s="6" t="s">
        <v>95</v>
      </c>
      <c r="X390" s="6"/>
      <c r="Y390" s="6" t="s">
        <v>57</v>
      </c>
      <c r="Z390" s="6" t="s">
        <v>58</v>
      </c>
      <c r="AC390" s="11">
        <v>1</v>
      </c>
      <c r="AJ390" s="12">
        <f t="shared" si="33"/>
        <v>15</v>
      </c>
      <c r="AK390">
        <f>AJ390/1.21019</f>
        <v>12.394747932142886</v>
      </c>
      <c r="AL390" s="13">
        <f t="shared" si="34"/>
        <v>1</v>
      </c>
      <c r="AM390" s="14">
        <v>2.0799999999999999E-2</v>
      </c>
      <c r="AN390" s="14">
        <v>3</v>
      </c>
      <c r="AO390" s="13">
        <f t="shared" si="36"/>
        <v>70.2</v>
      </c>
      <c r="AQ390" s="12">
        <f t="shared" si="35"/>
        <v>2.5000000000000001E-2</v>
      </c>
    </row>
    <row r="391" spans="1:46" ht="12.75" customHeight="1" x14ac:dyDescent="0.2">
      <c r="A391" s="6">
        <v>172</v>
      </c>
      <c r="B391" s="6">
        <v>3</v>
      </c>
      <c r="C391" s="7">
        <v>39875</v>
      </c>
      <c r="D391" s="6" t="s">
        <v>151</v>
      </c>
      <c r="E391" s="8" t="s">
        <v>175</v>
      </c>
      <c r="F391" s="9" t="s">
        <v>176</v>
      </c>
      <c r="G391" s="9" t="s">
        <v>154</v>
      </c>
      <c r="H391" s="9" t="s">
        <v>155</v>
      </c>
      <c r="I391" s="6" t="s">
        <v>100</v>
      </c>
      <c r="J391" s="6">
        <v>2</v>
      </c>
      <c r="K391" s="6">
        <v>4</v>
      </c>
      <c r="L391" s="6" t="s">
        <v>50</v>
      </c>
      <c r="M391" s="6" t="s">
        <v>177</v>
      </c>
      <c r="N391" s="6"/>
      <c r="O391" s="6"/>
      <c r="P391" s="10">
        <v>7</v>
      </c>
      <c r="Q391" s="10" t="str">
        <f t="shared" si="32"/>
        <v>5-10</v>
      </c>
      <c r="R391" s="6" t="s">
        <v>159</v>
      </c>
      <c r="S391" s="6">
        <v>11</v>
      </c>
      <c r="T391" s="16" t="s">
        <v>191</v>
      </c>
      <c r="U391" s="6" t="s">
        <v>54</v>
      </c>
      <c r="V391" s="6" t="s">
        <v>181</v>
      </c>
      <c r="W391" s="6" t="s">
        <v>56</v>
      </c>
      <c r="X391" s="6"/>
      <c r="Y391" s="6" t="s">
        <v>57</v>
      </c>
      <c r="Z391" s="6" t="s">
        <v>64</v>
      </c>
      <c r="AC391" s="11">
        <v>2</v>
      </c>
      <c r="AJ391" s="12">
        <f t="shared" si="33"/>
        <v>15</v>
      </c>
      <c r="AK391">
        <f>AJ391/1.6483</f>
        <v>9.10028514226779</v>
      </c>
      <c r="AL391" s="13">
        <f t="shared" si="34"/>
        <v>2</v>
      </c>
      <c r="AM391" s="14">
        <v>1.9900000000000001E-2</v>
      </c>
      <c r="AN391" s="14">
        <v>2.9929999999999999</v>
      </c>
      <c r="AO391" s="13">
        <f t="shared" si="36"/>
        <v>65.901335354373686</v>
      </c>
      <c r="AQ391" s="12">
        <f t="shared" si="35"/>
        <v>0.05</v>
      </c>
    </row>
    <row r="392" spans="1:46" ht="12.75" customHeight="1" x14ac:dyDescent="0.2">
      <c r="A392" s="6">
        <v>172</v>
      </c>
      <c r="B392" s="6">
        <v>3</v>
      </c>
      <c r="C392" s="7">
        <v>39875</v>
      </c>
      <c r="D392" s="6" t="s">
        <v>151</v>
      </c>
      <c r="E392" s="8" t="s">
        <v>175</v>
      </c>
      <c r="F392" s="9" t="s">
        <v>176</v>
      </c>
      <c r="G392" s="9" t="s">
        <v>154</v>
      </c>
      <c r="H392" s="9" t="s">
        <v>155</v>
      </c>
      <c r="I392" s="6" t="s">
        <v>100</v>
      </c>
      <c r="J392" s="6">
        <v>2</v>
      </c>
      <c r="K392" s="6">
        <v>4</v>
      </c>
      <c r="L392" s="6" t="s">
        <v>50</v>
      </c>
      <c r="M392" s="6" t="s">
        <v>177</v>
      </c>
      <c r="N392" s="6"/>
      <c r="O392" s="6"/>
      <c r="P392" s="10">
        <v>7</v>
      </c>
      <c r="Q392" s="10" t="str">
        <f t="shared" si="32"/>
        <v>5-10</v>
      </c>
      <c r="R392" s="6" t="s">
        <v>159</v>
      </c>
      <c r="S392" s="6">
        <v>12</v>
      </c>
      <c r="T392" t="s">
        <v>192</v>
      </c>
      <c r="U392" s="6" t="s">
        <v>54</v>
      </c>
      <c r="V392" s="6" t="s">
        <v>79</v>
      </c>
      <c r="W392" s="6" t="s">
        <v>56</v>
      </c>
      <c r="X392" s="6"/>
      <c r="Y392" s="6" t="s">
        <v>57</v>
      </c>
      <c r="Z392" s="6" t="s">
        <v>58</v>
      </c>
      <c r="AA392" s="11">
        <v>1</v>
      </c>
      <c r="AJ392" s="12">
        <f t="shared" si="33"/>
        <v>2.5</v>
      </c>
      <c r="AL392" s="13">
        <f t="shared" si="34"/>
        <v>1</v>
      </c>
      <c r="AM392" s="14">
        <v>9.1000000000000004E-3</v>
      </c>
      <c r="AN392" s="14">
        <v>2.9904000000000002</v>
      </c>
      <c r="AO392" s="13">
        <f t="shared" si="36"/>
        <v>0.14094224804199171</v>
      </c>
      <c r="AQ392" s="12">
        <f t="shared" si="35"/>
        <v>2.5000000000000001E-2</v>
      </c>
    </row>
    <row r="393" spans="1:46" ht="12.75" customHeight="1" x14ac:dyDescent="0.2">
      <c r="A393" s="6">
        <v>173</v>
      </c>
      <c r="B393" s="6">
        <v>3</v>
      </c>
      <c r="C393" s="7">
        <v>39875</v>
      </c>
      <c r="D393" s="6" t="s">
        <v>151</v>
      </c>
      <c r="E393" s="8" t="s">
        <v>175</v>
      </c>
      <c r="F393" s="9" t="s">
        <v>176</v>
      </c>
      <c r="G393" s="9" t="s">
        <v>154</v>
      </c>
      <c r="H393" s="9" t="s">
        <v>155</v>
      </c>
      <c r="I393" s="6" t="s">
        <v>100</v>
      </c>
      <c r="J393" s="6">
        <v>2</v>
      </c>
      <c r="K393" s="6">
        <v>5</v>
      </c>
      <c r="L393" s="6" t="s">
        <v>50</v>
      </c>
      <c r="M393" s="6" t="s">
        <v>177</v>
      </c>
      <c r="N393" s="6"/>
      <c r="O393" s="6"/>
      <c r="P393" s="10">
        <v>8</v>
      </c>
      <c r="Q393" s="10" t="str">
        <f t="shared" si="32"/>
        <v>5-10</v>
      </c>
      <c r="R393" s="6" t="s">
        <v>52</v>
      </c>
      <c r="S393" s="6">
        <v>1</v>
      </c>
      <c r="T393" t="s">
        <v>118</v>
      </c>
      <c r="U393" t="s">
        <v>66</v>
      </c>
      <c r="V393" t="s">
        <v>119</v>
      </c>
      <c r="W393" t="s">
        <v>56</v>
      </c>
      <c r="X393" s="6"/>
      <c r="Y393" s="6" t="s">
        <v>57</v>
      </c>
      <c r="Z393" s="6" t="s">
        <v>61</v>
      </c>
      <c r="AC393" s="11">
        <v>2</v>
      </c>
      <c r="AD393" s="11">
        <v>6</v>
      </c>
      <c r="AJ393" s="12">
        <f t="shared" si="33"/>
        <v>22.5</v>
      </c>
      <c r="AK393" s="24">
        <f>AJ393/1.1</f>
        <v>20.454545454545453</v>
      </c>
      <c r="AL393" s="13">
        <f t="shared" si="34"/>
        <v>8</v>
      </c>
      <c r="AM393" s="14">
        <v>2.3599999999999999E-2</v>
      </c>
      <c r="AN393" s="14">
        <v>2.9750000000000001</v>
      </c>
      <c r="AO393" s="13">
        <f t="shared" si="36"/>
        <v>248.68809430493181</v>
      </c>
      <c r="AQ393" s="12">
        <f t="shared" si="35"/>
        <v>0.2</v>
      </c>
    </row>
    <row r="394" spans="1:46" ht="12.75" customHeight="1" x14ac:dyDescent="0.2">
      <c r="A394" s="6">
        <v>173</v>
      </c>
      <c r="B394" s="6">
        <v>3</v>
      </c>
      <c r="C394" s="7">
        <v>39875</v>
      </c>
      <c r="D394" s="6" t="s">
        <v>151</v>
      </c>
      <c r="E394" s="8" t="s">
        <v>175</v>
      </c>
      <c r="F394" s="9" t="s">
        <v>176</v>
      </c>
      <c r="G394" s="9" t="s">
        <v>154</v>
      </c>
      <c r="H394" s="9" t="s">
        <v>155</v>
      </c>
      <c r="I394" s="6" t="s">
        <v>100</v>
      </c>
      <c r="J394" s="6">
        <v>2</v>
      </c>
      <c r="K394" s="6">
        <v>5</v>
      </c>
      <c r="L394" s="6" t="s">
        <v>50</v>
      </c>
      <c r="M394" s="6" t="s">
        <v>177</v>
      </c>
      <c r="N394" s="6"/>
      <c r="O394" s="6"/>
      <c r="P394" s="10">
        <v>8</v>
      </c>
      <c r="Q394" s="10" t="str">
        <f t="shared" si="32"/>
        <v>5-10</v>
      </c>
      <c r="R394" s="6" t="s">
        <v>52</v>
      </c>
      <c r="S394" s="6">
        <v>2</v>
      </c>
      <c r="T394" s="16" t="s">
        <v>82</v>
      </c>
      <c r="U394" s="6" t="s">
        <v>72</v>
      </c>
      <c r="V394" s="16" t="s">
        <v>73</v>
      </c>
      <c r="W394" s="16" t="s">
        <v>56</v>
      </c>
      <c r="X394" s="6"/>
      <c r="Y394" s="6" t="s">
        <v>57</v>
      </c>
      <c r="Z394" s="6" t="s">
        <v>61</v>
      </c>
      <c r="AC394" s="11">
        <v>3</v>
      </c>
      <c r="AJ394" s="12">
        <f t="shared" si="33"/>
        <v>15</v>
      </c>
      <c r="AL394" s="13">
        <f t="shared" si="34"/>
        <v>3</v>
      </c>
      <c r="AM394" s="14">
        <v>2.9000000000000001E-2</v>
      </c>
      <c r="AN394" s="14">
        <v>2.98</v>
      </c>
      <c r="AO394" s="13">
        <f t="shared" si="36"/>
        <v>92.714988736016096</v>
      </c>
      <c r="AQ394" s="12">
        <f t="shared" si="35"/>
        <v>7.4999999999999997E-2</v>
      </c>
    </row>
    <row r="395" spans="1:46" ht="12.75" customHeight="1" x14ac:dyDescent="0.2">
      <c r="A395" s="6">
        <v>173</v>
      </c>
      <c r="B395" s="6">
        <v>3</v>
      </c>
      <c r="C395" s="7">
        <v>39875</v>
      </c>
      <c r="D395" s="6" t="s">
        <v>151</v>
      </c>
      <c r="E395" s="8" t="s">
        <v>175</v>
      </c>
      <c r="F395" s="9" t="s">
        <v>176</v>
      </c>
      <c r="G395" s="9" t="s">
        <v>154</v>
      </c>
      <c r="H395" s="9" t="s">
        <v>155</v>
      </c>
      <c r="I395" s="6" t="s">
        <v>100</v>
      </c>
      <c r="J395" s="6">
        <v>2</v>
      </c>
      <c r="K395" s="6">
        <v>5</v>
      </c>
      <c r="L395" s="6" t="s">
        <v>50</v>
      </c>
      <c r="M395" s="6" t="s">
        <v>177</v>
      </c>
      <c r="N395" s="6"/>
      <c r="O395" s="6"/>
      <c r="P395" s="10">
        <v>8</v>
      </c>
      <c r="Q395" s="10" t="str">
        <f t="shared" si="32"/>
        <v>5-10</v>
      </c>
      <c r="R395" s="6" t="s">
        <v>52</v>
      </c>
      <c r="S395" s="6">
        <v>3</v>
      </c>
      <c r="T395" t="s">
        <v>53</v>
      </c>
      <c r="U395" t="s">
        <v>54</v>
      </c>
      <c r="V395" t="s">
        <v>55</v>
      </c>
      <c r="W395" t="s">
        <v>56</v>
      </c>
      <c r="X395" s="6"/>
      <c r="Y395" s="6" t="s">
        <v>57</v>
      </c>
      <c r="Z395" s="6" t="s">
        <v>58</v>
      </c>
      <c r="AA395" s="11">
        <v>2</v>
      </c>
      <c r="AJ395" s="12">
        <f t="shared" si="33"/>
        <v>2.5</v>
      </c>
      <c r="AL395" s="13">
        <f t="shared" si="34"/>
        <v>2</v>
      </c>
      <c r="AM395" s="14">
        <v>9.2999999999999992E-3</v>
      </c>
      <c r="AN395" s="14">
        <v>3.07</v>
      </c>
      <c r="AO395" s="13">
        <f t="shared" si="36"/>
        <v>0.15493829594967426</v>
      </c>
      <c r="AQ395" s="12">
        <f t="shared" si="35"/>
        <v>0.05</v>
      </c>
    </row>
    <row r="396" spans="1:46" ht="12.75" customHeight="1" x14ac:dyDescent="0.2">
      <c r="A396" s="6">
        <v>173</v>
      </c>
      <c r="B396" s="6">
        <v>3</v>
      </c>
      <c r="C396" s="7">
        <v>39875</v>
      </c>
      <c r="D396" s="6" t="s">
        <v>151</v>
      </c>
      <c r="E396" s="8" t="s">
        <v>175</v>
      </c>
      <c r="F396" s="9" t="s">
        <v>176</v>
      </c>
      <c r="G396" s="9" t="s">
        <v>154</v>
      </c>
      <c r="H396" s="9" t="s">
        <v>155</v>
      </c>
      <c r="I396" s="6" t="s">
        <v>100</v>
      </c>
      <c r="J396" s="6">
        <v>2</v>
      </c>
      <c r="K396" s="6">
        <v>5</v>
      </c>
      <c r="L396" s="6" t="s">
        <v>50</v>
      </c>
      <c r="M396" s="6" t="s">
        <v>177</v>
      </c>
      <c r="N396" s="6"/>
      <c r="O396" s="6"/>
      <c r="P396" s="10">
        <v>8</v>
      </c>
      <c r="Q396" s="10" t="str">
        <f t="shared" si="32"/>
        <v>5-10</v>
      </c>
      <c r="R396" s="6" t="s">
        <v>52</v>
      </c>
      <c r="S396" s="6">
        <v>4</v>
      </c>
      <c r="T396" t="s">
        <v>130</v>
      </c>
      <c r="U396" t="s">
        <v>69</v>
      </c>
      <c r="V396" t="s">
        <v>70</v>
      </c>
      <c r="W396" t="s">
        <v>56</v>
      </c>
      <c r="X396" s="6"/>
      <c r="Y396" s="10" t="s">
        <v>57</v>
      </c>
      <c r="Z396" s="10" t="s">
        <v>61</v>
      </c>
      <c r="AB396" s="11">
        <v>2</v>
      </c>
      <c r="AJ396" s="12">
        <f t="shared" si="33"/>
        <v>7.5</v>
      </c>
      <c r="AL396" s="13">
        <f t="shared" si="34"/>
        <v>2</v>
      </c>
      <c r="AM396" s="14">
        <v>1.9400000000000001E-2</v>
      </c>
      <c r="AN396" s="14">
        <v>2.8527999999999998</v>
      </c>
      <c r="AO396" s="13">
        <f t="shared" si="36"/>
        <v>6.0838220437352977</v>
      </c>
      <c r="AQ396" s="12">
        <f t="shared" si="35"/>
        <v>0.05</v>
      </c>
    </row>
    <row r="397" spans="1:46" ht="12.75" customHeight="1" x14ac:dyDescent="0.2">
      <c r="A397" s="6">
        <v>173</v>
      </c>
      <c r="B397" s="6">
        <v>3</v>
      </c>
      <c r="C397" s="7">
        <v>39875</v>
      </c>
      <c r="D397" s="6" t="s">
        <v>151</v>
      </c>
      <c r="E397" s="8" t="s">
        <v>175</v>
      </c>
      <c r="F397" s="9" t="s">
        <v>176</v>
      </c>
      <c r="G397" s="9" t="s">
        <v>154</v>
      </c>
      <c r="H397" s="9" t="s">
        <v>155</v>
      </c>
      <c r="I397" s="6" t="s">
        <v>100</v>
      </c>
      <c r="J397" s="6">
        <v>2</v>
      </c>
      <c r="K397" s="6">
        <v>5</v>
      </c>
      <c r="L397" s="6" t="s">
        <v>50</v>
      </c>
      <c r="M397" s="6" t="s">
        <v>177</v>
      </c>
      <c r="N397" s="6"/>
      <c r="O397" s="6"/>
      <c r="P397" s="10">
        <v>8</v>
      </c>
      <c r="Q397" s="10" t="str">
        <f t="shared" si="32"/>
        <v>5-10</v>
      </c>
      <c r="R397" s="6" t="s">
        <v>52</v>
      </c>
      <c r="S397" s="6">
        <v>5</v>
      </c>
      <c r="T397" t="s">
        <v>59</v>
      </c>
      <c r="U397" t="s">
        <v>54</v>
      </c>
      <c r="V397" t="s">
        <v>60</v>
      </c>
      <c r="W397" t="s">
        <v>56</v>
      </c>
      <c r="X397" s="6"/>
      <c r="Y397" s="10" t="s">
        <v>57</v>
      </c>
      <c r="Z397" s="10" t="s">
        <v>61</v>
      </c>
      <c r="AB397" s="11">
        <v>1</v>
      </c>
      <c r="AC397" s="11">
        <v>1</v>
      </c>
      <c r="AJ397" s="12">
        <f t="shared" si="33"/>
        <v>11.25</v>
      </c>
      <c r="AL397" s="13">
        <f t="shared" si="34"/>
        <v>2</v>
      </c>
      <c r="AM397" s="14">
        <v>8.6999999999999994E-3</v>
      </c>
      <c r="AN397" s="14">
        <v>3.202</v>
      </c>
      <c r="AO397" s="13">
        <f t="shared" si="36"/>
        <v>20.198058675531946</v>
      </c>
      <c r="AQ397" s="12">
        <f t="shared" si="35"/>
        <v>0.05</v>
      </c>
    </row>
    <row r="398" spans="1:46" ht="12.75" customHeight="1" x14ac:dyDescent="0.2">
      <c r="A398" s="6">
        <v>173</v>
      </c>
      <c r="B398" s="6">
        <v>3</v>
      </c>
      <c r="C398" s="7">
        <v>39875</v>
      </c>
      <c r="D398" s="6" t="s">
        <v>151</v>
      </c>
      <c r="E398" s="8" t="s">
        <v>175</v>
      </c>
      <c r="F398" s="9" t="s">
        <v>176</v>
      </c>
      <c r="G398" s="9" t="s">
        <v>154</v>
      </c>
      <c r="H398" s="9" t="s">
        <v>155</v>
      </c>
      <c r="I398" s="6" t="s">
        <v>100</v>
      </c>
      <c r="J398" s="6">
        <v>2</v>
      </c>
      <c r="K398" s="6">
        <v>5</v>
      </c>
      <c r="L398" s="6" t="s">
        <v>50</v>
      </c>
      <c r="M398" s="6" t="s">
        <v>177</v>
      </c>
      <c r="N398" s="6"/>
      <c r="O398" s="6"/>
      <c r="P398" s="10">
        <v>8</v>
      </c>
      <c r="Q398" s="10" t="str">
        <f t="shared" si="32"/>
        <v>5-10</v>
      </c>
      <c r="R398" s="6" t="s">
        <v>52</v>
      </c>
      <c r="S398" s="6">
        <v>6</v>
      </c>
      <c r="T398" s="16" t="s">
        <v>71</v>
      </c>
      <c r="U398" s="6" t="s">
        <v>72</v>
      </c>
      <c r="V398" s="16" t="s">
        <v>73</v>
      </c>
      <c r="W398" s="16" t="s">
        <v>56</v>
      </c>
      <c r="X398" s="6"/>
      <c r="Y398" s="6" t="s">
        <v>57</v>
      </c>
      <c r="Z398" s="6" t="s">
        <v>61</v>
      </c>
      <c r="AA398" s="11">
        <v>1</v>
      </c>
      <c r="AJ398" s="12">
        <f t="shared" si="33"/>
        <v>2.5</v>
      </c>
      <c r="AL398" s="13">
        <f t="shared" si="34"/>
        <v>1</v>
      </c>
      <c r="AM398" s="14">
        <v>2.5100000000000001E-2</v>
      </c>
      <c r="AN398" s="14">
        <v>3.0760000000000001</v>
      </c>
      <c r="AO398" s="13">
        <f t="shared" si="36"/>
        <v>0.42047210410157781</v>
      </c>
      <c r="AQ398" s="12">
        <f t="shared" si="35"/>
        <v>2.5000000000000001E-2</v>
      </c>
    </row>
    <row r="399" spans="1:46" s="17" customFormat="1" ht="12.75" customHeight="1" x14ac:dyDescent="0.2">
      <c r="A399" s="6">
        <v>173</v>
      </c>
      <c r="B399" s="6">
        <v>3</v>
      </c>
      <c r="C399" s="7">
        <v>39875</v>
      </c>
      <c r="D399" s="6" t="s">
        <v>151</v>
      </c>
      <c r="E399" s="8" t="s">
        <v>175</v>
      </c>
      <c r="F399" s="9" t="s">
        <v>176</v>
      </c>
      <c r="G399" s="9" t="s">
        <v>154</v>
      </c>
      <c r="H399" s="9" t="s">
        <v>155</v>
      </c>
      <c r="I399" s="6" t="s">
        <v>100</v>
      </c>
      <c r="J399" s="6">
        <v>2</v>
      </c>
      <c r="K399" s="6">
        <v>5</v>
      </c>
      <c r="L399" s="6" t="s">
        <v>50</v>
      </c>
      <c r="M399" s="6" t="s">
        <v>177</v>
      </c>
      <c r="N399" s="6"/>
      <c r="O399" s="6"/>
      <c r="P399" s="10">
        <v>8</v>
      </c>
      <c r="Q399" s="10" t="str">
        <f t="shared" si="32"/>
        <v>5-10</v>
      </c>
      <c r="R399" s="6" t="s">
        <v>52</v>
      </c>
      <c r="S399" s="6">
        <v>7</v>
      </c>
      <c r="T399" t="s">
        <v>78</v>
      </c>
      <c r="U399" s="16" t="s">
        <v>75</v>
      </c>
      <c r="V399" t="s">
        <v>79</v>
      </c>
      <c r="W399" t="s">
        <v>56</v>
      </c>
      <c r="X399" s="6"/>
      <c r="Y399" s="10" t="s">
        <v>57</v>
      </c>
      <c r="Z399" s="10" t="s">
        <v>61</v>
      </c>
      <c r="AA399" s="11">
        <v>1</v>
      </c>
      <c r="AB399" s="11"/>
      <c r="AC399" s="11"/>
      <c r="AD399" s="11"/>
      <c r="AE399" s="11"/>
      <c r="AF399" s="11"/>
      <c r="AG399" s="11"/>
      <c r="AH399" s="11"/>
      <c r="AI399" s="11"/>
      <c r="AJ399" s="12">
        <f t="shared" si="33"/>
        <v>2.5</v>
      </c>
      <c r="AK399" s="12"/>
      <c r="AL399" s="13">
        <f t="shared" si="34"/>
        <v>1</v>
      </c>
      <c r="AM399" s="14">
        <v>1.09E-2</v>
      </c>
      <c r="AN399" s="14">
        <v>3.0249000000000001</v>
      </c>
      <c r="AO399" s="13">
        <f t="shared" si="36"/>
        <v>0.17424295598865394</v>
      </c>
      <c r="AP399" s="13"/>
      <c r="AQ399" s="12">
        <f t="shared" si="35"/>
        <v>2.5000000000000001E-2</v>
      </c>
      <c r="AR399" s="12"/>
      <c r="AS399" s="12"/>
      <c r="AT399" s="15"/>
    </row>
    <row r="400" spans="1:46" ht="12.75" customHeight="1" x14ac:dyDescent="0.2">
      <c r="A400" s="6">
        <v>174</v>
      </c>
      <c r="B400" s="6">
        <v>3</v>
      </c>
      <c r="C400" s="7">
        <v>39875</v>
      </c>
      <c r="D400" s="6" t="s">
        <v>151</v>
      </c>
      <c r="E400" s="8" t="s">
        <v>175</v>
      </c>
      <c r="F400" s="9" t="s">
        <v>176</v>
      </c>
      <c r="G400" s="9" t="s">
        <v>154</v>
      </c>
      <c r="H400" s="9" t="s">
        <v>155</v>
      </c>
      <c r="I400" s="6" t="s">
        <v>100</v>
      </c>
      <c r="J400" s="6">
        <v>2</v>
      </c>
      <c r="K400" s="6">
        <v>6</v>
      </c>
      <c r="L400" s="6" t="s">
        <v>50</v>
      </c>
      <c r="M400" s="6" t="s">
        <v>177</v>
      </c>
      <c r="N400" s="6"/>
      <c r="O400" s="6"/>
      <c r="P400" s="10">
        <v>8</v>
      </c>
      <c r="Q400" s="10" t="str">
        <f t="shared" si="32"/>
        <v>5-10</v>
      </c>
      <c r="R400" s="6" t="s">
        <v>159</v>
      </c>
      <c r="S400" s="6">
        <v>1</v>
      </c>
      <c r="T400" t="s">
        <v>53</v>
      </c>
      <c r="U400" t="s">
        <v>54</v>
      </c>
      <c r="V400" t="s">
        <v>55</v>
      </c>
      <c r="W400" t="s">
        <v>56</v>
      </c>
      <c r="X400" s="6"/>
      <c r="Y400" s="6" t="s">
        <v>57</v>
      </c>
      <c r="Z400" s="6" t="s">
        <v>58</v>
      </c>
      <c r="AB400" s="11">
        <v>2</v>
      </c>
      <c r="AC400" s="11">
        <v>6</v>
      </c>
      <c r="AJ400" s="12">
        <f t="shared" si="33"/>
        <v>13.125</v>
      </c>
      <c r="AL400" s="13">
        <f t="shared" si="34"/>
        <v>8</v>
      </c>
      <c r="AM400" s="14">
        <v>9.2999999999999992E-3</v>
      </c>
      <c r="AN400" s="14">
        <v>3.07</v>
      </c>
      <c r="AO400" s="13">
        <f t="shared" si="36"/>
        <v>25.179542599064472</v>
      </c>
      <c r="AQ400" s="12">
        <f t="shared" si="35"/>
        <v>0.2</v>
      </c>
    </row>
    <row r="401" spans="1:46" ht="12.75" customHeight="1" x14ac:dyDescent="0.2">
      <c r="A401" s="6">
        <v>174</v>
      </c>
      <c r="B401" s="6">
        <v>3</v>
      </c>
      <c r="C401" s="7">
        <v>39875</v>
      </c>
      <c r="D401" s="6" t="s">
        <v>151</v>
      </c>
      <c r="E401" s="8" t="s">
        <v>175</v>
      </c>
      <c r="F401" s="9" t="s">
        <v>176</v>
      </c>
      <c r="G401" s="9" t="s">
        <v>154</v>
      </c>
      <c r="H401" s="9" t="s">
        <v>155</v>
      </c>
      <c r="I401" s="6" t="s">
        <v>100</v>
      </c>
      <c r="J401" s="6">
        <v>2</v>
      </c>
      <c r="K401" s="6">
        <v>6</v>
      </c>
      <c r="L401" s="6" t="s">
        <v>50</v>
      </c>
      <c r="M401" s="6" t="s">
        <v>177</v>
      </c>
      <c r="N401" s="6"/>
      <c r="O401" s="6"/>
      <c r="P401" s="10">
        <v>8</v>
      </c>
      <c r="Q401" s="10" t="str">
        <f t="shared" si="32"/>
        <v>5-10</v>
      </c>
      <c r="R401" s="6" t="s">
        <v>159</v>
      </c>
      <c r="S401" s="6">
        <v>2</v>
      </c>
      <c r="T401" t="s">
        <v>90</v>
      </c>
      <c r="U401" t="s">
        <v>66</v>
      </c>
      <c r="V401" t="s">
        <v>67</v>
      </c>
      <c r="W401" t="s">
        <v>56</v>
      </c>
      <c r="X401" s="6"/>
      <c r="Y401" s="10" t="s">
        <v>57</v>
      </c>
      <c r="Z401" s="10" t="s">
        <v>58</v>
      </c>
      <c r="AD401" s="11">
        <v>20</v>
      </c>
      <c r="AE401" s="11">
        <v>7</v>
      </c>
      <c r="AJ401" s="12">
        <f t="shared" si="33"/>
        <v>27.592592592592592</v>
      </c>
      <c r="AL401" s="13">
        <f t="shared" si="34"/>
        <v>27</v>
      </c>
      <c r="AM401" s="14">
        <v>1.6199999999999999E-2</v>
      </c>
      <c r="AN401" s="14">
        <v>3.0251999999999999</v>
      </c>
      <c r="AO401" s="13">
        <f t="shared" si="36"/>
        <v>369.99896697012895</v>
      </c>
      <c r="AQ401" s="12">
        <f t="shared" si="35"/>
        <v>0.67500000000000004</v>
      </c>
    </row>
    <row r="402" spans="1:46" ht="12.75" customHeight="1" x14ac:dyDescent="0.2">
      <c r="A402" s="6">
        <v>174</v>
      </c>
      <c r="B402" s="6">
        <v>3</v>
      </c>
      <c r="C402" s="7">
        <v>39875</v>
      </c>
      <c r="D402" s="6" t="s">
        <v>151</v>
      </c>
      <c r="E402" s="8" t="s">
        <v>175</v>
      </c>
      <c r="F402" s="9" t="s">
        <v>176</v>
      </c>
      <c r="G402" s="9" t="s">
        <v>154</v>
      </c>
      <c r="H402" s="9" t="s">
        <v>155</v>
      </c>
      <c r="I402" s="6" t="s">
        <v>100</v>
      </c>
      <c r="J402" s="6">
        <v>2</v>
      </c>
      <c r="K402" s="6">
        <v>6</v>
      </c>
      <c r="L402" s="6" t="s">
        <v>50</v>
      </c>
      <c r="M402" s="6" t="s">
        <v>177</v>
      </c>
      <c r="N402" s="6"/>
      <c r="O402" s="6"/>
      <c r="P402" s="10">
        <v>8</v>
      </c>
      <c r="Q402" s="10" t="str">
        <f t="shared" si="32"/>
        <v>5-10</v>
      </c>
      <c r="R402" s="6" t="s">
        <v>159</v>
      </c>
      <c r="S402" s="6">
        <v>3</v>
      </c>
      <c r="T402" t="s">
        <v>179</v>
      </c>
      <c r="U402" t="s">
        <v>54</v>
      </c>
      <c r="V402" t="s">
        <v>55</v>
      </c>
      <c r="W402" t="s">
        <v>56</v>
      </c>
      <c r="X402" s="6"/>
      <c r="Y402" s="6" t="s">
        <v>57</v>
      </c>
      <c r="Z402" s="6" t="s">
        <v>58</v>
      </c>
      <c r="AD402" s="11">
        <v>1</v>
      </c>
      <c r="AJ402" s="12">
        <f t="shared" si="33"/>
        <v>25</v>
      </c>
      <c r="AL402" s="13">
        <f t="shared" si="34"/>
        <v>1</v>
      </c>
      <c r="AM402" s="14">
        <v>1.26E-2</v>
      </c>
      <c r="AN402" s="14">
        <v>3.0672999999999999</v>
      </c>
      <c r="AO402" s="13">
        <f t="shared" si="36"/>
        <v>244.49609871054292</v>
      </c>
      <c r="AQ402" s="12">
        <f t="shared" si="35"/>
        <v>2.5000000000000001E-2</v>
      </c>
    </row>
    <row r="403" spans="1:46" ht="12.75" customHeight="1" x14ac:dyDescent="0.2">
      <c r="A403" s="6">
        <v>174</v>
      </c>
      <c r="B403" s="6">
        <v>3</v>
      </c>
      <c r="C403" s="7">
        <v>39875</v>
      </c>
      <c r="D403" s="6" t="s">
        <v>151</v>
      </c>
      <c r="E403" s="8" t="s">
        <v>175</v>
      </c>
      <c r="F403" s="9" t="s">
        <v>176</v>
      </c>
      <c r="G403" s="9" t="s">
        <v>154</v>
      </c>
      <c r="H403" s="9" t="s">
        <v>155</v>
      </c>
      <c r="I403" s="6" t="s">
        <v>100</v>
      </c>
      <c r="J403" s="6">
        <v>2</v>
      </c>
      <c r="K403" s="6">
        <v>6</v>
      </c>
      <c r="L403" s="6" t="s">
        <v>50</v>
      </c>
      <c r="M403" s="6" t="s">
        <v>177</v>
      </c>
      <c r="N403" s="6"/>
      <c r="O403" s="6"/>
      <c r="P403" s="10">
        <v>8</v>
      </c>
      <c r="Q403" s="10" t="str">
        <f t="shared" si="32"/>
        <v>5-10</v>
      </c>
      <c r="R403" s="6" t="s">
        <v>159</v>
      </c>
      <c r="S403" s="6">
        <v>4</v>
      </c>
      <c r="T403" t="s">
        <v>118</v>
      </c>
      <c r="U403" t="s">
        <v>66</v>
      </c>
      <c r="V403" t="s">
        <v>119</v>
      </c>
      <c r="W403" t="s">
        <v>56</v>
      </c>
      <c r="X403" s="6"/>
      <c r="Y403" s="6" t="s">
        <v>57</v>
      </c>
      <c r="Z403" s="6" t="s">
        <v>61</v>
      </c>
      <c r="AC403" s="11">
        <v>10</v>
      </c>
      <c r="AD403" s="11">
        <v>3</v>
      </c>
      <c r="AJ403" s="12">
        <f t="shared" si="33"/>
        <v>17.307692307692307</v>
      </c>
      <c r="AK403" s="24">
        <f>AJ403/1.1</f>
        <v>15.734265734265731</v>
      </c>
      <c r="AL403" s="13">
        <f t="shared" si="34"/>
        <v>13</v>
      </c>
      <c r="AM403" s="14">
        <v>2.3599999999999999E-2</v>
      </c>
      <c r="AN403" s="14">
        <v>2.9750000000000001</v>
      </c>
      <c r="AO403" s="13">
        <f t="shared" si="36"/>
        <v>113.93929324459282</v>
      </c>
      <c r="AQ403" s="12">
        <f t="shared" si="35"/>
        <v>0.32500000000000001</v>
      </c>
    </row>
    <row r="404" spans="1:46" ht="12.75" customHeight="1" x14ac:dyDescent="0.2">
      <c r="A404" s="6">
        <v>174</v>
      </c>
      <c r="B404" s="6">
        <v>3</v>
      </c>
      <c r="C404" s="7">
        <v>39875</v>
      </c>
      <c r="D404" s="6" t="s">
        <v>151</v>
      </c>
      <c r="E404" s="8" t="s">
        <v>175</v>
      </c>
      <c r="F404" s="9" t="s">
        <v>176</v>
      </c>
      <c r="G404" s="9" t="s">
        <v>154</v>
      </c>
      <c r="H404" s="9" t="s">
        <v>155</v>
      </c>
      <c r="I404" s="6" t="s">
        <v>100</v>
      </c>
      <c r="J404" s="6">
        <v>2</v>
      </c>
      <c r="K404" s="6">
        <v>6</v>
      </c>
      <c r="L404" s="6" t="s">
        <v>50</v>
      </c>
      <c r="M404" s="6" t="s">
        <v>177</v>
      </c>
      <c r="N404" s="6"/>
      <c r="O404" s="6"/>
      <c r="P404" s="10">
        <v>8</v>
      </c>
      <c r="Q404" s="10" t="str">
        <f t="shared" si="32"/>
        <v>5-10</v>
      </c>
      <c r="R404" s="6" t="s">
        <v>159</v>
      </c>
      <c r="S404" s="6">
        <v>5</v>
      </c>
      <c r="T404" t="s">
        <v>140</v>
      </c>
      <c r="U404" t="s">
        <v>66</v>
      </c>
      <c r="V404" t="s">
        <v>119</v>
      </c>
      <c r="W404" t="s">
        <v>56</v>
      </c>
      <c r="X404" s="6"/>
      <c r="Y404" s="6" t="s">
        <v>57</v>
      </c>
      <c r="Z404" s="6" t="s">
        <v>61</v>
      </c>
      <c r="AC404" s="11">
        <v>1</v>
      </c>
      <c r="AD404" s="11">
        <v>3</v>
      </c>
      <c r="AJ404" s="12">
        <f t="shared" si="33"/>
        <v>22.5</v>
      </c>
      <c r="AK404" s="14">
        <f>AJ404/1.03416</f>
        <v>21.756788117892782</v>
      </c>
      <c r="AL404" s="13">
        <f t="shared" si="34"/>
        <v>4</v>
      </c>
      <c r="AM404" s="14">
        <v>2.2499999999999999E-2</v>
      </c>
      <c r="AN404" s="14">
        <v>3</v>
      </c>
      <c r="AO404" s="13">
        <f t="shared" si="36"/>
        <v>256.2890625</v>
      </c>
      <c r="AQ404" s="12">
        <f t="shared" si="35"/>
        <v>0.1</v>
      </c>
    </row>
    <row r="405" spans="1:46" ht="12.75" customHeight="1" x14ac:dyDescent="0.2">
      <c r="A405" s="6">
        <v>174</v>
      </c>
      <c r="B405" s="6">
        <v>3</v>
      </c>
      <c r="C405" s="7">
        <v>39875</v>
      </c>
      <c r="D405" s="6" t="s">
        <v>151</v>
      </c>
      <c r="E405" s="8" t="s">
        <v>175</v>
      </c>
      <c r="F405" s="9" t="s">
        <v>176</v>
      </c>
      <c r="G405" s="9" t="s">
        <v>154</v>
      </c>
      <c r="H405" s="9" t="s">
        <v>155</v>
      </c>
      <c r="I405" s="6" t="s">
        <v>100</v>
      </c>
      <c r="J405" s="6">
        <v>2</v>
      </c>
      <c r="K405" s="6">
        <v>6</v>
      </c>
      <c r="L405" s="6" t="s">
        <v>50</v>
      </c>
      <c r="M405" s="6" t="s">
        <v>177</v>
      </c>
      <c r="N405" s="6"/>
      <c r="O405" s="6"/>
      <c r="P405" s="10">
        <v>8</v>
      </c>
      <c r="Q405" s="10" t="str">
        <f t="shared" si="32"/>
        <v>5-10</v>
      </c>
      <c r="R405" s="6" t="s">
        <v>159</v>
      </c>
      <c r="S405" s="6">
        <v>6</v>
      </c>
      <c r="T405" t="s">
        <v>142</v>
      </c>
      <c r="U405" t="s">
        <v>54</v>
      </c>
      <c r="V405" t="s">
        <v>92</v>
      </c>
      <c r="W405" s="20" t="s">
        <v>89</v>
      </c>
      <c r="X405" s="6"/>
      <c r="Y405" s="10" t="s">
        <v>57</v>
      </c>
      <c r="Z405" s="10" t="s">
        <v>61</v>
      </c>
      <c r="AB405" s="11">
        <v>1</v>
      </c>
      <c r="AJ405" s="12">
        <f t="shared" si="33"/>
        <v>7.5</v>
      </c>
      <c r="AL405" s="13">
        <f t="shared" si="34"/>
        <v>1</v>
      </c>
      <c r="AM405" s="14">
        <v>2.35E-2</v>
      </c>
      <c r="AN405" s="14">
        <v>3.05</v>
      </c>
      <c r="AO405" s="13">
        <f t="shared" si="36"/>
        <v>10.964901018865781</v>
      </c>
      <c r="AQ405" s="12">
        <f t="shared" si="35"/>
        <v>2.5000000000000001E-2</v>
      </c>
    </row>
    <row r="406" spans="1:46" ht="12.75" customHeight="1" x14ac:dyDescent="0.2">
      <c r="A406" s="6">
        <v>174</v>
      </c>
      <c r="B406" s="6">
        <v>3</v>
      </c>
      <c r="C406" s="7">
        <v>39875</v>
      </c>
      <c r="D406" s="6" t="s">
        <v>151</v>
      </c>
      <c r="E406" s="8" t="s">
        <v>175</v>
      </c>
      <c r="F406" s="9" t="s">
        <v>176</v>
      </c>
      <c r="G406" s="9" t="s">
        <v>154</v>
      </c>
      <c r="H406" s="9" t="s">
        <v>155</v>
      </c>
      <c r="I406" s="6" t="s">
        <v>100</v>
      </c>
      <c r="J406" s="6">
        <v>2</v>
      </c>
      <c r="K406" s="6">
        <v>6</v>
      </c>
      <c r="L406" s="6" t="s">
        <v>50</v>
      </c>
      <c r="M406" s="6" t="s">
        <v>177</v>
      </c>
      <c r="N406" s="6"/>
      <c r="O406" s="6"/>
      <c r="P406" s="10">
        <v>8</v>
      </c>
      <c r="Q406" s="10" t="str">
        <f t="shared" si="32"/>
        <v>5-10</v>
      </c>
      <c r="R406" s="6" t="s">
        <v>159</v>
      </c>
      <c r="S406" s="6">
        <v>7</v>
      </c>
      <c r="T406" s="20" t="s">
        <v>178</v>
      </c>
      <c r="U406" s="16" t="s">
        <v>75</v>
      </c>
      <c r="V406" t="s">
        <v>163</v>
      </c>
      <c r="W406" t="s">
        <v>56</v>
      </c>
      <c r="X406" s="6"/>
      <c r="Y406" s="6" t="s">
        <v>57</v>
      </c>
      <c r="Z406" s="6" t="s">
        <v>61</v>
      </c>
      <c r="AC406" s="11">
        <v>3</v>
      </c>
      <c r="AJ406" s="12">
        <f t="shared" si="33"/>
        <v>15</v>
      </c>
      <c r="AK406">
        <f>AJ406/1.13204</f>
        <v>13.250415179675631</v>
      </c>
      <c r="AL406" s="13">
        <f t="shared" si="34"/>
        <v>3</v>
      </c>
      <c r="AM406" s="14">
        <v>2.2700000000000001E-2</v>
      </c>
      <c r="AN406" s="14">
        <v>3.12</v>
      </c>
      <c r="AO406" s="13">
        <f>AM406*(AJ406^AN406)</f>
        <v>106.03044532761471</v>
      </c>
      <c r="AP406" s="13">
        <f>AO406*AL406</f>
        <v>318.09133598284416</v>
      </c>
      <c r="AQ406" s="12">
        <f t="shared" si="35"/>
        <v>7.4999999999999997E-2</v>
      </c>
    </row>
    <row r="407" spans="1:46" ht="12.75" customHeight="1" x14ac:dyDescent="0.2">
      <c r="A407" s="6">
        <v>174</v>
      </c>
      <c r="B407" s="6">
        <v>3</v>
      </c>
      <c r="C407" s="7">
        <v>39875</v>
      </c>
      <c r="D407" s="6" t="s">
        <v>151</v>
      </c>
      <c r="E407" s="8" t="s">
        <v>175</v>
      </c>
      <c r="F407" s="9" t="s">
        <v>176</v>
      </c>
      <c r="G407" s="9" t="s">
        <v>154</v>
      </c>
      <c r="H407" s="9" t="s">
        <v>155</v>
      </c>
      <c r="I407" s="6" t="s">
        <v>100</v>
      </c>
      <c r="J407" s="6">
        <v>2</v>
      </c>
      <c r="K407" s="6">
        <v>6</v>
      </c>
      <c r="L407" s="6" t="s">
        <v>50</v>
      </c>
      <c r="M407" s="6" t="s">
        <v>177</v>
      </c>
      <c r="N407" s="6"/>
      <c r="O407" s="6"/>
      <c r="P407" s="10">
        <v>8</v>
      </c>
      <c r="Q407" s="10" t="str">
        <f t="shared" si="32"/>
        <v>5-10</v>
      </c>
      <c r="R407" s="6" t="s">
        <v>159</v>
      </c>
      <c r="S407" s="6">
        <v>8</v>
      </c>
      <c r="T407" t="s">
        <v>184</v>
      </c>
      <c r="U407" t="s">
        <v>66</v>
      </c>
      <c r="V407" t="s">
        <v>119</v>
      </c>
      <c r="W407" t="s">
        <v>56</v>
      </c>
      <c r="X407" s="6"/>
      <c r="Y407" s="6" t="s">
        <v>57</v>
      </c>
      <c r="Z407" s="6" t="s">
        <v>61</v>
      </c>
      <c r="AD407" s="11">
        <v>6</v>
      </c>
      <c r="AJ407" s="12">
        <f t="shared" si="33"/>
        <v>25</v>
      </c>
      <c r="AK407">
        <f>AJ407/1.04</f>
        <v>24.038461538461537</v>
      </c>
      <c r="AL407" s="13">
        <f t="shared" si="34"/>
        <v>6</v>
      </c>
      <c r="AM407" s="14">
        <v>4.2200000000000001E-2</v>
      </c>
      <c r="AN407" s="14">
        <v>2.835</v>
      </c>
      <c r="AO407" s="13">
        <f t="shared" ref="AO407:AO466" si="37">AM407*(AJ407^AN407)</f>
        <v>387.67908836882333</v>
      </c>
      <c r="AQ407" s="12">
        <f t="shared" si="35"/>
        <v>0.15</v>
      </c>
    </row>
    <row r="408" spans="1:46" s="6" customFormat="1" ht="12.75" customHeight="1" x14ac:dyDescent="0.2">
      <c r="A408" s="6">
        <v>174</v>
      </c>
      <c r="B408" s="6">
        <v>3</v>
      </c>
      <c r="C408" s="7">
        <v>39875</v>
      </c>
      <c r="D408" s="6" t="s">
        <v>151</v>
      </c>
      <c r="E408" s="8" t="s">
        <v>175</v>
      </c>
      <c r="F408" s="9" t="s">
        <v>176</v>
      </c>
      <c r="G408" s="9" t="s">
        <v>154</v>
      </c>
      <c r="H408" s="9" t="s">
        <v>155</v>
      </c>
      <c r="I408" s="6" t="s">
        <v>100</v>
      </c>
      <c r="J408" s="6">
        <v>2</v>
      </c>
      <c r="K408" s="6">
        <v>6</v>
      </c>
      <c r="L408" s="6" t="s">
        <v>50</v>
      </c>
      <c r="M408" s="6" t="s">
        <v>177</v>
      </c>
      <c r="P408" s="10">
        <v>8</v>
      </c>
      <c r="Q408" s="10" t="str">
        <f t="shared" si="32"/>
        <v>5-10</v>
      </c>
      <c r="R408" s="6" t="s">
        <v>159</v>
      </c>
      <c r="S408" s="6">
        <v>9</v>
      </c>
      <c r="T408" t="s">
        <v>121</v>
      </c>
      <c r="U408" t="s">
        <v>54</v>
      </c>
      <c r="V408" t="s">
        <v>55</v>
      </c>
      <c r="W408" t="s">
        <v>56</v>
      </c>
      <c r="Y408" s="6" t="s">
        <v>57</v>
      </c>
      <c r="Z408" s="6" t="s">
        <v>58</v>
      </c>
      <c r="AA408" s="11"/>
      <c r="AB408" s="11"/>
      <c r="AC408" s="11"/>
      <c r="AD408" s="11"/>
      <c r="AE408" s="11"/>
      <c r="AF408" s="11">
        <v>1</v>
      </c>
      <c r="AG408" s="11"/>
      <c r="AH408" s="11"/>
      <c r="AI408" s="11"/>
      <c r="AJ408" s="12">
        <f t="shared" si="33"/>
        <v>45</v>
      </c>
      <c r="AK408">
        <f>AJ408/1.08175</f>
        <v>41.599260457591868</v>
      </c>
      <c r="AL408" s="13">
        <f t="shared" si="34"/>
        <v>1</v>
      </c>
      <c r="AM408" s="14">
        <v>1.4500000000000001E-2</v>
      </c>
      <c r="AN408" s="14">
        <v>3.0529999999999999</v>
      </c>
      <c r="AO408" s="13">
        <f t="shared" si="37"/>
        <v>1616.6864813818702</v>
      </c>
      <c r="AP408" s="13"/>
      <c r="AQ408" s="12">
        <f t="shared" si="35"/>
        <v>2.5000000000000001E-2</v>
      </c>
      <c r="AR408" s="12"/>
      <c r="AS408" s="12"/>
      <c r="AT408" s="15"/>
    </row>
    <row r="409" spans="1:46" ht="12.75" customHeight="1" x14ac:dyDescent="0.2">
      <c r="A409" s="6">
        <v>174</v>
      </c>
      <c r="B409" s="6">
        <v>3</v>
      </c>
      <c r="C409" s="7">
        <v>39875</v>
      </c>
      <c r="D409" s="6" t="s">
        <v>151</v>
      </c>
      <c r="E409" s="8" t="s">
        <v>175</v>
      </c>
      <c r="F409" s="9" t="s">
        <v>176</v>
      </c>
      <c r="G409" s="9" t="s">
        <v>154</v>
      </c>
      <c r="H409" s="9" t="s">
        <v>155</v>
      </c>
      <c r="I409" s="6" t="s">
        <v>100</v>
      </c>
      <c r="J409" s="6">
        <v>2</v>
      </c>
      <c r="K409" s="6">
        <v>6</v>
      </c>
      <c r="L409" s="6" t="s">
        <v>50</v>
      </c>
      <c r="M409" s="6" t="s">
        <v>177</v>
      </c>
      <c r="N409" s="6"/>
      <c r="O409" s="6"/>
      <c r="P409" s="10">
        <v>8</v>
      </c>
      <c r="Q409" s="10" t="str">
        <f t="shared" si="32"/>
        <v>5-10</v>
      </c>
      <c r="R409" s="6" t="s">
        <v>159</v>
      </c>
      <c r="S409" s="6">
        <v>10</v>
      </c>
      <c r="T409" t="s">
        <v>183</v>
      </c>
      <c r="U409" t="s">
        <v>66</v>
      </c>
      <c r="V409" t="s">
        <v>67</v>
      </c>
      <c r="W409" t="s">
        <v>56</v>
      </c>
      <c r="X409" s="6"/>
      <c r="Y409" s="10" t="s">
        <v>57</v>
      </c>
      <c r="Z409" s="10" t="s">
        <v>58</v>
      </c>
      <c r="AD409" s="11">
        <v>4</v>
      </c>
      <c r="AJ409" s="12">
        <f t="shared" si="33"/>
        <v>25</v>
      </c>
      <c r="AL409" s="13">
        <f t="shared" si="34"/>
        <v>4</v>
      </c>
      <c r="AM409" s="14">
        <v>1.6199999999999999E-2</v>
      </c>
      <c r="AN409" s="14">
        <v>3.0251999999999999</v>
      </c>
      <c r="AO409" s="13">
        <f t="shared" si="37"/>
        <v>274.51313450729776</v>
      </c>
      <c r="AQ409" s="12">
        <f t="shared" si="35"/>
        <v>0.1</v>
      </c>
    </row>
    <row r="410" spans="1:46" ht="12.75" customHeight="1" x14ac:dyDescent="0.2">
      <c r="A410" s="6">
        <v>174</v>
      </c>
      <c r="B410" s="6">
        <v>3</v>
      </c>
      <c r="C410" s="7">
        <v>39875</v>
      </c>
      <c r="D410" s="6" t="s">
        <v>151</v>
      </c>
      <c r="E410" s="8" t="s">
        <v>175</v>
      </c>
      <c r="F410" s="9" t="s">
        <v>176</v>
      </c>
      <c r="G410" s="9" t="s">
        <v>154</v>
      </c>
      <c r="H410" s="9" t="s">
        <v>155</v>
      </c>
      <c r="I410" s="6" t="s">
        <v>100</v>
      </c>
      <c r="J410" s="6">
        <v>2</v>
      </c>
      <c r="K410" s="6">
        <v>6</v>
      </c>
      <c r="L410" s="6" t="s">
        <v>50</v>
      </c>
      <c r="M410" s="6" t="s">
        <v>177</v>
      </c>
      <c r="N410" s="6"/>
      <c r="O410" s="6"/>
      <c r="P410" s="10">
        <v>8</v>
      </c>
      <c r="Q410" s="10" t="str">
        <f t="shared" si="32"/>
        <v>5-10</v>
      </c>
      <c r="R410" s="6" t="s">
        <v>159</v>
      </c>
      <c r="S410" s="6">
        <v>11</v>
      </c>
      <c r="T410" t="s">
        <v>193</v>
      </c>
      <c r="U410" s="16" t="s">
        <v>75</v>
      </c>
      <c r="V410" t="s">
        <v>76</v>
      </c>
      <c r="W410" t="s">
        <v>56</v>
      </c>
      <c r="X410" s="6"/>
      <c r="Y410" s="6" t="s">
        <v>57</v>
      </c>
      <c r="Z410" s="6" t="s">
        <v>58</v>
      </c>
      <c r="AD410" s="11">
        <v>1</v>
      </c>
      <c r="AJ410" s="12">
        <f t="shared" si="33"/>
        <v>25</v>
      </c>
      <c r="AL410" s="13">
        <f t="shared" si="34"/>
        <v>1</v>
      </c>
      <c r="AM410" s="14">
        <v>2.0400000000000001E-2</v>
      </c>
      <c r="AN410" s="14">
        <v>2.9910000000000001</v>
      </c>
      <c r="AO410" s="13">
        <f t="shared" si="37"/>
        <v>309.64832376527772</v>
      </c>
      <c r="AQ410" s="12">
        <f t="shared" si="35"/>
        <v>2.5000000000000001E-2</v>
      </c>
    </row>
    <row r="411" spans="1:46" ht="12.75" customHeight="1" x14ac:dyDescent="0.2">
      <c r="A411" s="6">
        <v>174</v>
      </c>
      <c r="B411" s="6">
        <v>3</v>
      </c>
      <c r="C411" s="7">
        <v>39875</v>
      </c>
      <c r="D411" s="6" t="s">
        <v>151</v>
      </c>
      <c r="E411" s="8" t="s">
        <v>175</v>
      </c>
      <c r="F411" s="9" t="s">
        <v>176</v>
      </c>
      <c r="G411" s="9" t="s">
        <v>154</v>
      </c>
      <c r="H411" s="9" t="s">
        <v>155</v>
      </c>
      <c r="I411" s="6" t="s">
        <v>100</v>
      </c>
      <c r="J411" s="6">
        <v>2</v>
      </c>
      <c r="K411" s="6">
        <v>6</v>
      </c>
      <c r="L411" s="6" t="s">
        <v>50</v>
      </c>
      <c r="M411" s="6" t="s">
        <v>177</v>
      </c>
      <c r="N411" s="6"/>
      <c r="O411" s="6"/>
      <c r="P411" s="10">
        <v>8</v>
      </c>
      <c r="Q411" s="10" t="str">
        <f t="shared" si="32"/>
        <v>5-10</v>
      </c>
      <c r="R411" s="6" t="s">
        <v>159</v>
      </c>
      <c r="S411" s="6">
        <v>12</v>
      </c>
      <c r="T411" s="16" t="s">
        <v>191</v>
      </c>
      <c r="U411" s="6" t="s">
        <v>54</v>
      </c>
      <c r="V411" s="6" t="s">
        <v>181</v>
      </c>
      <c r="W411" s="6" t="s">
        <v>56</v>
      </c>
      <c r="X411" s="6"/>
      <c r="Y411" s="6" t="s">
        <v>57</v>
      </c>
      <c r="Z411" s="6" t="s">
        <v>64</v>
      </c>
      <c r="AC411" s="11">
        <v>1</v>
      </c>
      <c r="AJ411" s="12">
        <f t="shared" si="33"/>
        <v>15</v>
      </c>
      <c r="AK411">
        <f>AJ411/1.6483</f>
        <v>9.10028514226779</v>
      </c>
      <c r="AL411" s="13">
        <f t="shared" si="34"/>
        <v>1</v>
      </c>
      <c r="AM411" s="14">
        <v>1.9900000000000001E-2</v>
      </c>
      <c r="AN411" s="14">
        <v>2.9929999999999999</v>
      </c>
      <c r="AO411" s="13">
        <f t="shared" si="37"/>
        <v>65.901335354373686</v>
      </c>
      <c r="AQ411" s="12">
        <f t="shared" si="35"/>
        <v>2.5000000000000001E-2</v>
      </c>
    </row>
    <row r="412" spans="1:46" ht="12.75" customHeight="1" x14ac:dyDescent="0.2">
      <c r="A412" s="6">
        <v>174</v>
      </c>
      <c r="B412" s="6">
        <v>3</v>
      </c>
      <c r="C412" s="7">
        <v>39875</v>
      </c>
      <c r="D412" s="6" t="s">
        <v>151</v>
      </c>
      <c r="E412" s="8" t="s">
        <v>175</v>
      </c>
      <c r="F412" s="9" t="s">
        <v>176</v>
      </c>
      <c r="G412" s="9" t="s">
        <v>154</v>
      </c>
      <c r="H412" s="9" t="s">
        <v>155</v>
      </c>
      <c r="I412" s="6" t="s">
        <v>100</v>
      </c>
      <c r="J412" s="6">
        <v>2</v>
      </c>
      <c r="K412" s="6">
        <v>6</v>
      </c>
      <c r="L412" s="6" t="s">
        <v>50</v>
      </c>
      <c r="M412" s="6" t="s">
        <v>177</v>
      </c>
      <c r="N412" s="6"/>
      <c r="O412" s="6"/>
      <c r="P412" s="10">
        <v>8</v>
      </c>
      <c r="Q412" s="10" t="str">
        <f t="shared" si="32"/>
        <v>5-10</v>
      </c>
      <c r="R412" s="6" t="s">
        <v>159</v>
      </c>
      <c r="S412" s="6">
        <v>13</v>
      </c>
      <c r="T412" t="s">
        <v>80</v>
      </c>
      <c r="U412" t="s">
        <v>54</v>
      </c>
      <c r="V412" t="s">
        <v>81</v>
      </c>
      <c r="W412" t="s">
        <v>56</v>
      </c>
      <c r="X412" s="6"/>
      <c r="Y412" s="10" t="s">
        <v>57</v>
      </c>
      <c r="Z412" s="10" t="s">
        <v>61</v>
      </c>
      <c r="AC412" s="11">
        <v>1</v>
      </c>
      <c r="AJ412" s="12">
        <f t="shared" si="33"/>
        <v>15</v>
      </c>
      <c r="AK412">
        <f>AJ412/1.08</f>
        <v>13.888888888888888</v>
      </c>
      <c r="AL412" s="13">
        <f t="shared" si="34"/>
        <v>1</v>
      </c>
      <c r="AM412" s="14">
        <v>2.29E-2</v>
      </c>
      <c r="AN412" s="14">
        <v>2.9580000000000002</v>
      </c>
      <c r="AO412" s="13">
        <f t="shared" si="37"/>
        <v>68.97844927320179</v>
      </c>
      <c r="AQ412" s="12">
        <f t="shared" si="35"/>
        <v>2.5000000000000001E-2</v>
      </c>
    </row>
    <row r="413" spans="1:46" ht="12.75" customHeight="1" x14ac:dyDescent="0.2">
      <c r="A413" s="6">
        <v>174</v>
      </c>
      <c r="B413" s="6">
        <v>3</v>
      </c>
      <c r="C413" s="7">
        <v>39875</v>
      </c>
      <c r="D413" s="6" t="s">
        <v>151</v>
      </c>
      <c r="E413" s="8" t="s">
        <v>175</v>
      </c>
      <c r="F413" s="9" t="s">
        <v>176</v>
      </c>
      <c r="G413" s="9" t="s">
        <v>154</v>
      </c>
      <c r="H413" s="9" t="s">
        <v>155</v>
      </c>
      <c r="I413" s="6" t="s">
        <v>100</v>
      </c>
      <c r="J413" s="6">
        <v>2</v>
      </c>
      <c r="K413" s="6">
        <v>6</v>
      </c>
      <c r="L413" s="6" t="s">
        <v>50</v>
      </c>
      <c r="M413" s="6" t="s">
        <v>177</v>
      </c>
      <c r="N413" s="6"/>
      <c r="O413" s="6"/>
      <c r="P413" s="10">
        <v>8</v>
      </c>
      <c r="Q413" s="10" t="str">
        <f t="shared" si="32"/>
        <v>5-10</v>
      </c>
      <c r="R413" s="6" t="s">
        <v>159</v>
      </c>
      <c r="S413" s="6">
        <v>14</v>
      </c>
      <c r="T413" t="s">
        <v>130</v>
      </c>
      <c r="U413" t="s">
        <v>69</v>
      </c>
      <c r="V413" t="s">
        <v>70</v>
      </c>
      <c r="W413" t="s">
        <v>56</v>
      </c>
      <c r="X413" s="6"/>
      <c r="Y413" s="10" t="s">
        <v>57</v>
      </c>
      <c r="Z413" s="10" t="s">
        <v>61</v>
      </c>
      <c r="AA413" s="11">
        <v>1</v>
      </c>
      <c r="AJ413" s="12">
        <f t="shared" si="33"/>
        <v>2.5</v>
      </c>
      <c r="AL413" s="13">
        <f t="shared" si="34"/>
        <v>1</v>
      </c>
      <c r="AM413" s="14">
        <v>1.9400000000000001E-2</v>
      </c>
      <c r="AN413" s="14">
        <v>2.8527999999999998</v>
      </c>
      <c r="AO413" s="13">
        <f t="shared" si="37"/>
        <v>0.26487744993858203</v>
      </c>
      <c r="AQ413" s="12">
        <f t="shared" si="35"/>
        <v>2.5000000000000001E-2</v>
      </c>
    </row>
    <row r="414" spans="1:46" ht="12.75" customHeight="1" x14ac:dyDescent="0.2">
      <c r="A414" s="6">
        <v>174</v>
      </c>
      <c r="B414" s="6">
        <v>3</v>
      </c>
      <c r="C414" s="7">
        <v>39875</v>
      </c>
      <c r="D414" s="6" t="s">
        <v>151</v>
      </c>
      <c r="E414" s="8" t="s">
        <v>175</v>
      </c>
      <c r="F414" s="9" t="s">
        <v>176</v>
      </c>
      <c r="G414" s="9" t="s">
        <v>154</v>
      </c>
      <c r="H414" s="9" t="s">
        <v>155</v>
      </c>
      <c r="I414" s="6" t="s">
        <v>100</v>
      </c>
      <c r="J414" s="6">
        <v>2</v>
      </c>
      <c r="K414" s="6">
        <v>6</v>
      </c>
      <c r="L414" s="6" t="s">
        <v>50</v>
      </c>
      <c r="M414" s="6" t="s">
        <v>177</v>
      </c>
      <c r="N414" s="6"/>
      <c r="O414" s="6"/>
      <c r="P414" s="10">
        <v>8</v>
      </c>
      <c r="Q414" s="10" t="str">
        <f t="shared" si="32"/>
        <v>5-10</v>
      </c>
      <c r="R414" s="6" t="s">
        <v>159</v>
      </c>
      <c r="S414" s="6">
        <v>15</v>
      </c>
      <c r="T414" t="s">
        <v>78</v>
      </c>
      <c r="U414" s="16" t="s">
        <v>75</v>
      </c>
      <c r="V414" t="s">
        <v>79</v>
      </c>
      <c r="W414" t="s">
        <v>56</v>
      </c>
      <c r="X414" s="6"/>
      <c r="Y414" s="10" t="s">
        <v>57</v>
      </c>
      <c r="Z414" s="10" t="s">
        <v>61</v>
      </c>
      <c r="AA414" s="11">
        <v>1</v>
      </c>
      <c r="AJ414" s="12">
        <f t="shared" si="33"/>
        <v>2.5</v>
      </c>
      <c r="AL414" s="13">
        <f t="shared" si="34"/>
        <v>1</v>
      </c>
      <c r="AM414" s="14">
        <v>1.09E-2</v>
      </c>
      <c r="AN414" s="14">
        <v>3.0249000000000001</v>
      </c>
      <c r="AO414" s="13">
        <f t="shared" si="37"/>
        <v>0.17424295598865394</v>
      </c>
      <c r="AQ414" s="12">
        <f t="shared" si="35"/>
        <v>2.5000000000000001E-2</v>
      </c>
    </row>
    <row r="415" spans="1:46" ht="12.75" customHeight="1" x14ac:dyDescent="0.2">
      <c r="A415" s="6">
        <v>175</v>
      </c>
      <c r="B415" s="6">
        <v>3</v>
      </c>
      <c r="C415" s="7">
        <v>39875</v>
      </c>
      <c r="D415" s="6" t="s">
        <v>151</v>
      </c>
      <c r="E415" s="8" t="s">
        <v>175</v>
      </c>
      <c r="F415" s="9" t="s">
        <v>176</v>
      </c>
      <c r="G415" s="9" t="s">
        <v>154</v>
      </c>
      <c r="H415" s="9" t="s">
        <v>155</v>
      </c>
      <c r="I415" s="6" t="s">
        <v>100</v>
      </c>
      <c r="J415" s="6">
        <v>2</v>
      </c>
      <c r="K415" s="6">
        <v>7</v>
      </c>
      <c r="L415" s="6" t="s">
        <v>50</v>
      </c>
      <c r="M415" s="6" t="s">
        <v>177</v>
      </c>
      <c r="N415" s="6"/>
      <c r="O415" s="6"/>
      <c r="P415" s="10">
        <v>8</v>
      </c>
      <c r="Q415" s="10" t="str">
        <f t="shared" si="32"/>
        <v>5-10</v>
      </c>
      <c r="R415" s="6" t="s">
        <v>159</v>
      </c>
      <c r="S415" s="6">
        <v>1</v>
      </c>
      <c r="T415" s="16" t="s">
        <v>160</v>
      </c>
      <c r="U415" t="s">
        <v>54</v>
      </c>
      <c r="V415" s="16" t="s">
        <v>63</v>
      </c>
      <c r="W415" s="16" t="s">
        <v>56</v>
      </c>
      <c r="X415" s="6"/>
      <c r="Y415" s="6" t="s">
        <v>57</v>
      </c>
      <c r="Z415" s="6" t="s">
        <v>58</v>
      </c>
      <c r="AB415" s="11">
        <v>1</v>
      </c>
      <c r="AC415" s="11">
        <v>2</v>
      </c>
      <c r="AE415" s="11">
        <v>4</v>
      </c>
      <c r="AJ415" s="12">
        <f t="shared" si="33"/>
        <v>25.357142857142858</v>
      </c>
      <c r="AK415" s="14">
        <f>AJ415/1.11359</f>
        <v>22.77062730191799</v>
      </c>
      <c r="AL415" s="13">
        <f t="shared" si="34"/>
        <v>7</v>
      </c>
      <c r="AM415" s="14">
        <v>1.4800000000000001E-2</v>
      </c>
      <c r="AN415" s="14">
        <v>3.1669999999999998</v>
      </c>
      <c r="AO415" s="13">
        <f t="shared" si="37"/>
        <v>414.04488182929856</v>
      </c>
      <c r="AQ415" s="12">
        <f t="shared" si="35"/>
        <v>0.17499999999999999</v>
      </c>
    </row>
    <row r="416" spans="1:46" ht="12.75" customHeight="1" x14ac:dyDescent="0.2">
      <c r="A416" s="6">
        <v>175</v>
      </c>
      <c r="B416" s="6">
        <v>3</v>
      </c>
      <c r="C416" s="7">
        <v>39875</v>
      </c>
      <c r="D416" s="6" t="s">
        <v>151</v>
      </c>
      <c r="E416" s="8" t="s">
        <v>175</v>
      </c>
      <c r="F416" s="9" t="s">
        <v>176</v>
      </c>
      <c r="G416" s="9" t="s">
        <v>154</v>
      </c>
      <c r="H416" s="9" t="s">
        <v>155</v>
      </c>
      <c r="I416" s="6" t="s">
        <v>100</v>
      </c>
      <c r="J416" s="6">
        <v>2</v>
      </c>
      <c r="K416" s="6">
        <v>7</v>
      </c>
      <c r="L416" s="6" t="s">
        <v>50</v>
      </c>
      <c r="M416" s="6" t="s">
        <v>177</v>
      </c>
      <c r="N416" s="6"/>
      <c r="O416" s="6"/>
      <c r="P416" s="10">
        <v>8</v>
      </c>
      <c r="Q416" s="10" t="str">
        <f t="shared" si="32"/>
        <v>5-10</v>
      </c>
      <c r="R416" s="6" t="s">
        <v>159</v>
      </c>
      <c r="S416" s="6">
        <v>2</v>
      </c>
      <c r="T416" t="s">
        <v>118</v>
      </c>
      <c r="U416" t="s">
        <v>66</v>
      </c>
      <c r="V416" t="s">
        <v>119</v>
      </c>
      <c r="W416" t="s">
        <v>56</v>
      </c>
      <c r="X416" s="6"/>
      <c r="Y416" s="6" t="s">
        <v>57</v>
      </c>
      <c r="Z416" s="6" t="s">
        <v>61</v>
      </c>
      <c r="AE416" s="11">
        <v>7</v>
      </c>
      <c r="AJ416" s="12">
        <f t="shared" si="33"/>
        <v>35</v>
      </c>
      <c r="AK416" s="24">
        <f>AJ416/1.1</f>
        <v>31.818181818181817</v>
      </c>
      <c r="AL416" s="13">
        <f t="shared" si="34"/>
        <v>7</v>
      </c>
      <c r="AM416" s="14">
        <v>2.3599999999999999E-2</v>
      </c>
      <c r="AN416" s="14">
        <v>2.9750000000000001</v>
      </c>
      <c r="AO416" s="13">
        <f t="shared" si="37"/>
        <v>925.79415579786985</v>
      </c>
      <c r="AQ416" s="12">
        <f t="shared" si="35"/>
        <v>0.17499999999999999</v>
      </c>
    </row>
    <row r="417" spans="1:43" ht="12.75" customHeight="1" x14ac:dyDescent="0.2">
      <c r="A417" s="6">
        <v>175</v>
      </c>
      <c r="B417" s="6">
        <v>3</v>
      </c>
      <c r="C417" s="7">
        <v>39875</v>
      </c>
      <c r="D417" s="6" t="s">
        <v>151</v>
      </c>
      <c r="E417" s="8" t="s">
        <v>175</v>
      </c>
      <c r="F417" s="9" t="s">
        <v>176</v>
      </c>
      <c r="G417" s="9" t="s">
        <v>154</v>
      </c>
      <c r="H417" s="9" t="s">
        <v>155</v>
      </c>
      <c r="I417" s="6" t="s">
        <v>100</v>
      </c>
      <c r="J417" s="6">
        <v>2</v>
      </c>
      <c r="K417" s="6">
        <v>7</v>
      </c>
      <c r="L417" s="6" t="s">
        <v>50</v>
      </c>
      <c r="M417" s="6" t="s">
        <v>177</v>
      </c>
      <c r="N417" s="6"/>
      <c r="O417" s="6"/>
      <c r="P417" s="10">
        <v>8</v>
      </c>
      <c r="Q417" s="10" t="str">
        <f t="shared" si="32"/>
        <v>5-10</v>
      </c>
      <c r="R417" s="6" t="s">
        <v>159</v>
      </c>
      <c r="S417" s="6">
        <v>3</v>
      </c>
      <c r="T417" t="s">
        <v>140</v>
      </c>
      <c r="U417" t="s">
        <v>66</v>
      </c>
      <c r="V417" t="s">
        <v>119</v>
      </c>
      <c r="W417" t="s">
        <v>56</v>
      </c>
      <c r="X417" s="6"/>
      <c r="Y417" s="6" t="s">
        <v>57</v>
      </c>
      <c r="Z417" s="6" t="s">
        <v>61</v>
      </c>
      <c r="AC417" s="11">
        <v>1</v>
      </c>
      <c r="AD417" s="11">
        <v>20</v>
      </c>
      <c r="AJ417" s="12">
        <f t="shared" si="33"/>
        <v>24.523809523809526</v>
      </c>
      <c r="AK417" s="14">
        <f>AJ417/1.03416</f>
        <v>23.713747895692666</v>
      </c>
      <c r="AL417" s="13">
        <f t="shared" si="34"/>
        <v>21</v>
      </c>
      <c r="AM417" s="14">
        <v>2.2499999999999999E-2</v>
      </c>
      <c r="AN417" s="14">
        <v>3</v>
      </c>
      <c r="AO417" s="13">
        <f t="shared" si="37"/>
        <v>331.853437803693</v>
      </c>
      <c r="AQ417" s="12">
        <f t="shared" si="35"/>
        <v>0.52500000000000002</v>
      </c>
    </row>
    <row r="418" spans="1:43" ht="12.75" customHeight="1" x14ac:dyDescent="0.2">
      <c r="A418" s="6">
        <v>175</v>
      </c>
      <c r="B418" s="6">
        <v>3</v>
      </c>
      <c r="C418" s="7">
        <v>39875</v>
      </c>
      <c r="D418" s="6" t="s">
        <v>151</v>
      </c>
      <c r="E418" s="8" t="s">
        <v>175</v>
      </c>
      <c r="F418" s="9" t="s">
        <v>176</v>
      </c>
      <c r="G418" s="9" t="s">
        <v>154</v>
      </c>
      <c r="H418" s="9" t="s">
        <v>155</v>
      </c>
      <c r="I418" s="6" t="s">
        <v>100</v>
      </c>
      <c r="J418" s="6">
        <v>2</v>
      </c>
      <c r="K418" s="6">
        <v>7</v>
      </c>
      <c r="L418" s="6" t="s">
        <v>50</v>
      </c>
      <c r="M418" s="6" t="s">
        <v>177</v>
      </c>
      <c r="N418" s="6"/>
      <c r="O418" s="6"/>
      <c r="P418" s="10">
        <v>8</v>
      </c>
      <c r="Q418" s="10" t="str">
        <f t="shared" si="32"/>
        <v>5-10</v>
      </c>
      <c r="R418" s="6" t="s">
        <v>159</v>
      </c>
      <c r="S418" s="6">
        <v>4</v>
      </c>
      <c r="T418" t="s">
        <v>90</v>
      </c>
      <c r="U418" t="s">
        <v>66</v>
      </c>
      <c r="V418" t="s">
        <v>67</v>
      </c>
      <c r="W418" t="s">
        <v>56</v>
      </c>
      <c r="X418" s="6"/>
      <c r="Y418" s="10" t="s">
        <v>57</v>
      </c>
      <c r="Z418" s="10" t="s">
        <v>58</v>
      </c>
      <c r="AD418" s="11">
        <v>28</v>
      </c>
      <c r="AE418" s="11">
        <v>4</v>
      </c>
      <c r="AJ418" s="12">
        <f t="shared" si="33"/>
        <v>26.25</v>
      </c>
      <c r="AL418" s="13">
        <f t="shared" si="34"/>
        <v>32</v>
      </c>
      <c r="AM418" s="14">
        <v>1.6199999999999999E-2</v>
      </c>
      <c r="AN418" s="14">
        <v>3.0251999999999999</v>
      </c>
      <c r="AO418" s="13">
        <f t="shared" si="37"/>
        <v>318.17422601312546</v>
      </c>
      <c r="AQ418" s="12">
        <f t="shared" si="35"/>
        <v>0.8</v>
      </c>
    </row>
    <row r="419" spans="1:43" ht="12.75" customHeight="1" x14ac:dyDescent="0.2">
      <c r="A419" s="6">
        <v>175</v>
      </c>
      <c r="B419" s="6">
        <v>3</v>
      </c>
      <c r="C419" s="7">
        <v>39875</v>
      </c>
      <c r="D419" s="6" t="s">
        <v>151</v>
      </c>
      <c r="E419" s="8" t="s">
        <v>175</v>
      </c>
      <c r="F419" s="9" t="s">
        <v>176</v>
      </c>
      <c r="G419" s="9" t="s">
        <v>154</v>
      </c>
      <c r="H419" s="9" t="s">
        <v>155</v>
      </c>
      <c r="I419" s="6" t="s">
        <v>100</v>
      </c>
      <c r="J419" s="6">
        <v>2</v>
      </c>
      <c r="K419" s="6">
        <v>7</v>
      </c>
      <c r="L419" s="6" t="s">
        <v>50</v>
      </c>
      <c r="M419" s="6" t="s">
        <v>177</v>
      </c>
      <c r="N419" s="6"/>
      <c r="O419" s="6"/>
      <c r="P419" s="10">
        <v>8</v>
      </c>
      <c r="Q419" s="10" t="str">
        <f t="shared" si="32"/>
        <v>5-10</v>
      </c>
      <c r="R419" s="6" t="s">
        <v>159</v>
      </c>
      <c r="S419" s="6">
        <v>5</v>
      </c>
      <c r="T419" s="16" t="s">
        <v>82</v>
      </c>
      <c r="U419" s="6" t="s">
        <v>72</v>
      </c>
      <c r="V419" s="16" t="s">
        <v>73</v>
      </c>
      <c r="W419" s="16" t="s">
        <v>56</v>
      </c>
      <c r="X419" s="6"/>
      <c r="Y419" s="6" t="s">
        <v>57</v>
      </c>
      <c r="Z419" s="6" t="s">
        <v>61</v>
      </c>
      <c r="AC419" s="11">
        <v>3</v>
      </c>
      <c r="AJ419" s="12">
        <f t="shared" si="33"/>
        <v>15</v>
      </c>
      <c r="AL419" s="13">
        <f t="shared" si="34"/>
        <v>3</v>
      </c>
      <c r="AM419" s="14">
        <v>2.9000000000000001E-2</v>
      </c>
      <c r="AN419" s="14">
        <v>2.98</v>
      </c>
      <c r="AO419" s="13">
        <f t="shared" si="37"/>
        <v>92.714988736016096</v>
      </c>
      <c r="AQ419" s="12">
        <f t="shared" si="35"/>
        <v>7.4999999999999997E-2</v>
      </c>
    </row>
    <row r="420" spans="1:43" ht="12.75" customHeight="1" x14ac:dyDescent="0.2">
      <c r="A420" s="6">
        <v>175</v>
      </c>
      <c r="B420" s="6">
        <v>3</v>
      </c>
      <c r="C420" s="7">
        <v>39875</v>
      </c>
      <c r="D420" s="6" t="s">
        <v>151</v>
      </c>
      <c r="E420" s="8" t="s">
        <v>175</v>
      </c>
      <c r="F420" s="9" t="s">
        <v>176</v>
      </c>
      <c r="G420" s="9" t="s">
        <v>154</v>
      </c>
      <c r="H420" s="9" t="s">
        <v>155</v>
      </c>
      <c r="I420" s="6" t="s">
        <v>100</v>
      </c>
      <c r="J420" s="6">
        <v>2</v>
      </c>
      <c r="K420" s="6">
        <v>7</v>
      </c>
      <c r="L420" s="6" t="s">
        <v>50</v>
      </c>
      <c r="M420" s="6" t="s">
        <v>177</v>
      </c>
      <c r="N420" s="6"/>
      <c r="O420" s="6"/>
      <c r="P420" s="10">
        <v>8</v>
      </c>
      <c r="Q420" s="10" t="str">
        <f t="shared" si="32"/>
        <v>5-10</v>
      </c>
      <c r="R420" s="6" t="s">
        <v>159</v>
      </c>
      <c r="S420" s="6">
        <v>6</v>
      </c>
      <c r="T420" t="s">
        <v>53</v>
      </c>
      <c r="U420" t="s">
        <v>54</v>
      </c>
      <c r="V420" t="s">
        <v>55</v>
      </c>
      <c r="W420" t="s">
        <v>56</v>
      </c>
      <c r="X420" s="6"/>
      <c r="Y420" s="6" t="s">
        <v>57</v>
      </c>
      <c r="Z420" s="6" t="s">
        <v>58</v>
      </c>
      <c r="AA420" s="11">
        <v>2</v>
      </c>
      <c r="AB420" s="11">
        <v>3</v>
      </c>
      <c r="AC420" s="11">
        <v>1</v>
      </c>
      <c r="AJ420" s="12">
        <f t="shared" si="33"/>
        <v>7.083333333333333</v>
      </c>
      <c r="AL420" s="13">
        <f t="shared" si="34"/>
        <v>6</v>
      </c>
      <c r="AM420" s="14">
        <v>9.2999999999999992E-3</v>
      </c>
      <c r="AN420" s="14">
        <v>3.07</v>
      </c>
      <c r="AO420" s="13">
        <f t="shared" si="37"/>
        <v>3.7906407334117911</v>
      </c>
      <c r="AQ420" s="12">
        <f t="shared" si="35"/>
        <v>0.15</v>
      </c>
    </row>
    <row r="421" spans="1:43" ht="12.75" customHeight="1" x14ac:dyDescent="0.2">
      <c r="A421" s="6">
        <v>175</v>
      </c>
      <c r="B421" s="6">
        <v>3</v>
      </c>
      <c r="C421" s="7">
        <v>39875</v>
      </c>
      <c r="D421" s="6" t="s">
        <v>151</v>
      </c>
      <c r="E421" s="8" t="s">
        <v>175</v>
      </c>
      <c r="F421" s="9" t="s">
        <v>176</v>
      </c>
      <c r="G421" s="9" t="s">
        <v>154</v>
      </c>
      <c r="H421" s="9" t="s">
        <v>155</v>
      </c>
      <c r="I421" s="6" t="s">
        <v>100</v>
      </c>
      <c r="J421" s="6">
        <v>2</v>
      </c>
      <c r="K421" s="6">
        <v>7</v>
      </c>
      <c r="L421" s="6" t="s">
        <v>50</v>
      </c>
      <c r="M421" s="6" t="s">
        <v>177</v>
      </c>
      <c r="N421" s="6"/>
      <c r="O421" s="6"/>
      <c r="P421" s="10">
        <v>8</v>
      </c>
      <c r="Q421" s="10" t="str">
        <f t="shared" si="32"/>
        <v>5-10</v>
      </c>
      <c r="R421" s="6" t="s">
        <v>159</v>
      </c>
      <c r="S421" s="6">
        <v>7</v>
      </c>
      <c r="T421" t="s">
        <v>179</v>
      </c>
      <c r="U421" t="s">
        <v>54</v>
      </c>
      <c r="V421" t="s">
        <v>55</v>
      </c>
      <c r="W421" t="s">
        <v>56</v>
      </c>
      <c r="X421" s="6"/>
      <c r="Y421" s="6" t="s">
        <v>57</v>
      </c>
      <c r="Z421" s="6" t="s">
        <v>58</v>
      </c>
      <c r="AB421" s="11">
        <v>1</v>
      </c>
      <c r="AJ421" s="12">
        <f t="shared" si="33"/>
        <v>7.5</v>
      </c>
      <c r="AL421" s="13">
        <f t="shared" si="34"/>
        <v>1</v>
      </c>
      <c r="AM421" s="14">
        <v>1.26E-2</v>
      </c>
      <c r="AN421" s="14">
        <v>3.0672999999999999</v>
      </c>
      <c r="AO421" s="13">
        <f t="shared" si="37"/>
        <v>6.0875978967715536</v>
      </c>
      <c r="AQ421" s="12">
        <f t="shared" si="35"/>
        <v>2.5000000000000001E-2</v>
      </c>
    </row>
    <row r="422" spans="1:43" ht="12.75" customHeight="1" x14ac:dyDescent="0.2">
      <c r="A422" s="6">
        <v>175</v>
      </c>
      <c r="B422" s="6">
        <v>3</v>
      </c>
      <c r="C422" s="7">
        <v>39875</v>
      </c>
      <c r="D422" s="6" t="s">
        <v>151</v>
      </c>
      <c r="E422" s="8" t="s">
        <v>175</v>
      </c>
      <c r="F422" s="9" t="s">
        <v>176</v>
      </c>
      <c r="G422" s="9" t="s">
        <v>154</v>
      </c>
      <c r="H422" s="9" t="s">
        <v>155</v>
      </c>
      <c r="I422" s="6" t="s">
        <v>100</v>
      </c>
      <c r="J422" s="6">
        <v>2</v>
      </c>
      <c r="K422" s="6">
        <v>7</v>
      </c>
      <c r="L422" s="6" t="s">
        <v>50</v>
      </c>
      <c r="M422" s="6" t="s">
        <v>177</v>
      </c>
      <c r="N422" s="6"/>
      <c r="O422" s="6"/>
      <c r="P422" s="10">
        <v>8</v>
      </c>
      <c r="Q422" s="10" t="str">
        <f t="shared" si="32"/>
        <v>5-10</v>
      </c>
      <c r="R422" s="6" t="s">
        <v>159</v>
      </c>
      <c r="S422" s="6">
        <v>8</v>
      </c>
      <c r="T422" t="s">
        <v>131</v>
      </c>
      <c r="U422" t="s">
        <v>54</v>
      </c>
      <c r="V422" t="s">
        <v>63</v>
      </c>
      <c r="W422" t="s">
        <v>56</v>
      </c>
      <c r="X422" s="6"/>
      <c r="Y422" s="6" t="s">
        <v>57</v>
      </c>
      <c r="Z422" s="6" t="s">
        <v>58</v>
      </c>
      <c r="AC422" s="11">
        <v>50</v>
      </c>
      <c r="AJ422" s="12">
        <f t="shared" si="33"/>
        <v>15</v>
      </c>
      <c r="AK422" s="20">
        <f>(AJ422-1.82)/1.15</f>
        <v>11.460869565217392</v>
      </c>
      <c r="AL422" s="13">
        <f t="shared" si="34"/>
        <v>50</v>
      </c>
      <c r="AM422" s="14">
        <v>0.01</v>
      </c>
      <c r="AN422" s="14">
        <v>3.2080000000000002</v>
      </c>
      <c r="AO422" s="13">
        <f t="shared" si="37"/>
        <v>59.278985026012037</v>
      </c>
      <c r="AQ422" s="12">
        <f t="shared" si="35"/>
        <v>1.25</v>
      </c>
    </row>
    <row r="423" spans="1:43" ht="12.75" customHeight="1" x14ac:dyDescent="0.2">
      <c r="A423" s="6">
        <v>175</v>
      </c>
      <c r="B423" s="6">
        <v>3</v>
      </c>
      <c r="C423" s="7">
        <v>39875</v>
      </c>
      <c r="D423" s="6" t="s">
        <v>151</v>
      </c>
      <c r="E423" s="8" t="s">
        <v>175</v>
      </c>
      <c r="F423" s="9" t="s">
        <v>176</v>
      </c>
      <c r="G423" s="9" t="s">
        <v>154</v>
      </c>
      <c r="H423" s="9" t="s">
        <v>155</v>
      </c>
      <c r="I423" s="6" t="s">
        <v>100</v>
      </c>
      <c r="J423" s="6">
        <v>2</v>
      </c>
      <c r="K423" s="6">
        <v>7</v>
      </c>
      <c r="L423" s="6" t="s">
        <v>50</v>
      </c>
      <c r="M423" s="6" t="s">
        <v>177</v>
      </c>
      <c r="N423" s="6"/>
      <c r="O423" s="6"/>
      <c r="P423" s="10">
        <v>8</v>
      </c>
      <c r="Q423" s="10" t="str">
        <f t="shared" si="32"/>
        <v>5-10</v>
      </c>
      <c r="R423" s="6" t="s">
        <v>159</v>
      </c>
      <c r="S423" s="6">
        <v>9</v>
      </c>
      <c r="T423" t="s">
        <v>139</v>
      </c>
      <c r="U423" t="s">
        <v>54</v>
      </c>
      <c r="V423" t="s">
        <v>63</v>
      </c>
      <c r="W423" t="s">
        <v>56</v>
      </c>
      <c r="X423" s="6"/>
      <c r="Y423" s="6" t="s">
        <v>57</v>
      </c>
      <c r="Z423" s="6" t="s">
        <v>58</v>
      </c>
      <c r="AB423" s="11">
        <v>7</v>
      </c>
      <c r="AJ423" s="12">
        <f t="shared" si="33"/>
        <v>7.5</v>
      </c>
      <c r="AK423">
        <f>AJ423/1.15476</f>
        <v>6.4948560739893999</v>
      </c>
      <c r="AL423" s="13">
        <f t="shared" si="34"/>
        <v>7</v>
      </c>
      <c r="AM423" s="14">
        <v>3.9E-2</v>
      </c>
      <c r="AN423" s="14">
        <v>2.91</v>
      </c>
      <c r="AO423" s="13">
        <f t="shared" si="37"/>
        <v>13.724384715589805</v>
      </c>
      <c r="AQ423" s="12">
        <f t="shared" si="35"/>
        <v>0.17499999999999999</v>
      </c>
    </row>
    <row r="424" spans="1:43" ht="12.75" customHeight="1" x14ac:dyDescent="0.2">
      <c r="A424" s="6">
        <v>175</v>
      </c>
      <c r="B424" s="6">
        <v>3</v>
      </c>
      <c r="C424" s="7">
        <v>39875</v>
      </c>
      <c r="D424" s="6" t="s">
        <v>151</v>
      </c>
      <c r="E424" s="8" t="s">
        <v>175</v>
      </c>
      <c r="F424" s="9" t="s">
        <v>176</v>
      </c>
      <c r="G424" s="9" t="s">
        <v>154</v>
      </c>
      <c r="H424" s="9" t="s">
        <v>155</v>
      </c>
      <c r="I424" s="6" t="s">
        <v>100</v>
      </c>
      <c r="J424" s="6">
        <v>2</v>
      </c>
      <c r="K424" s="6">
        <v>7</v>
      </c>
      <c r="L424" s="6" t="s">
        <v>50</v>
      </c>
      <c r="M424" s="6" t="s">
        <v>177</v>
      </c>
      <c r="N424" s="6"/>
      <c r="O424" s="6"/>
      <c r="P424" s="10">
        <v>8</v>
      </c>
      <c r="Q424" s="10" t="str">
        <f t="shared" si="32"/>
        <v>5-10</v>
      </c>
      <c r="R424" s="6" t="s">
        <v>159</v>
      </c>
      <c r="S424" s="6">
        <v>10</v>
      </c>
      <c r="T424" t="s">
        <v>194</v>
      </c>
      <c r="U424" t="s">
        <v>195</v>
      </c>
      <c r="V424" t="s">
        <v>163</v>
      </c>
      <c r="W424" t="s">
        <v>56</v>
      </c>
      <c r="X424" s="6"/>
      <c r="Y424" s="6" t="s">
        <v>57</v>
      </c>
      <c r="Z424" s="6" t="s">
        <v>61</v>
      </c>
      <c r="AC424" s="11">
        <v>2</v>
      </c>
      <c r="AJ424" s="12">
        <f t="shared" si="33"/>
        <v>15</v>
      </c>
      <c r="AL424" s="13">
        <f t="shared" si="34"/>
        <v>2</v>
      </c>
      <c r="AM424" s="14">
        <v>2.0199999999999999E-2</v>
      </c>
      <c r="AN424" s="14">
        <v>2.9594999999999998</v>
      </c>
      <c r="AO424" s="13">
        <f t="shared" si="37"/>
        <v>61.093281166361997</v>
      </c>
      <c r="AQ424" s="12">
        <f t="shared" si="35"/>
        <v>0.05</v>
      </c>
    </row>
    <row r="425" spans="1:43" ht="12.75" customHeight="1" x14ac:dyDescent="0.2">
      <c r="A425" s="6">
        <v>175</v>
      </c>
      <c r="B425" s="6">
        <v>3</v>
      </c>
      <c r="C425" s="7">
        <v>39875</v>
      </c>
      <c r="D425" s="6" t="s">
        <v>151</v>
      </c>
      <c r="E425" s="8" t="s">
        <v>175</v>
      </c>
      <c r="F425" s="9" t="s">
        <v>176</v>
      </c>
      <c r="G425" s="9" t="s">
        <v>154</v>
      </c>
      <c r="H425" s="9" t="s">
        <v>155</v>
      </c>
      <c r="I425" s="6" t="s">
        <v>100</v>
      </c>
      <c r="J425" s="6">
        <v>2</v>
      </c>
      <c r="K425" s="6">
        <v>7</v>
      </c>
      <c r="L425" s="6" t="s">
        <v>50</v>
      </c>
      <c r="M425" s="6" t="s">
        <v>177</v>
      </c>
      <c r="N425" s="6"/>
      <c r="O425" s="6"/>
      <c r="P425" s="10">
        <v>8</v>
      </c>
      <c r="Q425" s="10" t="str">
        <f t="shared" si="32"/>
        <v>5-10</v>
      </c>
      <c r="R425" s="6" t="s">
        <v>159</v>
      </c>
      <c r="S425" s="6">
        <v>11</v>
      </c>
      <c r="T425" t="s">
        <v>130</v>
      </c>
      <c r="U425" t="s">
        <v>69</v>
      </c>
      <c r="V425" t="s">
        <v>70</v>
      </c>
      <c r="W425" t="s">
        <v>56</v>
      </c>
      <c r="X425" s="6"/>
      <c r="Y425" s="10" t="s">
        <v>57</v>
      </c>
      <c r="Z425" s="10" t="s">
        <v>61</v>
      </c>
      <c r="AB425" s="11">
        <v>1</v>
      </c>
      <c r="AJ425" s="12">
        <f t="shared" si="33"/>
        <v>7.5</v>
      </c>
      <c r="AL425" s="13">
        <f t="shared" si="34"/>
        <v>1</v>
      </c>
      <c r="AM425" s="14">
        <v>1.9400000000000001E-2</v>
      </c>
      <c r="AN425" s="14">
        <v>2.8527999999999998</v>
      </c>
      <c r="AO425" s="13">
        <f t="shared" si="37"/>
        <v>6.0838220437352977</v>
      </c>
      <c r="AQ425" s="12">
        <f t="shared" si="35"/>
        <v>2.5000000000000001E-2</v>
      </c>
    </row>
    <row r="426" spans="1:43" ht="12.75" customHeight="1" x14ac:dyDescent="0.2">
      <c r="A426" s="6">
        <v>175</v>
      </c>
      <c r="B426" s="6">
        <v>3</v>
      </c>
      <c r="C426" s="7">
        <v>39875</v>
      </c>
      <c r="D426" s="6" t="s">
        <v>151</v>
      </c>
      <c r="E426" s="8" t="s">
        <v>175</v>
      </c>
      <c r="F426" s="9" t="s">
        <v>176</v>
      </c>
      <c r="G426" s="9" t="s">
        <v>154</v>
      </c>
      <c r="H426" s="9" t="s">
        <v>155</v>
      </c>
      <c r="I426" s="6" t="s">
        <v>100</v>
      </c>
      <c r="J426" s="6">
        <v>2</v>
      </c>
      <c r="K426" s="6">
        <v>7</v>
      </c>
      <c r="L426" s="6" t="s">
        <v>50</v>
      </c>
      <c r="M426" s="6" t="s">
        <v>177</v>
      </c>
      <c r="N426" s="6"/>
      <c r="O426" s="6"/>
      <c r="P426" s="10">
        <v>8</v>
      </c>
      <c r="Q426" s="10" t="str">
        <f t="shared" si="32"/>
        <v>5-10</v>
      </c>
      <c r="R426" s="6" t="s">
        <v>159</v>
      </c>
      <c r="S426" s="6">
        <v>12</v>
      </c>
      <c r="T426" s="6" t="s">
        <v>128</v>
      </c>
      <c r="U426" t="s">
        <v>54</v>
      </c>
      <c r="V426" t="s">
        <v>55</v>
      </c>
      <c r="W426" t="s">
        <v>56</v>
      </c>
      <c r="X426" s="6"/>
      <c r="Y426" s="10" t="s">
        <v>57</v>
      </c>
      <c r="Z426" s="10" t="s">
        <v>61</v>
      </c>
      <c r="AC426" s="11">
        <v>2</v>
      </c>
      <c r="AJ426" s="12">
        <f t="shared" si="33"/>
        <v>15</v>
      </c>
      <c r="AL426" s="13">
        <f t="shared" si="34"/>
        <v>2</v>
      </c>
      <c r="AM426" s="14">
        <v>1.1900000000000001E-2</v>
      </c>
      <c r="AN426" s="14">
        <v>3.093</v>
      </c>
      <c r="AO426" s="13">
        <f t="shared" si="37"/>
        <v>51.665094210085236</v>
      </c>
      <c r="AQ426" s="12">
        <f t="shared" si="35"/>
        <v>0.05</v>
      </c>
    </row>
    <row r="427" spans="1:43" ht="12.75" customHeight="1" x14ac:dyDescent="0.2">
      <c r="A427" s="6">
        <v>176</v>
      </c>
      <c r="B427" s="6">
        <v>3</v>
      </c>
      <c r="C427" s="7">
        <v>39875</v>
      </c>
      <c r="D427" s="6" t="s">
        <v>151</v>
      </c>
      <c r="E427" s="8" t="s">
        <v>175</v>
      </c>
      <c r="F427" s="9" t="s">
        <v>176</v>
      </c>
      <c r="G427" s="9" t="s">
        <v>154</v>
      </c>
      <c r="H427" s="9" t="s">
        <v>155</v>
      </c>
      <c r="I427" s="6" t="s">
        <v>100</v>
      </c>
      <c r="J427" s="6">
        <v>2</v>
      </c>
      <c r="K427" s="6">
        <v>8</v>
      </c>
      <c r="L427" s="6" t="s">
        <v>50</v>
      </c>
      <c r="M427" s="6" t="s">
        <v>177</v>
      </c>
      <c r="N427" s="6"/>
      <c r="O427" s="6"/>
      <c r="P427" s="10">
        <v>8</v>
      </c>
      <c r="Q427" s="10" t="str">
        <f t="shared" si="32"/>
        <v>5-10</v>
      </c>
      <c r="R427" s="6" t="s">
        <v>159</v>
      </c>
      <c r="S427" s="6">
        <v>1</v>
      </c>
      <c r="T427" t="s">
        <v>196</v>
      </c>
      <c r="U427" s="6" t="s">
        <v>66</v>
      </c>
      <c r="V427" s="6" t="s">
        <v>197</v>
      </c>
      <c r="W427" s="6" t="s">
        <v>56</v>
      </c>
      <c r="X427" s="6"/>
      <c r="Y427" s="6" t="s">
        <v>57</v>
      </c>
      <c r="Z427" s="6" t="s">
        <v>58</v>
      </c>
      <c r="AE427" s="11">
        <v>12</v>
      </c>
      <c r="AJ427" s="12">
        <f t="shared" si="33"/>
        <v>35</v>
      </c>
      <c r="AK427">
        <f>AJ427/1.09917</f>
        <v>31.842208211650611</v>
      </c>
      <c r="AL427" s="13">
        <f t="shared" si="34"/>
        <v>12</v>
      </c>
      <c r="AM427" s="14">
        <v>1.7399999999999999E-2</v>
      </c>
      <c r="AN427" s="14">
        <v>3.08</v>
      </c>
      <c r="AO427" s="13">
        <f t="shared" si="37"/>
        <v>991.46828109959654</v>
      </c>
      <c r="AQ427" s="12">
        <f t="shared" si="35"/>
        <v>0.3</v>
      </c>
    </row>
    <row r="428" spans="1:43" ht="12.75" customHeight="1" x14ac:dyDescent="0.2">
      <c r="A428" s="6">
        <v>176</v>
      </c>
      <c r="B428" s="6">
        <v>3</v>
      </c>
      <c r="C428" s="7">
        <v>39875</v>
      </c>
      <c r="D428" s="6" t="s">
        <v>151</v>
      </c>
      <c r="E428" s="8" t="s">
        <v>175</v>
      </c>
      <c r="F428" s="9" t="s">
        <v>176</v>
      </c>
      <c r="G428" s="9" t="s">
        <v>154</v>
      </c>
      <c r="H428" s="9" t="s">
        <v>155</v>
      </c>
      <c r="I428" s="6" t="s">
        <v>100</v>
      </c>
      <c r="J428" s="6">
        <v>2</v>
      </c>
      <c r="K428" s="6">
        <v>8</v>
      </c>
      <c r="L428" s="6" t="s">
        <v>50</v>
      </c>
      <c r="M428" s="6" t="s">
        <v>177</v>
      </c>
      <c r="N428" s="6"/>
      <c r="O428" s="6"/>
      <c r="P428" s="10">
        <v>8</v>
      </c>
      <c r="Q428" s="10" t="str">
        <f t="shared" si="32"/>
        <v>5-10</v>
      </c>
      <c r="R428" s="6" t="s">
        <v>159</v>
      </c>
      <c r="S428" s="6">
        <v>2</v>
      </c>
      <c r="T428" t="s">
        <v>193</v>
      </c>
      <c r="U428" s="16" t="s">
        <v>75</v>
      </c>
      <c r="V428" t="s">
        <v>76</v>
      </c>
      <c r="W428" t="s">
        <v>56</v>
      </c>
      <c r="X428" s="6"/>
      <c r="Y428" s="6" t="s">
        <v>57</v>
      </c>
      <c r="Z428" s="6" t="s">
        <v>58</v>
      </c>
      <c r="AD428" s="11">
        <v>9</v>
      </c>
      <c r="AJ428" s="12">
        <f t="shared" si="33"/>
        <v>25</v>
      </c>
      <c r="AL428" s="13">
        <f t="shared" si="34"/>
        <v>9</v>
      </c>
      <c r="AM428" s="14">
        <v>2.0400000000000001E-2</v>
      </c>
      <c r="AN428" s="14">
        <v>2.9910000000000001</v>
      </c>
      <c r="AO428" s="13">
        <f t="shared" si="37"/>
        <v>309.64832376527772</v>
      </c>
      <c r="AQ428" s="12">
        <f t="shared" si="35"/>
        <v>0.22500000000000001</v>
      </c>
    </row>
    <row r="429" spans="1:43" ht="12.75" customHeight="1" x14ac:dyDescent="0.2">
      <c r="A429" s="6">
        <v>176</v>
      </c>
      <c r="B429" s="6">
        <v>3</v>
      </c>
      <c r="C429" s="7">
        <v>39875</v>
      </c>
      <c r="D429" s="6" t="s">
        <v>151</v>
      </c>
      <c r="E429" s="8" t="s">
        <v>175</v>
      </c>
      <c r="F429" s="9" t="s">
        <v>176</v>
      </c>
      <c r="G429" s="9" t="s">
        <v>154</v>
      </c>
      <c r="H429" s="9" t="s">
        <v>155</v>
      </c>
      <c r="I429" s="6" t="s">
        <v>100</v>
      </c>
      <c r="J429" s="6">
        <v>2</v>
      </c>
      <c r="K429" s="6">
        <v>8</v>
      </c>
      <c r="L429" s="6" t="s">
        <v>50</v>
      </c>
      <c r="M429" s="6" t="s">
        <v>177</v>
      </c>
      <c r="N429" s="6"/>
      <c r="O429" s="6"/>
      <c r="P429" s="10">
        <v>8</v>
      </c>
      <c r="Q429" s="10" t="str">
        <f t="shared" si="32"/>
        <v>5-10</v>
      </c>
      <c r="R429" s="6" t="s">
        <v>159</v>
      </c>
      <c r="S429" s="6">
        <v>3</v>
      </c>
      <c r="T429" t="s">
        <v>184</v>
      </c>
      <c r="U429" t="s">
        <v>66</v>
      </c>
      <c r="V429" t="s">
        <v>119</v>
      </c>
      <c r="W429" t="s">
        <v>56</v>
      </c>
      <c r="X429" s="6"/>
      <c r="Y429" s="6" t="s">
        <v>57</v>
      </c>
      <c r="Z429" s="6" t="s">
        <v>61</v>
      </c>
      <c r="AD429" s="11">
        <v>8</v>
      </c>
      <c r="AJ429" s="12">
        <f t="shared" si="33"/>
        <v>25</v>
      </c>
      <c r="AK429">
        <f>AJ429/1.04</f>
        <v>24.038461538461537</v>
      </c>
      <c r="AL429" s="13">
        <f t="shared" si="34"/>
        <v>8</v>
      </c>
      <c r="AM429" s="14">
        <v>4.2200000000000001E-2</v>
      </c>
      <c r="AN429" s="14">
        <v>2.835</v>
      </c>
      <c r="AO429" s="13">
        <f t="shared" si="37"/>
        <v>387.67908836882333</v>
      </c>
      <c r="AQ429" s="12">
        <f t="shared" si="35"/>
        <v>0.2</v>
      </c>
    </row>
    <row r="430" spans="1:43" ht="12.75" customHeight="1" x14ac:dyDescent="0.2">
      <c r="A430" s="6">
        <v>176</v>
      </c>
      <c r="B430" s="6">
        <v>3</v>
      </c>
      <c r="C430" s="7">
        <v>39875</v>
      </c>
      <c r="D430" s="6" t="s">
        <v>151</v>
      </c>
      <c r="E430" s="8" t="s">
        <v>175</v>
      </c>
      <c r="F430" s="9" t="s">
        <v>176</v>
      </c>
      <c r="G430" s="9" t="s">
        <v>154</v>
      </c>
      <c r="H430" s="9" t="s">
        <v>155</v>
      </c>
      <c r="I430" s="6" t="s">
        <v>100</v>
      </c>
      <c r="J430" s="6">
        <v>2</v>
      </c>
      <c r="K430" s="6">
        <v>8</v>
      </c>
      <c r="L430" s="6" t="s">
        <v>50</v>
      </c>
      <c r="M430" s="6" t="s">
        <v>177</v>
      </c>
      <c r="N430" s="6"/>
      <c r="O430" s="6"/>
      <c r="P430" s="10">
        <v>8</v>
      </c>
      <c r="Q430" s="10" t="str">
        <f t="shared" si="32"/>
        <v>5-10</v>
      </c>
      <c r="R430" s="6" t="s">
        <v>159</v>
      </c>
      <c r="S430" s="6">
        <v>4</v>
      </c>
      <c r="T430" s="16" t="s">
        <v>160</v>
      </c>
      <c r="U430" t="s">
        <v>54</v>
      </c>
      <c r="V430" s="16" t="s">
        <v>63</v>
      </c>
      <c r="W430" s="16" t="s">
        <v>56</v>
      </c>
      <c r="X430" s="6"/>
      <c r="Y430" s="6" t="s">
        <v>57</v>
      </c>
      <c r="Z430" s="6" t="s">
        <v>58</v>
      </c>
      <c r="AC430" s="11">
        <v>6</v>
      </c>
      <c r="AD430" s="11">
        <v>7</v>
      </c>
      <c r="AJ430" s="12">
        <f t="shared" si="33"/>
        <v>20.384615384615383</v>
      </c>
      <c r="AK430" s="14">
        <f>AJ430/1.11359</f>
        <v>18.3053146890825</v>
      </c>
      <c r="AL430" s="13">
        <f t="shared" si="34"/>
        <v>13</v>
      </c>
      <c r="AM430" s="14">
        <v>1.4800000000000001E-2</v>
      </c>
      <c r="AN430" s="14">
        <v>3.1669999999999998</v>
      </c>
      <c r="AO430" s="13">
        <f t="shared" si="37"/>
        <v>207.40670945915645</v>
      </c>
      <c r="AQ430" s="12">
        <f t="shared" si="35"/>
        <v>0.32500000000000001</v>
      </c>
    </row>
    <row r="431" spans="1:43" ht="12.75" customHeight="1" x14ac:dyDescent="0.2">
      <c r="A431" s="6">
        <v>176</v>
      </c>
      <c r="B431" s="6">
        <v>3</v>
      </c>
      <c r="C431" s="7">
        <v>39875</v>
      </c>
      <c r="D431" s="6" t="s">
        <v>151</v>
      </c>
      <c r="E431" s="8" t="s">
        <v>175</v>
      </c>
      <c r="F431" s="9" t="s">
        <v>176</v>
      </c>
      <c r="G431" s="9" t="s">
        <v>154</v>
      </c>
      <c r="H431" s="9" t="s">
        <v>155</v>
      </c>
      <c r="I431" s="6" t="s">
        <v>100</v>
      </c>
      <c r="J431" s="6">
        <v>2</v>
      </c>
      <c r="K431" s="6">
        <v>8</v>
      </c>
      <c r="L431" s="6" t="s">
        <v>50</v>
      </c>
      <c r="M431" s="6" t="s">
        <v>177</v>
      </c>
      <c r="N431" s="6"/>
      <c r="O431" s="6"/>
      <c r="P431" s="10">
        <v>8</v>
      </c>
      <c r="Q431" s="10" t="str">
        <f t="shared" si="32"/>
        <v>5-10</v>
      </c>
      <c r="R431" s="6" t="s">
        <v>159</v>
      </c>
      <c r="S431" s="6">
        <v>5</v>
      </c>
      <c r="T431" t="s">
        <v>140</v>
      </c>
      <c r="U431" t="s">
        <v>66</v>
      </c>
      <c r="V431" t="s">
        <v>119</v>
      </c>
      <c r="W431" t="s">
        <v>56</v>
      </c>
      <c r="X431" s="6"/>
      <c r="Y431" s="6" t="s">
        <v>57</v>
      </c>
      <c r="Z431" s="6" t="s">
        <v>61</v>
      </c>
      <c r="AC431" s="11">
        <v>4</v>
      </c>
      <c r="AD431" s="11">
        <v>7</v>
      </c>
      <c r="AJ431" s="12">
        <f t="shared" si="33"/>
        <v>21.363636363636363</v>
      </c>
      <c r="AK431" s="14">
        <f>AJ431/1.03416</f>
        <v>20.657960435170924</v>
      </c>
      <c r="AL431" s="13">
        <f t="shared" si="34"/>
        <v>11</v>
      </c>
      <c r="AM431" s="14">
        <v>2.2499999999999999E-2</v>
      </c>
      <c r="AN431" s="14">
        <v>3</v>
      </c>
      <c r="AO431" s="13">
        <f t="shared" si="37"/>
        <v>219.38556536438767</v>
      </c>
      <c r="AQ431" s="12">
        <f t="shared" si="35"/>
        <v>0.27500000000000002</v>
      </c>
    </row>
    <row r="432" spans="1:43" ht="12.75" customHeight="1" x14ac:dyDescent="0.2">
      <c r="A432" s="6">
        <v>176</v>
      </c>
      <c r="B432" s="6">
        <v>3</v>
      </c>
      <c r="C432" s="7">
        <v>39875</v>
      </c>
      <c r="D432" s="6" t="s">
        <v>151</v>
      </c>
      <c r="E432" s="8" t="s">
        <v>175</v>
      </c>
      <c r="F432" s="9" t="s">
        <v>176</v>
      </c>
      <c r="G432" s="9" t="s">
        <v>154</v>
      </c>
      <c r="H432" s="9" t="s">
        <v>155</v>
      </c>
      <c r="I432" s="6" t="s">
        <v>100</v>
      </c>
      <c r="J432" s="6">
        <v>2</v>
      </c>
      <c r="K432" s="6">
        <v>8</v>
      </c>
      <c r="L432" s="6" t="s">
        <v>50</v>
      </c>
      <c r="M432" s="6" t="s">
        <v>177</v>
      </c>
      <c r="N432" s="6"/>
      <c r="O432" s="6"/>
      <c r="P432" s="10">
        <v>8</v>
      </c>
      <c r="Q432" s="10" t="str">
        <f t="shared" si="32"/>
        <v>5-10</v>
      </c>
      <c r="R432" s="6" t="s">
        <v>159</v>
      </c>
      <c r="S432" s="6">
        <v>6</v>
      </c>
      <c r="T432" t="s">
        <v>186</v>
      </c>
      <c r="U432" t="s">
        <v>54</v>
      </c>
      <c r="V432" t="s">
        <v>181</v>
      </c>
      <c r="W432" t="s">
        <v>56</v>
      </c>
      <c r="X432" s="6"/>
      <c r="Y432" s="6" t="s">
        <v>57</v>
      </c>
      <c r="Z432" s="6" t="s">
        <v>64</v>
      </c>
      <c r="AC432" s="11">
        <v>4</v>
      </c>
      <c r="AD432" s="11">
        <v>5</v>
      </c>
      <c r="AJ432" s="12">
        <f t="shared" si="33"/>
        <v>20.555555555555557</v>
      </c>
      <c r="AK432" s="14">
        <f>AJ432/1.15239</f>
        <v>17.837325519620578</v>
      </c>
      <c r="AL432" s="13">
        <f t="shared" si="34"/>
        <v>9</v>
      </c>
      <c r="AM432" s="14">
        <v>5.8999999999999999E-3</v>
      </c>
      <c r="AN432" s="14">
        <v>3.3919999999999999</v>
      </c>
      <c r="AO432" s="13">
        <f t="shared" si="37"/>
        <v>167.61308608578685</v>
      </c>
      <c r="AQ432" s="12">
        <f t="shared" si="35"/>
        <v>0.22500000000000001</v>
      </c>
    </row>
    <row r="433" spans="1:43" ht="12.75" customHeight="1" x14ac:dyDescent="0.2">
      <c r="A433" s="6">
        <v>176</v>
      </c>
      <c r="B433" s="6">
        <v>3</v>
      </c>
      <c r="C433" s="7">
        <v>39875</v>
      </c>
      <c r="D433" s="6" t="s">
        <v>151</v>
      </c>
      <c r="E433" s="8" t="s">
        <v>175</v>
      </c>
      <c r="F433" s="9" t="s">
        <v>176</v>
      </c>
      <c r="G433" s="9" t="s">
        <v>154</v>
      </c>
      <c r="H433" s="9" t="s">
        <v>155</v>
      </c>
      <c r="I433" s="6" t="s">
        <v>100</v>
      </c>
      <c r="J433" s="6">
        <v>2</v>
      </c>
      <c r="K433" s="6">
        <v>8</v>
      </c>
      <c r="L433" s="6" t="s">
        <v>50</v>
      </c>
      <c r="M433" s="6" t="s">
        <v>177</v>
      </c>
      <c r="N433" s="6"/>
      <c r="O433" s="6"/>
      <c r="P433" s="10">
        <v>8</v>
      </c>
      <c r="Q433" s="10" t="str">
        <f t="shared" si="32"/>
        <v>5-10</v>
      </c>
      <c r="R433" s="6" t="s">
        <v>159</v>
      </c>
      <c r="S433" s="6">
        <v>7</v>
      </c>
      <c r="T433" t="s">
        <v>62</v>
      </c>
      <c r="U433" t="s">
        <v>54</v>
      </c>
      <c r="V433" t="s">
        <v>63</v>
      </c>
      <c r="W433" t="s">
        <v>56</v>
      </c>
      <c r="X433" s="6"/>
      <c r="Y433" s="6" t="s">
        <v>57</v>
      </c>
      <c r="Z433" s="6" t="s">
        <v>64</v>
      </c>
      <c r="AD433" s="11">
        <v>4</v>
      </c>
      <c r="AJ433" s="12">
        <f t="shared" si="33"/>
        <v>25</v>
      </c>
      <c r="AL433" s="13">
        <f t="shared" si="34"/>
        <v>4</v>
      </c>
      <c r="AM433" s="13">
        <v>1.32E-2</v>
      </c>
      <c r="AN433" s="13">
        <v>3.4356</v>
      </c>
      <c r="AO433" s="13">
        <f t="shared" si="37"/>
        <v>838.1787091827216</v>
      </c>
      <c r="AQ433" s="12">
        <f t="shared" si="35"/>
        <v>0.1</v>
      </c>
    </row>
    <row r="434" spans="1:43" ht="12.75" customHeight="1" x14ac:dyDescent="0.2">
      <c r="A434" s="6">
        <v>176</v>
      </c>
      <c r="B434" s="6">
        <v>3</v>
      </c>
      <c r="C434" s="7">
        <v>39875</v>
      </c>
      <c r="D434" s="6" t="s">
        <v>151</v>
      </c>
      <c r="E434" s="8" t="s">
        <v>175</v>
      </c>
      <c r="F434" s="9" t="s">
        <v>176</v>
      </c>
      <c r="G434" s="9" t="s">
        <v>154</v>
      </c>
      <c r="H434" s="9" t="s">
        <v>155</v>
      </c>
      <c r="I434" s="6" t="s">
        <v>100</v>
      </c>
      <c r="J434" s="6">
        <v>2</v>
      </c>
      <c r="K434" s="6">
        <v>8</v>
      </c>
      <c r="L434" s="6" t="s">
        <v>50</v>
      </c>
      <c r="M434" s="6" t="s">
        <v>177</v>
      </c>
      <c r="N434" s="6"/>
      <c r="O434" s="6"/>
      <c r="P434" s="10">
        <v>8</v>
      </c>
      <c r="Q434" s="10" t="str">
        <f t="shared" si="32"/>
        <v>5-10</v>
      </c>
      <c r="R434" s="6" t="s">
        <v>159</v>
      </c>
      <c r="S434" s="6">
        <v>8</v>
      </c>
      <c r="T434" t="s">
        <v>141</v>
      </c>
      <c r="U434" s="6" t="s">
        <v>72</v>
      </c>
      <c r="V434" t="s">
        <v>138</v>
      </c>
      <c r="W434" t="s">
        <v>56</v>
      </c>
      <c r="X434" s="6"/>
      <c r="Y434" s="6" t="s">
        <v>57</v>
      </c>
      <c r="Z434" s="6" t="s">
        <v>58</v>
      </c>
      <c r="AE434" s="11">
        <v>1</v>
      </c>
      <c r="AJ434" s="12">
        <f t="shared" si="33"/>
        <v>35</v>
      </c>
      <c r="AL434" s="13">
        <f t="shared" si="34"/>
        <v>1</v>
      </c>
      <c r="AM434" s="14">
        <v>3.3700000000000001E-2</v>
      </c>
      <c r="AN434" s="14">
        <v>2.9</v>
      </c>
      <c r="AO434" s="13">
        <f t="shared" si="37"/>
        <v>1012.5750672188403</v>
      </c>
      <c r="AQ434" s="12">
        <f t="shared" si="35"/>
        <v>2.5000000000000001E-2</v>
      </c>
    </row>
    <row r="435" spans="1:43" ht="12.75" customHeight="1" x14ac:dyDescent="0.2">
      <c r="A435" s="6">
        <v>176</v>
      </c>
      <c r="B435" s="6">
        <v>3</v>
      </c>
      <c r="C435" s="7">
        <v>39875</v>
      </c>
      <c r="D435" s="6" t="s">
        <v>151</v>
      </c>
      <c r="E435" s="8" t="s">
        <v>175</v>
      </c>
      <c r="F435" s="9" t="s">
        <v>176</v>
      </c>
      <c r="G435" s="9" t="s">
        <v>154</v>
      </c>
      <c r="H435" s="9" t="s">
        <v>155</v>
      </c>
      <c r="I435" s="6" t="s">
        <v>100</v>
      </c>
      <c r="J435" s="6">
        <v>2</v>
      </c>
      <c r="K435" s="6">
        <v>8</v>
      </c>
      <c r="L435" s="6" t="s">
        <v>50</v>
      </c>
      <c r="M435" s="6" t="s">
        <v>177</v>
      </c>
      <c r="N435" s="6"/>
      <c r="O435" s="6"/>
      <c r="P435" s="10">
        <v>8</v>
      </c>
      <c r="Q435" s="10" t="str">
        <f t="shared" si="32"/>
        <v>5-10</v>
      </c>
      <c r="R435" s="6" t="s">
        <v>159</v>
      </c>
      <c r="S435" s="6">
        <v>9</v>
      </c>
      <c r="T435" t="s">
        <v>198</v>
      </c>
      <c r="U435" t="s">
        <v>69</v>
      </c>
      <c r="V435" t="s">
        <v>60</v>
      </c>
      <c r="W435" t="s">
        <v>56</v>
      </c>
      <c r="X435" s="6"/>
      <c r="Y435" s="10" t="s">
        <v>57</v>
      </c>
      <c r="Z435" s="10" t="s">
        <v>61</v>
      </c>
      <c r="AC435" s="11">
        <v>8</v>
      </c>
      <c r="AJ435" s="12">
        <f t="shared" si="33"/>
        <v>15</v>
      </c>
      <c r="AL435" s="13">
        <f t="shared" si="34"/>
        <v>8</v>
      </c>
      <c r="AM435" s="14">
        <v>1.0500000000000001E-2</v>
      </c>
      <c r="AN435" s="14">
        <v>3.0070000000000001</v>
      </c>
      <c r="AO435" s="13">
        <f t="shared" si="37"/>
        <v>36.115673240178793</v>
      </c>
      <c r="AQ435" s="12">
        <f t="shared" si="35"/>
        <v>0.2</v>
      </c>
    </row>
    <row r="436" spans="1:43" ht="12.75" customHeight="1" x14ac:dyDescent="0.2">
      <c r="A436" s="6">
        <v>176</v>
      </c>
      <c r="B436" s="6">
        <v>3</v>
      </c>
      <c r="C436" s="7">
        <v>39875</v>
      </c>
      <c r="D436" s="6" t="s">
        <v>151</v>
      </c>
      <c r="E436" s="8" t="s">
        <v>175</v>
      </c>
      <c r="F436" s="9" t="s">
        <v>176</v>
      </c>
      <c r="G436" s="9" t="s">
        <v>154</v>
      </c>
      <c r="H436" s="9" t="s">
        <v>155</v>
      </c>
      <c r="I436" s="6" t="s">
        <v>100</v>
      </c>
      <c r="J436" s="6">
        <v>2</v>
      </c>
      <c r="K436" s="6">
        <v>8</v>
      </c>
      <c r="L436" s="6" t="s">
        <v>50</v>
      </c>
      <c r="M436" s="6" t="s">
        <v>177</v>
      </c>
      <c r="N436" s="6"/>
      <c r="O436" s="6"/>
      <c r="P436" s="10">
        <v>8</v>
      </c>
      <c r="Q436" s="10" t="str">
        <f t="shared" si="32"/>
        <v>5-10</v>
      </c>
      <c r="R436" s="6" t="s">
        <v>159</v>
      </c>
      <c r="S436" s="6">
        <v>10</v>
      </c>
      <c r="T436" t="s">
        <v>118</v>
      </c>
      <c r="U436" t="s">
        <v>66</v>
      </c>
      <c r="V436" t="s">
        <v>119</v>
      </c>
      <c r="W436" t="s">
        <v>56</v>
      </c>
      <c r="X436" s="6"/>
      <c r="Y436" s="6" t="s">
        <v>57</v>
      </c>
      <c r="Z436" s="6" t="s">
        <v>61</v>
      </c>
      <c r="AD436" s="11">
        <v>12</v>
      </c>
      <c r="AJ436" s="12">
        <f t="shared" si="33"/>
        <v>25</v>
      </c>
      <c r="AK436" s="24">
        <f>AJ436/1.1</f>
        <v>22.727272727272727</v>
      </c>
      <c r="AL436" s="13">
        <f t="shared" si="34"/>
        <v>12</v>
      </c>
      <c r="AM436" s="14">
        <v>2.3599999999999999E-2</v>
      </c>
      <c r="AN436" s="14">
        <v>2.9750000000000001</v>
      </c>
      <c r="AO436" s="13">
        <f t="shared" si="37"/>
        <v>340.23855775527943</v>
      </c>
      <c r="AQ436" s="12">
        <f t="shared" si="35"/>
        <v>0.3</v>
      </c>
    </row>
    <row r="437" spans="1:43" ht="12.75" customHeight="1" x14ac:dyDescent="0.2">
      <c r="A437" s="6">
        <v>176</v>
      </c>
      <c r="B437" s="6">
        <v>3</v>
      </c>
      <c r="C437" s="7">
        <v>39875</v>
      </c>
      <c r="D437" s="6" t="s">
        <v>151</v>
      </c>
      <c r="E437" s="8" t="s">
        <v>175</v>
      </c>
      <c r="F437" s="9" t="s">
        <v>176</v>
      </c>
      <c r="G437" s="9" t="s">
        <v>154</v>
      </c>
      <c r="H437" s="9" t="s">
        <v>155</v>
      </c>
      <c r="I437" s="6" t="s">
        <v>100</v>
      </c>
      <c r="J437" s="6">
        <v>2</v>
      </c>
      <c r="K437" s="6">
        <v>8</v>
      </c>
      <c r="L437" s="6" t="s">
        <v>50</v>
      </c>
      <c r="M437" s="6" t="s">
        <v>177</v>
      </c>
      <c r="N437" s="6"/>
      <c r="O437" s="6"/>
      <c r="P437" s="10">
        <v>8</v>
      </c>
      <c r="Q437" s="10" t="str">
        <f t="shared" si="32"/>
        <v>5-10</v>
      </c>
      <c r="R437" s="6" t="s">
        <v>159</v>
      </c>
      <c r="S437" s="6">
        <v>11</v>
      </c>
      <c r="T437" s="16" t="s">
        <v>82</v>
      </c>
      <c r="U437" s="6" t="s">
        <v>72</v>
      </c>
      <c r="V437" s="16" t="s">
        <v>73</v>
      </c>
      <c r="W437" s="16" t="s">
        <v>56</v>
      </c>
      <c r="X437" s="6"/>
      <c r="Y437" s="6" t="s">
        <v>57</v>
      </c>
      <c r="Z437" s="6" t="s">
        <v>61</v>
      </c>
      <c r="AC437" s="11">
        <v>1</v>
      </c>
      <c r="AJ437" s="12">
        <f t="shared" si="33"/>
        <v>15</v>
      </c>
      <c r="AL437" s="13">
        <f t="shared" si="34"/>
        <v>1</v>
      </c>
      <c r="AM437" s="14">
        <v>2.9000000000000001E-2</v>
      </c>
      <c r="AN437" s="14">
        <v>2.98</v>
      </c>
      <c r="AO437" s="13">
        <f t="shared" si="37"/>
        <v>92.714988736016096</v>
      </c>
      <c r="AQ437" s="12">
        <f t="shared" si="35"/>
        <v>2.5000000000000001E-2</v>
      </c>
    </row>
    <row r="438" spans="1:43" ht="12.75" customHeight="1" x14ac:dyDescent="0.2">
      <c r="A438" s="6">
        <v>176</v>
      </c>
      <c r="B438" s="6">
        <v>3</v>
      </c>
      <c r="C438" s="7">
        <v>39875</v>
      </c>
      <c r="D438" s="6" t="s">
        <v>151</v>
      </c>
      <c r="E438" s="8" t="s">
        <v>175</v>
      </c>
      <c r="F438" s="9" t="s">
        <v>176</v>
      </c>
      <c r="G438" s="9" t="s">
        <v>154</v>
      </c>
      <c r="H438" s="9" t="s">
        <v>155</v>
      </c>
      <c r="I438" s="6" t="s">
        <v>100</v>
      </c>
      <c r="J438" s="6">
        <v>2</v>
      </c>
      <c r="K438" s="6">
        <v>8</v>
      </c>
      <c r="L438" s="6" t="s">
        <v>50</v>
      </c>
      <c r="M438" s="6" t="s">
        <v>177</v>
      </c>
      <c r="N438" s="6"/>
      <c r="O438" s="6"/>
      <c r="P438" s="10">
        <v>8</v>
      </c>
      <c r="Q438" s="10" t="str">
        <f t="shared" si="32"/>
        <v>5-10</v>
      </c>
      <c r="R438" s="6" t="s">
        <v>159</v>
      </c>
      <c r="S438" s="6">
        <v>12</v>
      </c>
      <c r="T438" t="s">
        <v>83</v>
      </c>
      <c r="U438" t="s">
        <v>69</v>
      </c>
      <c r="V438" t="s">
        <v>84</v>
      </c>
      <c r="W438" t="s">
        <v>56</v>
      </c>
      <c r="X438" s="6"/>
      <c r="Y438" s="10" t="s">
        <v>77</v>
      </c>
      <c r="Z438" s="10" t="s">
        <v>64</v>
      </c>
      <c r="AC438" s="11">
        <v>1</v>
      </c>
      <c r="AJ438" s="12">
        <f t="shared" si="33"/>
        <v>15</v>
      </c>
      <c r="AK438">
        <f>1.77+0.78*AJ438</f>
        <v>13.47</v>
      </c>
      <c r="AL438" s="13">
        <f t="shared" si="34"/>
        <v>1</v>
      </c>
      <c r="AM438" s="14">
        <v>4.0500000000000001E-2</v>
      </c>
      <c r="AN438" s="14">
        <v>2.718</v>
      </c>
      <c r="AO438" s="13">
        <f t="shared" si="37"/>
        <v>63.689973080974262</v>
      </c>
      <c r="AQ438" s="12">
        <f t="shared" si="35"/>
        <v>2.5000000000000001E-2</v>
      </c>
    </row>
    <row r="439" spans="1:43" ht="12.75" customHeight="1" x14ac:dyDescent="0.2">
      <c r="A439" s="6">
        <v>176</v>
      </c>
      <c r="B439" s="6">
        <v>3</v>
      </c>
      <c r="C439" s="7">
        <v>39875</v>
      </c>
      <c r="D439" s="6" t="s">
        <v>151</v>
      </c>
      <c r="E439" s="8" t="s">
        <v>175</v>
      </c>
      <c r="F439" s="9" t="s">
        <v>176</v>
      </c>
      <c r="G439" s="9" t="s">
        <v>154</v>
      </c>
      <c r="H439" s="9" t="s">
        <v>155</v>
      </c>
      <c r="I439" s="6" t="s">
        <v>100</v>
      </c>
      <c r="J439" s="6">
        <v>2</v>
      </c>
      <c r="K439" s="6">
        <v>8</v>
      </c>
      <c r="L439" s="6" t="s">
        <v>50</v>
      </c>
      <c r="M439" s="6" t="s">
        <v>177</v>
      </c>
      <c r="N439" s="6"/>
      <c r="O439" s="6"/>
      <c r="P439" s="10">
        <v>8</v>
      </c>
      <c r="Q439" s="10" t="str">
        <f t="shared" si="32"/>
        <v>5-10</v>
      </c>
      <c r="R439" s="6" t="s">
        <v>159</v>
      </c>
      <c r="S439" s="6">
        <v>13</v>
      </c>
      <c r="T439" t="s">
        <v>80</v>
      </c>
      <c r="U439" t="s">
        <v>54</v>
      </c>
      <c r="V439" t="s">
        <v>81</v>
      </c>
      <c r="W439" t="s">
        <v>56</v>
      </c>
      <c r="X439" s="6"/>
      <c r="Y439" s="10" t="s">
        <v>57</v>
      </c>
      <c r="Z439" s="10" t="s">
        <v>61</v>
      </c>
      <c r="AC439" s="11">
        <v>1</v>
      </c>
      <c r="AJ439" s="12">
        <f t="shared" si="33"/>
        <v>15</v>
      </c>
      <c r="AK439">
        <f>AJ439/1.08</f>
        <v>13.888888888888888</v>
      </c>
      <c r="AL439" s="13">
        <f t="shared" si="34"/>
        <v>1</v>
      </c>
      <c r="AM439" s="14">
        <v>2.29E-2</v>
      </c>
      <c r="AN439" s="14">
        <v>2.9580000000000002</v>
      </c>
      <c r="AO439" s="13">
        <f t="shared" si="37"/>
        <v>68.97844927320179</v>
      </c>
      <c r="AQ439" s="12">
        <f t="shared" si="35"/>
        <v>2.5000000000000001E-2</v>
      </c>
    </row>
    <row r="440" spans="1:43" ht="12.75" customHeight="1" x14ac:dyDescent="0.2">
      <c r="A440" s="6">
        <v>176</v>
      </c>
      <c r="B440" s="6">
        <v>3</v>
      </c>
      <c r="C440" s="7">
        <v>39875</v>
      </c>
      <c r="D440" s="6" t="s">
        <v>151</v>
      </c>
      <c r="E440" s="8" t="s">
        <v>175</v>
      </c>
      <c r="F440" s="9" t="s">
        <v>176</v>
      </c>
      <c r="G440" s="9" t="s">
        <v>154</v>
      </c>
      <c r="H440" s="9" t="s">
        <v>155</v>
      </c>
      <c r="I440" s="6" t="s">
        <v>100</v>
      </c>
      <c r="J440" s="6">
        <v>2</v>
      </c>
      <c r="K440" s="6">
        <v>8</v>
      </c>
      <c r="L440" s="6" t="s">
        <v>50</v>
      </c>
      <c r="M440" s="6" t="s">
        <v>177</v>
      </c>
      <c r="N440" s="6"/>
      <c r="O440" s="6"/>
      <c r="P440" s="10">
        <v>8</v>
      </c>
      <c r="Q440" s="10" t="str">
        <f t="shared" si="32"/>
        <v>5-10</v>
      </c>
      <c r="R440" s="6" t="s">
        <v>159</v>
      </c>
      <c r="S440" s="6">
        <v>14</v>
      </c>
      <c r="T440" t="s">
        <v>131</v>
      </c>
      <c r="U440" t="s">
        <v>54</v>
      </c>
      <c r="V440" t="s">
        <v>63</v>
      </c>
      <c r="W440" t="s">
        <v>56</v>
      </c>
      <c r="X440" s="6"/>
      <c r="Y440" s="6" t="s">
        <v>57</v>
      </c>
      <c r="Z440" s="6" t="s">
        <v>58</v>
      </c>
      <c r="AC440" s="11">
        <v>4</v>
      </c>
      <c r="AJ440" s="12">
        <f t="shared" si="33"/>
        <v>15</v>
      </c>
      <c r="AK440" s="20">
        <f>(AJ440-1.82)/1.15</f>
        <v>11.460869565217392</v>
      </c>
      <c r="AL440" s="13">
        <f t="shared" si="34"/>
        <v>4</v>
      </c>
      <c r="AM440" s="14">
        <v>0.01</v>
      </c>
      <c r="AN440" s="14">
        <v>3.2080000000000002</v>
      </c>
      <c r="AO440" s="13">
        <f t="shared" si="37"/>
        <v>59.278985026012037</v>
      </c>
      <c r="AQ440" s="12">
        <f t="shared" si="35"/>
        <v>0.1</v>
      </c>
    </row>
    <row r="441" spans="1:43" ht="12.75" customHeight="1" x14ac:dyDescent="0.2">
      <c r="A441" s="6">
        <v>176</v>
      </c>
      <c r="B441" s="6">
        <v>3</v>
      </c>
      <c r="C441" s="7">
        <v>39875</v>
      </c>
      <c r="D441" s="6" t="s">
        <v>151</v>
      </c>
      <c r="E441" s="8" t="s">
        <v>175</v>
      </c>
      <c r="F441" s="9" t="s">
        <v>176</v>
      </c>
      <c r="G441" s="9" t="s">
        <v>154</v>
      </c>
      <c r="H441" s="9" t="s">
        <v>155</v>
      </c>
      <c r="I441" s="6" t="s">
        <v>100</v>
      </c>
      <c r="J441" s="6">
        <v>2</v>
      </c>
      <c r="K441" s="6">
        <v>8</v>
      </c>
      <c r="L441" s="6" t="s">
        <v>50</v>
      </c>
      <c r="M441" s="6" t="s">
        <v>177</v>
      </c>
      <c r="N441" s="6"/>
      <c r="O441" s="6"/>
      <c r="P441" s="10">
        <v>8</v>
      </c>
      <c r="Q441" s="10" t="str">
        <f t="shared" si="32"/>
        <v>5-10</v>
      </c>
      <c r="R441" s="6" t="s">
        <v>159</v>
      </c>
      <c r="S441" s="6">
        <v>15</v>
      </c>
      <c r="T441"/>
      <c r="U441" t="s">
        <v>66</v>
      </c>
      <c r="V441" t="s">
        <v>67</v>
      </c>
      <c r="W441" t="s">
        <v>56</v>
      </c>
      <c r="X441" s="6"/>
      <c r="Y441" s="10" t="s">
        <v>57</v>
      </c>
      <c r="Z441" s="10" t="s">
        <v>61</v>
      </c>
      <c r="AC441" s="11">
        <v>1</v>
      </c>
      <c r="AJ441" s="12">
        <f t="shared" si="33"/>
        <v>15</v>
      </c>
      <c r="AL441" s="13">
        <f t="shared" si="34"/>
        <v>1</v>
      </c>
      <c r="AO441" s="13">
        <f t="shared" si="37"/>
        <v>0</v>
      </c>
      <c r="AQ441" s="12">
        <f t="shared" si="35"/>
        <v>2.5000000000000001E-2</v>
      </c>
    </row>
    <row r="442" spans="1:43" ht="12.75" customHeight="1" x14ac:dyDescent="0.2">
      <c r="A442" s="6">
        <v>176</v>
      </c>
      <c r="B442" s="6">
        <v>3</v>
      </c>
      <c r="C442" s="7">
        <v>39875</v>
      </c>
      <c r="D442" s="6" t="s">
        <v>151</v>
      </c>
      <c r="E442" s="8" t="s">
        <v>175</v>
      </c>
      <c r="F442" s="9" t="s">
        <v>176</v>
      </c>
      <c r="G442" s="9" t="s">
        <v>154</v>
      </c>
      <c r="H442" s="9" t="s">
        <v>155</v>
      </c>
      <c r="I442" s="6" t="s">
        <v>100</v>
      </c>
      <c r="J442" s="6">
        <v>2</v>
      </c>
      <c r="K442" s="6">
        <v>8</v>
      </c>
      <c r="L442" s="6" t="s">
        <v>50</v>
      </c>
      <c r="M442" s="6" t="s">
        <v>177</v>
      </c>
      <c r="N442" s="6"/>
      <c r="O442" s="6"/>
      <c r="P442" s="10">
        <v>8</v>
      </c>
      <c r="Q442" s="10" t="str">
        <f t="shared" si="32"/>
        <v>5-10</v>
      </c>
      <c r="R442" s="6" t="s">
        <v>159</v>
      </c>
      <c r="S442" s="6">
        <v>16</v>
      </c>
      <c r="T442" t="s">
        <v>179</v>
      </c>
      <c r="U442" t="s">
        <v>54</v>
      </c>
      <c r="V442" t="s">
        <v>55</v>
      </c>
      <c r="W442" t="s">
        <v>56</v>
      </c>
      <c r="X442" s="6"/>
      <c r="Y442" s="6" t="s">
        <v>57</v>
      </c>
      <c r="Z442" s="6" t="s">
        <v>58</v>
      </c>
      <c r="AC442" s="11">
        <v>1</v>
      </c>
      <c r="AJ442" s="12">
        <f t="shared" si="33"/>
        <v>15</v>
      </c>
      <c r="AL442" s="13">
        <f t="shared" si="34"/>
        <v>1</v>
      </c>
      <c r="AM442" s="14">
        <v>1.26E-2</v>
      </c>
      <c r="AN442" s="14">
        <v>3.0672999999999999</v>
      </c>
      <c r="AO442" s="13">
        <f t="shared" si="37"/>
        <v>51.026439339633377</v>
      </c>
      <c r="AQ442" s="12">
        <f t="shared" si="35"/>
        <v>2.5000000000000001E-2</v>
      </c>
    </row>
    <row r="443" spans="1:43" ht="12.75" customHeight="1" x14ac:dyDescent="0.2">
      <c r="A443" s="6">
        <v>176</v>
      </c>
      <c r="B443" s="6">
        <v>3</v>
      </c>
      <c r="C443" s="7">
        <v>39875</v>
      </c>
      <c r="D443" s="6" t="s">
        <v>151</v>
      </c>
      <c r="E443" s="8" t="s">
        <v>175</v>
      </c>
      <c r="F443" s="9" t="s">
        <v>176</v>
      </c>
      <c r="G443" s="9" t="s">
        <v>154</v>
      </c>
      <c r="H443" s="9" t="s">
        <v>155</v>
      </c>
      <c r="I443" s="6" t="s">
        <v>100</v>
      </c>
      <c r="J443" s="6">
        <v>2</v>
      </c>
      <c r="K443" s="6">
        <v>8</v>
      </c>
      <c r="L443" s="6" t="s">
        <v>50</v>
      </c>
      <c r="M443" s="6" t="s">
        <v>177</v>
      </c>
      <c r="N443" s="6"/>
      <c r="O443" s="6"/>
      <c r="P443" s="10">
        <v>8</v>
      </c>
      <c r="Q443" s="10" t="str">
        <f t="shared" si="32"/>
        <v>5-10</v>
      </c>
      <c r="R443" s="6" t="s">
        <v>159</v>
      </c>
      <c r="S443" s="6">
        <v>17</v>
      </c>
      <c r="T443" t="s">
        <v>53</v>
      </c>
      <c r="U443" t="s">
        <v>54</v>
      </c>
      <c r="V443" t="s">
        <v>55</v>
      </c>
      <c r="W443" t="s">
        <v>56</v>
      </c>
      <c r="X443" s="6"/>
      <c r="Y443" s="6" t="s">
        <v>57</v>
      </c>
      <c r="Z443" s="6" t="s">
        <v>58</v>
      </c>
      <c r="AB443" s="11">
        <v>3</v>
      </c>
      <c r="AC443" s="11">
        <v>1</v>
      </c>
      <c r="AJ443" s="12">
        <f t="shared" si="33"/>
        <v>9.375</v>
      </c>
      <c r="AL443" s="13">
        <f t="shared" si="34"/>
        <v>4</v>
      </c>
      <c r="AM443" s="14">
        <v>9.2999999999999992E-3</v>
      </c>
      <c r="AN443" s="14">
        <v>3.07</v>
      </c>
      <c r="AO443" s="13">
        <f t="shared" si="37"/>
        <v>8.9626155349941605</v>
      </c>
      <c r="AQ443" s="12">
        <f t="shared" si="35"/>
        <v>0.1</v>
      </c>
    </row>
    <row r="444" spans="1:43" ht="12.75" customHeight="1" x14ac:dyDescent="0.2">
      <c r="A444" s="6">
        <v>176</v>
      </c>
      <c r="B444" s="6">
        <v>3</v>
      </c>
      <c r="C444" s="7">
        <v>39875</v>
      </c>
      <c r="D444" s="6" t="s">
        <v>151</v>
      </c>
      <c r="E444" s="8" t="s">
        <v>175</v>
      </c>
      <c r="F444" s="9" t="s">
        <v>176</v>
      </c>
      <c r="G444" s="9" t="s">
        <v>154</v>
      </c>
      <c r="H444" s="9" t="s">
        <v>155</v>
      </c>
      <c r="I444" s="6" t="s">
        <v>100</v>
      </c>
      <c r="J444" s="6">
        <v>2</v>
      </c>
      <c r="K444" s="6">
        <v>8</v>
      </c>
      <c r="L444" s="6" t="s">
        <v>50</v>
      </c>
      <c r="M444" s="6" t="s">
        <v>177</v>
      </c>
      <c r="N444" s="6"/>
      <c r="O444" s="6"/>
      <c r="P444" s="10">
        <v>8</v>
      </c>
      <c r="Q444" s="10" t="str">
        <f t="shared" si="32"/>
        <v>5-10</v>
      </c>
      <c r="R444" s="6" t="s">
        <v>159</v>
      </c>
      <c r="S444" s="6">
        <v>18</v>
      </c>
      <c r="T444" t="s">
        <v>59</v>
      </c>
      <c r="U444" t="s">
        <v>54</v>
      </c>
      <c r="V444" t="s">
        <v>60</v>
      </c>
      <c r="W444" t="s">
        <v>56</v>
      </c>
      <c r="X444" s="6"/>
      <c r="Y444" s="10" t="s">
        <v>57</v>
      </c>
      <c r="Z444" s="10" t="s">
        <v>61</v>
      </c>
      <c r="AC444" s="11">
        <v>1</v>
      </c>
      <c r="AJ444" s="12">
        <f t="shared" si="33"/>
        <v>15</v>
      </c>
      <c r="AL444" s="13">
        <f t="shared" si="34"/>
        <v>1</v>
      </c>
      <c r="AM444" s="14">
        <v>8.6999999999999994E-3</v>
      </c>
      <c r="AN444" s="14">
        <v>3.202</v>
      </c>
      <c r="AO444" s="13">
        <f t="shared" si="37"/>
        <v>50.74151899752669</v>
      </c>
      <c r="AQ444" s="12">
        <f t="shared" si="35"/>
        <v>2.5000000000000001E-2</v>
      </c>
    </row>
    <row r="445" spans="1:43" ht="12.75" customHeight="1" x14ac:dyDescent="0.2">
      <c r="A445" s="6">
        <v>176</v>
      </c>
      <c r="B445" s="6">
        <v>3</v>
      </c>
      <c r="C445" s="7">
        <v>39875</v>
      </c>
      <c r="D445" s="6" t="s">
        <v>151</v>
      </c>
      <c r="E445" s="8" t="s">
        <v>175</v>
      </c>
      <c r="F445" s="9" t="s">
        <v>176</v>
      </c>
      <c r="G445" s="9" t="s">
        <v>154</v>
      </c>
      <c r="H445" s="9" t="s">
        <v>155</v>
      </c>
      <c r="I445" s="6" t="s">
        <v>100</v>
      </c>
      <c r="J445" s="6">
        <v>2</v>
      </c>
      <c r="K445" s="6">
        <v>8</v>
      </c>
      <c r="L445" s="6" t="s">
        <v>50</v>
      </c>
      <c r="M445" s="6" t="s">
        <v>177</v>
      </c>
      <c r="N445" s="6"/>
      <c r="O445" s="6"/>
      <c r="P445" s="10">
        <v>8</v>
      </c>
      <c r="Q445" s="10" t="str">
        <f t="shared" si="32"/>
        <v>5-10</v>
      </c>
      <c r="R445" s="6" t="s">
        <v>159</v>
      </c>
      <c r="S445" s="6">
        <v>19</v>
      </c>
      <c r="T445" t="s">
        <v>199</v>
      </c>
      <c r="U445" s="16" t="s">
        <v>75</v>
      </c>
      <c r="V445" t="s">
        <v>88</v>
      </c>
      <c r="W445" t="s">
        <v>89</v>
      </c>
      <c r="X445" s="6"/>
      <c r="Y445" s="6" t="s">
        <v>57</v>
      </c>
      <c r="Z445" s="6" t="s">
        <v>61</v>
      </c>
      <c r="AD445" s="11">
        <v>1</v>
      </c>
      <c r="AJ445" s="12">
        <f t="shared" si="33"/>
        <v>25</v>
      </c>
      <c r="AL445" s="13">
        <f t="shared" si="34"/>
        <v>1</v>
      </c>
      <c r="AM445" s="21">
        <v>0.17499999999999999</v>
      </c>
      <c r="AN445" s="14">
        <v>2.2629999999999999</v>
      </c>
      <c r="AO445" s="13">
        <f t="shared" si="37"/>
        <v>255.02120195358899</v>
      </c>
      <c r="AQ445" s="12">
        <f t="shared" si="35"/>
        <v>2.5000000000000001E-2</v>
      </c>
    </row>
    <row r="446" spans="1:43" ht="12.75" customHeight="1" x14ac:dyDescent="0.2">
      <c r="A446" s="6">
        <v>176</v>
      </c>
      <c r="B446" s="6">
        <v>3</v>
      </c>
      <c r="C446" s="7">
        <v>39875</v>
      </c>
      <c r="D446" s="6" t="s">
        <v>151</v>
      </c>
      <c r="E446" s="8" t="s">
        <v>175</v>
      </c>
      <c r="F446" s="9" t="s">
        <v>176</v>
      </c>
      <c r="G446" s="9" t="s">
        <v>154</v>
      </c>
      <c r="H446" s="9" t="s">
        <v>155</v>
      </c>
      <c r="I446" s="6" t="s">
        <v>100</v>
      </c>
      <c r="J446" s="6">
        <v>2</v>
      </c>
      <c r="K446" s="6">
        <v>8</v>
      </c>
      <c r="L446" s="6" t="s">
        <v>50</v>
      </c>
      <c r="M446" s="6" t="s">
        <v>177</v>
      </c>
      <c r="N446" s="6"/>
      <c r="O446" s="6"/>
      <c r="P446" s="10">
        <v>8</v>
      </c>
      <c r="Q446" s="10" t="str">
        <f t="shared" si="32"/>
        <v>5-10</v>
      </c>
      <c r="R446" s="6" t="s">
        <v>159</v>
      </c>
      <c r="S446" s="6">
        <v>20</v>
      </c>
      <c r="T446" t="s">
        <v>121</v>
      </c>
      <c r="U446" t="s">
        <v>54</v>
      </c>
      <c r="V446" t="s">
        <v>55</v>
      </c>
      <c r="W446" t="s">
        <v>56</v>
      </c>
      <c r="X446" s="6"/>
      <c r="Y446" s="6" t="s">
        <v>57</v>
      </c>
      <c r="Z446" s="6" t="s">
        <v>58</v>
      </c>
      <c r="AC446" s="11">
        <v>1</v>
      </c>
      <c r="AD446" s="11">
        <v>3</v>
      </c>
      <c r="AF446" s="11">
        <v>1</v>
      </c>
      <c r="AJ446" s="12">
        <f t="shared" si="33"/>
        <v>27</v>
      </c>
      <c r="AK446">
        <f>AJ446/1.08175</f>
        <v>24.959556274555119</v>
      </c>
      <c r="AL446" s="13">
        <f t="shared" si="34"/>
        <v>5</v>
      </c>
      <c r="AM446" s="14">
        <v>1.4500000000000001E-2</v>
      </c>
      <c r="AN446" s="14">
        <v>3.0529999999999999</v>
      </c>
      <c r="AO446" s="13">
        <f t="shared" si="37"/>
        <v>339.87684192457669</v>
      </c>
      <c r="AQ446" s="12">
        <f t="shared" si="35"/>
        <v>0.125</v>
      </c>
    </row>
    <row r="447" spans="1:43" ht="12.75" customHeight="1" x14ac:dyDescent="0.2">
      <c r="A447" s="6">
        <v>176</v>
      </c>
      <c r="B447" s="6">
        <v>3</v>
      </c>
      <c r="C447" s="7">
        <v>39875</v>
      </c>
      <c r="D447" s="6" t="s">
        <v>151</v>
      </c>
      <c r="E447" s="8" t="s">
        <v>175</v>
      </c>
      <c r="F447" s="9" t="s">
        <v>176</v>
      </c>
      <c r="G447" s="9" t="s">
        <v>154</v>
      </c>
      <c r="H447" s="9" t="s">
        <v>155</v>
      </c>
      <c r="I447" s="6" t="s">
        <v>100</v>
      </c>
      <c r="J447" s="6">
        <v>2</v>
      </c>
      <c r="K447" s="6">
        <v>8</v>
      </c>
      <c r="L447" s="6" t="s">
        <v>50</v>
      </c>
      <c r="M447" s="6" t="s">
        <v>177</v>
      </c>
      <c r="N447" s="6"/>
      <c r="O447" s="6"/>
      <c r="P447" s="10">
        <v>8</v>
      </c>
      <c r="Q447" s="10" t="str">
        <f t="shared" si="32"/>
        <v>5-10</v>
      </c>
      <c r="R447" s="6" t="s">
        <v>159</v>
      </c>
      <c r="S447" s="6">
        <v>21</v>
      </c>
      <c r="T447" t="s">
        <v>183</v>
      </c>
      <c r="U447" t="s">
        <v>66</v>
      </c>
      <c r="V447" t="s">
        <v>67</v>
      </c>
      <c r="W447" t="s">
        <v>56</v>
      </c>
      <c r="X447" s="6"/>
      <c r="Y447" s="10" t="s">
        <v>57</v>
      </c>
      <c r="Z447" s="10" t="s">
        <v>58</v>
      </c>
      <c r="AD447" s="11">
        <v>2</v>
      </c>
      <c r="AJ447" s="12">
        <f t="shared" si="33"/>
        <v>25</v>
      </c>
      <c r="AL447" s="13">
        <f t="shared" si="34"/>
        <v>2</v>
      </c>
      <c r="AM447" s="14">
        <v>1.6199999999999999E-2</v>
      </c>
      <c r="AN447" s="14">
        <v>3.0251999999999999</v>
      </c>
      <c r="AO447" s="13">
        <f t="shared" si="37"/>
        <v>274.51313450729776</v>
      </c>
      <c r="AQ447" s="12">
        <f t="shared" si="35"/>
        <v>0.05</v>
      </c>
    </row>
    <row r="448" spans="1:43" ht="12.75" customHeight="1" x14ac:dyDescent="0.2">
      <c r="A448" s="6">
        <v>176</v>
      </c>
      <c r="B448" s="6">
        <v>3</v>
      </c>
      <c r="C448" s="7">
        <v>39875</v>
      </c>
      <c r="D448" s="6" t="s">
        <v>151</v>
      </c>
      <c r="E448" s="8" t="s">
        <v>175</v>
      </c>
      <c r="F448" s="9" t="s">
        <v>176</v>
      </c>
      <c r="G448" s="9" t="s">
        <v>154</v>
      </c>
      <c r="H448" s="9" t="s">
        <v>155</v>
      </c>
      <c r="I448" s="6" t="s">
        <v>100</v>
      </c>
      <c r="J448" s="6">
        <v>2</v>
      </c>
      <c r="K448" s="6">
        <v>8</v>
      </c>
      <c r="L448" s="6" t="s">
        <v>50</v>
      </c>
      <c r="M448" s="6" t="s">
        <v>177</v>
      </c>
      <c r="N448" s="6"/>
      <c r="O448" s="6"/>
      <c r="P448" s="10">
        <v>8</v>
      </c>
      <c r="Q448" s="10" t="str">
        <f t="shared" si="32"/>
        <v>5-10</v>
      </c>
      <c r="R448" s="6" t="s">
        <v>159</v>
      </c>
      <c r="S448" s="6">
        <v>22</v>
      </c>
      <c r="T448" s="16" t="s">
        <v>122</v>
      </c>
      <c r="U448" s="16" t="s">
        <v>75</v>
      </c>
      <c r="V448" s="16" t="s">
        <v>107</v>
      </c>
      <c r="W448" s="16" t="s">
        <v>56</v>
      </c>
      <c r="X448" s="6"/>
      <c r="Y448" s="6" t="s">
        <v>57</v>
      </c>
      <c r="Z448" s="6" t="s">
        <v>61</v>
      </c>
      <c r="AA448" s="11">
        <v>1</v>
      </c>
      <c r="AJ448" s="12">
        <f t="shared" si="33"/>
        <v>2.5</v>
      </c>
      <c r="AL448" s="13">
        <f t="shared" si="34"/>
        <v>1</v>
      </c>
      <c r="AM448" s="14">
        <v>9.2999999999999992E-3</v>
      </c>
      <c r="AN448" s="14">
        <v>3.03</v>
      </c>
      <c r="AO448" s="13">
        <f t="shared" si="37"/>
        <v>0.14936236267050898</v>
      </c>
      <c r="AQ448" s="12">
        <f t="shared" si="35"/>
        <v>2.5000000000000001E-2</v>
      </c>
    </row>
    <row r="449" spans="1:43" ht="12.75" customHeight="1" x14ac:dyDescent="0.2">
      <c r="A449" s="6">
        <v>177</v>
      </c>
      <c r="B449" s="6">
        <v>3</v>
      </c>
      <c r="C449" s="7">
        <v>39875</v>
      </c>
      <c r="D449" s="6" t="s">
        <v>151</v>
      </c>
      <c r="E449" s="8" t="s">
        <v>175</v>
      </c>
      <c r="F449" s="9" t="s">
        <v>176</v>
      </c>
      <c r="G449" s="9" t="s">
        <v>154</v>
      </c>
      <c r="H449" s="9" t="s">
        <v>155</v>
      </c>
      <c r="I449" s="6" t="s">
        <v>100</v>
      </c>
      <c r="J449" s="6">
        <v>2</v>
      </c>
      <c r="K449" s="6">
        <v>9</v>
      </c>
      <c r="L449" s="6" t="s">
        <v>50</v>
      </c>
      <c r="M449" s="6" t="s">
        <v>177</v>
      </c>
      <c r="N449" s="6"/>
      <c r="O449" s="6"/>
      <c r="P449" s="10">
        <v>7</v>
      </c>
      <c r="Q449" s="10" t="str">
        <f t="shared" si="32"/>
        <v>5-10</v>
      </c>
      <c r="R449" s="6" t="s">
        <v>159</v>
      </c>
      <c r="S449" s="6">
        <v>1</v>
      </c>
      <c r="T449" t="s">
        <v>140</v>
      </c>
      <c r="U449" t="s">
        <v>66</v>
      </c>
      <c r="V449" t="s">
        <v>119</v>
      </c>
      <c r="W449" t="s">
        <v>56</v>
      </c>
      <c r="X449" s="6"/>
      <c r="Y449" s="6" t="s">
        <v>57</v>
      </c>
      <c r="Z449" s="6" t="s">
        <v>61</v>
      </c>
      <c r="AD449" s="11">
        <v>15</v>
      </c>
      <c r="AE449" s="11">
        <v>30</v>
      </c>
      <c r="AJ449" s="12">
        <f t="shared" si="33"/>
        <v>31.666666666666668</v>
      </c>
      <c r="AK449" s="14">
        <f>AJ449/1.03416</f>
        <v>30.620664758515769</v>
      </c>
      <c r="AL449" s="13">
        <f t="shared" si="34"/>
        <v>45</v>
      </c>
      <c r="AM449" s="14">
        <v>2.2499999999999999E-2</v>
      </c>
      <c r="AN449" s="14">
        <v>3</v>
      </c>
      <c r="AO449" s="13">
        <f t="shared" si="37"/>
        <v>714.47916666666663</v>
      </c>
      <c r="AQ449" s="12">
        <f t="shared" si="35"/>
        <v>1.125</v>
      </c>
    </row>
    <row r="450" spans="1:43" ht="12.75" customHeight="1" x14ac:dyDescent="0.2">
      <c r="A450" s="6">
        <v>177</v>
      </c>
      <c r="B450" s="6">
        <v>3</v>
      </c>
      <c r="C450" s="7">
        <v>39875</v>
      </c>
      <c r="D450" s="6" t="s">
        <v>151</v>
      </c>
      <c r="E450" s="8" t="s">
        <v>175</v>
      </c>
      <c r="F450" s="9" t="s">
        <v>176</v>
      </c>
      <c r="G450" s="9" t="s">
        <v>154</v>
      </c>
      <c r="H450" s="9" t="s">
        <v>155</v>
      </c>
      <c r="I450" s="6" t="s">
        <v>100</v>
      </c>
      <c r="J450" s="6">
        <v>2</v>
      </c>
      <c r="K450" s="6">
        <v>9</v>
      </c>
      <c r="L450" s="6" t="s">
        <v>50</v>
      </c>
      <c r="M450" s="6" t="s">
        <v>177</v>
      </c>
      <c r="N450" s="6"/>
      <c r="O450" s="6"/>
      <c r="P450" s="10">
        <v>7</v>
      </c>
      <c r="Q450" s="10" t="str">
        <f t="shared" ref="Q450:Q513" si="38">IF(P450&lt;=5,"0-5",IF(P450&lt;=10,"5-10",IF(P450&lt;=15,"10-15",IF(P450&lt;=20,"15-20",IF(P450&lt;=25,"20-25",IF(P450&lt;=30,"25-30",IF(P450&lt;=35,"30-35","35-40")))))))</f>
        <v>5-10</v>
      </c>
      <c r="R450" s="6" t="s">
        <v>159</v>
      </c>
      <c r="S450" s="6">
        <v>2</v>
      </c>
      <c r="T450" t="s">
        <v>90</v>
      </c>
      <c r="U450" t="s">
        <v>66</v>
      </c>
      <c r="V450" t="s">
        <v>67</v>
      </c>
      <c r="W450" t="s">
        <v>56</v>
      </c>
      <c r="X450" s="6"/>
      <c r="Y450" s="10" t="s">
        <v>57</v>
      </c>
      <c r="Z450" s="10" t="s">
        <v>58</v>
      </c>
      <c r="AD450" s="11">
        <v>4</v>
      </c>
      <c r="AE450" s="11">
        <v>4</v>
      </c>
      <c r="AJ450" s="12">
        <f t="shared" ref="AJ450:AJ513" si="39">((AA450*2.5)+(AB450*7.5)+(AC450*15)+(AD450*25)+(AE450*35)+(AF450*45)+(AG450*45)+(AH450*65)+(AI450*80))/SUM(AA450:AI450)</f>
        <v>30</v>
      </c>
      <c r="AL450" s="13">
        <f t="shared" ref="AL450:AL513" si="40">SUM(AA450:AI450)</f>
        <v>8</v>
      </c>
      <c r="AM450" s="14">
        <v>1.6199999999999999E-2</v>
      </c>
      <c r="AN450" s="14">
        <v>3.0251999999999999</v>
      </c>
      <c r="AO450" s="13">
        <f t="shared" si="37"/>
        <v>476.54315339667897</v>
      </c>
      <c r="AQ450" s="12">
        <f t="shared" ref="AQ450:AQ513" si="41">AL450/40</f>
        <v>0.2</v>
      </c>
    </row>
    <row r="451" spans="1:43" ht="12.75" customHeight="1" x14ac:dyDescent="0.2">
      <c r="A451" s="6">
        <v>177</v>
      </c>
      <c r="B451" s="6">
        <v>3</v>
      </c>
      <c r="C451" s="7">
        <v>39875</v>
      </c>
      <c r="D451" s="6" t="s">
        <v>151</v>
      </c>
      <c r="E451" s="8" t="s">
        <v>175</v>
      </c>
      <c r="F451" s="9" t="s">
        <v>176</v>
      </c>
      <c r="G451" s="9" t="s">
        <v>154</v>
      </c>
      <c r="H451" s="9" t="s">
        <v>155</v>
      </c>
      <c r="I451" s="6" t="s">
        <v>100</v>
      </c>
      <c r="J451" s="6">
        <v>2</v>
      </c>
      <c r="K451" s="6">
        <v>9</v>
      </c>
      <c r="L451" s="6" t="s">
        <v>50</v>
      </c>
      <c r="M451" s="6" t="s">
        <v>177</v>
      </c>
      <c r="N451" s="6"/>
      <c r="O451" s="6"/>
      <c r="P451" s="10">
        <v>7</v>
      </c>
      <c r="Q451" s="10" t="str">
        <f t="shared" si="38"/>
        <v>5-10</v>
      </c>
      <c r="R451" s="6" t="s">
        <v>159</v>
      </c>
      <c r="S451" s="6">
        <v>3</v>
      </c>
      <c r="T451" t="s">
        <v>161</v>
      </c>
      <c r="U451" t="s">
        <v>162</v>
      </c>
      <c r="V451" t="s">
        <v>163</v>
      </c>
      <c r="W451" s="20" t="s">
        <v>56</v>
      </c>
      <c r="X451" s="6"/>
      <c r="Y451" s="10" t="s">
        <v>57</v>
      </c>
      <c r="Z451" s="10" t="s">
        <v>61</v>
      </c>
      <c r="AA451" s="11">
        <v>1</v>
      </c>
      <c r="AB451" s="11">
        <v>4</v>
      </c>
      <c r="AJ451" s="12">
        <f t="shared" si="39"/>
        <v>6.5</v>
      </c>
      <c r="AL451" s="13">
        <f t="shared" si="40"/>
        <v>5</v>
      </c>
      <c r="AM451" s="14">
        <v>1.9300000000000001E-2</v>
      </c>
      <c r="AN451" s="14">
        <v>2.96</v>
      </c>
      <c r="AO451" s="13">
        <f t="shared" si="37"/>
        <v>4.9179130346113817</v>
      </c>
      <c r="AQ451" s="12">
        <f t="shared" si="41"/>
        <v>0.125</v>
      </c>
    </row>
    <row r="452" spans="1:43" ht="12.75" customHeight="1" x14ac:dyDescent="0.2">
      <c r="A452" s="6">
        <v>177</v>
      </c>
      <c r="B452" s="6">
        <v>3</v>
      </c>
      <c r="C452" s="7">
        <v>39875</v>
      </c>
      <c r="D452" s="6" t="s">
        <v>151</v>
      </c>
      <c r="E452" s="8" t="s">
        <v>175</v>
      </c>
      <c r="F452" s="9" t="s">
        <v>176</v>
      </c>
      <c r="G452" s="9" t="s">
        <v>154</v>
      </c>
      <c r="H452" s="9" t="s">
        <v>155</v>
      </c>
      <c r="I452" s="6" t="s">
        <v>100</v>
      </c>
      <c r="J452" s="6">
        <v>2</v>
      </c>
      <c r="K452" s="6">
        <v>9</v>
      </c>
      <c r="L452" s="6" t="s">
        <v>50</v>
      </c>
      <c r="M452" s="6" t="s">
        <v>177</v>
      </c>
      <c r="N452" s="6"/>
      <c r="O452" s="6"/>
      <c r="P452" s="10">
        <v>7</v>
      </c>
      <c r="Q452" s="10" t="str">
        <f t="shared" si="38"/>
        <v>5-10</v>
      </c>
      <c r="R452" s="6" t="s">
        <v>159</v>
      </c>
      <c r="S452" s="6">
        <v>4</v>
      </c>
      <c r="T452" s="16" t="s">
        <v>160</v>
      </c>
      <c r="U452" t="s">
        <v>54</v>
      </c>
      <c r="V452" s="16" t="s">
        <v>63</v>
      </c>
      <c r="W452" s="16" t="s">
        <v>56</v>
      </c>
      <c r="X452" s="6"/>
      <c r="Y452" s="6" t="s">
        <v>57</v>
      </c>
      <c r="Z452" s="6" t="s">
        <v>58</v>
      </c>
      <c r="AC452" s="11">
        <v>4</v>
      </c>
      <c r="AD452" s="11">
        <v>5</v>
      </c>
      <c r="AJ452" s="12">
        <f t="shared" si="39"/>
        <v>20.555555555555557</v>
      </c>
      <c r="AK452" s="14">
        <f>AJ452/1.11359</f>
        <v>18.458818376202693</v>
      </c>
      <c r="AL452" s="13">
        <f t="shared" si="40"/>
        <v>9</v>
      </c>
      <c r="AM452" s="14">
        <v>1.4800000000000001E-2</v>
      </c>
      <c r="AN452" s="14">
        <v>3.1669999999999998</v>
      </c>
      <c r="AO452" s="13">
        <f t="shared" si="37"/>
        <v>212.96515555575567</v>
      </c>
      <c r="AQ452" s="12">
        <f t="shared" si="41"/>
        <v>0.22500000000000001</v>
      </c>
    </row>
    <row r="453" spans="1:43" ht="12.75" customHeight="1" x14ac:dyDescent="0.2">
      <c r="A453" s="6">
        <v>177</v>
      </c>
      <c r="B453" s="6">
        <v>3</v>
      </c>
      <c r="C453" s="7">
        <v>39875</v>
      </c>
      <c r="D453" s="6" t="s">
        <v>151</v>
      </c>
      <c r="E453" s="8" t="s">
        <v>175</v>
      </c>
      <c r="F453" s="9" t="s">
        <v>176</v>
      </c>
      <c r="G453" s="9" t="s">
        <v>154</v>
      </c>
      <c r="H453" s="9" t="s">
        <v>155</v>
      </c>
      <c r="I453" s="6" t="s">
        <v>100</v>
      </c>
      <c r="J453" s="6">
        <v>2</v>
      </c>
      <c r="K453" s="6">
        <v>9</v>
      </c>
      <c r="L453" s="6" t="s">
        <v>50</v>
      </c>
      <c r="M453" s="6" t="s">
        <v>177</v>
      </c>
      <c r="N453" s="6"/>
      <c r="O453" s="6"/>
      <c r="P453" s="10">
        <v>7</v>
      </c>
      <c r="Q453" s="10" t="str">
        <f t="shared" si="38"/>
        <v>5-10</v>
      </c>
      <c r="R453" s="6" t="s">
        <v>159</v>
      </c>
      <c r="S453" s="6">
        <v>5</v>
      </c>
      <c r="T453" t="s">
        <v>118</v>
      </c>
      <c r="U453" t="s">
        <v>66</v>
      </c>
      <c r="V453" t="s">
        <v>119</v>
      </c>
      <c r="W453" t="s">
        <v>56</v>
      </c>
      <c r="X453" s="6"/>
      <c r="Y453" s="6" t="s">
        <v>57</v>
      </c>
      <c r="Z453" s="6" t="s">
        <v>61</v>
      </c>
      <c r="AC453" s="11">
        <v>3</v>
      </c>
      <c r="AJ453" s="12">
        <f t="shared" si="39"/>
        <v>15</v>
      </c>
      <c r="AK453" s="24">
        <f>AJ453/1.1</f>
        <v>13.636363636363635</v>
      </c>
      <c r="AL453" s="13">
        <f t="shared" si="40"/>
        <v>3</v>
      </c>
      <c r="AM453" s="14">
        <v>2.3599999999999999E-2</v>
      </c>
      <c r="AN453" s="14">
        <v>2.9750000000000001</v>
      </c>
      <c r="AO453" s="13">
        <f t="shared" si="37"/>
        <v>74.436080804008085</v>
      </c>
      <c r="AQ453" s="12">
        <f t="shared" si="41"/>
        <v>7.4999999999999997E-2</v>
      </c>
    </row>
    <row r="454" spans="1:43" ht="12.75" customHeight="1" x14ac:dyDescent="0.2">
      <c r="A454" s="6">
        <v>177</v>
      </c>
      <c r="B454" s="6">
        <v>3</v>
      </c>
      <c r="C454" s="7">
        <v>39875</v>
      </c>
      <c r="D454" s="6" t="s">
        <v>151</v>
      </c>
      <c r="E454" s="8" t="s">
        <v>175</v>
      </c>
      <c r="F454" s="9" t="s">
        <v>176</v>
      </c>
      <c r="G454" s="9" t="s">
        <v>154</v>
      </c>
      <c r="H454" s="9" t="s">
        <v>155</v>
      </c>
      <c r="I454" s="6" t="s">
        <v>100</v>
      </c>
      <c r="J454" s="6">
        <v>2</v>
      </c>
      <c r="K454" s="6">
        <v>9</v>
      </c>
      <c r="L454" s="6" t="s">
        <v>50</v>
      </c>
      <c r="M454" s="6" t="s">
        <v>177</v>
      </c>
      <c r="N454" s="6"/>
      <c r="O454" s="6"/>
      <c r="P454" s="10">
        <v>7</v>
      </c>
      <c r="Q454" s="10" t="str">
        <f t="shared" si="38"/>
        <v>5-10</v>
      </c>
      <c r="R454" s="6" t="s">
        <v>159</v>
      </c>
      <c r="S454" s="6">
        <v>6</v>
      </c>
      <c r="T454" t="s">
        <v>53</v>
      </c>
      <c r="U454" t="s">
        <v>54</v>
      </c>
      <c r="V454" t="s">
        <v>55</v>
      </c>
      <c r="W454" t="s">
        <v>56</v>
      </c>
      <c r="X454" s="6"/>
      <c r="Y454" s="6" t="s">
        <v>57</v>
      </c>
      <c r="Z454" s="6" t="s">
        <v>58</v>
      </c>
      <c r="AA454" s="11">
        <v>1</v>
      </c>
      <c r="AB454" s="11">
        <v>2</v>
      </c>
      <c r="AC454" s="11">
        <v>1</v>
      </c>
      <c r="AJ454" s="12">
        <f t="shared" si="39"/>
        <v>8.125</v>
      </c>
      <c r="AL454" s="13">
        <f t="shared" si="40"/>
        <v>4</v>
      </c>
      <c r="AM454" s="14">
        <v>9.2999999999999992E-3</v>
      </c>
      <c r="AN454" s="14">
        <v>3.07</v>
      </c>
      <c r="AO454" s="13">
        <f t="shared" si="37"/>
        <v>5.7761796664817808</v>
      </c>
      <c r="AQ454" s="12">
        <f t="shared" si="41"/>
        <v>0.1</v>
      </c>
    </row>
    <row r="455" spans="1:43" ht="12.75" customHeight="1" x14ac:dyDescent="0.2">
      <c r="A455" s="6">
        <v>177</v>
      </c>
      <c r="B455" s="6">
        <v>3</v>
      </c>
      <c r="C455" s="7">
        <v>39875</v>
      </c>
      <c r="D455" s="6" t="s">
        <v>151</v>
      </c>
      <c r="E455" s="8" t="s">
        <v>175</v>
      </c>
      <c r="F455" s="9" t="s">
        <v>176</v>
      </c>
      <c r="G455" s="9" t="s">
        <v>154</v>
      </c>
      <c r="H455" s="9" t="s">
        <v>155</v>
      </c>
      <c r="I455" s="6" t="s">
        <v>100</v>
      </c>
      <c r="J455" s="6">
        <v>2</v>
      </c>
      <c r="K455" s="6">
        <v>9</v>
      </c>
      <c r="L455" s="6" t="s">
        <v>50</v>
      </c>
      <c r="M455" s="6" t="s">
        <v>177</v>
      </c>
      <c r="N455" s="6"/>
      <c r="O455" s="6"/>
      <c r="P455" s="10">
        <v>7</v>
      </c>
      <c r="Q455" s="10" t="str">
        <f t="shared" si="38"/>
        <v>5-10</v>
      </c>
      <c r="R455" s="6" t="s">
        <v>159</v>
      </c>
      <c r="S455" s="6">
        <v>7</v>
      </c>
      <c r="T455" t="s">
        <v>184</v>
      </c>
      <c r="U455" t="s">
        <v>66</v>
      </c>
      <c r="V455" t="s">
        <v>119</v>
      </c>
      <c r="W455" t="s">
        <v>56</v>
      </c>
      <c r="X455" s="6"/>
      <c r="Y455" s="6" t="s">
        <v>57</v>
      </c>
      <c r="Z455" s="6" t="s">
        <v>61</v>
      </c>
      <c r="AA455" s="11">
        <v>2</v>
      </c>
      <c r="AD455" s="11">
        <v>1</v>
      </c>
      <c r="AJ455" s="12">
        <f t="shared" si="39"/>
        <v>10</v>
      </c>
      <c r="AK455">
        <f>AJ455/1.04</f>
        <v>9.615384615384615</v>
      </c>
      <c r="AL455" s="13">
        <f t="shared" si="40"/>
        <v>3</v>
      </c>
      <c r="AM455" s="14">
        <v>4.2200000000000001E-2</v>
      </c>
      <c r="AN455" s="14">
        <v>2.835</v>
      </c>
      <c r="AO455" s="13">
        <f t="shared" si="37"/>
        <v>28.861071515276333</v>
      </c>
      <c r="AQ455" s="12">
        <f t="shared" si="41"/>
        <v>7.4999999999999997E-2</v>
      </c>
    </row>
    <row r="456" spans="1:43" ht="12.75" customHeight="1" x14ac:dyDescent="0.2">
      <c r="A456" s="6">
        <v>177</v>
      </c>
      <c r="B456" s="6">
        <v>3</v>
      </c>
      <c r="C456" s="7">
        <v>39875</v>
      </c>
      <c r="D456" s="6" t="s">
        <v>151</v>
      </c>
      <c r="E456" s="8" t="s">
        <v>175</v>
      </c>
      <c r="F456" s="9" t="s">
        <v>176</v>
      </c>
      <c r="G456" s="9" t="s">
        <v>154</v>
      </c>
      <c r="H456" s="9" t="s">
        <v>155</v>
      </c>
      <c r="I456" s="6" t="s">
        <v>100</v>
      </c>
      <c r="J456" s="6">
        <v>2</v>
      </c>
      <c r="K456" s="6">
        <v>9</v>
      </c>
      <c r="L456" s="6" t="s">
        <v>50</v>
      </c>
      <c r="M456" s="6" t="s">
        <v>177</v>
      </c>
      <c r="N456" s="6"/>
      <c r="O456" s="6"/>
      <c r="P456" s="10">
        <v>7</v>
      </c>
      <c r="Q456" s="10" t="str">
        <f t="shared" si="38"/>
        <v>5-10</v>
      </c>
      <c r="R456" s="6" t="s">
        <v>159</v>
      </c>
      <c r="S456" s="6">
        <v>8</v>
      </c>
      <c r="T456" t="s">
        <v>137</v>
      </c>
      <c r="U456" s="16" t="s">
        <v>75</v>
      </c>
      <c r="V456" t="s">
        <v>138</v>
      </c>
      <c r="W456" t="s">
        <v>56</v>
      </c>
      <c r="X456" s="6"/>
      <c r="Y456" s="10" t="s">
        <v>57</v>
      </c>
      <c r="Z456" s="10" t="s">
        <v>58</v>
      </c>
      <c r="AE456" s="11">
        <v>2</v>
      </c>
      <c r="AJ456" s="12">
        <f t="shared" si="39"/>
        <v>35</v>
      </c>
      <c r="AL456" s="13">
        <f t="shared" si="40"/>
        <v>2</v>
      </c>
      <c r="AM456" s="14">
        <v>2.0299999999999999E-2</v>
      </c>
      <c r="AN456" s="14">
        <v>3.1259999999999999</v>
      </c>
      <c r="AO456" s="13">
        <f t="shared" si="37"/>
        <v>1362.2372273563635</v>
      </c>
      <c r="AQ456" s="12">
        <f t="shared" si="41"/>
        <v>0.05</v>
      </c>
    </row>
    <row r="457" spans="1:43" ht="12.75" customHeight="1" x14ac:dyDescent="0.2">
      <c r="A457" s="6">
        <v>177</v>
      </c>
      <c r="B457" s="6">
        <v>3</v>
      </c>
      <c r="C457" s="7">
        <v>39875</v>
      </c>
      <c r="D457" s="6" t="s">
        <v>151</v>
      </c>
      <c r="E457" s="8" t="s">
        <v>175</v>
      </c>
      <c r="F457" s="9" t="s">
        <v>176</v>
      </c>
      <c r="G457" s="9" t="s">
        <v>154</v>
      </c>
      <c r="H457" s="9" t="s">
        <v>155</v>
      </c>
      <c r="I457" s="6" t="s">
        <v>100</v>
      </c>
      <c r="J457" s="6">
        <v>2</v>
      </c>
      <c r="K457" s="6">
        <v>9</v>
      </c>
      <c r="L457" s="6" t="s">
        <v>50</v>
      </c>
      <c r="M457" s="6" t="s">
        <v>177</v>
      </c>
      <c r="N457" s="6"/>
      <c r="O457" s="6"/>
      <c r="P457" s="10">
        <v>7</v>
      </c>
      <c r="Q457" s="10" t="str">
        <f t="shared" si="38"/>
        <v>5-10</v>
      </c>
      <c r="R457" s="6" t="s">
        <v>159</v>
      </c>
      <c r="S457" s="6">
        <v>9</v>
      </c>
      <c r="T457" t="s">
        <v>182</v>
      </c>
      <c r="U457" t="s">
        <v>54</v>
      </c>
      <c r="V457" t="s">
        <v>181</v>
      </c>
      <c r="W457" t="s">
        <v>56</v>
      </c>
      <c r="X457" s="6"/>
      <c r="Y457" s="10" t="s">
        <v>57</v>
      </c>
      <c r="Z457" s="10" t="s">
        <v>58</v>
      </c>
      <c r="AA457" s="11">
        <v>20</v>
      </c>
      <c r="AJ457" s="12">
        <f t="shared" si="39"/>
        <v>2.5</v>
      </c>
      <c r="AK457" s="12">
        <f>0.946*AJ457</f>
        <v>2.3649999999999998</v>
      </c>
      <c r="AL457" s="13">
        <f t="shared" si="40"/>
        <v>20</v>
      </c>
      <c r="AM457" s="13">
        <v>0</v>
      </c>
      <c r="AN457" s="13">
        <v>0.94599999999999995</v>
      </c>
      <c r="AO457" s="13">
        <f t="shared" si="37"/>
        <v>0</v>
      </c>
      <c r="AQ457" s="12">
        <f t="shared" si="41"/>
        <v>0.5</v>
      </c>
    </row>
    <row r="458" spans="1:43" ht="12.75" customHeight="1" x14ac:dyDescent="0.2">
      <c r="A458" s="6">
        <v>177</v>
      </c>
      <c r="B458" s="6">
        <v>3</v>
      </c>
      <c r="C458" s="7">
        <v>39875</v>
      </c>
      <c r="D458" s="6" t="s">
        <v>151</v>
      </c>
      <c r="E458" s="8" t="s">
        <v>175</v>
      </c>
      <c r="F458" s="9" t="s">
        <v>176</v>
      </c>
      <c r="G458" s="9" t="s">
        <v>154</v>
      </c>
      <c r="H458" s="9" t="s">
        <v>155</v>
      </c>
      <c r="I458" s="6" t="s">
        <v>100</v>
      </c>
      <c r="J458" s="6">
        <v>2</v>
      </c>
      <c r="K458" s="6">
        <v>9</v>
      </c>
      <c r="L458" s="6" t="s">
        <v>50</v>
      </c>
      <c r="M458" s="6" t="s">
        <v>177</v>
      </c>
      <c r="N458" s="6"/>
      <c r="O458" s="6"/>
      <c r="P458" s="10">
        <v>7</v>
      </c>
      <c r="Q458" s="10" t="str">
        <f t="shared" si="38"/>
        <v>5-10</v>
      </c>
      <c r="R458" s="6" t="s">
        <v>159</v>
      </c>
      <c r="S458" s="6">
        <v>10</v>
      </c>
      <c r="T458" t="s">
        <v>121</v>
      </c>
      <c r="U458" t="s">
        <v>54</v>
      </c>
      <c r="V458" t="s">
        <v>55</v>
      </c>
      <c r="W458" t="s">
        <v>56</v>
      </c>
      <c r="X458" s="6"/>
      <c r="Y458" s="6" t="s">
        <v>57</v>
      </c>
      <c r="Z458" s="6" t="s">
        <v>58</v>
      </c>
      <c r="AC458" s="11">
        <v>1</v>
      </c>
      <c r="AD458" s="11">
        <v>1</v>
      </c>
      <c r="AJ458" s="12">
        <f t="shared" si="39"/>
        <v>20</v>
      </c>
      <c r="AK458">
        <f>AJ458/1.08175</f>
        <v>18.488560203374163</v>
      </c>
      <c r="AL458" s="13">
        <f t="shared" si="40"/>
        <v>2</v>
      </c>
      <c r="AM458" s="14">
        <v>1.4500000000000001E-2</v>
      </c>
      <c r="AN458" s="14">
        <v>3.0529999999999999</v>
      </c>
      <c r="AO458" s="13">
        <f t="shared" si="37"/>
        <v>135.96044551130495</v>
      </c>
      <c r="AQ458" s="12">
        <f t="shared" si="41"/>
        <v>0.05</v>
      </c>
    </row>
    <row r="459" spans="1:43" ht="12.75" customHeight="1" x14ac:dyDescent="0.2">
      <c r="A459" s="6">
        <v>177</v>
      </c>
      <c r="B459" s="6">
        <v>3</v>
      </c>
      <c r="C459" s="7">
        <v>39875</v>
      </c>
      <c r="D459" s="6" t="s">
        <v>151</v>
      </c>
      <c r="E459" s="8" t="s">
        <v>175</v>
      </c>
      <c r="F459" s="9" t="s">
        <v>176</v>
      </c>
      <c r="G459" s="9" t="s">
        <v>154</v>
      </c>
      <c r="H459" s="9" t="s">
        <v>155</v>
      </c>
      <c r="I459" s="6" t="s">
        <v>100</v>
      </c>
      <c r="J459" s="6">
        <v>2</v>
      </c>
      <c r="K459" s="6">
        <v>9</v>
      </c>
      <c r="L459" s="6" t="s">
        <v>50</v>
      </c>
      <c r="M459" s="6" t="s">
        <v>177</v>
      </c>
      <c r="N459" s="6"/>
      <c r="O459" s="6"/>
      <c r="P459" s="10">
        <v>7</v>
      </c>
      <c r="Q459" s="10" t="str">
        <f t="shared" si="38"/>
        <v>5-10</v>
      </c>
      <c r="R459" s="6" t="s">
        <v>159</v>
      </c>
      <c r="S459" s="6">
        <v>11</v>
      </c>
      <c r="T459" t="s">
        <v>164</v>
      </c>
      <c r="U459" t="s">
        <v>162</v>
      </c>
      <c r="V459" t="s">
        <v>163</v>
      </c>
      <c r="W459" t="s">
        <v>56</v>
      </c>
      <c r="X459" s="6"/>
      <c r="Y459" s="10" t="s">
        <v>57</v>
      </c>
      <c r="Z459" s="10" t="s">
        <v>61</v>
      </c>
      <c r="AA459" s="11">
        <v>1</v>
      </c>
      <c r="AB459" s="11">
        <v>1</v>
      </c>
      <c r="AJ459" s="12">
        <f t="shared" si="39"/>
        <v>5</v>
      </c>
      <c r="AL459" s="13">
        <f t="shared" si="40"/>
        <v>2</v>
      </c>
      <c r="AM459" s="14">
        <v>1.5599999999999999E-2</v>
      </c>
      <c r="AN459" s="14">
        <v>3.13</v>
      </c>
      <c r="AO459" s="13">
        <f t="shared" si="37"/>
        <v>2.4038131792435067</v>
      </c>
      <c r="AQ459" s="12">
        <f t="shared" si="41"/>
        <v>0.05</v>
      </c>
    </row>
    <row r="460" spans="1:43" ht="12.75" customHeight="1" x14ac:dyDescent="0.2">
      <c r="A460" s="6">
        <v>177</v>
      </c>
      <c r="B460" s="6">
        <v>3</v>
      </c>
      <c r="C460" s="7">
        <v>39875</v>
      </c>
      <c r="D460" s="6" t="s">
        <v>151</v>
      </c>
      <c r="E460" s="8" t="s">
        <v>175</v>
      </c>
      <c r="F460" s="9" t="s">
        <v>176</v>
      </c>
      <c r="G460" s="9" t="s">
        <v>154</v>
      </c>
      <c r="H460" s="9" t="s">
        <v>155</v>
      </c>
      <c r="I460" s="6" t="s">
        <v>100</v>
      </c>
      <c r="J460" s="6">
        <v>2</v>
      </c>
      <c r="K460" s="6">
        <v>9</v>
      </c>
      <c r="L460" s="6" t="s">
        <v>50</v>
      </c>
      <c r="M460" s="6" t="s">
        <v>177</v>
      </c>
      <c r="N460" s="6"/>
      <c r="O460" s="6"/>
      <c r="P460" s="10">
        <v>7</v>
      </c>
      <c r="Q460" s="10" t="str">
        <f t="shared" si="38"/>
        <v>5-10</v>
      </c>
      <c r="R460" s="6" t="s">
        <v>159</v>
      </c>
      <c r="S460" s="6">
        <v>12</v>
      </c>
      <c r="T460" t="s">
        <v>200</v>
      </c>
      <c r="U460" t="s">
        <v>69</v>
      </c>
      <c r="V460" t="s">
        <v>70</v>
      </c>
      <c r="W460" t="s">
        <v>56</v>
      </c>
      <c r="X460" s="6"/>
      <c r="Y460" s="10" t="s">
        <v>57</v>
      </c>
      <c r="Z460" s="10" t="s">
        <v>61</v>
      </c>
      <c r="AC460" s="11">
        <v>1</v>
      </c>
      <c r="AJ460" s="12">
        <f t="shared" si="39"/>
        <v>15</v>
      </c>
      <c r="AL460" s="13">
        <f t="shared" si="40"/>
        <v>1</v>
      </c>
      <c r="AM460" s="14">
        <v>1.5299999999999999E-2</v>
      </c>
      <c r="AN460" s="14">
        <v>3.0038</v>
      </c>
      <c r="AO460" s="13">
        <f t="shared" si="37"/>
        <v>52.171623892313889</v>
      </c>
      <c r="AQ460" s="12">
        <f t="shared" si="41"/>
        <v>2.5000000000000001E-2</v>
      </c>
    </row>
    <row r="461" spans="1:43" ht="12.75" customHeight="1" x14ac:dyDescent="0.2">
      <c r="A461" s="6">
        <v>177</v>
      </c>
      <c r="B461" s="6">
        <v>3</v>
      </c>
      <c r="C461" s="7">
        <v>39875</v>
      </c>
      <c r="D461" s="6" t="s">
        <v>151</v>
      </c>
      <c r="E461" s="8" t="s">
        <v>175</v>
      </c>
      <c r="F461" s="9" t="s">
        <v>176</v>
      </c>
      <c r="G461" s="9" t="s">
        <v>154</v>
      </c>
      <c r="H461" s="9" t="s">
        <v>155</v>
      </c>
      <c r="I461" s="6" t="s">
        <v>100</v>
      </c>
      <c r="J461" s="6">
        <v>2</v>
      </c>
      <c r="K461" s="6">
        <v>9</v>
      </c>
      <c r="L461" s="6" t="s">
        <v>50</v>
      </c>
      <c r="M461" s="6" t="s">
        <v>177</v>
      </c>
      <c r="N461" s="6"/>
      <c r="O461" s="6"/>
      <c r="P461" s="10">
        <v>7</v>
      </c>
      <c r="Q461" s="10" t="str">
        <f t="shared" si="38"/>
        <v>5-10</v>
      </c>
      <c r="R461" s="6" t="s">
        <v>159</v>
      </c>
      <c r="S461" s="6">
        <v>13</v>
      </c>
      <c r="T461" t="s">
        <v>169</v>
      </c>
      <c r="U461" s="6" t="s">
        <v>54</v>
      </c>
      <c r="V461" s="6" t="s">
        <v>86</v>
      </c>
      <c r="W461" s="6" t="s">
        <v>56</v>
      </c>
      <c r="X461" s="6"/>
      <c r="Y461" s="6" t="s">
        <v>57</v>
      </c>
      <c r="Z461" s="6" t="s">
        <v>61</v>
      </c>
      <c r="AA461" s="11">
        <v>1</v>
      </c>
      <c r="AJ461" s="12">
        <f t="shared" si="39"/>
        <v>2.5</v>
      </c>
      <c r="AL461" s="13">
        <f t="shared" si="40"/>
        <v>1</v>
      </c>
      <c r="AM461" s="14">
        <v>1.2200000000000001E-2</v>
      </c>
      <c r="AN461" s="14">
        <v>2.95</v>
      </c>
      <c r="AO461" s="13">
        <f t="shared" si="37"/>
        <v>0.18208864169091182</v>
      </c>
      <c r="AQ461" s="12">
        <f t="shared" si="41"/>
        <v>2.5000000000000001E-2</v>
      </c>
    </row>
    <row r="462" spans="1:43" ht="12.75" customHeight="1" x14ac:dyDescent="0.2">
      <c r="A462" s="6">
        <v>177</v>
      </c>
      <c r="B462" s="6">
        <v>3</v>
      </c>
      <c r="C462" s="7">
        <v>39875</v>
      </c>
      <c r="D462" s="6" t="s">
        <v>151</v>
      </c>
      <c r="E462" s="8" t="s">
        <v>175</v>
      </c>
      <c r="F462" s="9" t="s">
        <v>176</v>
      </c>
      <c r="G462" s="9" t="s">
        <v>154</v>
      </c>
      <c r="H462" s="9" t="s">
        <v>155</v>
      </c>
      <c r="I462" s="6" t="s">
        <v>100</v>
      </c>
      <c r="J462" s="6">
        <v>2</v>
      </c>
      <c r="K462" s="6">
        <v>9</v>
      </c>
      <c r="L462" s="6" t="s">
        <v>50</v>
      </c>
      <c r="M462" s="6" t="s">
        <v>177</v>
      </c>
      <c r="N462" s="6"/>
      <c r="O462" s="6"/>
      <c r="P462" s="10">
        <v>7</v>
      </c>
      <c r="Q462" s="10" t="str">
        <f t="shared" si="38"/>
        <v>5-10</v>
      </c>
      <c r="R462" s="6" t="s">
        <v>159</v>
      </c>
      <c r="S462" s="6">
        <v>14</v>
      </c>
      <c r="T462" t="s">
        <v>130</v>
      </c>
      <c r="U462" t="s">
        <v>69</v>
      </c>
      <c r="V462" t="s">
        <v>70</v>
      </c>
      <c r="W462" t="s">
        <v>56</v>
      </c>
      <c r="X462" s="6"/>
      <c r="Y462" s="10" t="s">
        <v>57</v>
      </c>
      <c r="Z462" s="10" t="s">
        <v>61</v>
      </c>
      <c r="AB462" s="11">
        <v>1</v>
      </c>
      <c r="AJ462" s="12">
        <f t="shared" si="39"/>
        <v>7.5</v>
      </c>
      <c r="AL462" s="13">
        <f t="shared" si="40"/>
        <v>1</v>
      </c>
      <c r="AM462" s="14">
        <v>1.9400000000000001E-2</v>
      </c>
      <c r="AN462" s="14">
        <v>2.8527999999999998</v>
      </c>
      <c r="AO462" s="13">
        <f t="shared" si="37"/>
        <v>6.0838220437352977</v>
      </c>
      <c r="AQ462" s="12">
        <f t="shared" si="41"/>
        <v>2.5000000000000001E-2</v>
      </c>
    </row>
    <row r="463" spans="1:43" ht="12.75" customHeight="1" x14ac:dyDescent="0.2">
      <c r="A463" s="6">
        <v>178</v>
      </c>
      <c r="B463" s="6">
        <v>3</v>
      </c>
      <c r="C463" s="7">
        <v>39875</v>
      </c>
      <c r="D463" s="6" t="s">
        <v>151</v>
      </c>
      <c r="E463" s="8" t="s">
        <v>175</v>
      </c>
      <c r="F463" s="9" t="s">
        <v>176</v>
      </c>
      <c r="G463" s="9" t="s">
        <v>154</v>
      </c>
      <c r="H463" s="9" t="s">
        <v>155</v>
      </c>
      <c r="I463" s="6" t="s">
        <v>100</v>
      </c>
      <c r="J463" s="6">
        <v>2</v>
      </c>
      <c r="K463" s="6">
        <v>10</v>
      </c>
      <c r="L463" s="6" t="s">
        <v>50</v>
      </c>
      <c r="M463" s="6" t="s">
        <v>177</v>
      </c>
      <c r="N463" s="6"/>
      <c r="O463" s="6"/>
      <c r="P463" s="10">
        <v>7</v>
      </c>
      <c r="Q463" s="10" t="str">
        <f t="shared" si="38"/>
        <v>5-10</v>
      </c>
      <c r="R463" s="6" t="s">
        <v>159</v>
      </c>
      <c r="S463" s="6">
        <v>1</v>
      </c>
      <c r="T463" s="16" t="s">
        <v>160</v>
      </c>
      <c r="U463" t="s">
        <v>54</v>
      </c>
      <c r="V463" s="16" t="s">
        <v>63</v>
      </c>
      <c r="W463" s="16" t="s">
        <v>56</v>
      </c>
      <c r="X463" s="6"/>
      <c r="Y463" s="6" t="s">
        <v>57</v>
      </c>
      <c r="Z463" s="6" t="s">
        <v>58</v>
      </c>
      <c r="AC463" s="11">
        <v>1</v>
      </c>
      <c r="AD463" s="11">
        <v>10</v>
      </c>
      <c r="AJ463" s="12">
        <f t="shared" si="39"/>
        <v>24.09090909090909</v>
      </c>
      <c r="AK463" s="14">
        <f>AJ463/1.11359</f>
        <v>21.633553723461137</v>
      </c>
      <c r="AL463" s="13">
        <f t="shared" si="40"/>
        <v>11</v>
      </c>
      <c r="AM463" s="14">
        <v>1.4800000000000001E-2</v>
      </c>
      <c r="AN463" s="14">
        <v>3.1669999999999998</v>
      </c>
      <c r="AO463" s="13">
        <f t="shared" si="37"/>
        <v>352.03898831884595</v>
      </c>
      <c r="AQ463" s="12">
        <f t="shared" si="41"/>
        <v>0.27500000000000002</v>
      </c>
    </row>
    <row r="464" spans="1:43" ht="12.75" customHeight="1" x14ac:dyDescent="0.2">
      <c r="A464" s="6">
        <v>178</v>
      </c>
      <c r="B464" s="6">
        <v>3</v>
      </c>
      <c r="C464" s="7">
        <v>39875</v>
      </c>
      <c r="D464" s="6" t="s">
        <v>151</v>
      </c>
      <c r="E464" s="8" t="s">
        <v>175</v>
      </c>
      <c r="F464" s="9" t="s">
        <v>176</v>
      </c>
      <c r="G464" s="9" t="s">
        <v>154</v>
      </c>
      <c r="H464" s="9" t="s">
        <v>155</v>
      </c>
      <c r="I464" s="6" t="s">
        <v>100</v>
      </c>
      <c r="J464" s="6">
        <v>2</v>
      </c>
      <c r="K464" s="6">
        <v>10</v>
      </c>
      <c r="L464" s="6" t="s">
        <v>50</v>
      </c>
      <c r="M464" s="6" t="s">
        <v>177</v>
      </c>
      <c r="N464" s="6"/>
      <c r="O464" s="6"/>
      <c r="P464" s="10">
        <v>7</v>
      </c>
      <c r="Q464" s="10" t="str">
        <f t="shared" si="38"/>
        <v>5-10</v>
      </c>
      <c r="R464" s="6" t="s">
        <v>159</v>
      </c>
      <c r="S464" s="6">
        <v>2</v>
      </c>
      <c r="T464" t="s">
        <v>90</v>
      </c>
      <c r="U464" t="s">
        <v>66</v>
      </c>
      <c r="V464" t="s">
        <v>67</v>
      </c>
      <c r="W464" t="s">
        <v>56</v>
      </c>
      <c r="X464" s="6"/>
      <c r="Y464" s="10" t="s">
        <v>57</v>
      </c>
      <c r="Z464" s="10" t="s">
        <v>58</v>
      </c>
      <c r="AD464" s="11">
        <v>7</v>
      </c>
      <c r="AE464" s="11">
        <v>4</v>
      </c>
      <c r="AJ464" s="12">
        <f t="shared" si="39"/>
        <v>28.636363636363637</v>
      </c>
      <c r="AL464" s="13">
        <f t="shared" si="40"/>
        <v>11</v>
      </c>
      <c r="AM464" s="14">
        <v>1.6199999999999999E-2</v>
      </c>
      <c r="AN464" s="14">
        <v>3.0251999999999999</v>
      </c>
      <c r="AO464" s="13">
        <f t="shared" si="37"/>
        <v>413.98342258644197</v>
      </c>
      <c r="AQ464" s="12">
        <f t="shared" si="41"/>
        <v>0.27500000000000002</v>
      </c>
    </row>
    <row r="465" spans="1:43" ht="12.75" customHeight="1" x14ac:dyDescent="0.2">
      <c r="A465" s="6">
        <v>178</v>
      </c>
      <c r="B465" s="6">
        <v>3</v>
      </c>
      <c r="C465" s="7">
        <v>39875</v>
      </c>
      <c r="D465" s="6" t="s">
        <v>151</v>
      </c>
      <c r="E465" s="8" t="s">
        <v>175</v>
      </c>
      <c r="F465" s="9" t="s">
        <v>176</v>
      </c>
      <c r="G465" s="9" t="s">
        <v>154</v>
      </c>
      <c r="H465" s="9" t="s">
        <v>155</v>
      </c>
      <c r="I465" s="6" t="s">
        <v>100</v>
      </c>
      <c r="J465" s="6">
        <v>2</v>
      </c>
      <c r="K465" s="6">
        <v>10</v>
      </c>
      <c r="L465" s="6" t="s">
        <v>50</v>
      </c>
      <c r="M465" s="6" t="s">
        <v>177</v>
      </c>
      <c r="N465" s="6"/>
      <c r="O465" s="6"/>
      <c r="P465" s="10">
        <v>7</v>
      </c>
      <c r="Q465" s="10" t="str">
        <f t="shared" si="38"/>
        <v>5-10</v>
      </c>
      <c r="R465" s="6" t="s">
        <v>159</v>
      </c>
      <c r="S465" s="6">
        <v>3</v>
      </c>
      <c r="T465" t="s">
        <v>121</v>
      </c>
      <c r="U465" t="s">
        <v>54</v>
      </c>
      <c r="V465" t="s">
        <v>55</v>
      </c>
      <c r="W465" t="s">
        <v>56</v>
      </c>
      <c r="X465" s="6"/>
      <c r="Y465" s="6" t="s">
        <v>57</v>
      </c>
      <c r="Z465" s="6" t="s">
        <v>58</v>
      </c>
      <c r="AD465" s="11">
        <v>4</v>
      </c>
      <c r="AE465" s="11">
        <v>5</v>
      </c>
      <c r="AJ465" s="12">
        <f t="shared" si="39"/>
        <v>30.555555555555557</v>
      </c>
      <c r="AK465">
        <f>AJ465/1.08175</f>
        <v>28.246411421821637</v>
      </c>
      <c r="AL465" s="13">
        <f t="shared" si="40"/>
        <v>9</v>
      </c>
      <c r="AM465" s="14">
        <v>1.4500000000000001E-2</v>
      </c>
      <c r="AN465" s="14">
        <v>3.0529999999999999</v>
      </c>
      <c r="AO465" s="13">
        <f t="shared" si="37"/>
        <v>495.84773663874677</v>
      </c>
      <c r="AQ465" s="12">
        <f t="shared" si="41"/>
        <v>0.22500000000000001</v>
      </c>
    </row>
    <row r="466" spans="1:43" ht="12.75" customHeight="1" x14ac:dyDescent="0.2">
      <c r="A466" s="6">
        <v>178</v>
      </c>
      <c r="B466" s="6">
        <v>3</v>
      </c>
      <c r="C466" s="7">
        <v>39875</v>
      </c>
      <c r="D466" s="6" t="s">
        <v>151</v>
      </c>
      <c r="E466" s="8" t="s">
        <v>175</v>
      </c>
      <c r="F466" s="9" t="s">
        <v>176</v>
      </c>
      <c r="G466" s="9" t="s">
        <v>154</v>
      </c>
      <c r="H466" s="9" t="s">
        <v>155</v>
      </c>
      <c r="I466" s="6" t="s">
        <v>100</v>
      </c>
      <c r="J466" s="6">
        <v>2</v>
      </c>
      <c r="K466" s="6">
        <v>10</v>
      </c>
      <c r="L466" s="6" t="s">
        <v>50</v>
      </c>
      <c r="M466" s="6" t="s">
        <v>177</v>
      </c>
      <c r="N466" s="6"/>
      <c r="O466" s="6"/>
      <c r="P466" s="10">
        <v>7</v>
      </c>
      <c r="Q466" s="10" t="str">
        <f t="shared" si="38"/>
        <v>5-10</v>
      </c>
      <c r="R466" s="6" t="s">
        <v>159</v>
      </c>
      <c r="S466" s="6">
        <v>4</v>
      </c>
      <c r="T466" t="s">
        <v>140</v>
      </c>
      <c r="U466" t="s">
        <v>66</v>
      </c>
      <c r="V466" t="s">
        <v>119</v>
      </c>
      <c r="W466" t="s">
        <v>56</v>
      </c>
      <c r="X466" s="6"/>
      <c r="Y466" s="6" t="s">
        <v>57</v>
      </c>
      <c r="Z466" s="6" t="s">
        <v>61</v>
      </c>
      <c r="AD466" s="11">
        <v>45</v>
      </c>
      <c r="AE466" s="11">
        <v>15</v>
      </c>
      <c r="AJ466" s="12">
        <f t="shared" si="39"/>
        <v>27.5</v>
      </c>
      <c r="AK466" s="14">
        <f>AJ466/1.03416</f>
        <v>26.591629921868957</v>
      </c>
      <c r="AL466" s="13">
        <f t="shared" si="40"/>
        <v>60</v>
      </c>
      <c r="AM466" s="14">
        <v>2.2499999999999999E-2</v>
      </c>
      <c r="AN466" s="14">
        <v>3</v>
      </c>
      <c r="AO466" s="13">
        <f t="shared" si="37"/>
        <v>467.9296875</v>
      </c>
      <c r="AQ466" s="12">
        <f t="shared" si="41"/>
        <v>1.5</v>
      </c>
    </row>
    <row r="467" spans="1:43" ht="12.75" customHeight="1" x14ac:dyDescent="0.2">
      <c r="A467" s="6">
        <v>178</v>
      </c>
      <c r="B467" s="6">
        <v>3</v>
      </c>
      <c r="C467" s="7">
        <v>39875</v>
      </c>
      <c r="D467" s="6" t="s">
        <v>151</v>
      </c>
      <c r="E467" s="8" t="s">
        <v>175</v>
      </c>
      <c r="F467" s="9" t="s">
        <v>176</v>
      </c>
      <c r="G467" s="9" t="s">
        <v>154</v>
      </c>
      <c r="H467" s="9" t="s">
        <v>155</v>
      </c>
      <c r="I467" s="6" t="s">
        <v>100</v>
      </c>
      <c r="J467" s="6">
        <v>2</v>
      </c>
      <c r="K467" s="6">
        <v>10</v>
      </c>
      <c r="L467" s="6" t="s">
        <v>50</v>
      </c>
      <c r="M467" s="6" t="s">
        <v>177</v>
      </c>
      <c r="N467" s="6"/>
      <c r="O467" s="6"/>
      <c r="P467" s="10">
        <v>7</v>
      </c>
      <c r="Q467" s="10" t="str">
        <f t="shared" si="38"/>
        <v>5-10</v>
      </c>
      <c r="R467" s="6" t="s">
        <v>159</v>
      </c>
      <c r="S467" s="6">
        <v>5</v>
      </c>
      <c r="T467" t="s">
        <v>118</v>
      </c>
      <c r="U467" t="s">
        <v>66</v>
      </c>
      <c r="V467" t="s">
        <v>119</v>
      </c>
      <c r="W467" t="s">
        <v>56</v>
      </c>
      <c r="X467" s="6"/>
      <c r="Y467" s="6" t="s">
        <v>57</v>
      </c>
      <c r="Z467" s="6" t="s">
        <v>61</v>
      </c>
      <c r="AC467" s="11">
        <v>7</v>
      </c>
      <c r="AD467" s="11">
        <v>10</v>
      </c>
      <c r="AJ467" s="12">
        <f t="shared" si="39"/>
        <v>20.882352941176471</v>
      </c>
      <c r="AK467" s="24">
        <f>AJ467/1.1</f>
        <v>18.983957219251337</v>
      </c>
      <c r="AL467" s="13">
        <f t="shared" si="40"/>
        <v>17</v>
      </c>
      <c r="AM467" s="14">
        <v>2.3599999999999999E-2</v>
      </c>
      <c r="AN467" s="14">
        <v>2.9750000000000001</v>
      </c>
      <c r="AO467" s="13">
        <f>AM467*(AJ467^AN467)</f>
        <v>199.18462494717764</v>
      </c>
      <c r="AQ467" s="12">
        <f t="shared" si="41"/>
        <v>0.42499999999999999</v>
      </c>
    </row>
    <row r="468" spans="1:43" ht="12.75" customHeight="1" x14ac:dyDescent="0.2">
      <c r="A468" s="6">
        <v>178</v>
      </c>
      <c r="B468" s="6">
        <v>3</v>
      </c>
      <c r="C468" s="7">
        <v>39875</v>
      </c>
      <c r="D468" s="6" t="s">
        <v>151</v>
      </c>
      <c r="E468" s="8" t="s">
        <v>175</v>
      </c>
      <c r="F468" s="9" t="s">
        <v>176</v>
      </c>
      <c r="G468" s="9" t="s">
        <v>154</v>
      </c>
      <c r="H468" s="9" t="s">
        <v>155</v>
      </c>
      <c r="I468" s="6" t="s">
        <v>100</v>
      </c>
      <c r="J468" s="6">
        <v>2</v>
      </c>
      <c r="K468" s="6">
        <v>10</v>
      </c>
      <c r="L468" s="6" t="s">
        <v>50</v>
      </c>
      <c r="M468" s="6" t="s">
        <v>177</v>
      </c>
      <c r="N468" s="6"/>
      <c r="O468" s="6"/>
      <c r="P468" s="10">
        <v>7</v>
      </c>
      <c r="Q468" s="10" t="str">
        <f t="shared" si="38"/>
        <v>5-10</v>
      </c>
      <c r="R468" s="6" t="s">
        <v>159</v>
      </c>
      <c r="S468" s="6">
        <v>6</v>
      </c>
      <c r="T468" s="20" t="s">
        <v>178</v>
      </c>
      <c r="U468" s="16" t="s">
        <v>75</v>
      </c>
      <c r="V468" t="s">
        <v>163</v>
      </c>
      <c r="W468" t="s">
        <v>56</v>
      </c>
      <c r="X468" s="6"/>
      <c r="Y468" s="6" t="s">
        <v>57</v>
      </c>
      <c r="Z468" s="6" t="s">
        <v>61</v>
      </c>
      <c r="AC468" s="11">
        <v>7</v>
      </c>
      <c r="AJ468" s="12">
        <f t="shared" si="39"/>
        <v>15</v>
      </c>
      <c r="AK468">
        <f>AJ468/1.13204</f>
        <v>13.250415179675631</v>
      </c>
      <c r="AL468" s="13">
        <f t="shared" si="40"/>
        <v>7</v>
      </c>
      <c r="AM468" s="14">
        <v>2.2700000000000001E-2</v>
      </c>
      <c r="AN468" s="14">
        <v>3.12</v>
      </c>
      <c r="AO468" s="13">
        <f>AM468*(AJ468^AN468)</f>
        <v>106.03044532761471</v>
      </c>
      <c r="AP468" s="13">
        <f>AO468*AL468</f>
        <v>742.21311729330296</v>
      </c>
      <c r="AQ468" s="12">
        <f t="shared" si="41"/>
        <v>0.17499999999999999</v>
      </c>
    </row>
    <row r="469" spans="1:43" ht="12.75" customHeight="1" x14ac:dyDescent="0.2">
      <c r="A469" s="6">
        <v>178</v>
      </c>
      <c r="B469" s="6">
        <v>3</v>
      </c>
      <c r="C469" s="7">
        <v>39875</v>
      </c>
      <c r="D469" s="6" t="s">
        <v>151</v>
      </c>
      <c r="E469" s="8" t="s">
        <v>175</v>
      </c>
      <c r="F469" s="9" t="s">
        <v>176</v>
      </c>
      <c r="G469" s="9" t="s">
        <v>154</v>
      </c>
      <c r="H469" s="9" t="s">
        <v>155</v>
      </c>
      <c r="I469" s="6" t="s">
        <v>100</v>
      </c>
      <c r="J469" s="6">
        <v>2</v>
      </c>
      <c r="K469" s="6">
        <v>10</v>
      </c>
      <c r="L469" s="6" t="s">
        <v>50</v>
      </c>
      <c r="M469" s="6" t="s">
        <v>177</v>
      </c>
      <c r="N469" s="6"/>
      <c r="O469" s="6"/>
      <c r="P469" s="10">
        <v>7</v>
      </c>
      <c r="Q469" s="10" t="str">
        <f t="shared" si="38"/>
        <v>5-10</v>
      </c>
      <c r="R469" s="6" t="s">
        <v>159</v>
      </c>
      <c r="S469" s="6">
        <v>7</v>
      </c>
      <c r="T469" t="s">
        <v>184</v>
      </c>
      <c r="U469" t="s">
        <v>66</v>
      </c>
      <c r="V469" t="s">
        <v>119</v>
      </c>
      <c r="W469" t="s">
        <v>56</v>
      </c>
      <c r="X469" s="6"/>
      <c r="Y469" s="6" t="s">
        <v>57</v>
      </c>
      <c r="Z469" s="6" t="s">
        <v>61</v>
      </c>
      <c r="AC469" s="11">
        <v>4</v>
      </c>
      <c r="AD469" s="11">
        <v>11</v>
      </c>
      <c r="AJ469" s="12">
        <f t="shared" si="39"/>
        <v>22.333333333333332</v>
      </c>
      <c r="AK469">
        <f>AJ469/1.04</f>
        <v>21.474358974358971</v>
      </c>
      <c r="AL469" s="13">
        <f t="shared" si="40"/>
        <v>15</v>
      </c>
      <c r="AM469" s="14">
        <v>4.2200000000000001E-2</v>
      </c>
      <c r="AN469" s="14">
        <v>2.835</v>
      </c>
      <c r="AO469" s="13">
        <f t="shared" ref="AO469:AO532" si="42">AM469*(AJ469^AN469)</f>
        <v>281.57608060959365</v>
      </c>
      <c r="AQ469" s="12">
        <f t="shared" si="41"/>
        <v>0.375</v>
      </c>
    </row>
    <row r="470" spans="1:43" ht="12.75" customHeight="1" x14ac:dyDescent="0.2">
      <c r="A470" s="6">
        <v>178</v>
      </c>
      <c r="B470" s="6">
        <v>3</v>
      </c>
      <c r="C470" s="7">
        <v>39875</v>
      </c>
      <c r="D470" s="6" t="s">
        <v>151</v>
      </c>
      <c r="E470" s="8" t="s">
        <v>175</v>
      </c>
      <c r="F470" s="9" t="s">
        <v>176</v>
      </c>
      <c r="G470" s="9" t="s">
        <v>154</v>
      </c>
      <c r="H470" s="9" t="s">
        <v>155</v>
      </c>
      <c r="I470" s="6" t="s">
        <v>100</v>
      </c>
      <c r="J470" s="6">
        <v>2</v>
      </c>
      <c r="K470" s="6">
        <v>10</v>
      </c>
      <c r="L470" s="6" t="s">
        <v>50</v>
      </c>
      <c r="M470" s="6" t="s">
        <v>177</v>
      </c>
      <c r="N470" s="6"/>
      <c r="O470" s="6"/>
      <c r="P470" s="10">
        <v>7</v>
      </c>
      <c r="Q470" s="10" t="str">
        <f t="shared" si="38"/>
        <v>5-10</v>
      </c>
      <c r="R470" s="6" t="s">
        <v>159</v>
      </c>
      <c r="S470" s="6">
        <v>8</v>
      </c>
      <c r="T470" t="s">
        <v>180</v>
      </c>
      <c r="U470" t="s">
        <v>54</v>
      </c>
      <c r="V470" t="s">
        <v>181</v>
      </c>
      <c r="W470" t="s">
        <v>56</v>
      </c>
      <c r="X470" s="6"/>
      <c r="Y470" s="6" t="s">
        <v>57</v>
      </c>
      <c r="Z470" s="6" t="s">
        <v>61</v>
      </c>
      <c r="AC470" s="11">
        <v>6</v>
      </c>
      <c r="AJ470" s="12">
        <f t="shared" si="39"/>
        <v>15</v>
      </c>
      <c r="AL470" s="13">
        <f t="shared" si="40"/>
        <v>6</v>
      </c>
      <c r="AM470" s="14">
        <v>1.6799999999999999E-2</v>
      </c>
      <c r="AN470" s="14">
        <v>2.9855999999999998</v>
      </c>
      <c r="AO470" s="13">
        <f t="shared" si="42"/>
        <v>54.531487538698705</v>
      </c>
      <c r="AQ470" s="12">
        <f t="shared" si="41"/>
        <v>0.15</v>
      </c>
    </row>
    <row r="471" spans="1:43" ht="12.75" customHeight="1" x14ac:dyDescent="0.2">
      <c r="A471" s="6">
        <v>178</v>
      </c>
      <c r="B471" s="6">
        <v>3</v>
      </c>
      <c r="C471" s="7">
        <v>39875</v>
      </c>
      <c r="D471" s="6" t="s">
        <v>151</v>
      </c>
      <c r="E471" s="8" t="s">
        <v>175</v>
      </c>
      <c r="F471" s="9" t="s">
        <v>176</v>
      </c>
      <c r="G471" s="9" t="s">
        <v>154</v>
      </c>
      <c r="H471" s="9" t="s">
        <v>155</v>
      </c>
      <c r="I471" s="6" t="s">
        <v>100</v>
      </c>
      <c r="J471" s="6">
        <v>2</v>
      </c>
      <c r="K471" s="6">
        <v>10</v>
      </c>
      <c r="L471" s="6" t="s">
        <v>50</v>
      </c>
      <c r="M471" s="6" t="s">
        <v>177</v>
      </c>
      <c r="N471" s="6"/>
      <c r="O471" s="6"/>
      <c r="P471" s="10">
        <v>7</v>
      </c>
      <c r="Q471" s="10" t="str">
        <f t="shared" si="38"/>
        <v>5-10</v>
      </c>
      <c r="R471" s="6" t="s">
        <v>159</v>
      </c>
      <c r="S471" s="6">
        <v>9</v>
      </c>
      <c r="T471" t="s">
        <v>137</v>
      </c>
      <c r="U471" s="16" t="s">
        <v>75</v>
      </c>
      <c r="V471" t="s">
        <v>138</v>
      </c>
      <c r="W471" t="s">
        <v>56</v>
      </c>
      <c r="X471" s="6"/>
      <c r="Y471" s="10" t="s">
        <v>57</v>
      </c>
      <c r="Z471" s="10" t="s">
        <v>58</v>
      </c>
      <c r="AE471" s="11">
        <v>2</v>
      </c>
      <c r="AJ471" s="12">
        <f t="shared" si="39"/>
        <v>35</v>
      </c>
      <c r="AL471" s="13">
        <f t="shared" si="40"/>
        <v>2</v>
      </c>
      <c r="AM471" s="14">
        <v>2.0299999999999999E-2</v>
      </c>
      <c r="AN471" s="14">
        <v>3.1259999999999999</v>
      </c>
      <c r="AO471" s="13">
        <f t="shared" si="42"/>
        <v>1362.2372273563635</v>
      </c>
      <c r="AQ471" s="12">
        <f t="shared" si="41"/>
        <v>0.05</v>
      </c>
    </row>
    <row r="472" spans="1:43" ht="12.75" customHeight="1" x14ac:dyDescent="0.2">
      <c r="A472" s="6">
        <v>178</v>
      </c>
      <c r="B472" s="6">
        <v>3</v>
      </c>
      <c r="C472" s="7">
        <v>39875</v>
      </c>
      <c r="D472" s="6" t="s">
        <v>151</v>
      </c>
      <c r="E472" s="8" t="s">
        <v>175</v>
      </c>
      <c r="F472" s="9" t="s">
        <v>176</v>
      </c>
      <c r="G472" s="9" t="s">
        <v>154</v>
      </c>
      <c r="H472" s="9" t="s">
        <v>155</v>
      </c>
      <c r="I472" s="6" t="s">
        <v>100</v>
      </c>
      <c r="J472" s="6">
        <v>2</v>
      </c>
      <c r="K472" s="6">
        <v>10</v>
      </c>
      <c r="L472" s="6" t="s">
        <v>50</v>
      </c>
      <c r="M472" s="6" t="s">
        <v>177</v>
      </c>
      <c r="N472" s="6"/>
      <c r="O472" s="6"/>
      <c r="P472" s="10">
        <v>7</v>
      </c>
      <c r="Q472" s="10" t="str">
        <f t="shared" si="38"/>
        <v>5-10</v>
      </c>
      <c r="R472" s="6" t="s">
        <v>159</v>
      </c>
      <c r="S472" s="6">
        <v>10</v>
      </c>
      <c r="T472" t="s">
        <v>62</v>
      </c>
      <c r="U472" t="s">
        <v>54</v>
      </c>
      <c r="V472" t="s">
        <v>63</v>
      </c>
      <c r="W472" t="s">
        <v>56</v>
      </c>
      <c r="X472" s="6"/>
      <c r="Y472" s="6" t="s">
        <v>57</v>
      </c>
      <c r="Z472" s="6" t="s">
        <v>64</v>
      </c>
      <c r="AD472" s="11">
        <v>1</v>
      </c>
      <c r="AJ472" s="12">
        <f t="shared" si="39"/>
        <v>25</v>
      </c>
      <c r="AL472" s="13">
        <f t="shared" si="40"/>
        <v>1</v>
      </c>
      <c r="AM472" s="13">
        <v>1.32E-2</v>
      </c>
      <c r="AN472" s="13">
        <v>3.4356</v>
      </c>
      <c r="AO472" s="13">
        <f t="shared" si="42"/>
        <v>838.1787091827216</v>
      </c>
      <c r="AQ472" s="12">
        <f t="shared" si="41"/>
        <v>2.5000000000000001E-2</v>
      </c>
    </row>
    <row r="473" spans="1:43" ht="12.75" customHeight="1" x14ac:dyDescent="0.2">
      <c r="A473" s="6">
        <v>178</v>
      </c>
      <c r="B473" s="6">
        <v>3</v>
      </c>
      <c r="C473" s="7">
        <v>39875</v>
      </c>
      <c r="D473" s="6" t="s">
        <v>151</v>
      </c>
      <c r="E473" s="8" t="s">
        <v>175</v>
      </c>
      <c r="F473" s="9" t="s">
        <v>176</v>
      </c>
      <c r="G473" s="9" t="s">
        <v>154</v>
      </c>
      <c r="H473" s="9" t="s">
        <v>155</v>
      </c>
      <c r="I473" s="6" t="s">
        <v>100</v>
      </c>
      <c r="J473" s="6">
        <v>2</v>
      </c>
      <c r="K473" s="6">
        <v>10</v>
      </c>
      <c r="L473" s="6" t="s">
        <v>50</v>
      </c>
      <c r="M473" s="6" t="s">
        <v>177</v>
      </c>
      <c r="N473" s="6"/>
      <c r="O473" s="6"/>
      <c r="P473" s="10">
        <v>7</v>
      </c>
      <c r="Q473" s="10" t="str">
        <f t="shared" si="38"/>
        <v>5-10</v>
      </c>
      <c r="R473" s="6" t="s">
        <v>159</v>
      </c>
      <c r="S473" s="6">
        <v>11</v>
      </c>
      <c r="T473" t="s">
        <v>141</v>
      </c>
      <c r="U473" s="6" t="s">
        <v>72</v>
      </c>
      <c r="V473" t="s">
        <v>138</v>
      </c>
      <c r="W473" t="s">
        <v>56</v>
      </c>
      <c r="X473" s="6"/>
      <c r="Y473" s="6" t="s">
        <v>57</v>
      </c>
      <c r="Z473" s="6" t="s">
        <v>58</v>
      </c>
      <c r="AE473" s="11">
        <v>1</v>
      </c>
      <c r="AJ473" s="12">
        <f t="shared" si="39"/>
        <v>35</v>
      </c>
      <c r="AL473" s="13">
        <f t="shared" si="40"/>
        <v>1</v>
      </c>
      <c r="AM473" s="14">
        <v>3.3700000000000001E-2</v>
      </c>
      <c r="AN473" s="14">
        <v>2.9</v>
      </c>
      <c r="AO473" s="13">
        <f t="shared" si="42"/>
        <v>1012.5750672188403</v>
      </c>
      <c r="AQ473" s="12">
        <f t="shared" si="41"/>
        <v>2.5000000000000001E-2</v>
      </c>
    </row>
    <row r="474" spans="1:43" ht="12.75" customHeight="1" x14ac:dyDescent="0.2">
      <c r="A474" s="6">
        <v>178</v>
      </c>
      <c r="B474" s="6">
        <v>3</v>
      </c>
      <c r="C474" s="7">
        <v>39875</v>
      </c>
      <c r="D474" s="6" t="s">
        <v>151</v>
      </c>
      <c r="E474" s="8" t="s">
        <v>175</v>
      </c>
      <c r="F474" s="9" t="s">
        <v>176</v>
      </c>
      <c r="G474" s="9" t="s">
        <v>154</v>
      </c>
      <c r="H474" s="9" t="s">
        <v>155</v>
      </c>
      <c r="I474" s="6" t="s">
        <v>100</v>
      </c>
      <c r="J474" s="6">
        <v>2</v>
      </c>
      <c r="K474" s="6">
        <v>10</v>
      </c>
      <c r="L474" s="6" t="s">
        <v>50</v>
      </c>
      <c r="M474" s="6" t="s">
        <v>177</v>
      </c>
      <c r="N474" s="6"/>
      <c r="O474" s="6"/>
      <c r="P474" s="10">
        <v>7</v>
      </c>
      <c r="Q474" s="10" t="str">
        <f t="shared" si="38"/>
        <v>5-10</v>
      </c>
      <c r="R474" s="6" t="s">
        <v>159</v>
      </c>
      <c r="S474" s="6">
        <v>12</v>
      </c>
      <c r="T474" s="19" t="s">
        <v>93</v>
      </c>
      <c r="U474" s="6" t="s">
        <v>54</v>
      </c>
      <c r="V474" s="6" t="s">
        <v>94</v>
      </c>
      <c r="W474" s="6" t="s">
        <v>95</v>
      </c>
      <c r="X474" s="6"/>
      <c r="Y474" s="6" t="s">
        <v>57</v>
      </c>
      <c r="Z474" s="6" t="s">
        <v>58</v>
      </c>
      <c r="AC474" s="11">
        <v>1</v>
      </c>
      <c r="AJ474" s="12">
        <f t="shared" si="39"/>
        <v>15</v>
      </c>
      <c r="AK474">
        <f>AJ474/1.21019</f>
        <v>12.394747932142886</v>
      </c>
      <c r="AL474" s="13">
        <f t="shared" si="40"/>
        <v>1</v>
      </c>
      <c r="AM474" s="14">
        <v>2.0799999999999999E-2</v>
      </c>
      <c r="AN474" s="14">
        <v>3</v>
      </c>
      <c r="AO474" s="13">
        <f t="shared" si="42"/>
        <v>70.2</v>
      </c>
      <c r="AQ474" s="12">
        <f t="shared" si="41"/>
        <v>2.5000000000000001E-2</v>
      </c>
    </row>
    <row r="475" spans="1:43" ht="12.75" customHeight="1" x14ac:dyDescent="0.2">
      <c r="A475" s="6">
        <v>178</v>
      </c>
      <c r="B475" s="6">
        <v>3</v>
      </c>
      <c r="C475" s="7">
        <v>39875</v>
      </c>
      <c r="D475" s="6" t="s">
        <v>151</v>
      </c>
      <c r="E475" s="8" t="s">
        <v>175</v>
      </c>
      <c r="F475" s="9" t="s">
        <v>176</v>
      </c>
      <c r="G475" s="9" t="s">
        <v>154</v>
      </c>
      <c r="H475" s="9" t="s">
        <v>155</v>
      </c>
      <c r="I475" s="6" t="s">
        <v>100</v>
      </c>
      <c r="J475" s="6">
        <v>2</v>
      </c>
      <c r="K475" s="6">
        <v>10</v>
      </c>
      <c r="L475" s="6" t="s">
        <v>50</v>
      </c>
      <c r="M475" s="6" t="s">
        <v>177</v>
      </c>
      <c r="N475" s="6"/>
      <c r="O475" s="6"/>
      <c r="P475" s="10">
        <v>7</v>
      </c>
      <c r="Q475" s="10" t="str">
        <f t="shared" si="38"/>
        <v>5-10</v>
      </c>
      <c r="R475" s="6" t="s">
        <v>159</v>
      </c>
      <c r="S475" s="6">
        <v>13</v>
      </c>
      <c r="T475" t="s">
        <v>131</v>
      </c>
      <c r="U475" t="s">
        <v>54</v>
      </c>
      <c r="V475" t="s">
        <v>63</v>
      </c>
      <c r="W475" t="s">
        <v>56</v>
      </c>
      <c r="X475" s="6"/>
      <c r="Y475" s="6" t="s">
        <v>57</v>
      </c>
      <c r="Z475" s="6" t="s">
        <v>58</v>
      </c>
      <c r="AB475" s="11">
        <v>4</v>
      </c>
      <c r="AC475" s="11">
        <v>7</v>
      </c>
      <c r="AJ475" s="12">
        <f t="shared" si="39"/>
        <v>12.272727272727273</v>
      </c>
      <c r="AK475" s="20">
        <f>(AJ475-1.82)/1.15</f>
        <v>9.0893280632411084</v>
      </c>
      <c r="AL475" s="13">
        <f t="shared" si="40"/>
        <v>11</v>
      </c>
      <c r="AM475" s="14">
        <v>0.01</v>
      </c>
      <c r="AN475" s="14">
        <v>3.2080000000000002</v>
      </c>
      <c r="AO475" s="13">
        <f t="shared" si="42"/>
        <v>31.140314568507065</v>
      </c>
      <c r="AQ475" s="12">
        <f t="shared" si="41"/>
        <v>0.27500000000000002</v>
      </c>
    </row>
    <row r="476" spans="1:43" ht="12.75" customHeight="1" x14ac:dyDescent="0.2">
      <c r="A476" s="6">
        <v>178</v>
      </c>
      <c r="B476" s="6">
        <v>3</v>
      </c>
      <c r="C476" s="7">
        <v>39875</v>
      </c>
      <c r="D476" s="6" t="s">
        <v>151</v>
      </c>
      <c r="E476" s="8" t="s">
        <v>175</v>
      </c>
      <c r="F476" s="9" t="s">
        <v>176</v>
      </c>
      <c r="G476" s="9" t="s">
        <v>154</v>
      </c>
      <c r="H476" s="9" t="s">
        <v>155</v>
      </c>
      <c r="I476" s="6" t="s">
        <v>100</v>
      </c>
      <c r="J476" s="6">
        <v>2</v>
      </c>
      <c r="K476" s="6">
        <v>10</v>
      </c>
      <c r="L476" s="6" t="s">
        <v>50</v>
      </c>
      <c r="M476" s="6" t="s">
        <v>177</v>
      </c>
      <c r="N476" s="6"/>
      <c r="O476" s="6"/>
      <c r="P476" s="10">
        <v>7</v>
      </c>
      <c r="Q476" s="10" t="str">
        <f t="shared" si="38"/>
        <v>5-10</v>
      </c>
      <c r="R476" s="6" t="s">
        <v>159</v>
      </c>
      <c r="S476" s="6">
        <v>14</v>
      </c>
      <c r="T476" t="s">
        <v>53</v>
      </c>
      <c r="U476" t="s">
        <v>54</v>
      </c>
      <c r="V476" t="s">
        <v>55</v>
      </c>
      <c r="W476" t="s">
        <v>56</v>
      </c>
      <c r="X476" s="6"/>
      <c r="Y476" s="6" t="s">
        <v>57</v>
      </c>
      <c r="Z476" s="6" t="s">
        <v>58</v>
      </c>
      <c r="AB476" s="11">
        <v>4</v>
      </c>
      <c r="AC476" s="11">
        <v>2</v>
      </c>
      <c r="AJ476" s="12">
        <f t="shared" si="39"/>
        <v>10</v>
      </c>
      <c r="AL476" s="13">
        <f t="shared" si="40"/>
        <v>6</v>
      </c>
      <c r="AM476" s="14">
        <v>9.2999999999999992E-3</v>
      </c>
      <c r="AN476" s="14">
        <v>3.07</v>
      </c>
      <c r="AO476" s="13">
        <f t="shared" si="42"/>
        <v>10.926547260937623</v>
      </c>
      <c r="AQ476" s="12">
        <f t="shared" si="41"/>
        <v>0.15</v>
      </c>
    </row>
    <row r="477" spans="1:43" ht="12.75" customHeight="1" x14ac:dyDescent="0.2">
      <c r="A477" s="6">
        <v>178</v>
      </c>
      <c r="B477" s="6">
        <v>3</v>
      </c>
      <c r="C477" s="7">
        <v>39875</v>
      </c>
      <c r="D477" s="6" t="s">
        <v>151</v>
      </c>
      <c r="E477" s="8" t="s">
        <v>175</v>
      </c>
      <c r="F477" s="9" t="s">
        <v>176</v>
      </c>
      <c r="G477" s="9" t="s">
        <v>154</v>
      </c>
      <c r="H477" s="9" t="s">
        <v>155</v>
      </c>
      <c r="I477" s="6" t="s">
        <v>100</v>
      </c>
      <c r="J477" s="6">
        <v>2</v>
      </c>
      <c r="K477" s="6">
        <v>10</v>
      </c>
      <c r="L477" s="6" t="s">
        <v>50</v>
      </c>
      <c r="M477" s="6" t="s">
        <v>177</v>
      </c>
      <c r="N477" s="6"/>
      <c r="O477" s="6"/>
      <c r="P477" s="10">
        <v>7</v>
      </c>
      <c r="Q477" s="10" t="str">
        <f t="shared" si="38"/>
        <v>5-10</v>
      </c>
      <c r="R477" s="6" t="s">
        <v>159</v>
      </c>
      <c r="S477" s="6">
        <v>15</v>
      </c>
      <c r="T477" t="s">
        <v>59</v>
      </c>
      <c r="U477" t="s">
        <v>54</v>
      </c>
      <c r="V477" t="s">
        <v>60</v>
      </c>
      <c r="W477" t="s">
        <v>56</v>
      </c>
      <c r="X477" s="6"/>
      <c r="Y477" s="10" t="s">
        <v>57</v>
      </c>
      <c r="Z477" s="10" t="s">
        <v>61</v>
      </c>
      <c r="AC477" s="11">
        <v>2</v>
      </c>
      <c r="AJ477" s="12">
        <f t="shared" si="39"/>
        <v>15</v>
      </c>
      <c r="AL477" s="13">
        <f t="shared" si="40"/>
        <v>2</v>
      </c>
      <c r="AM477" s="14">
        <v>8.6999999999999994E-3</v>
      </c>
      <c r="AN477" s="14">
        <v>3.202</v>
      </c>
      <c r="AO477" s="13">
        <f t="shared" si="42"/>
        <v>50.74151899752669</v>
      </c>
      <c r="AQ477" s="12">
        <f t="shared" si="41"/>
        <v>0.05</v>
      </c>
    </row>
    <row r="478" spans="1:43" ht="12.75" customHeight="1" x14ac:dyDescent="0.2">
      <c r="A478" s="6">
        <v>178</v>
      </c>
      <c r="B478" s="6">
        <v>3</v>
      </c>
      <c r="C478" s="7">
        <v>39875</v>
      </c>
      <c r="D478" s="6" t="s">
        <v>151</v>
      </c>
      <c r="E478" s="8" t="s">
        <v>175</v>
      </c>
      <c r="F478" s="9" t="s">
        <v>176</v>
      </c>
      <c r="G478" s="9" t="s">
        <v>154</v>
      </c>
      <c r="H478" s="9" t="s">
        <v>155</v>
      </c>
      <c r="I478" s="6" t="s">
        <v>100</v>
      </c>
      <c r="J478" s="6">
        <v>2</v>
      </c>
      <c r="K478" s="6">
        <v>10</v>
      </c>
      <c r="L478" s="6" t="s">
        <v>50</v>
      </c>
      <c r="M478" s="6" t="s">
        <v>177</v>
      </c>
      <c r="N478" s="6"/>
      <c r="O478" s="6"/>
      <c r="P478" s="10">
        <v>7</v>
      </c>
      <c r="Q478" s="10" t="str">
        <f t="shared" si="38"/>
        <v>5-10</v>
      </c>
      <c r="R478" s="6" t="s">
        <v>159</v>
      </c>
      <c r="S478" s="6">
        <v>16</v>
      </c>
      <c r="T478" t="s">
        <v>201</v>
      </c>
      <c r="U478" t="s">
        <v>104</v>
      </c>
      <c r="V478" t="s">
        <v>202</v>
      </c>
      <c r="W478" t="s">
        <v>56</v>
      </c>
      <c r="X478" s="6"/>
      <c r="Y478" s="10" t="s">
        <v>57</v>
      </c>
      <c r="Z478" s="10" t="s">
        <v>61</v>
      </c>
      <c r="AB478" s="11">
        <v>30</v>
      </c>
      <c r="AJ478" s="12">
        <f t="shared" si="39"/>
        <v>7.5</v>
      </c>
      <c r="AL478" s="13">
        <f t="shared" si="40"/>
        <v>30</v>
      </c>
      <c r="AM478" s="13">
        <v>2.4500000000000001E-2</v>
      </c>
      <c r="AN478" s="13">
        <v>3.0720000000000001</v>
      </c>
      <c r="AO478" s="13">
        <f t="shared" si="42"/>
        <v>11.949625245473817</v>
      </c>
      <c r="AQ478" s="12">
        <f t="shared" si="41"/>
        <v>0.75</v>
      </c>
    </row>
    <row r="479" spans="1:43" ht="12.75" customHeight="1" x14ac:dyDescent="0.2">
      <c r="A479" s="6">
        <v>178</v>
      </c>
      <c r="B479" s="6">
        <v>3</v>
      </c>
      <c r="C479" s="7">
        <v>39875</v>
      </c>
      <c r="D479" s="6" t="s">
        <v>151</v>
      </c>
      <c r="E479" s="8" t="s">
        <v>175</v>
      </c>
      <c r="F479" s="9" t="s">
        <v>176</v>
      </c>
      <c r="G479" s="9" t="s">
        <v>154</v>
      </c>
      <c r="H479" s="9" t="s">
        <v>155</v>
      </c>
      <c r="I479" s="6" t="s">
        <v>100</v>
      </c>
      <c r="J479" s="6">
        <v>2</v>
      </c>
      <c r="K479" s="6">
        <v>10</v>
      </c>
      <c r="L479" s="6" t="s">
        <v>50</v>
      </c>
      <c r="M479" s="6" t="s">
        <v>177</v>
      </c>
      <c r="N479" s="6"/>
      <c r="O479" s="6"/>
      <c r="P479" s="10">
        <v>7</v>
      </c>
      <c r="Q479" s="10" t="str">
        <f t="shared" si="38"/>
        <v>5-10</v>
      </c>
      <c r="R479" s="6" t="s">
        <v>159</v>
      </c>
      <c r="S479" s="6">
        <v>17</v>
      </c>
      <c r="T479" t="s">
        <v>198</v>
      </c>
      <c r="U479" t="s">
        <v>69</v>
      </c>
      <c r="V479" t="s">
        <v>60</v>
      </c>
      <c r="W479" t="s">
        <v>56</v>
      </c>
      <c r="X479" s="6"/>
      <c r="Y479" s="10" t="s">
        <v>57</v>
      </c>
      <c r="Z479" s="10" t="s">
        <v>61</v>
      </c>
      <c r="AC479" s="11">
        <v>1</v>
      </c>
      <c r="AJ479" s="12">
        <f t="shared" si="39"/>
        <v>15</v>
      </c>
      <c r="AL479" s="13">
        <f t="shared" si="40"/>
        <v>1</v>
      </c>
      <c r="AM479" s="14">
        <v>1.0500000000000001E-2</v>
      </c>
      <c r="AN479" s="14">
        <v>3.0070000000000001</v>
      </c>
      <c r="AO479" s="13">
        <f t="shared" si="42"/>
        <v>36.115673240178793</v>
      </c>
      <c r="AQ479" s="12">
        <f t="shared" si="41"/>
        <v>2.5000000000000001E-2</v>
      </c>
    </row>
    <row r="480" spans="1:43" ht="12.75" customHeight="1" x14ac:dyDescent="0.2">
      <c r="A480" s="6">
        <v>178</v>
      </c>
      <c r="B480" s="6">
        <v>3</v>
      </c>
      <c r="C480" s="7">
        <v>39875</v>
      </c>
      <c r="D480" s="6" t="s">
        <v>151</v>
      </c>
      <c r="E480" s="8" t="s">
        <v>175</v>
      </c>
      <c r="F480" s="9" t="s">
        <v>176</v>
      </c>
      <c r="G480" s="9" t="s">
        <v>154</v>
      </c>
      <c r="H480" s="9" t="s">
        <v>155</v>
      </c>
      <c r="I480" s="6" t="s">
        <v>100</v>
      </c>
      <c r="J480" s="6">
        <v>2</v>
      </c>
      <c r="K480" s="6">
        <v>10</v>
      </c>
      <c r="L480" s="6" t="s">
        <v>50</v>
      </c>
      <c r="M480" s="6" t="s">
        <v>177</v>
      </c>
      <c r="N480" s="6"/>
      <c r="O480" s="6"/>
      <c r="P480" s="10">
        <v>7</v>
      </c>
      <c r="Q480" s="10" t="str">
        <f t="shared" si="38"/>
        <v>5-10</v>
      </c>
      <c r="R480" s="6" t="s">
        <v>159</v>
      </c>
      <c r="S480" s="6">
        <v>18</v>
      </c>
      <c r="T480" s="19" t="s">
        <v>85</v>
      </c>
      <c r="U480" s="6" t="s">
        <v>54</v>
      </c>
      <c r="V480" s="6" t="s">
        <v>86</v>
      </c>
      <c r="W480" s="6" t="s">
        <v>56</v>
      </c>
      <c r="X480" s="6"/>
      <c r="Y480" s="6" t="s">
        <v>57</v>
      </c>
      <c r="Z480" s="6" t="s">
        <v>61</v>
      </c>
      <c r="AA480" s="11">
        <v>1</v>
      </c>
      <c r="AJ480" s="12">
        <f t="shared" si="39"/>
        <v>2.5</v>
      </c>
      <c r="AL480" s="13">
        <f t="shared" si="40"/>
        <v>1</v>
      </c>
      <c r="AM480" s="14">
        <v>8.8999999999999999E-3</v>
      </c>
      <c r="AN480" s="14">
        <v>3</v>
      </c>
      <c r="AO480" s="13">
        <f t="shared" si="42"/>
        <v>0.13906250000000001</v>
      </c>
      <c r="AQ480" s="12">
        <f t="shared" si="41"/>
        <v>2.5000000000000001E-2</v>
      </c>
    </row>
    <row r="481" spans="1:46" ht="12.75" customHeight="1" x14ac:dyDescent="0.2">
      <c r="A481" s="6">
        <v>132</v>
      </c>
      <c r="B481" s="6">
        <v>8</v>
      </c>
      <c r="C481" s="7">
        <v>40165</v>
      </c>
      <c r="D481" s="6" t="s">
        <v>44</v>
      </c>
      <c r="E481" s="8" t="s">
        <v>203</v>
      </c>
      <c r="F481" s="9" t="s">
        <v>204</v>
      </c>
      <c r="G481" s="9" t="s">
        <v>47</v>
      </c>
      <c r="H481" s="9" t="s">
        <v>205</v>
      </c>
      <c r="I481" s="6" t="s">
        <v>100</v>
      </c>
      <c r="J481" s="6">
        <v>1</v>
      </c>
      <c r="K481" s="6">
        <v>1</v>
      </c>
      <c r="L481" s="6" t="s">
        <v>156</v>
      </c>
      <c r="M481" s="6" t="s">
        <v>51</v>
      </c>
      <c r="N481" s="6"/>
      <c r="O481" s="6"/>
      <c r="P481" s="10">
        <v>21</v>
      </c>
      <c r="Q481" s="10" t="str">
        <f t="shared" si="38"/>
        <v>20-25</v>
      </c>
      <c r="R481" s="6" t="s">
        <v>102</v>
      </c>
      <c r="S481" s="6">
        <v>1</v>
      </c>
      <c r="T481" t="s">
        <v>68</v>
      </c>
      <c r="U481" t="s">
        <v>69</v>
      </c>
      <c r="V481" t="s">
        <v>70</v>
      </c>
      <c r="W481" t="s">
        <v>56</v>
      </c>
      <c r="X481" s="6"/>
      <c r="Y481" s="10" t="s">
        <v>57</v>
      </c>
      <c r="Z481" s="10" t="s">
        <v>61</v>
      </c>
      <c r="AA481" s="11">
        <v>2</v>
      </c>
      <c r="AJ481" s="12">
        <f t="shared" si="39"/>
        <v>2.5</v>
      </c>
      <c r="AL481" s="13">
        <f t="shared" si="40"/>
        <v>2</v>
      </c>
      <c r="AM481" s="14">
        <v>1.2800000000000001E-2</v>
      </c>
      <c r="AN481" s="14">
        <v>3.036</v>
      </c>
      <c r="AO481" s="13">
        <f t="shared" si="42"/>
        <v>0.20670731032441741</v>
      </c>
      <c r="AQ481" s="12">
        <f t="shared" si="41"/>
        <v>0.05</v>
      </c>
    </row>
    <row r="482" spans="1:46" ht="12.75" customHeight="1" x14ac:dyDescent="0.2">
      <c r="A482" s="6">
        <v>133</v>
      </c>
      <c r="B482" s="6">
        <v>8</v>
      </c>
      <c r="C482" s="7">
        <v>40165</v>
      </c>
      <c r="D482" s="6" t="s">
        <v>44</v>
      </c>
      <c r="E482" s="8" t="s">
        <v>203</v>
      </c>
      <c r="F482" s="9" t="s">
        <v>204</v>
      </c>
      <c r="G482" s="9" t="s">
        <v>47</v>
      </c>
      <c r="H482" s="9" t="s">
        <v>205</v>
      </c>
      <c r="I482" s="6" t="s">
        <v>100</v>
      </c>
      <c r="J482" s="6">
        <v>1</v>
      </c>
      <c r="K482" s="6">
        <v>2</v>
      </c>
      <c r="L482" s="6" t="s">
        <v>156</v>
      </c>
      <c r="M482" s="6" t="s">
        <v>51</v>
      </c>
      <c r="N482" s="6"/>
      <c r="O482" s="6"/>
      <c r="P482" s="10">
        <v>21</v>
      </c>
      <c r="Q482" s="10" t="str">
        <f t="shared" si="38"/>
        <v>20-25</v>
      </c>
      <c r="R482" s="6" t="s">
        <v>102</v>
      </c>
      <c r="S482" s="6">
        <v>1</v>
      </c>
      <c r="T482" t="s">
        <v>53</v>
      </c>
      <c r="U482" t="s">
        <v>54</v>
      </c>
      <c r="V482" t="s">
        <v>55</v>
      </c>
      <c r="W482" t="s">
        <v>56</v>
      </c>
      <c r="X482" s="6"/>
      <c r="Y482" s="6" t="s">
        <v>57</v>
      </c>
      <c r="Z482" s="6" t="s">
        <v>58</v>
      </c>
      <c r="AB482" s="11">
        <v>1</v>
      </c>
      <c r="AJ482" s="12">
        <f t="shared" si="39"/>
        <v>7.5</v>
      </c>
      <c r="AL482" s="13">
        <f t="shared" si="40"/>
        <v>1</v>
      </c>
      <c r="AM482" s="14">
        <v>9.2999999999999992E-3</v>
      </c>
      <c r="AN482" s="14">
        <v>3.07</v>
      </c>
      <c r="AO482" s="13">
        <f t="shared" si="42"/>
        <v>4.5177378560589574</v>
      </c>
      <c r="AQ482" s="12">
        <f t="shared" si="41"/>
        <v>2.5000000000000001E-2</v>
      </c>
    </row>
    <row r="483" spans="1:46" ht="12.75" customHeight="1" x14ac:dyDescent="0.2">
      <c r="A483" s="6">
        <v>133</v>
      </c>
      <c r="B483" s="6">
        <v>8</v>
      </c>
      <c r="C483" s="7">
        <v>40165</v>
      </c>
      <c r="D483" s="6" t="s">
        <v>44</v>
      </c>
      <c r="E483" s="8" t="s">
        <v>203</v>
      </c>
      <c r="F483" s="9" t="s">
        <v>204</v>
      </c>
      <c r="G483" s="9" t="s">
        <v>47</v>
      </c>
      <c r="H483" s="9" t="s">
        <v>205</v>
      </c>
      <c r="I483" s="6" t="s">
        <v>100</v>
      </c>
      <c r="J483" s="6">
        <v>1</v>
      </c>
      <c r="K483" s="6">
        <v>2</v>
      </c>
      <c r="L483" s="6" t="s">
        <v>156</v>
      </c>
      <c r="M483" s="6" t="s">
        <v>51</v>
      </c>
      <c r="N483" s="6"/>
      <c r="O483" s="6"/>
      <c r="P483" s="10">
        <v>21</v>
      </c>
      <c r="Q483" s="10" t="str">
        <f t="shared" si="38"/>
        <v>20-25</v>
      </c>
      <c r="R483" s="6" t="s">
        <v>102</v>
      </c>
      <c r="S483" s="6">
        <v>2</v>
      </c>
      <c r="T483" t="s">
        <v>68</v>
      </c>
      <c r="U483" t="s">
        <v>69</v>
      </c>
      <c r="V483" t="s">
        <v>70</v>
      </c>
      <c r="W483" t="s">
        <v>56</v>
      </c>
      <c r="X483" s="6"/>
      <c r="Y483" s="10" t="s">
        <v>57</v>
      </c>
      <c r="Z483" s="10" t="s">
        <v>61</v>
      </c>
      <c r="AA483" s="11">
        <v>1</v>
      </c>
      <c r="AJ483" s="12">
        <f t="shared" si="39"/>
        <v>2.5</v>
      </c>
      <c r="AL483" s="13">
        <f t="shared" si="40"/>
        <v>1</v>
      </c>
      <c r="AM483" s="14">
        <v>1.2800000000000001E-2</v>
      </c>
      <c r="AN483" s="14">
        <v>3.036</v>
      </c>
      <c r="AO483" s="13">
        <f t="shared" si="42"/>
        <v>0.20670731032441741</v>
      </c>
      <c r="AQ483" s="12">
        <f t="shared" si="41"/>
        <v>2.5000000000000001E-2</v>
      </c>
    </row>
    <row r="484" spans="1:46" ht="12.75" customHeight="1" x14ac:dyDescent="0.2">
      <c r="A484" s="6">
        <v>134</v>
      </c>
      <c r="B484" s="6">
        <v>8</v>
      </c>
      <c r="C484" s="7">
        <v>40165</v>
      </c>
      <c r="D484" s="6" t="s">
        <v>44</v>
      </c>
      <c r="E484" s="8" t="s">
        <v>203</v>
      </c>
      <c r="F484" s="9" t="s">
        <v>204</v>
      </c>
      <c r="G484" s="9" t="s">
        <v>47</v>
      </c>
      <c r="H484" s="9" t="s">
        <v>205</v>
      </c>
      <c r="I484" s="6" t="s">
        <v>100</v>
      </c>
      <c r="J484" s="6">
        <v>1</v>
      </c>
      <c r="K484" s="6">
        <v>3</v>
      </c>
      <c r="L484" s="6" t="s">
        <v>156</v>
      </c>
      <c r="M484" s="6" t="s">
        <v>51</v>
      </c>
      <c r="N484" s="6"/>
      <c r="O484" s="6"/>
      <c r="P484" s="10">
        <v>21</v>
      </c>
      <c r="Q484" s="10" t="str">
        <f t="shared" si="38"/>
        <v>20-25</v>
      </c>
      <c r="R484" s="6" t="s">
        <v>102</v>
      </c>
      <c r="S484" s="6">
        <v>1</v>
      </c>
      <c r="T484" t="s">
        <v>62</v>
      </c>
      <c r="U484" t="s">
        <v>54</v>
      </c>
      <c r="V484" t="s">
        <v>63</v>
      </c>
      <c r="W484" t="s">
        <v>56</v>
      </c>
      <c r="X484" s="6"/>
      <c r="Y484" s="6" t="s">
        <v>57</v>
      </c>
      <c r="Z484" s="6" t="s">
        <v>64</v>
      </c>
      <c r="AB484" s="11">
        <v>2</v>
      </c>
      <c r="AJ484" s="12">
        <f t="shared" si="39"/>
        <v>7.5</v>
      </c>
      <c r="AK484">
        <f>AJ484/1.08687</f>
        <v>6.9005492837229845</v>
      </c>
      <c r="AL484" s="13">
        <f t="shared" si="40"/>
        <v>2</v>
      </c>
      <c r="AM484" s="14">
        <v>1.21E-2</v>
      </c>
      <c r="AN484" s="14">
        <v>3.161</v>
      </c>
      <c r="AO484" s="13">
        <f t="shared" si="42"/>
        <v>7.0608018500817282</v>
      </c>
      <c r="AQ484" s="12">
        <f t="shared" si="41"/>
        <v>0.05</v>
      </c>
    </row>
    <row r="485" spans="1:46" ht="12.75" customHeight="1" x14ac:dyDescent="0.2">
      <c r="A485" s="6">
        <v>134</v>
      </c>
      <c r="B485" s="6">
        <v>8</v>
      </c>
      <c r="C485" s="7">
        <v>40165</v>
      </c>
      <c r="D485" s="6" t="s">
        <v>44</v>
      </c>
      <c r="E485" s="8" t="s">
        <v>203</v>
      </c>
      <c r="F485" s="9" t="s">
        <v>204</v>
      </c>
      <c r="G485" s="9" t="s">
        <v>47</v>
      </c>
      <c r="H485" s="9" t="s">
        <v>205</v>
      </c>
      <c r="I485" s="6" t="s">
        <v>100</v>
      </c>
      <c r="J485" s="6">
        <v>1</v>
      </c>
      <c r="K485" s="6">
        <v>3</v>
      </c>
      <c r="L485" s="6" t="s">
        <v>156</v>
      </c>
      <c r="M485" s="6" t="s">
        <v>51</v>
      </c>
      <c r="N485" s="6"/>
      <c r="O485" s="6"/>
      <c r="P485" s="10">
        <v>21</v>
      </c>
      <c r="Q485" s="10" t="str">
        <f t="shared" si="38"/>
        <v>20-25</v>
      </c>
      <c r="R485" s="6" t="s">
        <v>102</v>
      </c>
      <c r="S485" s="6">
        <v>2</v>
      </c>
      <c r="T485" t="s">
        <v>108</v>
      </c>
      <c r="U485" t="s">
        <v>54</v>
      </c>
      <c r="V485" s="6" t="s">
        <v>109</v>
      </c>
      <c r="W485" s="6" t="s">
        <v>56</v>
      </c>
      <c r="X485" s="6"/>
      <c r="Y485" s="10" t="s">
        <v>57</v>
      </c>
      <c r="Z485" s="10" t="s">
        <v>61</v>
      </c>
      <c r="AA485" s="11">
        <v>1</v>
      </c>
      <c r="AJ485" s="12">
        <f t="shared" si="39"/>
        <v>2.5</v>
      </c>
      <c r="AL485" s="13">
        <f t="shared" si="40"/>
        <v>1</v>
      </c>
      <c r="AM485" s="14">
        <v>2.3E-2</v>
      </c>
      <c r="AN485" s="14">
        <v>3.121</v>
      </c>
      <c r="AO485" s="13">
        <f t="shared" si="42"/>
        <v>0.40151206795507166</v>
      </c>
      <c r="AQ485" s="12">
        <f t="shared" si="41"/>
        <v>2.5000000000000001E-2</v>
      </c>
    </row>
    <row r="486" spans="1:46" ht="12.75" customHeight="1" x14ac:dyDescent="0.2">
      <c r="A486" s="6">
        <v>134</v>
      </c>
      <c r="B486" s="6">
        <v>8</v>
      </c>
      <c r="C486" s="7">
        <v>40165</v>
      </c>
      <c r="D486" s="6" t="s">
        <v>44</v>
      </c>
      <c r="E486" s="8" t="s">
        <v>203</v>
      </c>
      <c r="F486" s="9" t="s">
        <v>204</v>
      </c>
      <c r="G486" s="9" t="s">
        <v>47</v>
      </c>
      <c r="H486" s="9" t="s">
        <v>205</v>
      </c>
      <c r="I486" s="6" t="s">
        <v>100</v>
      </c>
      <c r="J486" s="6">
        <v>1</v>
      </c>
      <c r="K486" s="6">
        <v>3</v>
      </c>
      <c r="L486" s="6" t="s">
        <v>156</v>
      </c>
      <c r="M486" s="6" t="s">
        <v>51</v>
      </c>
      <c r="N486" s="6"/>
      <c r="O486" s="6"/>
      <c r="P486" s="10">
        <v>21</v>
      </c>
      <c r="Q486" s="10" t="str">
        <f t="shared" si="38"/>
        <v>20-25</v>
      </c>
      <c r="R486" s="6" t="s">
        <v>102</v>
      </c>
      <c r="S486" s="6">
        <v>3</v>
      </c>
      <c r="T486" t="s">
        <v>68</v>
      </c>
      <c r="U486" t="s">
        <v>69</v>
      </c>
      <c r="V486" t="s">
        <v>70</v>
      </c>
      <c r="W486" t="s">
        <v>56</v>
      </c>
      <c r="X486" s="6"/>
      <c r="Y486" s="10" t="s">
        <v>57</v>
      </c>
      <c r="Z486" s="10" t="s">
        <v>61</v>
      </c>
      <c r="AA486" s="11">
        <v>1</v>
      </c>
      <c r="AJ486" s="12">
        <f t="shared" si="39"/>
        <v>2.5</v>
      </c>
      <c r="AL486" s="13">
        <f t="shared" si="40"/>
        <v>1</v>
      </c>
      <c r="AM486" s="14">
        <v>1.2800000000000001E-2</v>
      </c>
      <c r="AN486" s="14">
        <v>3.036</v>
      </c>
      <c r="AO486" s="13">
        <f t="shared" si="42"/>
        <v>0.20670731032441741</v>
      </c>
      <c r="AQ486" s="12">
        <f t="shared" si="41"/>
        <v>2.5000000000000001E-2</v>
      </c>
    </row>
    <row r="487" spans="1:46" ht="12.75" customHeight="1" x14ac:dyDescent="0.2">
      <c r="A487" s="6">
        <v>134</v>
      </c>
      <c r="B487" s="6">
        <v>8</v>
      </c>
      <c r="C487" s="7">
        <v>40165</v>
      </c>
      <c r="D487" s="6" t="s">
        <v>44</v>
      </c>
      <c r="E487" s="8" t="s">
        <v>203</v>
      </c>
      <c r="F487" s="9" t="s">
        <v>204</v>
      </c>
      <c r="G487" s="9" t="s">
        <v>47</v>
      </c>
      <c r="H487" s="9" t="s">
        <v>205</v>
      </c>
      <c r="I487" s="6" t="s">
        <v>100</v>
      </c>
      <c r="J487" s="6">
        <v>1</v>
      </c>
      <c r="K487" s="6">
        <v>3</v>
      </c>
      <c r="L487" s="6" t="s">
        <v>156</v>
      </c>
      <c r="M487" s="6" t="s">
        <v>51</v>
      </c>
      <c r="N487" s="6"/>
      <c r="O487" s="6"/>
      <c r="P487" s="10">
        <v>21</v>
      </c>
      <c r="Q487" s="10" t="str">
        <f t="shared" si="38"/>
        <v>20-25</v>
      </c>
      <c r="R487" s="6" t="s">
        <v>102</v>
      </c>
      <c r="S487" s="6">
        <v>4</v>
      </c>
      <c r="T487" s="19" t="s">
        <v>206</v>
      </c>
      <c r="U487" s="6" t="s">
        <v>75</v>
      </c>
      <c r="V487" s="6" t="s">
        <v>111</v>
      </c>
      <c r="W487" s="6" t="s">
        <v>89</v>
      </c>
      <c r="X487" s="6"/>
      <c r="Y487" s="6" t="s">
        <v>57</v>
      </c>
      <c r="Z487" s="6" t="s">
        <v>61</v>
      </c>
      <c r="AB487" s="11">
        <v>1</v>
      </c>
      <c r="AJ487" s="12">
        <f t="shared" si="39"/>
        <v>7.5</v>
      </c>
      <c r="AK487" s="12">
        <f>AJ487/1.222</f>
        <v>6.1374795417348613</v>
      </c>
      <c r="AL487" s="13">
        <f t="shared" si="40"/>
        <v>1</v>
      </c>
      <c r="AM487" s="13">
        <v>0</v>
      </c>
      <c r="AN487" s="13">
        <v>1.222</v>
      </c>
      <c r="AO487" s="13">
        <f t="shared" si="42"/>
        <v>0</v>
      </c>
      <c r="AQ487" s="12">
        <f t="shared" si="41"/>
        <v>2.5000000000000001E-2</v>
      </c>
    </row>
    <row r="488" spans="1:46" s="22" customFormat="1" ht="12.75" customHeight="1" x14ac:dyDescent="0.2">
      <c r="A488" s="6">
        <v>135</v>
      </c>
      <c r="B488" s="6">
        <v>8</v>
      </c>
      <c r="C488" s="7">
        <v>40165</v>
      </c>
      <c r="D488" s="6" t="s">
        <v>44</v>
      </c>
      <c r="E488" s="8" t="s">
        <v>203</v>
      </c>
      <c r="F488" s="9" t="s">
        <v>204</v>
      </c>
      <c r="G488" s="9" t="s">
        <v>47</v>
      </c>
      <c r="H488" s="9" t="s">
        <v>205</v>
      </c>
      <c r="I488" s="6" t="s">
        <v>100</v>
      </c>
      <c r="J488" s="6">
        <v>1</v>
      </c>
      <c r="K488" s="6">
        <v>4</v>
      </c>
      <c r="L488" s="6" t="s">
        <v>156</v>
      </c>
      <c r="M488" s="6" t="s">
        <v>51</v>
      </c>
      <c r="N488" s="6"/>
      <c r="O488" s="6"/>
      <c r="P488" s="10">
        <v>21</v>
      </c>
      <c r="Q488" s="10" t="str">
        <f t="shared" si="38"/>
        <v>20-25</v>
      </c>
      <c r="R488" s="6" t="s">
        <v>102</v>
      </c>
      <c r="S488" s="6">
        <v>1</v>
      </c>
      <c r="T488" t="s">
        <v>62</v>
      </c>
      <c r="U488" t="s">
        <v>54</v>
      </c>
      <c r="V488" t="s">
        <v>63</v>
      </c>
      <c r="W488" t="s">
        <v>56</v>
      </c>
      <c r="X488" s="6"/>
      <c r="Y488" s="6" t="s">
        <v>57</v>
      </c>
      <c r="Z488" s="6" t="s">
        <v>64</v>
      </c>
      <c r="AA488" s="11">
        <v>1</v>
      </c>
      <c r="AB488" s="11">
        <v>2</v>
      </c>
      <c r="AC488" s="11"/>
      <c r="AD488" s="11">
        <v>1</v>
      </c>
      <c r="AE488" s="11"/>
      <c r="AF488" s="11"/>
      <c r="AG488" s="11"/>
      <c r="AH488" s="11"/>
      <c r="AI488" s="11"/>
      <c r="AJ488" s="12">
        <f t="shared" si="39"/>
        <v>10.625</v>
      </c>
      <c r="AK488">
        <f>AJ488/1.08687</f>
        <v>9.7757781519408944</v>
      </c>
      <c r="AL488" s="13">
        <f t="shared" si="40"/>
        <v>4</v>
      </c>
      <c r="AM488" s="14">
        <v>1.21E-2</v>
      </c>
      <c r="AN488" s="14">
        <v>3.161</v>
      </c>
      <c r="AO488" s="13">
        <f t="shared" si="42"/>
        <v>21.232989530792292</v>
      </c>
      <c r="AP488" s="13"/>
      <c r="AQ488" s="12">
        <f t="shared" si="41"/>
        <v>0.1</v>
      </c>
      <c r="AR488" s="12"/>
      <c r="AS488" s="12"/>
      <c r="AT488" s="15"/>
    </row>
    <row r="489" spans="1:46" ht="12.75" customHeight="1" x14ac:dyDescent="0.2">
      <c r="A489" s="6">
        <v>135</v>
      </c>
      <c r="B489" s="6">
        <v>8</v>
      </c>
      <c r="C489" s="7">
        <v>40165</v>
      </c>
      <c r="D489" s="6" t="s">
        <v>44</v>
      </c>
      <c r="E489" s="8" t="s">
        <v>203</v>
      </c>
      <c r="F489" s="9" t="s">
        <v>204</v>
      </c>
      <c r="G489" s="9" t="s">
        <v>47</v>
      </c>
      <c r="H489" s="9" t="s">
        <v>205</v>
      </c>
      <c r="I489" s="6" t="s">
        <v>100</v>
      </c>
      <c r="J489" s="6">
        <v>1</v>
      </c>
      <c r="K489" s="6">
        <v>4</v>
      </c>
      <c r="L489" s="6" t="s">
        <v>156</v>
      </c>
      <c r="M489" s="6" t="s">
        <v>51</v>
      </c>
      <c r="N489" s="6"/>
      <c r="O489" s="6"/>
      <c r="P489" s="10">
        <v>21</v>
      </c>
      <c r="Q489" s="10" t="str">
        <f t="shared" si="38"/>
        <v>20-25</v>
      </c>
      <c r="R489" s="6" t="s">
        <v>102</v>
      </c>
      <c r="S489" s="6">
        <v>2</v>
      </c>
      <c r="T489" t="s">
        <v>59</v>
      </c>
      <c r="U489" t="s">
        <v>54</v>
      </c>
      <c r="V489" t="s">
        <v>60</v>
      </c>
      <c r="W489" t="s">
        <v>56</v>
      </c>
      <c r="Y489" s="10" t="s">
        <v>57</v>
      </c>
      <c r="Z489" s="10" t="s">
        <v>61</v>
      </c>
      <c r="AB489" s="11">
        <v>1</v>
      </c>
      <c r="AJ489" s="12">
        <f t="shared" si="39"/>
        <v>7.5</v>
      </c>
      <c r="AL489" s="13">
        <f t="shared" si="40"/>
        <v>1</v>
      </c>
      <c r="AM489" s="14">
        <v>8.6999999999999994E-3</v>
      </c>
      <c r="AN489" s="14">
        <v>3.202</v>
      </c>
      <c r="AO489" s="13">
        <f t="shared" si="42"/>
        <v>5.5139829389005399</v>
      </c>
      <c r="AQ489" s="12">
        <f t="shared" si="41"/>
        <v>2.5000000000000001E-2</v>
      </c>
    </row>
    <row r="490" spans="1:46" ht="12.75" customHeight="1" x14ac:dyDescent="0.2">
      <c r="A490" s="6">
        <v>135</v>
      </c>
      <c r="B490" s="6">
        <v>8</v>
      </c>
      <c r="C490" s="7">
        <v>40165</v>
      </c>
      <c r="D490" s="6" t="s">
        <v>44</v>
      </c>
      <c r="E490" s="8" t="s">
        <v>203</v>
      </c>
      <c r="F490" s="9" t="s">
        <v>204</v>
      </c>
      <c r="G490" s="9" t="s">
        <v>47</v>
      </c>
      <c r="H490" s="9" t="s">
        <v>205</v>
      </c>
      <c r="I490" s="6" t="s">
        <v>100</v>
      </c>
      <c r="J490" s="6">
        <v>1</v>
      </c>
      <c r="K490" s="6">
        <v>4</v>
      </c>
      <c r="L490" s="6" t="s">
        <v>156</v>
      </c>
      <c r="M490" s="6" t="s">
        <v>51</v>
      </c>
      <c r="N490" s="6"/>
      <c r="O490" s="6"/>
      <c r="P490" s="10">
        <v>21</v>
      </c>
      <c r="Q490" s="10" t="str">
        <f t="shared" si="38"/>
        <v>20-25</v>
      </c>
      <c r="R490" s="6" t="s">
        <v>102</v>
      </c>
      <c r="S490" s="6">
        <v>3</v>
      </c>
      <c r="T490" t="s">
        <v>129</v>
      </c>
      <c r="U490" t="s">
        <v>69</v>
      </c>
      <c r="V490" t="s">
        <v>97</v>
      </c>
      <c r="W490" t="s">
        <v>98</v>
      </c>
      <c r="X490" s="6"/>
      <c r="Y490" s="6" t="s">
        <v>57</v>
      </c>
      <c r="Z490" s="6" t="s">
        <v>58</v>
      </c>
      <c r="AD490" s="11">
        <v>1</v>
      </c>
      <c r="AJ490" s="12">
        <f t="shared" si="39"/>
        <v>25</v>
      </c>
      <c r="AL490" s="13">
        <f t="shared" si="40"/>
        <v>1</v>
      </c>
      <c r="AM490" s="14">
        <v>5.0000000000000001E-4</v>
      </c>
      <c r="AN490" s="14">
        <v>3.24</v>
      </c>
      <c r="AO490" s="13">
        <f t="shared" si="42"/>
        <v>16.915920383690995</v>
      </c>
      <c r="AQ490" s="12">
        <f t="shared" si="41"/>
        <v>2.5000000000000001E-2</v>
      </c>
    </row>
    <row r="491" spans="1:46" ht="12.75" customHeight="1" x14ac:dyDescent="0.2">
      <c r="A491" s="6">
        <v>136</v>
      </c>
      <c r="B491" s="6">
        <v>8</v>
      </c>
      <c r="C491" s="7">
        <v>40165</v>
      </c>
      <c r="D491" s="6" t="s">
        <v>44</v>
      </c>
      <c r="E491" s="8" t="s">
        <v>207</v>
      </c>
      <c r="F491" s="9" t="s">
        <v>208</v>
      </c>
      <c r="G491" s="9" t="s">
        <v>209</v>
      </c>
      <c r="H491" s="9" t="s">
        <v>48</v>
      </c>
      <c r="I491" s="6" t="s">
        <v>100</v>
      </c>
      <c r="J491" s="6">
        <v>2</v>
      </c>
      <c r="K491" s="6">
        <v>1</v>
      </c>
      <c r="L491" s="6" t="s">
        <v>167</v>
      </c>
      <c r="M491" s="6" t="s">
        <v>210</v>
      </c>
      <c r="N491" s="6"/>
      <c r="O491" s="6"/>
      <c r="P491" s="10">
        <v>16</v>
      </c>
      <c r="Q491" s="10" t="str">
        <f t="shared" si="38"/>
        <v>15-20</v>
      </c>
      <c r="R491" s="6" t="s">
        <v>159</v>
      </c>
      <c r="S491" s="6">
        <v>1</v>
      </c>
      <c r="T491" t="s">
        <v>140</v>
      </c>
      <c r="U491" t="s">
        <v>66</v>
      </c>
      <c r="V491" t="s">
        <v>119</v>
      </c>
      <c r="W491" t="s">
        <v>56</v>
      </c>
      <c r="X491" s="6"/>
      <c r="Y491" s="6" t="s">
        <v>57</v>
      </c>
      <c r="Z491" s="6" t="s">
        <v>61</v>
      </c>
      <c r="AD491" s="11">
        <v>1</v>
      </c>
      <c r="AJ491" s="12">
        <f t="shared" si="39"/>
        <v>25</v>
      </c>
      <c r="AK491" s="14">
        <f>AJ491/1.03416</f>
        <v>24.17420901988087</v>
      </c>
      <c r="AL491" s="13">
        <f t="shared" si="40"/>
        <v>1</v>
      </c>
      <c r="AM491" s="14">
        <v>2.2499999999999999E-2</v>
      </c>
      <c r="AN491" s="14">
        <v>3</v>
      </c>
      <c r="AO491" s="13">
        <f t="shared" si="42"/>
        <v>351.5625</v>
      </c>
      <c r="AQ491" s="12">
        <f t="shared" si="41"/>
        <v>2.5000000000000001E-2</v>
      </c>
      <c r="AS491" s="12" t="s">
        <v>211</v>
      </c>
    </row>
    <row r="492" spans="1:46" ht="12.75" customHeight="1" x14ac:dyDescent="0.2">
      <c r="A492" s="6">
        <v>136</v>
      </c>
      <c r="B492" s="6">
        <v>8</v>
      </c>
      <c r="C492" s="7">
        <v>40165</v>
      </c>
      <c r="D492" s="6" t="s">
        <v>44</v>
      </c>
      <c r="E492" s="8" t="s">
        <v>207</v>
      </c>
      <c r="F492" s="9" t="s">
        <v>208</v>
      </c>
      <c r="G492" s="9" t="s">
        <v>209</v>
      </c>
      <c r="H492" s="9" t="s">
        <v>48</v>
      </c>
      <c r="I492" s="6" t="s">
        <v>100</v>
      </c>
      <c r="J492" s="6">
        <v>2</v>
      </c>
      <c r="K492" s="6">
        <v>1</v>
      </c>
      <c r="L492" s="6" t="s">
        <v>167</v>
      </c>
      <c r="M492" s="6" t="s">
        <v>210</v>
      </c>
      <c r="N492" s="6"/>
      <c r="O492" s="6"/>
      <c r="P492" s="10">
        <v>16</v>
      </c>
      <c r="Q492" s="10" t="str">
        <f t="shared" si="38"/>
        <v>15-20</v>
      </c>
      <c r="R492" s="6" t="s">
        <v>159</v>
      </c>
      <c r="S492" s="6">
        <v>2</v>
      </c>
      <c r="T492" t="s">
        <v>118</v>
      </c>
      <c r="U492" t="s">
        <v>66</v>
      </c>
      <c r="V492" t="s">
        <v>119</v>
      </c>
      <c r="W492" t="s">
        <v>56</v>
      </c>
      <c r="X492" s="6"/>
      <c r="Y492" s="6" t="s">
        <v>57</v>
      </c>
      <c r="Z492" s="6" t="s">
        <v>61</v>
      </c>
      <c r="AC492" s="11">
        <v>2</v>
      </c>
      <c r="AJ492" s="12">
        <f t="shared" si="39"/>
        <v>15</v>
      </c>
      <c r="AK492" s="24">
        <f>AJ492/1.1</f>
        <v>13.636363636363635</v>
      </c>
      <c r="AL492" s="13">
        <f t="shared" si="40"/>
        <v>2</v>
      </c>
      <c r="AM492" s="14">
        <v>2.3599999999999999E-2</v>
      </c>
      <c r="AN492" s="14">
        <v>2.9750000000000001</v>
      </c>
      <c r="AO492" s="13">
        <f t="shared" si="42"/>
        <v>74.436080804008085</v>
      </c>
      <c r="AQ492" s="12">
        <f t="shared" si="41"/>
        <v>0.05</v>
      </c>
    </row>
    <row r="493" spans="1:46" ht="12.75" customHeight="1" x14ac:dyDescent="0.2">
      <c r="A493" s="6">
        <v>136</v>
      </c>
      <c r="B493" s="6">
        <v>8</v>
      </c>
      <c r="C493" s="7">
        <v>40165</v>
      </c>
      <c r="D493" s="6" t="s">
        <v>44</v>
      </c>
      <c r="E493" s="8" t="s">
        <v>207</v>
      </c>
      <c r="F493" s="9" t="s">
        <v>208</v>
      </c>
      <c r="G493" s="9" t="s">
        <v>209</v>
      </c>
      <c r="H493" s="9" t="s">
        <v>48</v>
      </c>
      <c r="I493" s="6" t="s">
        <v>100</v>
      </c>
      <c r="J493" s="6">
        <v>2</v>
      </c>
      <c r="K493" s="6">
        <v>1</v>
      </c>
      <c r="L493" s="6" t="s">
        <v>167</v>
      </c>
      <c r="M493" s="6" t="s">
        <v>210</v>
      </c>
      <c r="N493" s="6"/>
      <c r="O493" s="6"/>
      <c r="P493" s="10">
        <v>16</v>
      </c>
      <c r="Q493" s="10" t="str">
        <f t="shared" si="38"/>
        <v>15-20</v>
      </c>
      <c r="R493" s="6" t="s">
        <v>159</v>
      </c>
      <c r="S493" s="6">
        <v>3</v>
      </c>
      <c r="T493" t="s">
        <v>121</v>
      </c>
      <c r="U493" t="s">
        <v>54</v>
      </c>
      <c r="V493" t="s">
        <v>55</v>
      </c>
      <c r="W493" t="s">
        <v>56</v>
      </c>
      <c r="X493" s="6"/>
      <c r="Y493" s="6" t="s">
        <v>57</v>
      </c>
      <c r="Z493" s="6" t="s">
        <v>58</v>
      </c>
      <c r="AC493" s="11">
        <v>2</v>
      </c>
      <c r="AD493" s="11">
        <v>1</v>
      </c>
      <c r="AJ493" s="12">
        <f t="shared" si="39"/>
        <v>18.333333333333332</v>
      </c>
      <c r="AK493">
        <f>AJ493/1.08175</f>
        <v>16.94784685309298</v>
      </c>
      <c r="AL493" s="13">
        <f t="shared" si="40"/>
        <v>3</v>
      </c>
      <c r="AM493" s="14">
        <v>1.4500000000000001E-2</v>
      </c>
      <c r="AN493" s="14">
        <v>3.0529999999999999</v>
      </c>
      <c r="AO493" s="13">
        <f t="shared" si="42"/>
        <v>104.24232820959622</v>
      </c>
      <c r="AQ493" s="12">
        <f t="shared" si="41"/>
        <v>7.4999999999999997E-2</v>
      </c>
    </row>
    <row r="494" spans="1:46" ht="12.75" customHeight="1" x14ac:dyDescent="0.2">
      <c r="A494" s="6">
        <v>136</v>
      </c>
      <c r="B494" s="6">
        <v>8</v>
      </c>
      <c r="C494" s="7">
        <v>40165</v>
      </c>
      <c r="D494" s="6" t="s">
        <v>44</v>
      </c>
      <c r="E494" s="8" t="s">
        <v>207</v>
      </c>
      <c r="F494" s="9" t="s">
        <v>208</v>
      </c>
      <c r="G494" s="9" t="s">
        <v>209</v>
      </c>
      <c r="H494" s="9" t="s">
        <v>48</v>
      </c>
      <c r="I494" s="6" t="s">
        <v>100</v>
      </c>
      <c r="J494" s="6">
        <v>2</v>
      </c>
      <c r="K494" s="6">
        <v>1</v>
      </c>
      <c r="L494" s="6" t="s">
        <v>167</v>
      </c>
      <c r="M494" s="6" t="s">
        <v>210</v>
      </c>
      <c r="N494" s="6"/>
      <c r="O494" s="6"/>
      <c r="P494" s="10">
        <v>16</v>
      </c>
      <c r="Q494" s="10" t="str">
        <f t="shared" si="38"/>
        <v>15-20</v>
      </c>
      <c r="R494" s="6" t="s">
        <v>159</v>
      </c>
      <c r="S494" s="6">
        <v>4</v>
      </c>
      <c r="T494" t="s">
        <v>212</v>
      </c>
      <c r="U494" s="6" t="s">
        <v>72</v>
      </c>
      <c r="V494" t="s">
        <v>138</v>
      </c>
      <c r="W494" t="s">
        <v>56</v>
      </c>
      <c r="X494" s="6"/>
      <c r="Y494" s="6" t="s">
        <v>57</v>
      </c>
      <c r="Z494" s="6" t="s">
        <v>58</v>
      </c>
      <c r="AD494" s="11">
        <v>1</v>
      </c>
      <c r="AJ494" s="12">
        <f t="shared" si="39"/>
        <v>25</v>
      </c>
      <c r="AL494" s="13">
        <f t="shared" si="40"/>
        <v>1</v>
      </c>
      <c r="AM494" s="14">
        <v>4.2799999999999998E-2</v>
      </c>
      <c r="AN494" s="14">
        <v>2.8580000000000001</v>
      </c>
      <c r="AO494" s="13">
        <f t="shared" si="42"/>
        <v>423.40532317837847</v>
      </c>
      <c r="AQ494" s="12">
        <f t="shared" si="41"/>
        <v>2.5000000000000001E-2</v>
      </c>
    </row>
    <row r="495" spans="1:46" ht="12.75" customHeight="1" x14ac:dyDescent="0.2">
      <c r="A495" s="6">
        <v>136</v>
      </c>
      <c r="B495" s="6">
        <v>8</v>
      </c>
      <c r="C495" s="7">
        <v>40165</v>
      </c>
      <c r="D495" s="6" t="s">
        <v>44</v>
      </c>
      <c r="E495" s="8" t="s">
        <v>207</v>
      </c>
      <c r="F495" s="9" t="s">
        <v>208</v>
      </c>
      <c r="G495" s="9" t="s">
        <v>209</v>
      </c>
      <c r="H495" s="9" t="s">
        <v>48</v>
      </c>
      <c r="I495" s="6" t="s">
        <v>100</v>
      </c>
      <c r="J495" s="6">
        <v>2</v>
      </c>
      <c r="K495" s="6">
        <v>1</v>
      </c>
      <c r="L495" s="6" t="s">
        <v>167</v>
      </c>
      <c r="M495" s="6" t="s">
        <v>210</v>
      </c>
      <c r="N495" s="6"/>
      <c r="O495" s="6"/>
      <c r="P495" s="10">
        <v>16</v>
      </c>
      <c r="Q495" s="10" t="str">
        <f t="shared" si="38"/>
        <v>15-20</v>
      </c>
      <c r="R495" s="6" t="s">
        <v>159</v>
      </c>
      <c r="S495" s="6">
        <v>5</v>
      </c>
      <c r="T495" s="16" t="s">
        <v>160</v>
      </c>
      <c r="U495" t="s">
        <v>54</v>
      </c>
      <c r="V495" s="16" t="s">
        <v>63</v>
      </c>
      <c r="W495" s="16" t="s">
        <v>56</v>
      </c>
      <c r="X495" s="6"/>
      <c r="Y495" s="6" t="s">
        <v>57</v>
      </c>
      <c r="Z495" s="6" t="s">
        <v>58</v>
      </c>
      <c r="AD495" s="11">
        <v>2</v>
      </c>
      <c r="AJ495" s="12">
        <f t="shared" si="39"/>
        <v>25</v>
      </c>
      <c r="AK495" s="14">
        <f>AJ495/1.11359</f>
        <v>22.449914241327598</v>
      </c>
      <c r="AL495" s="13">
        <f t="shared" si="40"/>
        <v>2</v>
      </c>
      <c r="AM495" s="14">
        <v>1.4800000000000001E-2</v>
      </c>
      <c r="AN495" s="14">
        <v>3.1669999999999998</v>
      </c>
      <c r="AO495" s="13">
        <f t="shared" si="42"/>
        <v>395.8564474704969</v>
      </c>
      <c r="AQ495" s="12">
        <f t="shared" si="41"/>
        <v>0.05</v>
      </c>
    </row>
    <row r="496" spans="1:46" ht="12.75" customHeight="1" x14ac:dyDescent="0.2">
      <c r="A496" s="6">
        <v>136</v>
      </c>
      <c r="B496" s="6">
        <v>8</v>
      </c>
      <c r="C496" s="7">
        <v>40165</v>
      </c>
      <c r="D496" s="6" t="s">
        <v>44</v>
      </c>
      <c r="E496" s="8" t="s">
        <v>207</v>
      </c>
      <c r="F496" s="9" t="s">
        <v>208</v>
      </c>
      <c r="G496" s="9" t="s">
        <v>209</v>
      </c>
      <c r="H496" s="9" t="s">
        <v>48</v>
      </c>
      <c r="I496" s="6" t="s">
        <v>100</v>
      </c>
      <c r="J496" s="6">
        <v>2</v>
      </c>
      <c r="K496" s="6">
        <v>1</v>
      </c>
      <c r="L496" s="6" t="s">
        <v>167</v>
      </c>
      <c r="M496" s="6" t="s">
        <v>210</v>
      </c>
      <c r="N496" s="6"/>
      <c r="O496" s="6"/>
      <c r="P496" s="10">
        <v>16</v>
      </c>
      <c r="Q496" s="10" t="str">
        <f t="shared" si="38"/>
        <v>15-20</v>
      </c>
      <c r="R496" s="6" t="s">
        <v>159</v>
      </c>
      <c r="S496" s="6">
        <v>6</v>
      </c>
      <c r="T496" t="s">
        <v>183</v>
      </c>
      <c r="U496" t="s">
        <v>66</v>
      </c>
      <c r="V496" t="s">
        <v>67</v>
      </c>
      <c r="W496" t="s">
        <v>56</v>
      </c>
      <c r="X496" s="6"/>
      <c r="Y496" s="10" t="s">
        <v>57</v>
      </c>
      <c r="Z496" s="10" t="s">
        <v>58</v>
      </c>
      <c r="AD496" s="11">
        <v>1</v>
      </c>
      <c r="AJ496" s="12">
        <f t="shared" si="39"/>
        <v>25</v>
      </c>
      <c r="AL496" s="13">
        <f t="shared" si="40"/>
        <v>1</v>
      </c>
      <c r="AM496" s="14">
        <v>1.6199999999999999E-2</v>
      </c>
      <c r="AN496" s="14">
        <v>3.0251999999999999</v>
      </c>
      <c r="AO496" s="13">
        <f t="shared" si="42"/>
        <v>274.51313450729776</v>
      </c>
      <c r="AQ496" s="12">
        <f t="shared" si="41"/>
        <v>2.5000000000000001E-2</v>
      </c>
    </row>
    <row r="497" spans="1:45" ht="12.75" customHeight="1" x14ac:dyDescent="0.2">
      <c r="A497" s="6">
        <v>136</v>
      </c>
      <c r="B497" s="6">
        <v>8</v>
      </c>
      <c r="C497" s="7">
        <v>40165</v>
      </c>
      <c r="D497" s="6" t="s">
        <v>44</v>
      </c>
      <c r="E497" s="8" t="s">
        <v>207</v>
      </c>
      <c r="F497" s="9" t="s">
        <v>208</v>
      </c>
      <c r="G497" s="9" t="s">
        <v>209</v>
      </c>
      <c r="H497" s="9" t="s">
        <v>48</v>
      </c>
      <c r="I497" s="6" t="s">
        <v>100</v>
      </c>
      <c r="J497" s="6">
        <v>2</v>
      </c>
      <c r="K497" s="6">
        <v>1</v>
      </c>
      <c r="L497" s="6" t="s">
        <v>167</v>
      </c>
      <c r="M497" s="6" t="s">
        <v>210</v>
      </c>
      <c r="N497" s="6"/>
      <c r="O497" s="6"/>
      <c r="P497" s="10">
        <v>16</v>
      </c>
      <c r="Q497" s="10" t="str">
        <f t="shared" si="38"/>
        <v>15-20</v>
      </c>
      <c r="R497" s="6" t="s">
        <v>159</v>
      </c>
      <c r="S497" s="6">
        <v>7</v>
      </c>
      <c r="T497" t="s">
        <v>194</v>
      </c>
      <c r="U497" t="s">
        <v>195</v>
      </c>
      <c r="V497" t="s">
        <v>163</v>
      </c>
      <c r="W497" t="s">
        <v>56</v>
      </c>
      <c r="X497" s="6"/>
      <c r="Y497" s="6" t="s">
        <v>57</v>
      </c>
      <c r="Z497" s="6" t="s">
        <v>61</v>
      </c>
      <c r="AB497" s="11">
        <v>1</v>
      </c>
      <c r="AC497" s="11">
        <v>4</v>
      </c>
      <c r="AJ497" s="12">
        <f t="shared" si="39"/>
        <v>13.5</v>
      </c>
      <c r="AL497" s="13">
        <f t="shared" si="40"/>
        <v>5</v>
      </c>
      <c r="AM497" s="14">
        <v>2.0199999999999999E-2</v>
      </c>
      <c r="AN497" s="14">
        <v>2.9594999999999998</v>
      </c>
      <c r="AO497" s="13">
        <f t="shared" si="42"/>
        <v>44.727451896307862</v>
      </c>
      <c r="AQ497" s="12">
        <f t="shared" si="41"/>
        <v>0.125</v>
      </c>
    </row>
    <row r="498" spans="1:45" ht="12.75" customHeight="1" x14ac:dyDescent="0.2">
      <c r="A498" s="6">
        <v>136</v>
      </c>
      <c r="B498" s="6">
        <v>8</v>
      </c>
      <c r="C498" s="7">
        <v>40165</v>
      </c>
      <c r="D498" s="6" t="s">
        <v>44</v>
      </c>
      <c r="E498" s="8" t="s">
        <v>207</v>
      </c>
      <c r="F498" s="9" t="s">
        <v>208</v>
      </c>
      <c r="G498" s="9" t="s">
        <v>209</v>
      </c>
      <c r="H498" s="9" t="s">
        <v>48</v>
      </c>
      <c r="I498" s="6" t="s">
        <v>100</v>
      </c>
      <c r="J498" s="6">
        <v>2</v>
      </c>
      <c r="K498" s="6">
        <v>1</v>
      </c>
      <c r="L498" s="6" t="s">
        <v>167</v>
      </c>
      <c r="M498" s="6" t="s">
        <v>210</v>
      </c>
      <c r="N498" s="6"/>
      <c r="O498" s="6"/>
      <c r="P498" s="10">
        <v>16</v>
      </c>
      <c r="Q498" s="10" t="str">
        <f t="shared" si="38"/>
        <v>15-20</v>
      </c>
      <c r="R498" s="6" t="s">
        <v>159</v>
      </c>
      <c r="S498" s="6">
        <v>8</v>
      </c>
      <c r="T498" t="s">
        <v>62</v>
      </c>
      <c r="U498" t="s">
        <v>54</v>
      </c>
      <c r="V498" t="s">
        <v>63</v>
      </c>
      <c r="W498" t="s">
        <v>56</v>
      </c>
      <c r="X498" s="6"/>
      <c r="Y498" s="6" t="s">
        <v>57</v>
      </c>
      <c r="Z498" s="6" t="s">
        <v>64</v>
      </c>
      <c r="AD498" s="11">
        <v>1</v>
      </c>
      <c r="AJ498" s="12">
        <f t="shared" si="39"/>
        <v>25</v>
      </c>
      <c r="AL498" s="13">
        <f t="shared" si="40"/>
        <v>1</v>
      </c>
      <c r="AM498" s="13">
        <v>1.32E-2</v>
      </c>
      <c r="AN498" s="13">
        <v>3.4356</v>
      </c>
      <c r="AO498" s="13">
        <f t="shared" si="42"/>
        <v>838.1787091827216</v>
      </c>
      <c r="AQ498" s="12">
        <f t="shared" si="41"/>
        <v>2.5000000000000001E-2</v>
      </c>
    </row>
    <row r="499" spans="1:45" ht="12.75" customHeight="1" x14ac:dyDescent="0.2">
      <c r="A499" s="6">
        <v>136</v>
      </c>
      <c r="B499" s="6">
        <v>8</v>
      </c>
      <c r="C499" s="7">
        <v>40165</v>
      </c>
      <c r="D499" s="6" t="s">
        <v>44</v>
      </c>
      <c r="E499" s="8" t="s">
        <v>207</v>
      </c>
      <c r="F499" s="9" t="s">
        <v>208</v>
      </c>
      <c r="G499" s="9" t="s">
        <v>209</v>
      </c>
      <c r="H499" s="9" t="s">
        <v>48</v>
      </c>
      <c r="I499" s="6" t="s">
        <v>100</v>
      </c>
      <c r="J499" s="6">
        <v>2</v>
      </c>
      <c r="K499" s="6">
        <v>1</v>
      </c>
      <c r="L499" s="6" t="s">
        <v>167</v>
      </c>
      <c r="M499" s="6" t="s">
        <v>210</v>
      </c>
      <c r="N499" s="6"/>
      <c r="O499" s="6"/>
      <c r="P499" s="10">
        <v>16</v>
      </c>
      <c r="Q499" s="10" t="str">
        <f t="shared" si="38"/>
        <v>15-20</v>
      </c>
      <c r="R499" s="6" t="s">
        <v>159</v>
      </c>
      <c r="S499" s="6">
        <v>9</v>
      </c>
      <c r="T499" t="s">
        <v>213</v>
      </c>
      <c r="U499" t="s">
        <v>162</v>
      </c>
      <c r="V499" t="s">
        <v>163</v>
      </c>
      <c r="W499" t="s">
        <v>56</v>
      </c>
      <c r="X499" s="6"/>
      <c r="Y499" s="10" t="s">
        <v>57</v>
      </c>
      <c r="Z499" s="10" t="s">
        <v>61</v>
      </c>
      <c r="AA499" s="11">
        <v>1</v>
      </c>
      <c r="AJ499" s="12">
        <f t="shared" si="39"/>
        <v>2.5</v>
      </c>
      <c r="AL499" s="13">
        <f t="shared" si="40"/>
        <v>1</v>
      </c>
      <c r="AM499" s="14">
        <v>3.49E-2</v>
      </c>
      <c r="AN499" s="14">
        <v>2.9108999999999998</v>
      </c>
      <c r="AO499" s="13">
        <f t="shared" si="42"/>
        <v>0.50256124877797914</v>
      </c>
      <c r="AQ499" s="12">
        <f t="shared" si="41"/>
        <v>2.5000000000000001E-2</v>
      </c>
    </row>
    <row r="500" spans="1:45" ht="12.75" customHeight="1" x14ac:dyDescent="0.2">
      <c r="A500" s="6">
        <v>136</v>
      </c>
      <c r="B500" s="6">
        <v>8</v>
      </c>
      <c r="C500" s="7">
        <v>40165</v>
      </c>
      <c r="D500" s="6" t="s">
        <v>44</v>
      </c>
      <c r="E500" s="8" t="s">
        <v>207</v>
      </c>
      <c r="F500" s="9" t="s">
        <v>208</v>
      </c>
      <c r="G500" s="9" t="s">
        <v>209</v>
      </c>
      <c r="H500" s="9" t="s">
        <v>48</v>
      </c>
      <c r="I500" s="6" t="s">
        <v>100</v>
      </c>
      <c r="J500" s="6">
        <v>2</v>
      </c>
      <c r="K500" s="6">
        <v>1</v>
      </c>
      <c r="L500" s="6" t="s">
        <v>167</v>
      </c>
      <c r="M500" s="6" t="s">
        <v>210</v>
      </c>
      <c r="N500" s="6"/>
      <c r="O500" s="6"/>
      <c r="P500" s="10">
        <v>16</v>
      </c>
      <c r="Q500" s="10" t="str">
        <f t="shared" si="38"/>
        <v>15-20</v>
      </c>
      <c r="R500" s="6" t="s">
        <v>159</v>
      </c>
      <c r="S500" s="6">
        <v>11</v>
      </c>
      <c r="T500" t="s">
        <v>80</v>
      </c>
      <c r="U500" t="s">
        <v>54</v>
      </c>
      <c r="V500" t="s">
        <v>81</v>
      </c>
      <c r="W500" t="s">
        <v>56</v>
      </c>
      <c r="X500" s="6"/>
      <c r="Y500" s="10" t="s">
        <v>57</v>
      </c>
      <c r="Z500" s="10" t="s">
        <v>61</v>
      </c>
      <c r="AC500" s="11">
        <v>1</v>
      </c>
      <c r="AJ500" s="12">
        <f t="shared" si="39"/>
        <v>15</v>
      </c>
      <c r="AK500">
        <f>AJ500/1.08</f>
        <v>13.888888888888888</v>
      </c>
      <c r="AL500" s="13">
        <f t="shared" si="40"/>
        <v>1</v>
      </c>
      <c r="AM500" s="14">
        <v>2.29E-2</v>
      </c>
      <c r="AN500" s="14">
        <v>2.9580000000000002</v>
      </c>
      <c r="AO500" s="13">
        <f t="shared" si="42"/>
        <v>68.97844927320179</v>
      </c>
      <c r="AQ500" s="12">
        <f t="shared" si="41"/>
        <v>2.5000000000000001E-2</v>
      </c>
    </row>
    <row r="501" spans="1:45" ht="12.75" customHeight="1" x14ac:dyDescent="0.2">
      <c r="A501" s="6">
        <v>136</v>
      </c>
      <c r="B501" s="6">
        <v>8</v>
      </c>
      <c r="C501" s="7">
        <v>40165</v>
      </c>
      <c r="D501" s="6" t="s">
        <v>44</v>
      </c>
      <c r="E501" s="8" t="s">
        <v>207</v>
      </c>
      <c r="F501" s="9" t="s">
        <v>208</v>
      </c>
      <c r="G501" s="9" t="s">
        <v>209</v>
      </c>
      <c r="H501" s="9" t="s">
        <v>48</v>
      </c>
      <c r="I501" s="6" t="s">
        <v>100</v>
      </c>
      <c r="J501" s="6">
        <v>2</v>
      </c>
      <c r="K501" s="6">
        <v>1</v>
      </c>
      <c r="L501" s="6" t="s">
        <v>167</v>
      </c>
      <c r="M501" s="6" t="s">
        <v>210</v>
      </c>
      <c r="N501" s="6"/>
      <c r="O501" s="6"/>
      <c r="P501" s="10">
        <v>16</v>
      </c>
      <c r="Q501" s="10" t="str">
        <f t="shared" si="38"/>
        <v>15-20</v>
      </c>
      <c r="R501" s="6" t="s">
        <v>159</v>
      </c>
      <c r="S501" s="6">
        <v>12</v>
      </c>
      <c r="T501" t="s">
        <v>53</v>
      </c>
      <c r="U501" t="s">
        <v>54</v>
      </c>
      <c r="V501" t="s">
        <v>55</v>
      </c>
      <c r="W501" t="s">
        <v>56</v>
      </c>
      <c r="X501" s="6"/>
      <c r="Y501" s="6" t="s">
        <v>57</v>
      </c>
      <c r="Z501" s="6" t="s">
        <v>58</v>
      </c>
      <c r="AB501" s="11">
        <v>1</v>
      </c>
      <c r="AJ501" s="12">
        <f t="shared" si="39"/>
        <v>7.5</v>
      </c>
      <c r="AL501" s="13">
        <f t="shared" si="40"/>
        <v>1</v>
      </c>
      <c r="AM501" s="14">
        <v>9.2999999999999992E-3</v>
      </c>
      <c r="AN501" s="14">
        <v>3.07</v>
      </c>
      <c r="AO501" s="13">
        <f t="shared" si="42"/>
        <v>4.5177378560589574</v>
      </c>
      <c r="AQ501" s="12">
        <f t="shared" si="41"/>
        <v>2.5000000000000001E-2</v>
      </c>
    </row>
    <row r="502" spans="1:45" ht="12.75" customHeight="1" x14ac:dyDescent="0.2">
      <c r="A502" s="6">
        <v>136</v>
      </c>
      <c r="B502" s="6">
        <v>8</v>
      </c>
      <c r="C502" s="7">
        <v>40165</v>
      </c>
      <c r="D502" s="6" t="s">
        <v>44</v>
      </c>
      <c r="E502" s="8" t="s">
        <v>207</v>
      </c>
      <c r="F502" s="9" t="s">
        <v>208</v>
      </c>
      <c r="G502" s="9" t="s">
        <v>209</v>
      </c>
      <c r="H502" s="9" t="s">
        <v>48</v>
      </c>
      <c r="I502" s="6" t="s">
        <v>100</v>
      </c>
      <c r="J502" s="6">
        <v>2</v>
      </c>
      <c r="K502" s="6">
        <v>1</v>
      </c>
      <c r="L502" s="6" t="s">
        <v>167</v>
      </c>
      <c r="M502" s="6" t="s">
        <v>210</v>
      </c>
      <c r="N502" s="6"/>
      <c r="O502" s="6"/>
      <c r="P502" s="10">
        <v>16</v>
      </c>
      <c r="Q502" s="10" t="str">
        <f t="shared" si="38"/>
        <v>15-20</v>
      </c>
      <c r="R502" s="6" t="s">
        <v>159</v>
      </c>
      <c r="S502" s="6">
        <v>13</v>
      </c>
      <c r="T502" t="s">
        <v>214</v>
      </c>
      <c r="U502" t="s">
        <v>104</v>
      </c>
      <c r="V502" t="s">
        <v>215</v>
      </c>
      <c r="W502" t="s">
        <v>56</v>
      </c>
      <c r="X502" s="6"/>
      <c r="Y502" s="10" t="s">
        <v>57</v>
      </c>
      <c r="Z502" s="10" t="s">
        <v>61</v>
      </c>
      <c r="AA502" s="11">
        <v>1</v>
      </c>
      <c r="AJ502" s="12">
        <f t="shared" si="39"/>
        <v>2.5</v>
      </c>
      <c r="AL502" s="13">
        <f t="shared" si="40"/>
        <v>1</v>
      </c>
      <c r="AM502" s="14">
        <v>9.1000000000000004E-3</v>
      </c>
      <c r="AN502" s="14">
        <v>3</v>
      </c>
      <c r="AO502" s="13">
        <f t="shared" si="42"/>
        <v>0.14218749999999999</v>
      </c>
      <c r="AQ502" s="12">
        <f t="shared" si="41"/>
        <v>2.5000000000000001E-2</v>
      </c>
    </row>
    <row r="503" spans="1:45" ht="12.75" customHeight="1" x14ac:dyDescent="0.2">
      <c r="A503" s="6">
        <v>136</v>
      </c>
      <c r="B503" s="6">
        <v>8</v>
      </c>
      <c r="C503" s="7">
        <v>40165</v>
      </c>
      <c r="D503" s="6" t="s">
        <v>44</v>
      </c>
      <c r="E503" s="8" t="s">
        <v>207</v>
      </c>
      <c r="F503" s="9" t="s">
        <v>208</v>
      </c>
      <c r="G503" s="9" t="s">
        <v>209</v>
      </c>
      <c r="H503" s="9" t="s">
        <v>48</v>
      </c>
      <c r="I503" s="6" t="s">
        <v>100</v>
      </c>
      <c r="J503" s="6">
        <v>2</v>
      </c>
      <c r="K503" s="6">
        <v>1</v>
      </c>
      <c r="L503" s="6" t="s">
        <v>167</v>
      </c>
      <c r="M503" s="6" t="s">
        <v>210</v>
      </c>
      <c r="N503" s="6"/>
      <c r="O503" s="6"/>
      <c r="P503" s="10">
        <v>16</v>
      </c>
      <c r="Q503" s="10" t="str">
        <f t="shared" si="38"/>
        <v>15-20</v>
      </c>
      <c r="R503" s="6" t="s">
        <v>159</v>
      </c>
      <c r="S503" s="6">
        <v>14</v>
      </c>
      <c r="T503" t="s">
        <v>96</v>
      </c>
      <c r="U503" t="s">
        <v>69</v>
      </c>
      <c r="V503" t="s">
        <v>97</v>
      </c>
      <c r="W503" t="s">
        <v>98</v>
      </c>
      <c r="X503" s="6"/>
      <c r="Y503" s="6" t="s">
        <v>57</v>
      </c>
      <c r="Z503" s="6" t="s">
        <v>58</v>
      </c>
      <c r="AD503" s="11">
        <v>1</v>
      </c>
      <c r="AJ503" s="12">
        <f t="shared" si="39"/>
        <v>25</v>
      </c>
      <c r="AL503" s="13">
        <f t="shared" si="40"/>
        <v>1</v>
      </c>
      <c r="AM503" s="14">
        <v>1E-3</v>
      </c>
      <c r="AN503" s="14">
        <v>3.07</v>
      </c>
      <c r="AO503" s="13">
        <f t="shared" si="42"/>
        <v>19.573830653523583</v>
      </c>
      <c r="AQ503" s="12">
        <f t="shared" si="41"/>
        <v>2.5000000000000001E-2</v>
      </c>
    </row>
    <row r="504" spans="1:45" ht="12.75" customHeight="1" x14ac:dyDescent="0.2">
      <c r="A504" s="6">
        <v>137</v>
      </c>
      <c r="B504" s="6">
        <v>8</v>
      </c>
      <c r="C504" s="7">
        <v>40165</v>
      </c>
      <c r="D504" s="6" t="s">
        <v>44</v>
      </c>
      <c r="E504" s="8" t="s">
        <v>207</v>
      </c>
      <c r="F504" s="9" t="s">
        <v>208</v>
      </c>
      <c r="G504" s="9" t="s">
        <v>209</v>
      </c>
      <c r="H504" s="9" t="s">
        <v>48</v>
      </c>
      <c r="I504" s="6" t="s">
        <v>100</v>
      </c>
      <c r="J504" s="6">
        <v>2</v>
      </c>
      <c r="K504" s="6">
        <v>2</v>
      </c>
      <c r="L504" s="6" t="s">
        <v>167</v>
      </c>
      <c r="M504" s="6" t="s">
        <v>210</v>
      </c>
      <c r="N504" s="6"/>
      <c r="O504" s="6"/>
      <c r="P504" s="10">
        <v>17</v>
      </c>
      <c r="Q504" s="10" t="str">
        <f t="shared" si="38"/>
        <v>15-20</v>
      </c>
      <c r="R504" s="6" t="s">
        <v>159</v>
      </c>
      <c r="S504" s="6">
        <v>2</v>
      </c>
      <c r="T504" t="s">
        <v>121</v>
      </c>
      <c r="U504" t="s">
        <v>54</v>
      </c>
      <c r="V504" t="s">
        <v>55</v>
      </c>
      <c r="W504" t="s">
        <v>56</v>
      </c>
      <c r="X504" s="6"/>
      <c r="Y504" s="6" t="s">
        <v>57</v>
      </c>
      <c r="Z504" s="6" t="s">
        <v>58</v>
      </c>
      <c r="AC504" s="11">
        <v>1</v>
      </c>
      <c r="AD504" s="11">
        <v>1</v>
      </c>
      <c r="AJ504" s="12">
        <f t="shared" si="39"/>
        <v>20</v>
      </c>
      <c r="AK504">
        <f>AJ504/1.08175</f>
        <v>18.488560203374163</v>
      </c>
      <c r="AL504" s="13">
        <f t="shared" si="40"/>
        <v>2</v>
      </c>
      <c r="AM504" s="14">
        <v>1.4500000000000001E-2</v>
      </c>
      <c r="AN504" s="14">
        <v>3.0529999999999999</v>
      </c>
      <c r="AO504" s="13">
        <f t="shared" si="42"/>
        <v>135.96044551130495</v>
      </c>
      <c r="AQ504" s="12">
        <f t="shared" si="41"/>
        <v>0.05</v>
      </c>
      <c r="AS504" s="12" t="s">
        <v>216</v>
      </c>
    </row>
    <row r="505" spans="1:45" ht="12.75" customHeight="1" x14ac:dyDescent="0.2">
      <c r="A505" s="6">
        <v>137</v>
      </c>
      <c r="B505" s="6">
        <v>8</v>
      </c>
      <c r="C505" s="7">
        <v>40165</v>
      </c>
      <c r="D505" s="6" t="s">
        <v>44</v>
      </c>
      <c r="E505" s="8" t="s">
        <v>207</v>
      </c>
      <c r="F505" s="9" t="s">
        <v>208</v>
      </c>
      <c r="G505" s="9" t="s">
        <v>209</v>
      </c>
      <c r="H505" s="9" t="s">
        <v>48</v>
      </c>
      <c r="I505" s="6" t="s">
        <v>100</v>
      </c>
      <c r="J505" s="6">
        <v>2</v>
      </c>
      <c r="K505" s="6">
        <v>2</v>
      </c>
      <c r="L505" s="6" t="s">
        <v>167</v>
      </c>
      <c r="M505" s="6" t="s">
        <v>210</v>
      </c>
      <c r="N505" s="6"/>
      <c r="O505" s="6"/>
      <c r="P505" s="10">
        <v>17</v>
      </c>
      <c r="Q505" s="10" t="str">
        <f t="shared" si="38"/>
        <v>15-20</v>
      </c>
      <c r="R505" s="6" t="s">
        <v>159</v>
      </c>
      <c r="S505" s="6">
        <v>3</v>
      </c>
      <c r="T505" t="s">
        <v>118</v>
      </c>
      <c r="U505" t="s">
        <v>66</v>
      </c>
      <c r="V505" t="s">
        <v>119</v>
      </c>
      <c r="W505" t="s">
        <v>56</v>
      </c>
      <c r="X505" s="6"/>
      <c r="Y505" s="6" t="s">
        <v>57</v>
      </c>
      <c r="Z505" s="6" t="s">
        <v>61</v>
      </c>
      <c r="AC505" s="11">
        <v>1</v>
      </c>
      <c r="AJ505" s="12">
        <f t="shared" si="39"/>
        <v>15</v>
      </c>
      <c r="AK505" s="24">
        <f>AJ505/1.1</f>
        <v>13.636363636363635</v>
      </c>
      <c r="AL505" s="13">
        <f t="shared" si="40"/>
        <v>1</v>
      </c>
      <c r="AM505" s="14">
        <v>2.3599999999999999E-2</v>
      </c>
      <c r="AN505" s="14">
        <v>2.9750000000000001</v>
      </c>
      <c r="AO505" s="13">
        <f t="shared" si="42"/>
        <v>74.436080804008085</v>
      </c>
      <c r="AQ505" s="12">
        <f t="shared" si="41"/>
        <v>2.5000000000000001E-2</v>
      </c>
    </row>
    <row r="506" spans="1:45" ht="12.75" customHeight="1" x14ac:dyDescent="0.2">
      <c r="A506" s="6">
        <v>137</v>
      </c>
      <c r="B506" s="6">
        <v>8</v>
      </c>
      <c r="C506" s="7">
        <v>40165</v>
      </c>
      <c r="D506" s="6" t="s">
        <v>44</v>
      </c>
      <c r="E506" s="8" t="s">
        <v>207</v>
      </c>
      <c r="F506" s="9" t="s">
        <v>208</v>
      </c>
      <c r="G506" s="9" t="s">
        <v>209</v>
      </c>
      <c r="H506" s="9" t="s">
        <v>48</v>
      </c>
      <c r="I506" s="6" t="s">
        <v>100</v>
      </c>
      <c r="J506" s="6">
        <v>2</v>
      </c>
      <c r="K506" s="6">
        <v>2</v>
      </c>
      <c r="L506" s="6" t="s">
        <v>167</v>
      </c>
      <c r="M506" s="6" t="s">
        <v>210</v>
      </c>
      <c r="N506" s="6"/>
      <c r="O506" s="6"/>
      <c r="P506" s="10">
        <v>17</v>
      </c>
      <c r="Q506" s="10" t="str">
        <f t="shared" si="38"/>
        <v>15-20</v>
      </c>
      <c r="R506" s="6" t="s">
        <v>159</v>
      </c>
      <c r="S506" s="6">
        <v>4</v>
      </c>
      <c r="T506" t="s">
        <v>217</v>
      </c>
      <c r="U506" t="s">
        <v>69</v>
      </c>
      <c r="V506" t="s">
        <v>70</v>
      </c>
      <c r="W506" t="s">
        <v>56</v>
      </c>
      <c r="X506" s="6"/>
      <c r="Y506" s="6" t="s">
        <v>57</v>
      </c>
      <c r="Z506" s="6" t="s">
        <v>64</v>
      </c>
      <c r="AD506" s="11">
        <v>1</v>
      </c>
      <c r="AJ506" s="12">
        <f t="shared" si="39"/>
        <v>25</v>
      </c>
      <c r="AL506" s="13">
        <f t="shared" si="40"/>
        <v>1</v>
      </c>
      <c r="AM506" s="14">
        <v>1.14E-2</v>
      </c>
      <c r="AN506" s="14">
        <v>3.1280000000000001</v>
      </c>
      <c r="AO506" s="13">
        <f t="shared" si="42"/>
        <v>268.94359042953022</v>
      </c>
      <c r="AQ506" s="12">
        <f t="shared" si="41"/>
        <v>2.5000000000000001E-2</v>
      </c>
    </row>
    <row r="507" spans="1:45" ht="12.75" customHeight="1" x14ac:dyDescent="0.2">
      <c r="A507" s="6">
        <v>137</v>
      </c>
      <c r="B507" s="6">
        <v>8</v>
      </c>
      <c r="C507" s="7">
        <v>40165</v>
      </c>
      <c r="D507" s="6" t="s">
        <v>44</v>
      </c>
      <c r="E507" s="8" t="s">
        <v>207</v>
      </c>
      <c r="F507" s="9" t="s">
        <v>208</v>
      </c>
      <c r="G507" s="9" t="s">
        <v>209</v>
      </c>
      <c r="H507" s="9" t="s">
        <v>48</v>
      </c>
      <c r="I507" s="6" t="s">
        <v>100</v>
      </c>
      <c r="J507" s="6">
        <v>2</v>
      </c>
      <c r="K507" s="6">
        <v>2</v>
      </c>
      <c r="L507" s="6" t="s">
        <v>167</v>
      </c>
      <c r="M507" s="6" t="s">
        <v>210</v>
      </c>
      <c r="N507" s="6"/>
      <c r="O507" s="6"/>
      <c r="P507" s="10">
        <v>17</v>
      </c>
      <c r="Q507" s="10" t="str">
        <f t="shared" si="38"/>
        <v>15-20</v>
      </c>
      <c r="R507" s="6" t="s">
        <v>159</v>
      </c>
      <c r="S507" s="6">
        <v>5</v>
      </c>
      <c r="T507" s="16" t="s">
        <v>160</v>
      </c>
      <c r="U507" t="s">
        <v>54</v>
      </c>
      <c r="V507" s="16" t="s">
        <v>63</v>
      </c>
      <c r="W507" s="16" t="s">
        <v>56</v>
      </c>
      <c r="X507" s="6"/>
      <c r="Y507" s="6" t="s">
        <v>57</v>
      </c>
      <c r="Z507" s="6" t="s">
        <v>58</v>
      </c>
      <c r="AD507" s="11">
        <v>1</v>
      </c>
      <c r="AJ507" s="12">
        <f t="shared" si="39"/>
        <v>25</v>
      </c>
      <c r="AK507" s="14">
        <f>AJ507/1.11359</f>
        <v>22.449914241327598</v>
      </c>
      <c r="AL507" s="13">
        <f t="shared" si="40"/>
        <v>1</v>
      </c>
      <c r="AM507" s="14">
        <v>1.4800000000000001E-2</v>
      </c>
      <c r="AN507" s="14">
        <v>3.1669999999999998</v>
      </c>
      <c r="AO507" s="13">
        <f t="shared" si="42"/>
        <v>395.8564474704969</v>
      </c>
      <c r="AQ507" s="12">
        <f t="shared" si="41"/>
        <v>2.5000000000000001E-2</v>
      </c>
    </row>
    <row r="508" spans="1:45" ht="12.75" customHeight="1" x14ac:dyDescent="0.2">
      <c r="A508" s="6">
        <v>137</v>
      </c>
      <c r="B508" s="6">
        <v>8</v>
      </c>
      <c r="C508" s="7">
        <v>40165</v>
      </c>
      <c r="D508" s="6" t="s">
        <v>44</v>
      </c>
      <c r="E508" s="8" t="s">
        <v>207</v>
      </c>
      <c r="F508" s="9" t="s">
        <v>208</v>
      </c>
      <c r="G508" s="9" t="s">
        <v>209</v>
      </c>
      <c r="H508" s="9" t="s">
        <v>48</v>
      </c>
      <c r="I508" s="6" t="s">
        <v>100</v>
      </c>
      <c r="J508" s="6">
        <v>2</v>
      </c>
      <c r="K508" s="6">
        <v>2</v>
      </c>
      <c r="L508" s="6" t="s">
        <v>167</v>
      </c>
      <c r="M508" s="6" t="s">
        <v>210</v>
      </c>
      <c r="N508" s="6"/>
      <c r="O508" s="6"/>
      <c r="P508" s="10">
        <v>17</v>
      </c>
      <c r="Q508" s="10" t="str">
        <f t="shared" si="38"/>
        <v>15-20</v>
      </c>
      <c r="R508" s="6" t="s">
        <v>159</v>
      </c>
      <c r="S508" s="6">
        <v>6</v>
      </c>
      <c r="T508" t="s">
        <v>194</v>
      </c>
      <c r="U508" t="s">
        <v>195</v>
      </c>
      <c r="V508" t="s">
        <v>163</v>
      </c>
      <c r="W508" t="s">
        <v>56</v>
      </c>
      <c r="X508" s="6"/>
      <c r="Y508" s="6" t="s">
        <v>57</v>
      </c>
      <c r="Z508" s="6" t="s">
        <v>61</v>
      </c>
      <c r="AC508" s="11">
        <v>1</v>
      </c>
      <c r="AJ508" s="12">
        <f t="shared" si="39"/>
        <v>15</v>
      </c>
      <c r="AL508" s="13">
        <f t="shared" si="40"/>
        <v>1</v>
      </c>
      <c r="AM508" s="14">
        <v>2.0199999999999999E-2</v>
      </c>
      <c r="AN508" s="14">
        <v>2.9594999999999998</v>
      </c>
      <c r="AO508" s="13">
        <f t="shared" si="42"/>
        <v>61.093281166361997</v>
      </c>
      <c r="AQ508" s="12">
        <f t="shared" si="41"/>
        <v>2.5000000000000001E-2</v>
      </c>
    </row>
    <row r="509" spans="1:45" ht="12.75" customHeight="1" x14ac:dyDescent="0.2">
      <c r="A509" s="6">
        <v>137</v>
      </c>
      <c r="B509" s="6">
        <v>8</v>
      </c>
      <c r="C509" s="7">
        <v>40165</v>
      </c>
      <c r="D509" s="6" t="s">
        <v>44</v>
      </c>
      <c r="E509" s="8" t="s">
        <v>207</v>
      </c>
      <c r="F509" s="9" t="s">
        <v>208</v>
      </c>
      <c r="G509" s="9" t="s">
        <v>209</v>
      </c>
      <c r="H509" s="9" t="s">
        <v>48</v>
      </c>
      <c r="I509" s="6" t="s">
        <v>100</v>
      </c>
      <c r="J509" s="6">
        <v>2</v>
      </c>
      <c r="K509" s="6">
        <v>2</v>
      </c>
      <c r="L509" s="6" t="s">
        <v>167</v>
      </c>
      <c r="M509" s="6" t="s">
        <v>210</v>
      </c>
      <c r="N509" s="6"/>
      <c r="O509" s="6"/>
      <c r="P509" s="10">
        <v>17</v>
      </c>
      <c r="Q509" s="10" t="str">
        <f t="shared" si="38"/>
        <v>15-20</v>
      </c>
      <c r="R509" s="6" t="s">
        <v>159</v>
      </c>
      <c r="S509" s="6">
        <v>7</v>
      </c>
      <c r="T509" t="s">
        <v>140</v>
      </c>
      <c r="U509" t="s">
        <v>66</v>
      </c>
      <c r="V509" t="s">
        <v>119</v>
      </c>
      <c r="W509" t="s">
        <v>56</v>
      </c>
      <c r="X509" s="6"/>
      <c r="Y509" s="6" t="s">
        <v>57</v>
      </c>
      <c r="Z509" s="6" t="s">
        <v>61</v>
      </c>
      <c r="AD509" s="11">
        <v>1</v>
      </c>
      <c r="AJ509" s="12">
        <f t="shared" si="39"/>
        <v>25</v>
      </c>
      <c r="AK509" s="14">
        <f>AJ509/1.03416</f>
        <v>24.17420901988087</v>
      </c>
      <c r="AL509" s="13">
        <f t="shared" si="40"/>
        <v>1</v>
      </c>
      <c r="AM509" s="14">
        <v>2.2499999999999999E-2</v>
      </c>
      <c r="AN509" s="14">
        <v>3</v>
      </c>
      <c r="AO509" s="13">
        <f t="shared" si="42"/>
        <v>351.5625</v>
      </c>
      <c r="AQ509" s="12">
        <f t="shared" si="41"/>
        <v>2.5000000000000001E-2</v>
      </c>
    </row>
    <row r="510" spans="1:45" ht="12.75" customHeight="1" x14ac:dyDescent="0.2">
      <c r="A510" s="6">
        <v>137</v>
      </c>
      <c r="B510" s="6">
        <v>8</v>
      </c>
      <c r="C510" s="7">
        <v>40165</v>
      </c>
      <c r="D510" s="6" t="s">
        <v>44</v>
      </c>
      <c r="E510" s="8" t="s">
        <v>207</v>
      </c>
      <c r="F510" s="9" t="s">
        <v>208</v>
      </c>
      <c r="G510" s="9" t="s">
        <v>209</v>
      </c>
      <c r="H510" s="9" t="s">
        <v>48</v>
      </c>
      <c r="I510" s="6" t="s">
        <v>100</v>
      </c>
      <c r="J510" s="6">
        <v>2</v>
      </c>
      <c r="K510" s="6">
        <v>2</v>
      </c>
      <c r="L510" s="6" t="s">
        <v>167</v>
      </c>
      <c r="M510" s="6" t="s">
        <v>210</v>
      </c>
      <c r="N510" s="6"/>
      <c r="O510" s="6"/>
      <c r="P510" s="10">
        <v>17</v>
      </c>
      <c r="Q510" s="10" t="str">
        <f t="shared" si="38"/>
        <v>15-20</v>
      </c>
      <c r="R510" s="6" t="s">
        <v>159</v>
      </c>
      <c r="S510" s="6">
        <v>8</v>
      </c>
      <c r="T510" t="s">
        <v>213</v>
      </c>
      <c r="U510" t="s">
        <v>162</v>
      </c>
      <c r="V510" t="s">
        <v>163</v>
      </c>
      <c r="W510" t="s">
        <v>56</v>
      </c>
      <c r="X510" s="6"/>
      <c r="Y510" s="10" t="s">
        <v>57</v>
      </c>
      <c r="Z510" s="10" t="s">
        <v>61</v>
      </c>
      <c r="AB510" s="11">
        <v>1</v>
      </c>
      <c r="AJ510" s="12">
        <f t="shared" si="39"/>
        <v>7.5</v>
      </c>
      <c r="AL510" s="13">
        <f t="shared" si="40"/>
        <v>1</v>
      </c>
      <c r="AM510" s="14">
        <v>3.49E-2</v>
      </c>
      <c r="AN510" s="14">
        <v>2.9108999999999998</v>
      </c>
      <c r="AO510" s="13">
        <f t="shared" si="42"/>
        <v>12.30385653569728</v>
      </c>
      <c r="AQ510" s="12">
        <f t="shared" si="41"/>
        <v>2.5000000000000001E-2</v>
      </c>
    </row>
    <row r="511" spans="1:45" ht="12.75" customHeight="1" x14ac:dyDescent="0.2">
      <c r="A511" s="6">
        <v>137</v>
      </c>
      <c r="B511" s="6">
        <v>8</v>
      </c>
      <c r="C511" s="7">
        <v>40165</v>
      </c>
      <c r="D511" s="6" t="s">
        <v>44</v>
      </c>
      <c r="E511" s="8" t="s">
        <v>207</v>
      </c>
      <c r="F511" s="9" t="s">
        <v>208</v>
      </c>
      <c r="G511" s="9" t="s">
        <v>209</v>
      </c>
      <c r="H511" s="9" t="s">
        <v>48</v>
      </c>
      <c r="I511" s="6" t="s">
        <v>100</v>
      </c>
      <c r="J511" s="6">
        <v>2</v>
      </c>
      <c r="K511" s="6">
        <v>2</v>
      </c>
      <c r="L511" s="6" t="s">
        <v>167</v>
      </c>
      <c r="M511" s="6" t="s">
        <v>210</v>
      </c>
      <c r="N511" s="6"/>
      <c r="O511" s="6"/>
      <c r="P511" s="10">
        <v>17</v>
      </c>
      <c r="Q511" s="10" t="str">
        <f t="shared" si="38"/>
        <v>15-20</v>
      </c>
      <c r="R511" s="6" t="s">
        <v>159</v>
      </c>
      <c r="S511" s="6">
        <v>9</v>
      </c>
      <c r="T511" t="s">
        <v>53</v>
      </c>
      <c r="U511" t="s">
        <v>54</v>
      </c>
      <c r="V511" t="s">
        <v>55</v>
      </c>
      <c r="W511" t="s">
        <v>56</v>
      </c>
      <c r="X511" s="6"/>
      <c r="Y511" s="6" t="s">
        <v>57</v>
      </c>
      <c r="Z511" s="6" t="s">
        <v>58</v>
      </c>
      <c r="AA511" s="11">
        <v>1</v>
      </c>
      <c r="AB511" s="11">
        <v>1</v>
      </c>
      <c r="AJ511" s="12">
        <f t="shared" si="39"/>
        <v>5</v>
      </c>
      <c r="AL511" s="13">
        <f t="shared" si="40"/>
        <v>2</v>
      </c>
      <c r="AM511" s="14">
        <v>9.2999999999999992E-3</v>
      </c>
      <c r="AN511" s="14">
        <v>3.07</v>
      </c>
      <c r="AO511" s="13">
        <f t="shared" si="42"/>
        <v>1.3011305135240103</v>
      </c>
      <c r="AQ511" s="12">
        <f t="shared" si="41"/>
        <v>0.05</v>
      </c>
    </row>
    <row r="512" spans="1:45" ht="12.75" customHeight="1" x14ac:dyDescent="0.2">
      <c r="A512" s="6">
        <v>137</v>
      </c>
      <c r="B512" s="6">
        <v>8</v>
      </c>
      <c r="C512" s="7">
        <v>40165</v>
      </c>
      <c r="D512" s="6" t="s">
        <v>44</v>
      </c>
      <c r="E512" s="8" t="s">
        <v>207</v>
      </c>
      <c r="F512" s="9" t="s">
        <v>208</v>
      </c>
      <c r="G512" s="9" t="s">
        <v>209</v>
      </c>
      <c r="H512" s="9" t="s">
        <v>48</v>
      </c>
      <c r="I512" s="6" t="s">
        <v>100</v>
      </c>
      <c r="J512" s="6">
        <v>2</v>
      </c>
      <c r="K512" s="6">
        <v>2</v>
      </c>
      <c r="L512" s="6" t="s">
        <v>167</v>
      </c>
      <c r="M512" s="6" t="s">
        <v>210</v>
      </c>
      <c r="N512" s="6"/>
      <c r="O512" s="6"/>
      <c r="P512" s="10">
        <v>17</v>
      </c>
      <c r="Q512" s="10" t="str">
        <f t="shared" si="38"/>
        <v>15-20</v>
      </c>
      <c r="R512" s="6" t="s">
        <v>159</v>
      </c>
      <c r="S512" s="6">
        <v>10</v>
      </c>
      <c r="T512" t="s">
        <v>106</v>
      </c>
      <c r="U512" t="s">
        <v>54</v>
      </c>
      <c r="V512" t="s">
        <v>107</v>
      </c>
      <c r="W512" t="s">
        <v>56</v>
      </c>
      <c r="X512" s="6"/>
      <c r="Y512" s="6" t="s">
        <v>57</v>
      </c>
      <c r="Z512" s="6" t="s">
        <v>61</v>
      </c>
      <c r="AA512" s="11">
        <v>1</v>
      </c>
      <c r="AJ512" s="12">
        <f t="shared" si="39"/>
        <v>2.5</v>
      </c>
      <c r="AL512" s="13">
        <f t="shared" si="40"/>
        <v>1</v>
      </c>
      <c r="AM512" s="14">
        <v>2.1299999999999999E-2</v>
      </c>
      <c r="AN512" s="14">
        <v>2.8235000000000001</v>
      </c>
      <c r="AO512" s="13">
        <f t="shared" si="42"/>
        <v>0.28311522044385118</v>
      </c>
      <c r="AQ512" s="12">
        <f t="shared" si="41"/>
        <v>2.5000000000000001E-2</v>
      </c>
    </row>
    <row r="513" spans="1:46" ht="12.75" customHeight="1" x14ac:dyDescent="0.2">
      <c r="A513" s="6">
        <v>138</v>
      </c>
      <c r="B513" s="6">
        <v>8</v>
      </c>
      <c r="C513" s="7">
        <v>40165</v>
      </c>
      <c r="D513" s="6" t="s">
        <v>44</v>
      </c>
      <c r="E513" s="8" t="s">
        <v>207</v>
      </c>
      <c r="F513" s="9" t="s">
        <v>208</v>
      </c>
      <c r="G513" s="9" t="s">
        <v>209</v>
      </c>
      <c r="H513" s="9" t="s">
        <v>48</v>
      </c>
      <c r="I513" s="6" t="s">
        <v>100</v>
      </c>
      <c r="J513" s="6">
        <v>2</v>
      </c>
      <c r="K513" s="6">
        <v>3</v>
      </c>
      <c r="L513" s="6" t="s">
        <v>167</v>
      </c>
      <c r="M513" s="6" t="s">
        <v>210</v>
      </c>
      <c r="N513" s="6"/>
      <c r="O513" s="6"/>
      <c r="P513" s="10">
        <v>17</v>
      </c>
      <c r="Q513" s="10" t="str">
        <f t="shared" si="38"/>
        <v>15-20</v>
      </c>
      <c r="R513" s="6" t="s">
        <v>159</v>
      </c>
      <c r="S513" s="6">
        <v>1</v>
      </c>
      <c r="T513" t="s">
        <v>121</v>
      </c>
      <c r="U513" t="s">
        <v>54</v>
      </c>
      <c r="V513" t="s">
        <v>55</v>
      </c>
      <c r="W513" t="s">
        <v>56</v>
      </c>
      <c r="X513" s="6"/>
      <c r="Y513" s="6" t="s">
        <v>57</v>
      </c>
      <c r="Z513" s="6" t="s">
        <v>58</v>
      </c>
      <c r="AC513" s="11">
        <v>1</v>
      </c>
      <c r="AD513" s="11">
        <v>3</v>
      </c>
      <c r="AJ513" s="12">
        <f t="shared" si="39"/>
        <v>22.5</v>
      </c>
      <c r="AK513">
        <f>AJ513/1.08175</f>
        <v>20.799630228795934</v>
      </c>
      <c r="AL513" s="13">
        <f t="shared" si="40"/>
        <v>4</v>
      </c>
      <c r="AM513" s="14">
        <v>1.4500000000000001E-2</v>
      </c>
      <c r="AN513" s="14">
        <v>3.0529999999999999</v>
      </c>
      <c r="AO513" s="13">
        <f t="shared" si="42"/>
        <v>194.79653614691557</v>
      </c>
      <c r="AQ513" s="12">
        <f t="shared" si="41"/>
        <v>0.1</v>
      </c>
      <c r="AS513" s="12" t="s">
        <v>218</v>
      </c>
    </row>
    <row r="514" spans="1:46" ht="12.75" customHeight="1" x14ac:dyDescent="0.2">
      <c r="A514" s="6">
        <v>138</v>
      </c>
      <c r="B514" s="6">
        <v>8</v>
      </c>
      <c r="C514" s="7">
        <v>40165</v>
      </c>
      <c r="D514" s="6" t="s">
        <v>44</v>
      </c>
      <c r="E514" s="8" t="s">
        <v>207</v>
      </c>
      <c r="F514" s="9" t="s">
        <v>208</v>
      </c>
      <c r="G514" s="9" t="s">
        <v>209</v>
      </c>
      <c r="H514" s="9" t="s">
        <v>48</v>
      </c>
      <c r="I514" s="6" t="s">
        <v>100</v>
      </c>
      <c r="J514" s="6">
        <v>2</v>
      </c>
      <c r="K514" s="6">
        <v>3</v>
      </c>
      <c r="L514" s="6" t="s">
        <v>167</v>
      </c>
      <c r="M514" s="6" t="s">
        <v>210</v>
      </c>
      <c r="N514" s="6"/>
      <c r="O514" s="6"/>
      <c r="P514" s="10">
        <v>17</v>
      </c>
      <c r="Q514" s="10" t="str">
        <f t="shared" ref="Q514:Q577" si="43">IF(P514&lt;=5,"0-5",IF(P514&lt;=10,"5-10",IF(P514&lt;=15,"10-15",IF(P514&lt;=20,"15-20",IF(P514&lt;=25,"20-25",IF(P514&lt;=30,"25-30",IF(P514&lt;=35,"30-35","35-40")))))))</f>
        <v>15-20</v>
      </c>
      <c r="R514" s="6" t="s">
        <v>159</v>
      </c>
      <c r="S514" s="6">
        <v>2</v>
      </c>
      <c r="T514" t="s">
        <v>118</v>
      </c>
      <c r="U514" t="s">
        <v>66</v>
      </c>
      <c r="V514" t="s">
        <v>119</v>
      </c>
      <c r="W514" t="s">
        <v>56</v>
      </c>
      <c r="X514" s="6"/>
      <c r="Y514" s="6" t="s">
        <v>57</v>
      </c>
      <c r="Z514" s="6" t="s">
        <v>61</v>
      </c>
      <c r="AC514" s="11">
        <v>2</v>
      </c>
      <c r="AD514" s="11">
        <v>1</v>
      </c>
      <c r="AJ514" s="12">
        <f t="shared" ref="AJ514:AJ577" si="44">((AA514*2.5)+(AB514*7.5)+(AC514*15)+(AD514*25)+(AE514*35)+(AF514*45)+(AG514*45)+(AH514*65)+(AI514*80))/SUM(AA514:AI514)</f>
        <v>18.333333333333332</v>
      </c>
      <c r="AK514" s="24">
        <f>AJ514/1.1</f>
        <v>16.666666666666664</v>
      </c>
      <c r="AL514" s="13">
        <f t="shared" ref="AL514:AL577" si="45">SUM(AA514:AI514)</f>
        <v>3</v>
      </c>
      <c r="AM514" s="14">
        <v>2.3599999999999999E-2</v>
      </c>
      <c r="AN514" s="14">
        <v>2.9750000000000001</v>
      </c>
      <c r="AO514" s="13">
        <f t="shared" si="42"/>
        <v>135.2244648577105</v>
      </c>
      <c r="AQ514" s="12">
        <f t="shared" ref="AQ514:AQ577" si="46">AL514/40</f>
        <v>7.4999999999999997E-2</v>
      </c>
    </row>
    <row r="515" spans="1:46" ht="12.75" customHeight="1" x14ac:dyDescent="0.2">
      <c r="A515" s="6">
        <v>138</v>
      </c>
      <c r="B515" s="6">
        <v>8</v>
      </c>
      <c r="C515" s="7">
        <v>40165</v>
      </c>
      <c r="D515" s="6" t="s">
        <v>44</v>
      </c>
      <c r="E515" s="8" t="s">
        <v>207</v>
      </c>
      <c r="F515" s="9" t="s">
        <v>208</v>
      </c>
      <c r="G515" s="9" t="s">
        <v>209</v>
      </c>
      <c r="H515" s="9" t="s">
        <v>48</v>
      </c>
      <c r="I515" s="6" t="s">
        <v>100</v>
      </c>
      <c r="J515" s="6">
        <v>2</v>
      </c>
      <c r="K515" s="6">
        <v>3</v>
      </c>
      <c r="L515" s="6" t="s">
        <v>167</v>
      </c>
      <c r="M515" s="6" t="s">
        <v>210</v>
      </c>
      <c r="N515" s="6"/>
      <c r="O515" s="6"/>
      <c r="P515" s="10">
        <v>17</v>
      </c>
      <c r="Q515" s="10" t="str">
        <f t="shared" si="43"/>
        <v>15-20</v>
      </c>
      <c r="R515" s="6" t="s">
        <v>159</v>
      </c>
      <c r="S515" s="6">
        <v>3</v>
      </c>
      <c r="T515" t="s">
        <v>213</v>
      </c>
      <c r="U515" t="s">
        <v>162</v>
      </c>
      <c r="V515" t="s">
        <v>163</v>
      </c>
      <c r="W515" t="s">
        <v>56</v>
      </c>
      <c r="X515" s="6"/>
      <c r="Y515" s="10" t="s">
        <v>57</v>
      </c>
      <c r="Z515" s="10" t="s">
        <v>61</v>
      </c>
      <c r="AB515" s="11">
        <v>3</v>
      </c>
      <c r="AJ515" s="12">
        <f t="shared" si="44"/>
        <v>7.5</v>
      </c>
      <c r="AL515" s="13">
        <f t="shared" si="45"/>
        <v>3</v>
      </c>
      <c r="AM515" s="14">
        <v>3.49E-2</v>
      </c>
      <c r="AN515" s="14">
        <v>2.9108999999999998</v>
      </c>
      <c r="AO515" s="13">
        <f t="shared" si="42"/>
        <v>12.30385653569728</v>
      </c>
      <c r="AQ515" s="12">
        <f t="shared" si="46"/>
        <v>7.4999999999999997E-2</v>
      </c>
    </row>
    <row r="516" spans="1:46" ht="12.75" customHeight="1" x14ac:dyDescent="0.2">
      <c r="A516" s="6">
        <v>138</v>
      </c>
      <c r="B516" s="6">
        <v>8</v>
      </c>
      <c r="C516" s="7">
        <v>40165</v>
      </c>
      <c r="D516" s="6" t="s">
        <v>44</v>
      </c>
      <c r="E516" s="8" t="s">
        <v>207</v>
      </c>
      <c r="F516" s="9" t="s">
        <v>208</v>
      </c>
      <c r="G516" s="9" t="s">
        <v>209</v>
      </c>
      <c r="H516" s="9" t="s">
        <v>48</v>
      </c>
      <c r="I516" s="6" t="s">
        <v>100</v>
      </c>
      <c r="J516" s="6">
        <v>2</v>
      </c>
      <c r="K516" s="6">
        <v>3</v>
      </c>
      <c r="L516" s="6" t="s">
        <v>167</v>
      </c>
      <c r="M516" s="6" t="s">
        <v>210</v>
      </c>
      <c r="N516" s="6"/>
      <c r="O516" s="6"/>
      <c r="P516" s="10">
        <v>17</v>
      </c>
      <c r="Q516" s="10" t="str">
        <f t="shared" si="43"/>
        <v>15-20</v>
      </c>
      <c r="R516" s="6" t="s">
        <v>159</v>
      </c>
      <c r="S516" s="6">
        <v>5</v>
      </c>
      <c r="T516" t="s">
        <v>194</v>
      </c>
      <c r="U516" t="s">
        <v>195</v>
      </c>
      <c r="V516" t="s">
        <v>163</v>
      </c>
      <c r="W516" t="s">
        <v>56</v>
      </c>
      <c r="X516" s="6"/>
      <c r="Y516" s="6" t="s">
        <v>57</v>
      </c>
      <c r="Z516" s="6" t="s">
        <v>61</v>
      </c>
      <c r="AC516" s="11">
        <v>1</v>
      </c>
      <c r="AJ516" s="12">
        <f t="shared" si="44"/>
        <v>15</v>
      </c>
      <c r="AL516" s="13">
        <f t="shared" si="45"/>
        <v>1</v>
      </c>
      <c r="AM516" s="14">
        <v>2.0199999999999999E-2</v>
      </c>
      <c r="AN516" s="14">
        <v>2.9594999999999998</v>
      </c>
      <c r="AO516" s="13">
        <f t="shared" si="42"/>
        <v>61.093281166361997</v>
      </c>
      <c r="AQ516" s="12">
        <f t="shared" si="46"/>
        <v>2.5000000000000001E-2</v>
      </c>
    </row>
    <row r="517" spans="1:46" ht="12.75" customHeight="1" x14ac:dyDescent="0.2">
      <c r="A517" s="6">
        <v>138</v>
      </c>
      <c r="B517" s="6">
        <v>8</v>
      </c>
      <c r="C517" s="7">
        <v>40165</v>
      </c>
      <c r="D517" s="6" t="s">
        <v>44</v>
      </c>
      <c r="E517" s="8" t="s">
        <v>207</v>
      </c>
      <c r="F517" s="9" t="s">
        <v>208</v>
      </c>
      <c r="G517" s="9" t="s">
        <v>209</v>
      </c>
      <c r="H517" s="9" t="s">
        <v>48</v>
      </c>
      <c r="I517" s="6" t="s">
        <v>100</v>
      </c>
      <c r="J517" s="6">
        <v>2</v>
      </c>
      <c r="K517" s="6">
        <v>3</v>
      </c>
      <c r="L517" s="6" t="s">
        <v>167</v>
      </c>
      <c r="M517" s="6" t="s">
        <v>210</v>
      </c>
      <c r="N517" s="6"/>
      <c r="O517" s="6"/>
      <c r="P517" s="10">
        <v>17</v>
      </c>
      <c r="Q517" s="10" t="str">
        <f t="shared" si="43"/>
        <v>15-20</v>
      </c>
      <c r="R517" s="6" t="s">
        <v>159</v>
      </c>
      <c r="S517" s="6">
        <v>6</v>
      </c>
      <c r="T517" t="s">
        <v>80</v>
      </c>
      <c r="U517" t="s">
        <v>54</v>
      </c>
      <c r="V517" t="s">
        <v>81</v>
      </c>
      <c r="W517" t="s">
        <v>56</v>
      </c>
      <c r="X517" s="6"/>
      <c r="Y517" s="10" t="s">
        <v>57</v>
      </c>
      <c r="Z517" s="10" t="s">
        <v>61</v>
      </c>
      <c r="AC517" s="11">
        <v>2</v>
      </c>
      <c r="AJ517" s="12">
        <f t="shared" si="44"/>
        <v>15</v>
      </c>
      <c r="AK517">
        <f>AJ517/1.08</f>
        <v>13.888888888888888</v>
      </c>
      <c r="AL517" s="13">
        <f t="shared" si="45"/>
        <v>2</v>
      </c>
      <c r="AM517" s="14">
        <v>2.29E-2</v>
      </c>
      <c r="AN517" s="14">
        <v>2.9580000000000002</v>
      </c>
      <c r="AO517" s="13">
        <f t="shared" si="42"/>
        <v>68.97844927320179</v>
      </c>
      <c r="AQ517" s="12">
        <f t="shared" si="46"/>
        <v>0.05</v>
      </c>
    </row>
    <row r="518" spans="1:46" ht="12.75" customHeight="1" x14ac:dyDescent="0.2">
      <c r="A518" s="6">
        <v>138</v>
      </c>
      <c r="B518" s="6">
        <v>8</v>
      </c>
      <c r="C518" s="7">
        <v>40165</v>
      </c>
      <c r="D518" s="6" t="s">
        <v>44</v>
      </c>
      <c r="E518" s="8" t="s">
        <v>207</v>
      </c>
      <c r="F518" s="9" t="s">
        <v>208</v>
      </c>
      <c r="G518" s="9" t="s">
        <v>209</v>
      </c>
      <c r="H518" s="9" t="s">
        <v>48</v>
      </c>
      <c r="I518" s="6" t="s">
        <v>100</v>
      </c>
      <c r="J518" s="6">
        <v>2</v>
      </c>
      <c r="K518" s="6">
        <v>3</v>
      </c>
      <c r="L518" s="6" t="s">
        <v>167</v>
      </c>
      <c r="M518" s="6" t="s">
        <v>210</v>
      </c>
      <c r="N518" s="6"/>
      <c r="O518" s="6"/>
      <c r="P518" s="10">
        <v>17</v>
      </c>
      <c r="Q518" s="10" t="str">
        <f t="shared" si="43"/>
        <v>15-20</v>
      </c>
      <c r="R518" s="6" t="s">
        <v>159</v>
      </c>
      <c r="S518" s="6">
        <v>7</v>
      </c>
      <c r="T518" t="s">
        <v>214</v>
      </c>
      <c r="U518" t="s">
        <v>104</v>
      </c>
      <c r="V518" t="s">
        <v>215</v>
      </c>
      <c r="W518" t="s">
        <v>56</v>
      </c>
      <c r="X518" s="6"/>
      <c r="Y518" s="10" t="s">
        <v>57</v>
      </c>
      <c r="Z518" s="10" t="s">
        <v>61</v>
      </c>
      <c r="AA518" s="11">
        <v>2</v>
      </c>
      <c r="AJ518" s="12">
        <f t="shared" si="44"/>
        <v>2.5</v>
      </c>
      <c r="AL518" s="13">
        <f t="shared" si="45"/>
        <v>2</v>
      </c>
      <c r="AM518" s="14">
        <v>9.1000000000000004E-3</v>
      </c>
      <c r="AN518" s="14">
        <v>3</v>
      </c>
      <c r="AO518" s="13">
        <f t="shared" si="42"/>
        <v>0.14218749999999999</v>
      </c>
      <c r="AQ518" s="12">
        <f t="shared" si="46"/>
        <v>0.05</v>
      </c>
    </row>
    <row r="519" spans="1:46" ht="12.75" customHeight="1" x14ac:dyDescent="0.2">
      <c r="A519" s="6">
        <v>138</v>
      </c>
      <c r="B519" s="6">
        <v>8</v>
      </c>
      <c r="C519" s="7">
        <v>40165</v>
      </c>
      <c r="D519" s="6" t="s">
        <v>44</v>
      </c>
      <c r="E519" s="8" t="s">
        <v>207</v>
      </c>
      <c r="F519" s="9" t="s">
        <v>208</v>
      </c>
      <c r="G519" s="9" t="s">
        <v>209</v>
      </c>
      <c r="H519" s="9" t="s">
        <v>48</v>
      </c>
      <c r="I519" s="6" t="s">
        <v>100</v>
      </c>
      <c r="J519" s="6">
        <v>2</v>
      </c>
      <c r="K519" s="6">
        <v>3</v>
      </c>
      <c r="L519" s="6" t="s">
        <v>167</v>
      </c>
      <c r="M519" s="6" t="s">
        <v>210</v>
      </c>
      <c r="N519" s="6"/>
      <c r="O519" s="6"/>
      <c r="P519" s="10">
        <v>17</v>
      </c>
      <c r="Q519" s="10" t="str">
        <f t="shared" si="43"/>
        <v>15-20</v>
      </c>
      <c r="R519" s="6" t="s">
        <v>159</v>
      </c>
      <c r="S519" s="6">
        <v>8</v>
      </c>
      <c r="T519" t="s">
        <v>179</v>
      </c>
      <c r="U519" t="s">
        <v>54</v>
      </c>
      <c r="V519" t="s">
        <v>55</v>
      </c>
      <c r="W519" t="s">
        <v>56</v>
      </c>
      <c r="X519" s="6"/>
      <c r="Y519" s="6" t="s">
        <v>57</v>
      </c>
      <c r="Z519" s="6" t="s">
        <v>58</v>
      </c>
      <c r="AA519" s="11">
        <v>4</v>
      </c>
      <c r="AJ519" s="12">
        <f t="shared" si="44"/>
        <v>2.5</v>
      </c>
      <c r="AL519" s="13">
        <f t="shared" si="45"/>
        <v>4</v>
      </c>
      <c r="AM519" s="14">
        <v>7.0000000000000001E-3</v>
      </c>
      <c r="AN519" s="14">
        <v>3.39</v>
      </c>
      <c r="AO519" s="13">
        <f t="shared" si="42"/>
        <v>0.1563560424508863</v>
      </c>
      <c r="AQ519" s="12">
        <f t="shared" si="46"/>
        <v>0.1</v>
      </c>
    </row>
    <row r="520" spans="1:46" ht="12.75" customHeight="1" x14ac:dyDescent="0.2">
      <c r="A520" s="6">
        <v>138</v>
      </c>
      <c r="B520" s="6">
        <v>8</v>
      </c>
      <c r="C520" s="7">
        <v>40165</v>
      </c>
      <c r="D520" s="6" t="s">
        <v>44</v>
      </c>
      <c r="E520" s="8" t="s">
        <v>207</v>
      </c>
      <c r="F520" s="9" t="s">
        <v>208</v>
      </c>
      <c r="G520" s="9" t="s">
        <v>209</v>
      </c>
      <c r="H520" s="9" t="s">
        <v>48</v>
      </c>
      <c r="I520" s="6" t="s">
        <v>100</v>
      </c>
      <c r="J520" s="6">
        <v>2</v>
      </c>
      <c r="K520" s="6">
        <v>3</v>
      </c>
      <c r="L520" s="6" t="s">
        <v>167</v>
      </c>
      <c r="M520" s="6" t="s">
        <v>210</v>
      </c>
      <c r="N520" s="6"/>
      <c r="O520" s="6"/>
      <c r="P520" s="10">
        <v>17</v>
      </c>
      <c r="Q520" s="10" t="str">
        <f t="shared" si="43"/>
        <v>15-20</v>
      </c>
      <c r="R520" s="6" t="s">
        <v>159</v>
      </c>
      <c r="S520" s="6">
        <v>9</v>
      </c>
      <c r="T520" t="s">
        <v>106</v>
      </c>
      <c r="U520" t="s">
        <v>54</v>
      </c>
      <c r="V520" t="s">
        <v>107</v>
      </c>
      <c r="W520" t="s">
        <v>56</v>
      </c>
      <c r="X520" s="6"/>
      <c r="Y520" s="6" t="s">
        <v>57</v>
      </c>
      <c r="Z520" s="6" t="s">
        <v>61</v>
      </c>
      <c r="AA520" s="11">
        <v>3</v>
      </c>
      <c r="AJ520" s="12">
        <f t="shared" si="44"/>
        <v>2.5</v>
      </c>
      <c r="AL520" s="13">
        <f t="shared" si="45"/>
        <v>3</v>
      </c>
      <c r="AM520" s="14">
        <v>2.1299999999999999E-2</v>
      </c>
      <c r="AN520" s="14">
        <v>2.8235000000000001</v>
      </c>
      <c r="AO520" s="13">
        <f t="shared" si="42"/>
        <v>0.28311522044385118</v>
      </c>
      <c r="AQ520" s="12">
        <f t="shared" si="46"/>
        <v>7.4999999999999997E-2</v>
      </c>
    </row>
    <row r="521" spans="1:46" s="17" customFormat="1" ht="12.75" customHeight="1" x14ac:dyDescent="0.2">
      <c r="A521" s="6">
        <v>139</v>
      </c>
      <c r="B521" s="6">
        <v>8</v>
      </c>
      <c r="C521" s="7">
        <v>40165</v>
      </c>
      <c r="D521" s="6" t="s">
        <v>44</v>
      </c>
      <c r="E521" s="8" t="s">
        <v>207</v>
      </c>
      <c r="F521" s="9" t="s">
        <v>208</v>
      </c>
      <c r="G521" s="9" t="s">
        <v>209</v>
      </c>
      <c r="H521" s="9" t="s">
        <v>48</v>
      </c>
      <c r="I521" s="6" t="s">
        <v>100</v>
      </c>
      <c r="J521" s="6">
        <v>2</v>
      </c>
      <c r="K521" s="6">
        <v>4</v>
      </c>
      <c r="L521" s="6" t="s">
        <v>167</v>
      </c>
      <c r="M521" s="6" t="s">
        <v>210</v>
      </c>
      <c r="N521" s="6"/>
      <c r="O521" s="6"/>
      <c r="P521" s="10">
        <v>17</v>
      </c>
      <c r="Q521" s="10" t="str">
        <f t="shared" si="43"/>
        <v>15-20</v>
      </c>
      <c r="R521" s="6" t="s">
        <v>159</v>
      </c>
      <c r="S521" s="6">
        <v>1</v>
      </c>
      <c r="T521" t="s">
        <v>183</v>
      </c>
      <c r="U521" t="s">
        <v>66</v>
      </c>
      <c r="V521" t="s">
        <v>67</v>
      </c>
      <c r="W521" t="s">
        <v>56</v>
      </c>
      <c r="X521" s="6"/>
      <c r="Y521" s="10" t="s">
        <v>57</v>
      </c>
      <c r="Z521" s="10" t="s">
        <v>58</v>
      </c>
      <c r="AA521" s="11">
        <v>1</v>
      </c>
      <c r="AB521" s="11">
        <v>1</v>
      </c>
      <c r="AC521" s="11">
        <v>1</v>
      </c>
      <c r="AD521" s="11"/>
      <c r="AE521" s="11"/>
      <c r="AF521" s="11"/>
      <c r="AG521" s="11"/>
      <c r="AH521" s="11"/>
      <c r="AI521" s="11"/>
      <c r="AJ521" s="12">
        <f t="shared" si="44"/>
        <v>8.3333333333333339</v>
      </c>
      <c r="AK521" s="12"/>
      <c r="AL521" s="13">
        <f t="shared" si="45"/>
        <v>3</v>
      </c>
      <c r="AM521" s="14">
        <v>1.6199999999999999E-2</v>
      </c>
      <c r="AN521" s="14">
        <v>3.0251999999999999</v>
      </c>
      <c r="AO521" s="13">
        <f t="shared" si="42"/>
        <v>9.8895358468262629</v>
      </c>
      <c r="AP521" s="13"/>
      <c r="AQ521" s="12">
        <f t="shared" si="46"/>
        <v>7.4999999999999997E-2</v>
      </c>
      <c r="AR521" s="12"/>
      <c r="AS521" s="12" t="s">
        <v>219</v>
      </c>
      <c r="AT521" s="15"/>
    </row>
    <row r="522" spans="1:46" ht="12.75" customHeight="1" x14ac:dyDescent="0.2">
      <c r="A522" s="6">
        <v>139</v>
      </c>
      <c r="B522" s="6">
        <v>8</v>
      </c>
      <c r="C522" s="7">
        <v>40165</v>
      </c>
      <c r="D522" s="6" t="s">
        <v>44</v>
      </c>
      <c r="E522" s="8" t="s">
        <v>207</v>
      </c>
      <c r="F522" s="9" t="s">
        <v>208</v>
      </c>
      <c r="G522" s="9" t="s">
        <v>209</v>
      </c>
      <c r="H522" s="9" t="s">
        <v>48</v>
      </c>
      <c r="I522" s="6" t="s">
        <v>100</v>
      </c>
      <c r="J522" s="6">
        <v>2</v>
      </c>
      <c r="K522" s="6">
        <v>4</v>
      </c>
      <c r="L522" s="6" t="s">
        <v>167</v>
      </c>
      <c r="M522" s="6" t="s">
        <v>210</v>
      </c>
      <c r="N522" s="6"/>
      <c r="O522" s="6"/>
      <c r="P522" s="10">
        <v>17</v>
      </c>
      <c r="Q522" s="10" t="str">
        <f t="shared" si="43"/>
        <v>15-20</v>
      </c>
      <c r="R522" s="6" t="s">
        <v>159</v>
      </c>
      <c r="S522" s="6">
        <v>2</v>
      </c>
      <c r="T522" t="s">
        <v>220</v>
      </c>
      <c r="U522" s="6" t="s">
        <v>162</v>
      </c>
      <c r="V522" s="6" t="s">
        <v>67</v>
      </c>
      <c r="W522" s="6" t="s">
        <v>56</v>
      </c>
      <c r="X522" s="6"/>
      <c r="Y522" s="10" t="s">
        <v>57</v>
      </c>
      <c r="Z522" s="10" t="s">
        <v>61</v>
      </c>
      <c r="AB522" s="11">
        <v>1</v>
      </c>
      <c r="AJ522" s="12">
        <f t="shared" si="44"/>
        <v>7.5</v>
      </c>
      <c r="AL522" s="13">
        <f t="shared" si="45"/>
        <v>1</v>
      </c>
      <c r="AM522" s="14">
        <v>1.6199999999999999E-2</v>
      </c>
      <c r="AN522" s="14">
        <v>3.0251999999999999</v>
      </c>
      <c r="AO522" s="13">
        <f t="shared" si="42"/>
        <v>7.1903552614113293</v>
      </c>
      <c r="AQ522" s="12">
        <f t="shared" si="46"/>
        <v>2.5000000000000001E-2</v>
      </c>
    </row>
    <row r="523" spans="1:46" ht="12.75" customHeight="1" x14ac:dyDescent="0.2">
      <c r="A523" s="6">
        <v>139</v>
      </c>
      <c r="B523" s="6">
        <v>8</v>
      </c>
      <c r="C523" s="7">
        <v>40165</v>
      </c>
      <c r="D523" s="6" t="s">
        <v>44</v>
      </c>
      <c r="E523" s="8" t="s">
        <v>207</v>
      </c>
      <c r="F523" s="9" t="s">
        <v>208</v>
      </c>
      <c r="G523" s="9" t="s">
        <v>209</v>
      </c>
      <c r="H523" s="9" t="s">
        <v>48</v>
      </c>
      <c r="I523" s="6" t="s">
        <v>100</v>
      </c>
      <c r="J523" s="6">
        <v>2</v>
      </c>
      <c r="K523" s="6">
        <v>4</v>
      </c>
      <c r="L523" s="6" t="s">
        <v>167</v>
      </c>
      <c r="M523" s="6" t="s">
        <v>210</v>
      </c>
      <c r="N523" s="6"/>
      <c r="O523" s="6"/>
      <c r="P523" s="10">
        <v>17</v>
      </c>
      <c r="Q523" s="10" t="str">
        <f t="shared" si="43"/>
        <v>15-20</v>
      </c>
      <c r="R523" s="6" t="s">
        <v>159</v>
      </c>
      <c r="S523" s="6">
        <v>3</v>
      </c>
      <c r="T523" t="s">
        <v>62</v>
      </c>
      <c r="U523" t="s">
        <v>54</v>
      </c>
      <c r="V523" t="s">
        <v>63</v>
      </c>
      <c r="W523" t="s">
        <v>56</v>
      </c>
      <c r="X523" s="6"/>
      <c r="Y523" s="6" t="s">
        <v>57</v>
      </c>
      <c r="Z523" s="6" t="s">
        <v>64</v>
      </c>
      <c r="AA523" s="11">
        <v>4</v>
      </c>
      <c r="AB523" s="11">
        <v>1</v>
      </c>
      <c r="AC523" s="11">
        <v>2</v>
      </c>
      <c r="AJ523" s="12">
        <f t="shared" si="44"/>
        <v>6.7857142857142856</v>
      </c>
      <c r="AK523">
        <f>AJ523/1.08687</f>
        <v>6.2433541138446049</v>
      </c>
      <c r="AL523" s="13">
        <f t="shared" si="45"/>
        <v>7</v>
      </c>
      <c r="AM523" s="14">
        <v>1.21E-2</v>
      </c>
      <c r="AN523" s="14">
        <v>3.161</v>
      </c>
      <c r="AO523" s="13">
        <f t="shared" si="42"/>
        <v>5.1458718414769899</v>
      </c>
      <c r="AQ523" s="12">
        <f t="shared" si="46"/>
        <v>0.17499999999999999</v>
      </c>
    </row>
    <row r="524" spans="1:46" ht="12.75" customHeight="1" x14ac:dyDescent="0.2">
      <c r="A524" s="6">
        <v>139</v>
      </c>
      <c r="B524" s="6">
        <v>8</v>
      </c>
      <c r="C524" s="7">
        <v>40165</v>
      </c>
      <c r="D524" s="6" t="s">
        <v>44</v>
      </c>
      <c r="E524" s="8" t="s">
        <v>207</v>
      </c>
      <c r="F524" s="9" t="s">
        <v>208</v>
      </c>
      <c r="G524" s="9" t="s">
        <v>209</v>
      </c>
      <c r="H524" s="9" t="s">
        <v>48</v>
      </c>
      <c r="I524" s="6" t="s">
        <v>100</v>
      </c>
      <c r="J524" s="6">
        <v>2</v>
      </c>
      <c r="K524" s="6">
        <v>4</v>
      </c>
      <c r="L524" s="6" t="s">
        <v>167</v>
      </c>
      <c r="M524" s="6" t="s">
        <v>210</v>
      </c>
      <c r="N524" s="6"/>
      <c r="O524" s="6"/>
      <c r="P524" s="10">
        <v>17</v>
      </c>
      <c r="Q524" s="10" t="str">
        <f t="shared" si="43"/>
        <v>15-20</v>
      </c>
      <c r="R524" s="6" t="s">
        <v>159</v>
      </c>
      <c r="S524" s="6">
        <v>4</v>
      </c>
      <c r="T524" t="s">
        <v>80</v>
      </c>
      <c r="U524" t="s">
        <v>54</v>
      </c>
      <c r="V524" t="s">
        <v>81</v>
      </c>
      <c r="W524" t="s">
        <v>56</v>
      </c>
      <c r="X524" s="6"/>
      <c r="Y524" s="10" t="s">
        <v>57</v>
      </c>
      <c r="Z524" s="10" t="s">
        <v>61</v>
      </c>
      <c r="AC524" s="11">
        <v>1</v>
      </c>
      <c r="AJ524" s="12">
        <f t="shared" si="44"/>
        <v>15</v>
      </c>
      <c r="AK524">
        <f>AJ524/1.08</f>
        <v>13.888888888888888</v>
      </c>
      <c r="AL524" s="13">
        <f t="shared" si="45"/>
        <v>1</v>
      </c>
      <c r="AM524" s="14">
        <v>2.29E-2</v>
      </c>
      <c r="AN524" s="14">
        <v>2.9580000000000002</v>
      </c>
      <c r="AO524" s="13">
        <f t="shared" si="42"/>
        <v>68.97844927320179</v>
      </c>
      <c r="AQ524" s="12">
        <f t="shared" si="46"/>
        <v>2.5000000000000001E-2</v>
      </c>
    </row>
    <row r="525" spans="1:46" ht="12.75" customHeight="1" x14ac:dyDescent="0.2">
      <c r="A525" s="6">
        <v>139</v>
      </c>
      <c r="B525" s="6">
        <v>8</v>
      </c>
      <c r="C525" s="7">
        <v>40165</v>
      </c>
      <c r="D525" s="6" t="s">
        <v>44</v>
      </c>
      <c r="E525" s="8" t="s">
        <v>207</v>
      </c>
      <c r="F525" s="9" t="s">
        <v>208</v>
      </c>
      <c r="G525" s="9" t="s">
        <v>209</v>
      </c>
      <c r="H525" s="9" t="s">
        <v>48</v>
      </c>
      <c r="I525" s="6" t="s">
        <v>100</v>
      </c>
      <c r="J525" s="6">
        <v>2</v>
      </c>
      <c r="K525" s="6">
        <v>4</v>
      </c>
      <c r="L525" s="6" t="s">
        <v>167</v>
      </c>
      <c r="M525" s="6" t="s">
        <v>210</v>
      </c>
      <c r="N525" s="6"/>
      <c r="O525" s="6"/>
      <c r="P525" s="10">
        <v>17</v>
      </c>
      <c r="Q525" s="10" t="str">
        <f t="shared" si="43"/>
        <v>15-20</v>
      </c>
      <c r="R525" s="6" t="s">
        <v>159</v>
      </c>
      <c r="S525" s="6">
        <v>5</v>
      </c>
      <c r="T525" t="s">
        <v>121</v>
      </c>
      <c r="U525" t="s">
        <v>54</v>
      </c>
      <c r="V525" t="s">
        <v>55</v>
      </c>
      <c r="W525" t="s">
        <v>56</v>
      </c>
      <c r="X525" s="6"/>
      <c r="Y525" s="6" t="s">
        <v>57</v>
      </c>
      <c r="Z525" s="6" t="s">
        <v>58</v>
      </c>
      <c r="AC525" s="11">
        <v>1</v>
      </c>
      <c r="AD525" s="11">
        <v>4</v>
      </c>
      <c r="AE525" s="11">
        <v>1</v>
      </c>
      <c r="AJ525" s="12">
        <f t="shared" si="44"/>
        <v>25</v>
      </c>
      <c r="AK525">
        <f>AJ525/1.08175</f>
        <v>23.110700254217704</v>
      </c>
      <c r="AL525" s="13">
        <f t="shared" si="45"/>
        <v>6</v>
      </c>
      <c r="AM525" s="14">
        <v>1.4500000000000001E-2</v>
      </c>
      <c r="AN525" s="14">
        <v>3.0529999999999999</v>
      </c>
      <c r="AO525" s="13">
        <f t="shared" si="42"/>
        <v>268.70691861578308</v>
      </c>
      <c r="AQ525" s="12">
        <f t="shared" si="46"/>
        <v>0.15</v>
      </c>
    </row>
    <row r="526" spans="1:46" ht="12.75" customHeight="1" x14ac:dyDescent="0.2">
      <c r="A526" s="6">
        <v>139</v>
      </c>
      <c r="B526" s="6">
        <v>8</v>
      </c>
      <c r="C526" s="7">
        <v>40165</v>
      </c>
      <c r="D526" s="6" t="s">
        <v>44</v>
      </c>
      <c r="E526" s="8" t="s">
        <v>207</v>
      </c>
      <c r="F526" s="9" t="s">
        <v>208</v>
      </c>
      <c r="G526" s="9" t="s">
        <v>209</v>
      </c>
      <c r="H526" s="9" t="s">
        <v>48</v>
      </c>
      <c r="I526" s="6" t="s">
        <v>100</v>
      </c>
      <c r="J526" s="6">
        <v>2</v>
      </c>
      <c r="K526" s="6">
        <v>4</v>
      </c>
      <c r="L526" s="6" t="s">
        <v>167</v>
      </c>
      <c r="M526" s="6" t="s">
        <v>210</v>
      </c>
      <c r="N526" s="6"/>
      <c r="O526" s="6"/>
      <c r="P526" s="10">
        <v>17</v>
      </c>
      <c r="Q526" s="10" t="str">
        <f t="shared" si="43"/>
        <v>15-20</v>
      </c>
      <c r="R526" s="6" t="s">
        <v>159</v>
      </c>
      <c r="S526" s="6">
        <v>6</v>
      </c>
      <c r="T526" t="s">
        <v>194</v>
      </c>
      <c r="U526" t="s">
        <v>195</v>
      </c>
      <c r="V526" t="s">
        <v>163</v>
      </c>
      <c r="W526" t="s">
        <v>56</v>
      </c>
      <c r="X526" s="6"/>
      <c r="Y526" s="6" t="s">
        <v>57</v>
      </c>
      <c r="Z526" s="6" t="s">
        <v>61</v>
      </c>
      <c r="AC526" s="11">
        <v>3</v>
      </c>
      <c r="AJ526" s="12">
        <f t="shared" si="44"/>
        <v>15</v>
      </c>
      <c r="AL526" s="13">
        <f t="shared" si="45"/>
        <v>3</v>
      </c>
      <c r="AM526" s="14">
        <v>2.0199999999999999E-2</v>
      </c>
      <c r="AN526" s="14">
        <v>2.9594999999999998</v>
      </c>
      <c r="AO526" s="13">
        <f t="shared" si="42"/>
        <v>61.093281166361997</v>
      </c>
      <c r="AQ526" s="12">
        <f t="shared" si="46"/>
        <v>7.4999999999999997E-2</v>
      </c>
    </row>
    <row r="527" spans="1:46" ht="12.75" customHeight="1" x14ac:dyDescent="0.2">
      <c r="A527" s="6">
        <v>139</v>
      </c>
      <c r="B527" s="6">
        <v>8</v>
      </c>
      <c r="C527" s="7">
        <v>40165</v>
      </c>
      <c r="D527" s="6" t="s">
        <v>44</v>
      </c>
      <c r="E527" s="8" t="s">
        <v>207</v>
      </c>
      <c r="F527" s="9" t="s">
        <v>208</v>
      </c>
      <c r="G527" s="9" t="s">
        <v>209</v>
      </c>
      <c r="H527" s="9" t="s">
        <v>48</v>
      </c>
      <c r="I527" s="6" t="s">
        <v>100</v>
      </c>
      <c r="J527" s="6">
        <v>2</v>
      </c>
      <c r="K527" s="6">
        <v>4</v>
      </c>
      <c r="L527" s="6" t="s">
        <v>167</v>
      </c>
      <c r="M527" s="6" t="s">
        <v>210</v>
      </c>
      <c r="N527" s="6"/>
      <c r="O527" s="6"/>
      <c r="P527" s="10">
        <v>17</v>
      </c>
      <c r="Q527" s="10" t="str">
        <f t="shared" si="43"/>
        <v>15-20</v>
      </c>
      <c r="R527" s="6" t="s">
        <v>159</v>
      </c>
      <c r="S527" s="6">
        <v>7</v>
      </c>
      <c r="T527" s="16" t="s">
        <v>160</v>
      </c>
      <c r="U527" t="s">
        <v>54</v>
      </c>
      <c r="V527" s="16" t="s">
        <v>63</v>
      </c>
      <c r="W527" s="16" t="s">
        <v>56</v>
      </c>
      <c r="X527" s="6"/>
      <c r="Y527" s="6" t="s">
        <v>57</v>
      </c>
      <c r="Z527" s="6" t="s">
        <v>58</v>
      </c>
      <c r="AD527" s="11">
        <v>1</v>
      </c>
      <c r="AJ527" s="12">
        <f t="shared" si="44"/>
        <v>25</v>
      </c>
      <c r="AK527" s="14">
        <f>AJ527/1.11359</f>
        <v>22.449914241327598</v>
      </c>
      <c r="AL527" s="13">
        <f t="shared" si="45"/>
        <v>1</v>
      </c>
      <c r="AM527" s="14">
        <v>1.4800000000000001E-2</v>
      </c>
      <c r="AN527" s="14">
        <v>3.1669999999999998</v>
      </c>
      <c r="AO527" s="13">
        <f t="shared" si="42"/>
        <v>395.8564474704969</v>
      </c>
      <c r="AQ527" s="12">
        <f t="shared" si="46"/>
        <v>2.5000000000000001E-2</v>
      </c>
    </row>
    <row r="528" spans="1:46" ht="12.75" customHeight="1" x14ac:dyDescent="0.2">
      <c r="A528" s="6">
        <v>139</v>
      </c>
      <c r="B528" s="6">
        <v>8</v>
      </c>
      <c r="C528" s="7">
        <v>40165</v>
      </c>
      <c r="D528" s="6" t="s">
        <v>44</v>
      </c>
      <c r="E528" s="8" t="s">
        <v>207</v>
      </c>
      <c r="F528" s="9" t="s">
        <v>208</v>
      </c>
      <c r="G528" s="9" t="s">
        <v>209</v>
      </c>
      <c r="H528" s="9" t="s">
        <v>48</v>
      </c>
      <c r="I528" s="6" t="s">
        <v>100</v>
      </c>
      <c r="J528" s="6">
        <v>2</v>
      </c>
      <c r="K528" s="6">
        <v>4</v>
      </c>
      <c r="L528" s="6" t="s">
        <v>167</v>
      </c>
      <c r="M528" s="6" t="s">
        <v>210</v>
      </c>
      <c r="N528" s="6"/>
      <c r="O528" s="6"/>
      <c r="P528" s="10">
        <v>17</v>
      </c>
      <c r="Q528" s="10" t="str">
        <f t="shared" si="43"/>
        <v>15-20</v>
      </c>
      <c r="R528" s="6" t="s">
        <v>159</v>
      </c>
      <c r="S528" s="6">
        <v>8</v>
      </c>
      <c r="T528" t="s">
        <v>217</v>
      </c>
      <c r="U528" t="s">
        <v>69</v>
      </c>
      <c r="V528" t="s">
        <v>70</v>
      </c>
      <c r="W528" t="s">
        <v>56</v>
      </c>
      <c r="X528" s="6"/>
      <c r="Y528" s="6" t="s">
        <v>57</v>
      </c>
      <c r="Z528" s="6" t="s">
        <v>64</v>
      </c>
      <c r="AE528" s="11">
        <v>1</v>
      </c>
      <c r="AJ528" s="12">
        <f t="shared" si="44"/>
        <v>35</v>
      </c>
      <c r="AL528" s="13">
        <f t="shared" si="45"/>
        <v>1</v>
      </c>
      <c r="AM528" s="14">
        <v>1.14E-2</v>
      </c>
      <c r="AN528" s="14">
        <v>3.1280000000000001</v>
      </c>
      <c r="AO528" s="13">
        <f t="shared" si="42"/>
        <v>770.45928631241588</v>
      </c>
      <c r="AQ528" s="12">
        <f t="shared" si="46"/>
        <v>2.5000000000000001E-2</v>
      </c>
    </row>
    <row r="529" spans="1:46" ht="12.75" customHeight="1" x14ac:dyDescent="0.2">
      <c r="A529" s="6">
        <v>139</v>
      </c>
      <c r="B529" s="6">
        <v>8</v>
      </c>
      <c r="C529" s="7">
        <v>40165</v>
      </c>
      <c r="D529" s="6" t="s">
        <v>44</v>
      </c>
      <c r="E529" s="8" t="s">
        <v>207</v>
      </c>
      <c r="F529" s="9" t="s">
        <v>208</v>
      </c>
      <c r="G529" s="9" t="s">
        <v>209</v>
      </c>
      <c r="H529" s="9" t="s">
        <v>48</v>
      </c>
      <c r="I529" s="6" t="s">
        <v>100</v>
      </c>
      <c r="J529" s="6">
        <v>2</v>
      </c>
      <c r="K529" s="6">
        <v>4</v>
      </c>
      <c r="L529" s="6" t="s">
        <v>167</v>
      </c>
      <c r="M529" s="6" t="s">
        <v>210</v>
      </c>
      <c r="N529" s="6"/>
      <c r="O529" s="6"/>
      <c r="P529" s="10">
        <v>17</v>
      </c>
      <c r="Q529" s="10" t="str">
        <f t="shared" si="43"/>
        <v>15-20</v>
      </c>
      <c r="R529" s="6" t="s">
        <v>159</v>
      </c>
      <c r="S529" s="6">
        <v>9</v>
      </c>
      <c r="T529" t="s">
        <v>118</v>
      </c>
      <c r="U529" t="s">
        <v>66</v>
      </c>
      <c r="V529" t="s">
        <v>119</v>
      </c>
      <c r="W529" t="s">
        <v>56</v>
      </c>
      <c r="X529" s="6"/>
      <c r="Y529" s="6" t="s">
        <v>57</v>
      </c>
      <c r="Z529" s="6" t="s">
        <v>61</v>
      </c>
      <c r="AC529" s="11">
        <v>2</v>
      </c>
      <c r="AJ529" s="12">
        <f t="shared" si="44"/>
        <v>15</v>
      </c>
      <c r="AK529" s="24">
        <f>AJ529/1.1</f>
        <v>13.636363636363635</v>
      </c>
      <c r="AL529" s="13">
        <f t="shared" si="45"/>
        <v>2</v>
      </c>
      <c r="AM529" s="14">
        <v>2.3599999999999999E-2</v>
      </c>
      <c r="AN529" s="14">
        <v>2.9750000000000001</v>
      </c>
      <c r="AO529" s="13">
        <f t="shared" si="42"/>
        <v>74.436080804008085</v>
      </c>
      <c r="AQ529" s="12">
        <f t="shared" si="46"/>
        <v>0.05</v>
      </c>
    </row>
    <row r="530" spans="1:46" ht="12.75" customHeight="1" x14ac:dyDescent="0.2">
      <c r="A530" s="6">
        <v>139</v>
      </c>
      <c r="B530" s="6">
        <v>8</v>
      </c>
      <c r="C530" s="7">
        <v>40165</v>
      </c>
      <c r="D530" s="6" t="s">
        <v>44</v>
      </c>
      <c r="E530" s="8" t="s">
        <v>207</v>
      </c>
      <c r="F530" s="9" t="s">
        <v>208</v>
      </c>
      <c r="G530" s="9" t="s">
        <v>209</v>
      </c>
      <c r="H530" s="9" t="s">
        <v>48</v>
      </c>
      <c r="I530" s="6" t="s">
        <v>100</v>
      </c>
      <c r="J530" s="6">
        <v>2</v>
      </c>
      <c r="K530" s="6">
        <v>4</v>
      </c>
      <c r="L530" s="6" t="s">
        <v>167</v>
      </c>
      <c r="M530" s="6" t="s">
        <v>210</v>
      </c>
      <c r="N530" s="6"/>
      <c r="O530" s="6"/>
      <c r="P530" s="10">
        <v>17</v>
      </c>
      <c r="Q530" s="10" t="str">
        <f t="shared" si="43"/>
        <v>15-20</v>
      </c>
      <c r="R530" s="6" t="s">
        <v>159</v>
      </c>
      <c r="S530" s="6">
        <v>10</v>
      </c>
      <c r="T530" t="s">
        <v>65</v>
      </c>
      <c r="U530" s="6" t="s">
        <v>66</v>
      </c>
      <c r="V530" s="16" t="s">
        <v>67</v>
      </c>
      <c r="W530" s="16" t="s">
        <v>56</v>
      </c>
      <c r="X530" s="6"/>
      <c r="Y530" s="6" t="s">
        <v>57</v>
      </c>
      <c r="Z530" s="6" t="s">
        <v>61</v>
      </c>
      <c r="AA530" s="11">
        <v>2</v>
      </c>
      <c r="AB530" s="11">
        <v>4</v>
      </c>
      <c r="AJ530" s="12">
        <f t="shared" si="44"/>
        <v>5.833333333333333</v>
      </c>
      <c r="AL530" s="13">
        <f t="shared" si="45"/>
        <v>6</v>
      </c>
      <c r="AM530" s="14">
        <v>5.0500000000000003E-2</v>
      </c>
      <c r="AN530" s="14">
        <v>3.1819999999999999</v>
      </c>
      <c r="AO530" s="13">
        <f t="shared" si="42"/>
        <v>13.81779090495597</v>
      </c>
      <c r="AQ530" s="12">
        <f t="shared" si="46"/>
        <v>0.15</v>
      </c>
    </row>
    <row r="531" spans="1:46" s="22" customFormat="1" ht="12.75" customHeight="1" x14ac:dyDescent="0.2">
      <c r="A531" s="6">
        <v>139</v>
      </c>
      <c r="B531" s="6">
        <v>8</v>
      </c>
      <c r="C531" s="7">
        <v>40165</v>
      </c>
      <c r="D531" s="6" t="s">
        <v>44</v>
      </c>
      <c r="E531" s="8" t="s">
        <v>207</v>
      </c>
      <c r="F531" s="9" t="s">
        <v>208</v>
      </c>
      <c r="G531" s="9" t="s">
        <v>209</v>
      </c>
      <c r="H531" s="9" t="s">
        <v>48</v>
      </c>
      <c r="I531" s="6" t="s">
        <v>100</v>
      </c>
      <c r="J531" s="6">
        <v>2</v>
      </c>
      <c r="K531" s="6">
        <v>4</v>
      </c>
      <c r="L531" s="6" t="s">
        <v>167</v>
      </c>
      <c r="M531" s="6" t="s">
        <v>210</v>
      </c>
      <c r="N531" s="6"/>
      <c r="O531" s="6"/>
      <c r="P531" s="10">
        <v>17</v>
      </c>
      <c r="Q531" s="10" t="str">
        <f t="shared" si="43"/>
        <v>15-20</v>
      </c>
      <c r="R531" s="6" t="s">
        <v>159</v>
      </c>
      <c r="S531" s="6">
        <v>11</v>
      </c>
      <c r="T531" t="s">
        <v>53</v>
      </c>
      <c r="U531" t="s">
        <v>54</v>
      </c>
      <c r="V531" t="s">
        <v>55</v>
      </c>
      <c r="W531" t="s">
        <v>56</v>
      </c>
      <c r="X531" s="6"/>
      <c r="Y531" s="6" t="s">
        <v>57</v>
      </c>
      <c r="Z531" s="6" t="s">
        <v>58</v>
      </c>
      <c r="AA531" s="11"/>
      <c r="AB531" s="11">
        <v>1</v>
      </c>
      <c r="AC531" s="11"/>
      <c r="AD531" s="11"/>
      <c r="AE531" s="11"/>
      <c r="AF531" s="11"/>
      <c r="AG531" s="11"/>
      <c r="AH531" s="11"/>
      <c r="AI531" s="11"/>
      <c r="AJ531" s="12">
        <f t="shared" si="44"/>
        <v>7.5</v>
      </c>
      <c r="AK531" s="12"/>
      <c r="AL531" s="13">
        <f t="shared" si="45"/>
        <v>1</v>
      </c>
      <c r="AM531" s="14">
        <v>9.2999999999999992E-3</v>
      </c>
      <c r="AN531" s="14">
        <v>3.07</v>
      </c>
      <c r="AO531" s="13">
        <f t="shared" si="42"/>
        <v>4.5177378560589574</v>
      </c>
      <c r="AP531" s="13"/>
      <c r="AQ531" s="12">
        <f t="shared" si="46"/>
        <v>2.5000000000000001E-2</v>
      </c>
      <c r="AR531" s="12"/>
      <c r="AS531" s="12"/>
      <c r="AT531" s="15"/>
    </row>
    <row r="532" spans="1:46" ht="12.75" customHeight="1" x14ac:dyDescent="0.2">
      <c r="A532" s="6">
        <v>139</v>
      </c>
      <c r="B532" s="6">
        <v>8</v>
      </c>
      <c r="C532" s="7">
        <v>40165</v>
      </c>
      <c r="D532" s="6" t="s">
        <v>44</v>
      </c>
      <c r="E532" s="8" t="s">
        <v>207</v>
      </c>
      <c r="F532" s="9" t="s">
        <v>208</v>
      </c>
      <c r="G532" s="9" t="s">
        <v>209</v>
      </c>
      <c r="H532" s="9" t="s">
        <v>48</v>
      </c>
      <c r="I532" s="6" t="s">
        <v>100</v>
      </c>
      <c r="J532" s="6">
        <v>2</v>
      </c>
      <c r="K532" s="6">
        <v>4</v>
      </c>
      <c r="L532" s="6" t="s">
        <v>167</v>
      </c>
      <c r="M532" s="6" t="s">
        <v>210</v>
      </c>
      <c r="N532" s="6"/>
      <c r="O532" s="6"/>
      <c r="P532" s="10">
        <v>17</v>
      </c>
      <c r="Q532" s="10" t="str">
        <f t="shared" si="43"/>
        <v>15-20</v>
      </c>
      <c r="R532" s="6" t="s">
        <v>159</v>
      </c>
      <c r="S532" s="6">
        <v>13</v>
      </c>
      <c r="T532" s="16" t="s">
        <v>221</v>
      </c>
      <c r="U532" s="6" t="s">
        <v>72</v>
      </c>
      <c r="V532" s="16" t="s">
        <v>222</v>
      </c>
      <c r="W532" s="16" t="s">
        <v>89</v>
      </c>
      <c r="X532" s="6"/>
      <c r="Y532" s="6" t="s">
        <v>57</v>
      </c>
      <c r="Z532" s="6" t="s">
        <v>61</v>
      </c>
      <c r="AD532" s="11">
        <v>1</v>
      </c>
      <c r="AJ532" s="12">
        <f t="shared" si="44"/>
        <v>25</v>
      </c>
      <c r="AL532" s="13">
        <f t="shared" si="45"/>
        <v>1</v>
      </c>
      <c r="AM532" s="14">
        <v>2.3599999999999999E-2</v>
      </c>
      <c r="AN532" s="14">
        <v>3.1240000000000001</v>
      </c>
      <c r="AO532" s="13">
        <f t="shared" si="42"/>
        <v>549.63779675824765</v>
      </c>
      <c r="AQ532" s="12">
        <f t="shared" si="46"/>
        <v>2.5000000000000001E-2</v>
      </c>
    </row>
    <row r="533" spans="1:46" ht="12.75" customHeight="1" x14ac:dyDescent="0.2">
      <c r="A533" s="6">
        <v>139</v>
      </c>
      <c r="B533" s="6">
        <v>8</v>
      </c>
      <c r="C533" s="7">
        <v>40165</v>
      </c>
      <c r="D533" s="6" t="s">
        <v>44</v>
      </c>
      <c r="E533" s="8" t="s">
        <v>207</v>
      </c>
      <c r="F533" s="9" t="s">
        <v>208</v>
      </c>
      <c r="G533" s="9" t="s">
        <v>209</v>
      </c>
      <c r="H533" s="9" t="s">
        <v>48</v>
      </c>
      <c r="I533" s="6" t="s">
        <v>100</v>
      </c>
      <c r="J533" s="6">
        <v>2</v>
      </c>
      <c r="K533" s="6">
        <v>4</v>
      </c>
      <c r="L533" s="6" t="s">
        <v>167</v>
      </c>
      <c r="M533" s="6" t="s">
        <v>210</v>
      </c>
      <c r="N533" s="6"/>
      <c r="O533" s="6"/>
      <c r="P533" s="10">
        <v>17</v>
      </c>
      <c r="Q533" s="10" t="str">
        <f t="shared" si="43"/>
        <v>15-20</v>
      </c>
      <c r="R533" s="6" t="s">
        <v>159</v>
      </c>
      <c r="S533" s="6">
        <v>14</v>
      </c>
      <c r="T533" t="s">
        <v>179</v>
      </c>
      <c r="U533" t="s">
        <v>54</v>
      </c>
      <c r="V533" t="s">
        <v>55</v>
      </c>
      <c r="W533" t="s">
        <v>56</v>
      </c>
      <c r="X533" s="6"/>
      <c r="Y533" s="6" t="s">
        <v>57</v>
      </c>
      <c r="Z533" s="6" t="s">
        <v>58</v>
      </c>
      <c r="AB533" s="11">
        <v>2</v>
      </c>
      <c r="AJ533" s="12">
        <f t="shared" si="44"/>
        <v>7.5</v>
      </c>
      <c r="AL533" s="13">
        <f t="shared" si="45"/>
        <v>2</v>
      </c>
      <c r="AM533" s="14">
        <v>1.26E-2</v>
      </c>
      <c r="AN533" s="14">
        <v>3.0672999999999999</v>
      </c>
      <c r="AO533" s="13">
        <f t="shared" ref="AO533:AO579" si="47">AM533*(AJ533^AN533)</f>
        <v>6.0875978967715536</v>
      </c>
      <c r="AQ533" s="12">
        <f t="shared" si="46"/>
        <v>0.05</v>
      </c>
    </row>
    <row r="534" spans="1:46" ht="12.75" customHeight="1" x14ac:dyDescent="0.2">
      <c r="A534" s="6">
        <v>140</v>
      </c>
      <c r="B534" s="6">
        <v>8</v>
      </c>
      <c r="C534" s="7">
        <v>40165</v>
      </c>
      <c r="D534" s="6" t="s">
        <v>44</v>
      </c>
      <c r="E534" s="8" t="s">
        <v>207</v>
      </c>
      <c r="F534" s="9" t="s">
        <v>208</v>
      </c>
      <c r="G534" s="9" t="s">
        <v>209</v>
      </c>
      <c r="H534" s="9" t="s">
        <v>48</v>
      </c>
      <c r="I534" s="6" t="s">
        <v>100</v>
      </c>
      <c r="J534" s="6">
        <v>2</v>
      </c>
      <c r="K534" s="6">
        <v>5</v>
      </c>
      <c r="L534" s="6" t="s">
        <v>167</v>
      </c>
      <c r="M534" s="6" t="s">
        <v>210</v>
      </c>
      <c r="N534" s="6"/>
      <c r="O534" s="6"/>
      <c r="P534" s="10">
        <v>17</v>
      </c>
      <c r="Q534" s="10" t="str">
        <f t="shared" si="43"/>
        <v>15-20</v>
      </c>
      <c r="R534" s="6" t="s">
        <v>159</v>
      </c>
      <c r="S534" s="6">
        <v>1</v>
      </c>
      <c r="T534" t="s">
        <v>194</v>
      </c>
      <c r="U534" t="s">
        <v>195</v>
      </c>
      <c r="V534" t="s">
        <v>163</v>
      </c>
      <c r="W534" t="s">
        <v>56</v>
      </c>
      <c r="X534" s="6"/>
      <c r="Y534" s="6" t="s">
        <v>57</v>
      </c>
      <c r="Z534" s="6" t="s">
        <v>61</v>
      </c>
      <c r="AC534" s="11">
        <v>5</v>
      </c>
      <c r="AJ534" s="12">
        <f t="shared" si="44"/>
        <v>15</v>
      </c>
      <c r="AL534" s="13">
        <f t="shared" si="45"/>
        <v>5</v>
      </c>
      <c r="AM534" s="14">
        <v>2.0199999999999999E-2</v>
      </c>
      <c r="AN534" s="14">
        <v>2.9594999999999998</v>
      </c>
      <c r="AO534" s="13">
        <f t="shared" si="47"/>
        <v>61.093281166361997</v>
      </c>
      <c r="AQ534" s="12">
        <f t="shared" si="46"/>
        <v>0.125</v>
      </c>
      <c r="AS534" s="12" t="s">
        <v>223</v>
      </c>
    </row>
    <row r="535" spans="1:46" ht="12.75" customHeight="1" x14ac:dyDescent="0.2">
      <c r="A535" s="6">
        <v>140</v>
      </c>
      <c r="B535" s="6">
        <v>8</v>
      </c>
      <c r="C535" s="7">
        <v>40165</v>
      </c>
      <c r="D535" s="6" t="s">
        <v>44</v>
      </c>
      <c r="E535" s="8" t="s">
        <v>207</v>
      </c>
      <c r="F535" s="9" t="s">
        <v>208</v>
      </c>
      <c r="G535" s="9" t="s">
        <v>209</v>
      </c>
      <c r="H535" s="9" t="s">
        <v>48</v>
      </c>
      <c r="I535" s="6" t="s">
        <v>100</v>
      </c>
      <c r="J535" s="6">
        <v>2</v>
      </c>
      <c r="K535" s="6">
        <v>5</v>
      </c>
      <c r="L535" s="6" t="s">
        <v>167</v>
      </c>
      <c r="M535" s="6" t="s">
        <v>210</v>
      </c>
      <c r="N535" s="6"/>
      <c r="O535" s="6"/>
      <c r="P535" s="10">
        <v>17</v>
      </c>
      <c r="Q535" s="10" t="str">
        <f t="shared" si="43"/>
        <v>15-20</v>
      </c>
      <c r="R535" s="6" t="s">
        <v>159</v>
      </c>
      <c r="S535" s="6">
        <v>2</v>
      </c>
      <c r="T535" t="s">
        <v>121</v>
      </c>
      <c r="U535" t="s">
        <v>54</v>
      </c>
      <c r="V535" t="s">
        <v>55</v>
      </c>
      <c r="W535" t="s">
        <v>56</v>
      </c>
      <c r="X535" s="6"/>
      <c r="Y535" s="6" t="s">
        <v>57</v>
      </c>
      <c r="Z535" s="6" t="s">
        <v>58</v>
      </c>
      <c r="AC535" s="11">
        <v>2</v>
      </c>
      <c r="AJ535" s="12">
        <f t="shared" si="44"/>
        <v>15</v>
      </c>
      <c r="AK535">
        <f>AJ535/1.08175</f>
        <v>13.866420152530623</v>
      </c>
      <c r="AL535" s="13">
        <f t="shared" si="45"/>
        <v>2</v>
      </c>
      <c r="AM535" s="14">
        <v>1.4500000000000001E-2</v>
      </c>
      <c r="AN535" s="14">
        <v>3.0529999999999999</v>
      </c>
      <c r="AO535" s="13">
        <f t="shared" si="47"/>
        <v>56.490395604937696</v>
      </c>
      <c r="AQ535" s="12">
        <f t="shared" si="46"/>
        <v>0.05</v>
      </c>
    </row>
    <row r="536" spans="1:46" ht="12.75" customHeight="1" x14ac:dyDescent="0.2">
      <c r="A536" s="6">
        <v>140</v>
      </c>
      <c r="B536" s="6">
        <v>8</v>
      </c>
      <c r="C536" s="7">
        <v>40165</v>
      </c>
      <c r="D536" s="6" t="s">
        <v>44</v>
      </c>
      <c r="E536" s="8" t="s">
        <v>207</v>
      </c>
      <c r="F536" s="9" t="s">
        <v>208</v>
      </c>
      <c r="G536" s="9" t="s">
        <v>209</v>
      </c>
      <c r="H536" s="9" t="s">
        <v>48</v>
      </c>
      <c r="I536" s="6" t="s">
        <v>100</v>
      </c>
      <c r="J536" s="6">
        <v>2</v>
      </c>
      <c r="K536" s="6">
        <v>5</v>
      </c>
      <c r="L536" s="6" t="s">
        <v>167</v>
      </c>
      <c r="M536" s="6" t="s">
        <v>210</v>
      </c>
      <c r="N536" s="6"/>
      <c r="O536" s="6"/>
      <c r="P536" s="10">
        <v>17</v>
      </c>
      <c r="Q536" s="10" t="str">
        <f t="shared" si="43"/>
        <v>15-20</v>
      </c>
      <c r="R536" s="6" t="s">
        <v>159</v>
      </c>
      <c r="S536" s="6">
        <v>3</v>
      </c>
      <c r="T536" t="s">
        <v>183</v>
      </c>
      <c r="U536" t="s">
        <v>66</v>
      </c>
      <c r="V536" t="s">
        <v>67</v>
      </c>
      <c r="W536" t="s">
        <v>56</v>
      </c>
      <c r="X536" s="6"/>
      <c r="Y536" s="10" t="s">
        <v>57</v>
      </c>
      <c r="Z536" s="10" t="s">
        <v>58</v>
      </c>
      <c r="AB536" s="11">
        <v>1</v>
      </c>
      <c r="AC536" s="11">
        <v>6</v>
      </c>
      <c r="AD536" s="11">
        <v>1</v>
      </c>
      <c r="AJ536" s="12">
        <f t="shared" si="44"/>
        <v>15.3125</v>
      </c>
      <c r="AL536" s="13">
        <f t="shared" si="45"/>
        <v>8</v>
      </c>
      <c r="AM536" s="14">
        <v>1.6199999999999999E-2</v>
      </c>
      <c r="AN536" s="14">
        <v>3.0251999999999999</v>
      </c>
      <c r="AO536" s="13">
        <f t="shared" si="47"/>
        <v>62.304079131521696</v>
      </c>
      <c r="AQ536" s="12">
        <f t="shared" si="46"/>
        <v>0.2</v>
      </c>
    </row>
    <row r="537" spans="1:46" ht="12.75" customHeight="1" x14ac:dyDescent="0.2">
      <c r="A537" s="6">
        <v>140</v>
      </c>
      <c r="B537" s="6">
        <v>8</v>
      </c>
      <c r="C537" s="7">
        <v>40165</v>
      </c>
      <c r="D537" s="6" t="s">
        <v>44</v>
      </c>
      <c r="E537" s="8" t="s">
        <v>207</v>
      </c>
      <c r="F537" s="9" t="s">
        <v>208</v>
      </c>
      <c r="G537" s="9" t="s">
        <v>209</v>
      </c>
      <c r="H537" s="9" t="s">
        <v>48</v>
      </c>
      <c r="I537" s="6" t="s">
        <v>100</v>
      </c>
      <c r="J537" s="6">
        <v>2</v>
      </c>
      <c r="K537" s="6">
        <v>5</v>
      </c>
      <c r="L537" s="6" t="s">
        <v>167</v>
      </c>
      <c r="M537" s="6" t="s">
        <v>210</v>
      </c>
      <c r="N537" s="6"/>
      <c r="O537" s="6"/>
      <c r="P537" s="10">
        <v>17</v>
      </c>
      <c r="Q537" s="10" t="str">
        <f t="shared" si="43"/>
        <v>15-20</v>
      </c>
      <c r="R537" s="6" t="s">
        <v>159</v>
      </c>
      <c r="S537" s="6">
        <v>4</v>
      </c>
      <c r="T537" t="s">
        <v>140</v>
      </c>
      <c r="U537" t="s">
        <v>66</v>
      </c>
      <c r="V537" t="s">
        <v>119</v>
      </c>
      <c r="W537" t="s">
        <v>56</v>
      </c>
      <c r="X537" s="6"/>
      <c r="Y537" s="6" t="s">
        <v>57</v>
      </c>
      <c r="Z537" s="6" t="s">
        <v>61</v>
      </c>
      <c r="AD537" s="11">
        <v>3</v>
      </c>
      <c r="AJ537" s="12">
        <f t="shared" si="44"/>
        <v>25</v>
      </c>
      <c r="AK537" s="14">
        <f>AJ537/1.03416</f>
        <v>24.17420901988087</v>
      </c>
      <c r="AL537" s="13">
        <f t="shared" si="45"/>
        <v>3</v>
      </c>
      <c r="AM537" s="14">
        <v>2.2499999999999999E-2</v>
      </c>
      <c r="AN537" s="14">
        <v>3</v>
      </c>
      <c r="AO537" s="13">
        <f t="shared" si="47"/>
        <v>351.5625</v>
      </c>
      <c r="AQ537" s="12">
        <f t="shared" si="46"/>
        <v>7.4999999999999997E-2</v>
      </c>
    </row>
    <row r="538" spans="1:46" ht="12.75" customHeight="1" x14ac:dyDescent="0.2">
      <c r="A538" s="6">
        <v>140</v>
      </c>
      <c r="B538" s="6">
        <v>8</v>
      </c>
      <c r="C538" s="7">
        <v>40165</v>
      </c>
      <c r="D538" s="6" t="s">
        <v>44</v>
      </c>
      <c r="E538" s="8" t="s">
        <v>207</v>
      </c>
      <c r="F538" s="9" t="s">
        <v>208</v>
      </c>
      <c r="G538" s="9" t="s">
        <v>209</v>
      </c>
      <c r="H538" s="9" t="s">
        <v>48</v>
      </c>
      <c r="I538" s="6" t="s">
        <v>100</v>
      </c>
      <c r="J538" s="6">
        <v>2</v>
      </c>
      <c r="K538" s="6">
        <v>5</v>
      </c>
      <c r="L538" s="6" t="s">
        <v>167</v>
      </c>
      <c r="M538" s="6" t="s">
        <v>210</v>
      </c>
      <c r="N538" s="6"/>
      <c r="O538" s="6"/>
      <c r="P538" s="10">
        <v>17</v>
      </c>
      <c r="Q538" s="10" t="str">
        <f t="shared" si="43"/>
        <v>15-20</v>
      </c>
      <c r="R538" s="6" t="s">
        <v>159</v>
      </c>
      <c r="S538" s="6">
        <v>5</v>
      </c>
      <c r="T538" t="s">
        <v>118</v>
      </c>
      <c r="U538" t="s">
        <v>66</v>
      </c>
      <c r="V538" t="s">
        <v>119</v>
      </c>
      <c r="W538" t="s">
        <v>56</v>
      </c>
      <c r="X538" s="6"/>
      <c r="Y538" s="6" t="s">
        <v>57</v>
      </c>
      <c r="Z538" s="6" t="s">
        <v>61</v>
      </c>
      <c r="AD538" s="11">
        <v>4</v>
      </c>
      <c r="AJ538" s="12">
        <f t="shared" si="44"/>
        <v>25</v>
      </c>
      <c r="AK538" s="24">
        <f>AJ538/1.1</f>
        <v>22.727272727272727</v>
      </c>
      <c r="AL538" s="13">
        <f t="shared" si="45"/>
        <v>4</v>
      </c>
      <c r="AM538" s="14">
        <v>2.3599999999999999E-2</v>
      </c>
      <c r="AN538" s="14">
        <v>2.9750000000000001</v>
      </c>
      <c r="AO538" s="13">
        <f t="shared" si="47"/>
        <v>340.23855775527943</v>
      </c>
      <c r="AQ538" s="12">
        <f t="shared" si="46"/>
        <v>0.1</v>
      </c>
    </row>
    <row r="539" spans="1:46" ht="12.75" customHeight="1" x14ac:dyDescent="0.2">
      <c r="A539" s="6">
        <v>140</v>
      </c>
      <c r="B539" s="6">
        <v>8</v>
      </c>
      <c r="C539" s="7">
        <v>40165</v>
      </c>
      <c r="D539" s="6" t="s">
        <v>44</v>
      </c>
      <c r="E539" s="8" t="s">
        <v>207</v>
      </c>
      <c r="F539" s="9" t="s">
        <v>208</v>
      </c>
      <c r="G539" s="9" t="s">
        <v>209</v>
      </c>
      <c r="H539" s="9" t="s">
        <v>48</v>
      </c>
      <c r="I539" s="6" t="s">
        <v>100</v>
      </c>
      <c r="J539" s="6">
        <v>2</v>
      </c>
      <c r="K539" s="6">
        <v>5</v>
      </c>
      <c r="L539" s="6" t="s">
        <v>167</v>
      </c>
      <c r="M539" s="6" t="s">
        <v>210</v>
      </c>
      <c r="N539" s="6"/>
      <c r="O539" s="6"/>
      <c r="P539" s="10">
        <v>17</v>
      </c>
      <c r="Q539" s="10" t="str">
        <f t="shared" si="43"/>
        <v>15-20</v>
      </c>
      <c r="R539" s="6" t="s">
        <v>159</v>
      </c>
      <c r="S539" s="6">
        <v>6</v>
      </c>
      <c r="T539" s="16" t="s">
        <v>160</v>
      </c>
      <c r="U539" t="s">
        <v>54</v>
      </c>
      <c r="V539" s="16" t="s">
        <v>63</v>
      </c>
      <c r="W539" s="16" t="s">
        <v>56</v>
      </c>
      <c r="X539" s="6"/>
      <c r="Y539" s="6" t="s">
        <v>57</v>
      </c>
      <c r="Z539" s="6" t="s">
        <v>58</v>
      </c>
      <c r="AC539" s="11">
        <v>1</v>
      </c>
      <c r="AD539" s="11">
        <v>3</v>
      </c>
      <c r="AJ539" s="12">
        <f t="shared" si="44"/>
        <v>22.5</v>
      </c>
      <c r="AK539" s="14">
        <f>AJ539/1.11359</f>
        <v>20.204922817194838</v>
      </c>
      <c r="AL539" s="13">
        <f t="shared" si="45"/>
        <v>4</v>
      </c>
      <c r="AM539" s="14">
        <v>1.4800000000000001E-2</v>
      </c>
      <c r="AN539" s="14">
        <v>3.1669999999999998</v>
      </c>
      <c r="AO539" s="13">
        <f t="shared" si="47"/>
        <v>283.54614703454985</v>
      </c>
      <c r="AQ539" s="12">
        <f t="shared" si="46"/>
        <v>0.1</v>
      </c>
    </row>
    <row r="540" spans="1:46" ht="12.75" customHeight="1" x14ac:dyDescent="0.2">
      <c r="A540" s="6">
        <v>140</v>
      </c>
      <c r="B540" s="6">
        <v>8</v>
      </c>
      <c r="C540" s="7">
        <v>40165</v>
      </c>
      <c r="D540" s="6" t="s">
        <v>44</v>
      </c>
      <c r="E540" s="8" t="s">
        <v>207</v>
      </c>
      <c r="F540" s="9" t="s">
        <v>208</v>
      </c>
      <c r="G540" s="9" t="s">
        <v>209</v>
      </c>
      <c r="H540" s="9" t="s">
        <v>48</v>
      </c>
      <c r="I540" s="6" t="s">
        <v>100</v>
      </c>
      <c r="J540" s="6">
        <v>2</v>
      </c>
      <c r="K540" s="6">
        <v>5</v>
      </c>
      <c r="L540" s="6" t="s">
        <v>167</v>
      </c>
      <c r="M540" s="6" t="s">
        <v>210</v>
      </c>
      <c r="N540" s="6"/>
      <c r="O540" s="6"/>
      <c r="P540" s="10">
        <v>17</v>
      </c>
      <c r="Q540" s="10" t="str">
        <f t="shared" si="43"/>
        <v>15-20</v>
      </c>
      <c r="R540" s="6" t="s">
        <v>159</v>
      </c>
      <c r="S540" s="6">
        <v>7</v>
      </c>
      <c r="T540" t="s">
        <v>213</v>
      </c>
      <c r="U540" t="s">
        <v>162</v>
      </c>
      <c r="V540" t="s">
        <v>163</v>
      </c>
      <c r="W540" t="s">
        <v>56</v>
      </c>
      <c r="X540" s="6"/>
      <c r="Y540" s="10" t="s">
        <v>57</v>
      </c>
      <c r="Z540" s="10" t="s">
        <v>61</v>
      </c>
      <c r="AB540" s="11">
        <v>2</v>
      </c>
      <c r="AJ540" s="12">
        <f t="shared" si="44"/>
        <v>7.5</v>
      </c>
      <c r="AL540" s="13">
        <f t="shared" si="45"/>
        <v>2</v>
      </c>
      <c r="AM540" s="14">
        <v>3.49E-2</v>
      </c>
      <c r="AN540" s="14">
        <v>2.9108999999999998</v>
      </c>
      <c r="AO540" s="13">
        <f t="shared" si="47"/>
        <v>12.30385653569728</v>
      </c>
      <c r="AQ540" s="12">
        <f t="shared" si="46"/>
        <v>0.05</v>
      </c>
    </row>
    <row r="541" spans="1:46" ht="12.75" customHeight="1" x14ac:dyDescent="0.2">
      <c r="A541" s="6">
        <v>140</v>
      </c>
      <c r="B541" s="6">
        <v>8</v>
      </c>
      <c r="C541" s="7">
        <v>40165</v>
      </c>
      <c r="D541" s="6" t="s">
        <v>44</v>
      </c>
      <c r="E541" s="8" t="s">
        <v>207</v>
      </c>
      <c r="F541" s="9" t="s">
        <v>208</v>
      </c>
      <c r="G541" s="9" t="s">
        <v>209</v>
      </c>
      <c r="H541" s="9" t="s">
        <v>48</v>
      </c>
      <c r="I541" s="6" t="s">
        <v>100</v>
      </c>
      <c r="J541" s="6">
        <v>2</v>
      </c>
      <c r="K541" s="6">
        <v>5</v>
      </c>
      <c r="L541" s="6" t="s">
        <v>167</v>
      </c>
      <c r="M541" s="6" t="s">
        <v>210</v>
      </c>
      <c r="N541" s="6"/>
      <c r="O541" s="6"/>
      <c r="P541" s="10">
        <v>17</v>
      </c>
      <c r="Q541" s="10" t="str">
        <f t="shared" si="43"/>
        <v>15-20</v>
      </c>
      <c r="R541" s="6" t="s">
        <v>159</v>
      </c>
      <c r="S541" s="6">
        <v>8</v>
      </c>
      <c r="T541" t="s">
        <v>62</v>
      </c>
      <c r="U541" t="s">
        <v>54</v>
      </c>
      <c r="V541" t="s">
        <v>63</v>
      </c>
      <c r="W541" t="s">
        <v>56</v>
      </c>
      <c r="X541" s="6"/>
      <c r="Y541" s="6" t="s">
        <v>57</v>
      </c>
      <c r="Z541" s="6" t="s">
        <v>64</v>
      </c>
      <c r="AA541" s="11">
        <v>9</v>
      </c>
      <c r="AJ541" s="12">
        <f t="shared" si="44"/>
        <v>2.5</v>
      </c>
      <c r="AK541">
        <f>AJ541/1.08687</f>
        <v>2.300183094574328</v>
      </c>
      <c r="AL541" s="13">
        <f t="shared" si="45"/>
        <v>9</v>
      </c>
      <c r="AM541" s="14">
        <v>1.21E-2</v>
      </c>
      <c r="AN541" s="14">
        <v>3.161</v>
      </c>
      <c r="AO541" s="13">
        <f t="shared" si="47"/>
        <v>0.2191158216629254</v>
      </c>
      <c r="AQ541" s="12">
        <f t="shared" si="46"/>
        <v>0.22500000000000001</v>
      </c>
    </row>
    <row r="542" spans="1:46" ht="12.75" customHeight="1" x14ac:dyDescent="0.2">
      <c r="A542" s="6">
        <v>140</v>
      </c>
      <c r="B542" s="6">
        <v>8</v>
      </c>
      <c r="C542" s="7">
        <v>40165</v>
      </c>
      <c r="D542" s="6" t="s">
        <v>44</v>
      </c>
      <c r="E542" s="8" t="s">
        <v>207</v>
      </c>
      <c r="F542" s="9" t="s">
        <v>208</v>
      </c>
      <c r="G542" s="9" t="s">
        <v>209</v>
      </c>
      <c r="H542" s="9" t="s">
        <v>48</v>
      </c>
      <c r="I542" s="6" t="s">
        <v>100</v>
      </c>
      <c r="J542" s="6">
        <v>2</v>
      </c>
      <c r="K542" s="6">
        <v>5</v>
      </c>
      <c r="L542" s="6" t="s">
        <v>167</v>
      </c>
      <c r="M542" s="6" t="s">
        <v>210</v>
      </c>
      <c r="N542" s="6"/>
      <c r="O542" s="6"/>
      <c r="P542" s="10">
        <v>17</v>
      </c>
      <c r="Q542" s="10" t="str">
        <f t="shared" si="43"/>
        <v>15-20</v>
      </c>
      <c r="R542" s="6" t="s">
        <v>159</v>
      </c>
      <c r="S542" s="6">
        <v>9</v>
      </c>
      <c r="T542" t="s">
        <v>139</v>
      </c>
      <c r="U542" t="s">
        <v>54</v>
      </c>
      <c r="V542" t="s">
        <v>63</v>
      </c>
      <c r="W542" t="s">
        <v>56</v>
      </c>
      <c r="X542" s="6"/>
      <c r="Y542" s="6" t="s">
        <v>57</v>
      </c>
      <c r="Z542" s="6" t="s">
        <v>58</v>
      </c>
      <c r="AA542" s="11">
        <v>20</v>
      </c>
      <c r="AJ542" s="12">
        <f t="shared" si="44"/>
        <v>2.5</v>
      </c>
      <c r="AK542">
        <f>AJ542/1.15476</f>
        <v>2.1649520246631333</v>
      </c>
      <c r="AL542" s="13">
        <f t="shared" si="45"/>
        <v>20</v>
      </c>
      <c r="AM542" s="14">
        <v>3.9E-2</v>
      </c>
      <c r="AN542" s="14">
        <v>2.91</v>
      </c>
      <c r="AO542" s="13">
        <f t="shared" si="47"/>
        <v>0.56113845525500017</v>
      </c>
      <c r="AQ542" s="12">
        <f t="shared" si="46"/>
        <v>0.5</v>
      </c>
    </row>
    <row r="543" spans="1:46" ht="12.75" customHeight="1" x14ac:dyDescent="0.2">
      <c r="A543" s="6">
        <v>140</v>
      </c>
      <c r="B543" s="6">
        <v>8</v>
      </c>
      <c r="C543" s="7">
        <v>40165</v>
      </c>
      <c r="D543" s="6" t="s">
        <v>44</v>
      </c>
      <c r="E543" s="8" t="s">
        <v>207</v>
      </c>
      <c r="F543" s="9" t="s">
        <v>208</v>
      </c>
      <c r="G543" s="9" t="s">
        <v>209</v>
      </c>
      <c r="H543" s="9" t="s">
        <v>48</v>
      </c>
      <c r="I543" s="6" t="s">
        <v>100</v>
      </c>
      <c r="J543" s="6">
        <v>2</v>
      </c>
      <c r="K543" s="6">
        <v>5</v>
      </c>
      <c r="L543" s="6" t="s">
        <v>167</v>
      </c>
      <c r="M543" s="6" t="s">
        <v>210</v>
      </c>
      <c r="N543" s="6"/>
      <c r="O543" s="6"/>
      <c r="P543" s="10">
        <v>17</v>
      </c>
      <c r="Q543" s="10" t="str">
        <f t="shared" si="43"/>
        <v>15-20</v>
      </c>
      <c r="R543" s="6" t="s">
        <v>159</v>
      </c>
      <c r="S543" s="6">
        <v>10</v>
      </c>
      <c r="T543" t="s">
        <v>65</v>
      </c>
      <c r="U543" s="6" t="s">
        <v>66</v>
      </c>
      <c r="V543" s="16" t="s">
        <v>67</v>
      </c>
      <c r="W543" s="16" t="s">
        <v>56</v>
      </c>
      <c r="X543" s="6"/>
      <c r="Y543" s="6" t="s">
        <v>57</v>
      </c>
      <c r="Z543" s="6" t="s">
        <v>61</v>
      </c>
      <c r="AB543" s="11">
        <v>2</v>
      </c>
      <c r="AJ543" s="12">
        <f t="shared" si="44"/>
        <v>7.5</v>
      </c>
      <c r="AL543" s="13">
        <f t="shared" si="45"/>
        <v>2</v>
      </c>
      <c r="AM543" s="14">
        <v>5.0500000000000003E-2</v>
      </c>
      <c r="AN543" s="14">
        <v>3.1819999999999999</v>
      </c>
      <c r="AO543" s="13">
        <f t="shared" si="47"/>
        <v>30.742297303074828</v>
      </c>
      <c r="AQ543" s="12">
        <f t="shared" si="46"/>
        <v>0.05</v>
      </c>
    </row>
    <row r="544" spans="1:46" ht="12.75" customHeight="1" x14ac:dyDescent="0.2">
      <c r="A544" s="6">
        <v>140</v>
      </c>
      <c r="B544" s="6">
        <v>8</v>
      </c>
      <c r="C544" s="7">
        <v>40165</v>
      </c>
      <c r="D544" s="6" t="s">
        <v>44</v>
      </c>
      <c r="E544" s="8" t="s">
        <v>207</v>
      </c>
      <c r="F544" s="9" t="s">
        <v>208</v>
      </c>
      <c r="G544" s="9" t="s">
        <v>209</v>
      </c>
      <c r="H544" s="9" t="s">
        <v>48</v>
      </c>
      <c r="I544" s="6" t="s">
        <v>100</v>
      </c>
      <c r="J544" s="6">
        <v>2</v>
      </c>
      <c r="K544" s="6">
        <v>5</v>
      </c>
      <c r="L544" s="6" t="s">
        <v>167</v>
      </c>
      <c r="M544" s="6" t="s">
        <v>210</v>
      </c>
      <c r="N544" s="6"/>
      <c r="O544" s="6"/>
      <c r="P544" s="10">
        <v>17</v>
      </c>
      <c r="Q544" s="10" t="str">
        <f t="shared" si="43"/>
        <v>15-20</v>
      </c>
      <c r="R544" s="6" t="s">
        <v>159</v>
      </c>
      <c r="S544" s="6">
        <v>11</v>
      </c>
      <c r="T544" t="s">
        <v>214</v>
      </c>
      <c r="U544" t="s">
        <v>104</v>
      </c>
      <c r="V544" t="s">
        <v>215</v>
      </c>
      <c r="W544" t="s">
        <v>56</v>
      </c>
      <c r="X544" s="6"/>
      <c r="Y544" s="10" t="s">
        <v>57</v>
      </c>
      <c r="Z544" s="10" t="s">
        <v>61</v>
      </c>
      <c r="AA544" s="11">
        <v>1</v>
      </c>
      <c r="AJ544" s="12">
        <f t="shared" si="44"/>
        <v>2.5</v>
      </c>
      <c r="AL544" s="13">
        <f t="shared" si="45"/>
        <v>1</v>
      </c>
      <c r="AM544" s="14">
        <v>9.1000000000000004E-3</v>
      </c>
      <c r="AN544" s="14">
        <v>3</v>
      </c>
      <c r="AO544" s="13">
        <f t="shared" si="47"/>
        <v>0.14218749999999999</v>
      </c>
      <c r="AQ544" s="12">
        <f t="shared" si="46"/>
        <v>2.5000000000000001E-2</v>
      </c>
    </row>
    <row r="545" spans="1:46" ht="12.75" customHeight="1" x14ac:dyDescent="0.2">
      <c r="A545" s="6">
        <v>140</v>
      </c>
      <c r="B545" s="6">
        <v>8</v>
      </c>
      <c r="C545" s="7">
        <v>40165</v>
      </c>
      <c r="D545" s="6" t="s">
        <v>44</v>
      </c>
      <c r="E545" s="8" t="s">
        <v>207</v>
      </c>
      <c r="F545" s="9" t="s">
        <v>208</v>
      </c>
      <c r="G545" s="9" t="s">
        <v>209</v>
      </c>
      <c r="H545" s="9" t="s">
        <v>48</v>
      </c>
      <c r="I545" s="6" t="s">
        <v>100</v>
      </c>
      <c r="J545" s="6">
        <v>2</v>
      </c>
      <c r="K545" s="6">
        <v>5</v>
      </c>
      <c r="L545" s="6" t="s">
        <v>167</v>
      </c>
      <c r="M545" s="6" t="s">
        <v>210</v>
      </c>
      <c r="N545" s="6"/>
      <c r="O545" s="6"/>
      <c r="P545" s="10">
        <v>17</v>
      </c>
      <c r="Q545" s="10" t="str">
        <f t="shared" si="43"/>
        <v>15-20</v>
      </c>
      <c r="R545" s="6" t="s">
        <v>159</v>
      </c>
      <c r="S545" s="6">
        <v>12</v>
      </c>
      <c r="T545" t="s">
        <v>53</v>
      </c>
      <c r="U545" t="s">
        <v>54</v>
      </c>
      <c r="V545" t="s">
        <v>55</v>
      </c>
      <c r="W545" t="s">
        <v>56</v>
      </c>
      <c r="X545" s="6"/>
      <c r="Y545" s="6" t="s">
        <v>57</v>
      </c>
      <c r="Z545" s="6" t="s">
        <v>58</v>
      </c>
      <c r="AB545" s="11">
        <v>1</v>
      </c>
      <c r="AJ545" s="12">
        <f t="shared" si="44"/>
        <v>7.5</v>
      </c>
      <c r="AL545" s="13">
        <f t="shared" si="45"/>
        <v>1</v>
      </c>
      <c r="AM545" s="14">
        <v>9.2999999999999992E-3</v>
      </c>
      <c r="AN545" s="14">
        <v>3.07</v>
      </c>
      <c r="AO545" s="13">
        <f t="shared" si="47"/>
        <v>4.5177378560589574</v>
      </c>
      <c r="AQ545" s="12">
        <f t="shared" si="46"/>
        <v>2.5000000000000001E-2</v>
      </c>
    </row>
    <row r="546" spans="1:46" s="17" customFormat="1" ht="12.75" customHeight="1" x14ac:dyDescent="0.2">
      <c r="A546" s="6">
        <v>140</v>
      </c>
      <c r="B546" s="6">
        <v>8</v>
      </c>
      <c r="C546" s="7">
        <v>40165</v>
      </c>
      <c r="D546" s="6" t="s">
        <v>44</v>
      </c>
      <c r="E546" s="8" t="s">
        <v>207</v>
      </c>
      <c r="F546" s="9" t="s">
        <v>208</v>
      </c>
      <c r="G546" s="9" t="s">
        <v>209</v>
      </c>
      <c r="H546" s="9" t="s">
        <v>48</v>
      </c>
      <c r="I546" s="6" t="s">
        <v>100</v>
      </c>
      <c r="J546" s="6">
        <v>2</v>
      </c>
      <c r="K546" s="6">
        <v>5</v>
      </c>
      <c r="L546" s="6" t="s">
        <v>167</v>
      </c>
      <c r="M546" s="6" t="s">
        <v>210</v>
      </c>
      <c r="N546" s="6"/>
      <c r="O546" s="6"/>
      <c r="P546" s="10">
        <v>17</v>
      </c>
      <c r="Q546" s="10" t="str">
        <f t="shared" si="43"/>
        <v>15-20</v>
      </c>
      <c r="R546" s="6" t="s">
        <v>159</v>
      </c>
      <c r="S546" s="6">
        <v>13</v>
      </c>
      <c r="T546" t="s">
        <v>217</v>
      </c>
      <c r="U546" t="s">
        <v>69</v>
      </c>
      <c r="V546" t="s">
        <v>70</v>
      </c>
      <c r="W546" t="s">
        <v>56</v>
      </c>
      <c r="X546" s="6"/>
      <c r="Y546" s="6" t="s">
        <v>57</v>
      </c>
      <c r="Z546" s="6" t="s">
        <v>64</v>
      </c>
      <c r="AA546" s="11"/>
      <c r="AB546" s="11"/>
      <c r="AC546" s="11">
        <v>1</v>
      </c>
      <c r="AD546" s="11">
        <v>1</v>
      </c>
      <c r="AE546" s="11"/>
      <c r="AF546" s="11"/>
      <c r="AG546" s="11"/>
      <c r="AH546" s="11"/>
      <c r="AI546" s="11"/>
      <c r="AJ546" s="12">
        <f t="shared" si="44"/>
        <v>20</v>
      </c>
      <c r="AK546" s="12"/>
      <c r="AL546" s="13">
        <f t="shared" si="45"/>
        <v>2</v>
      </c>
      <c r="AM546" s="14">
        <v>1.14E-2</v>
      </c>
      <c r="AN546" s="14">
        <v>3.1280000000000001</v>
      </c>
      <c r="AO546" s="13">
        <f t="shared" si="47"/>
        <v>133.82174164391057</v>
      </c>
      <c r="AP546" s="13"/>
      <c r="AQ546" s="12">
        <f t="shared" si="46"/>
        <v>0.05</v>
      </c>
      <c r="AR546" s="12"/>
      <c r="AS546" s="12"/>
      <c r="AT546" s="15"/>
    </row>
    <row r="547" spans="1:46" ht="12.75" customHeight="1" x14ac:dyDescent="0.2">
      <c r="A547" s="6">
        <v>140</v>
      </c>
      <c r="B547" s="6">
        <v>8</v>
      </c>
      <c r="C547" s="7">
        <v>40165</v>
      </c>
      <c r="D547" s="6" t="s">
        <v>44</v>
      </c>
      <c r="E547" s="8" t="s">
        <v>207</v>
      </c>
      <c r="F547" s="9" t="s">
        <v>208</v>
      </c>
      <c r="G547" s="9" t="s">
        <v>209</v>
      </c>
      <c r="H547" s="9" t="s">
        <v>48</v>
      </c>
      <c r="I547" s="6" t="s">
        <v>100</v>
      </c>
      <c r="J547" s="6">
        <v>2</v>
      </c>
      <c r="K547" s="6">
        <v>5</v>
      </c>
      <c r="L547" s="6" t="s">
        <v>167</v>
      </c>
      <c r="M547" s="6" t="s">
        <v>210</v>
      </c>
      <c r="N547" s="6"/>
      <c r="O547" s="6"/>
      <c r="P547" s="10">
        <v>17</v>
      </c>
      <c r="Q547" s="10" t="str">
        <f t="shared" si="43"/>
        <v>15-20</v>
      </c>
      <c r="R547" s="6" t="s">
        <v>159</v>
      </c>
      <c r="S547" s="6">
        <v>14</v>
      </c>
      <c r="T547" t="s">
        <v>212</v>
      </c>
      <c r="U547" s="6" t="s">
        <v>72</v>
      </c>
      <c r="V547" t="s">
        <v>138</v>
      </c>
      <c r="W547" t="s">
        <v>56</v>
      </c>
      <c r="X547" s="6"/>
      <c r="Y547" s="6" t="s">
        <v>57</v>
      </c>
      <c r="Z547" s="6" t="s">
        <v>58</v>
      </c>
      <c r="AC547" s="11">
        <v>1</v>
      </c>
      <c r="AJ547" s="12">
        <f t="shared" si="44"/>
        <v>15</v>
      </c>
      <c r="AL547" s="13">
        <f t="shared" si="45"/>
        <v>1</v>
      </c>
      <c r="AM547" s="14">
        <v>4.2799999999999998E-2</v>
      </c>
      <c r="AN547" s="14">
        <v>2.8580000000000001</v>
      </c>
      <c r="AO547" s="13">
        <f t="shared" si="47"/>
        <v>98.336011053719943</v>
      </c>
      <c r="AQ547" s="12">
        <f t="shared" si="46"/>
        <v>2.5000000000000001E-2</v>
      </c>
    </row>
    <row r="548" spans="1:46" ht="12.75" customHeight="1" x14ac:dyDescent="0.2">
      <c r="A548" s="6">
        <v>22</v>
      </c>
      <c r="B548" s="6">
        <v>3</v>
      </c>
      <c r="C548" s="7">
        <v>39875</v>
      </c>
      <c r="D548" s="6" t="s">
        <v>174</v>
      </c>
      <c r="E548" s="8" t="s">
        <v>224</v>
      </c>
      <c r="F548" s="9" t="s">
        <v>225</v>
      </c>
      <c r="G548" s="9" t="s">
        <v>154</v>
      </c>
      <c r="H548" s="9" t="s">
        <v>226</v>
      </c>
      <c r="I548" s="6" t="s">
        <v>49</v>
      </c>
      <c r="J548" s="6">
        <v>1</v>
      </c>
      <c r="K548" s="6">
        <v>1</v>
      </c>
      <c r="L548" s="6" t="s">
        <v>156</v>
      </c>
      <c r="M548" s="6" t="s">
        <v>51</v>
      </c>
      <c r="N548" s="6"/>
      <c r="O548" s="6"/>
      <c r="P548" s="6">
        <v>9</v>
      </c>
      <c r="Q548" s="6" t="str">
        <f t="shared" si="43"/>
        <v>5-10</v>
      </c>
      <c r="R548" s="6" t="s">
        <v>52</v>
      </c>
      <c r="S548" s="6">
        <v>1</v>
      </c>
      <c r="T548" t="s">
        <v>127</v>
      </c>
      <c r="U548" t="s">
        <v>69</v>
      </c>
      <c r="V548" t="s">
        <v>70</v>
      </c>
      <c r="W548" t="s">
        <v>56</v>
      </c>
      <c r="X548" s="6"/>
      <c r="Y548" s="6" t="s">
        <v>57</v>
      </c>
      <c r="Z548" s="6" t="s">
        <v>58</v>
      </c>
      <c r="AC548" s="11">
        <v>1</v>
      </c>
      <c r="AJ548" s="12">
        <f t="shared" si="44"/>
        <v>15</v>
      </c>
      <c r="AK548" s="12">
        <f>AJ548/1.037</f>
        <v>14.464802314368372</v>
      </c>
      <c r="AL548" s="13">
        <f t="shared" si="45"/>
        <v>1</v>
      </c>
      <c r="AM548" s="13">
        <v>0</v>
      </c>
      <c r="AN548" s="13">
        <v>1.0377000000000001</v>
      </c>
      <c r="AO548" s="13">
        <f t="shared" si="47"/>
        <v>0</v>
      </c>
      <c r="AQ548" s="12">
        <f t="shared" si="46"/>
        <v>2.5000000000000001E-2</v>
      </c>
      <c r="AT548" s="23"/>
    </row>
    <row r="549" spans="1:46" ht="12.75" customHeight="1" x14ac:dyDescent="0.2">
      <c r="A549" s="6">
        <v>23</v>
      </c>
      <c r="B549" s="6">
        <v>3</v>
      </c>
      <c r="C549" s="7">
        <v>39875</v>
      </c>
      <c r="D549" s="6" t="s">
        <v>174</v>
      </c>
      <c r="E549" s="8" t="s">
        <v>224</v>
      </c>
      <c r="F549" s="9" t="s">
        <v>225</v>
      </c>
      <c r="G549" s="9" t="s">
        <v>154</v>
      </c>
      <c r="H549" s="9" t="s">
        <v>226</v>
      </c>
      <c r="I549" s="6" t="s">
        <v>49</v>
      </c>
      <c r="J549" s="6">
        <v>1</v>
      </c>
      <c r="K549" s="6">
        <v>2</v>
      </c>
      <c r="L549" s="6" t="s">
        <v>156</v>
      </c>
      <c r="M549" s="6" t="s">
        <v>51</v>
      </c>
      <c r="N549" s="6"/>
      <c r="O549" s="6"/>
      <c r="P549" s="6">
        <v>9</v>
      </c>
      <c r="Q549" s="6" t="str">
        <f t="shared" si="43"/>
        <v>5-10</v>
      </c>
      <c r="R549" s="6" t="s">
        <v>52</v>
      </c>
      <c r="S549" s="6">
        <v>1</v>
      </c>
      <c r="T549" t="s">
        <v>127</v>
      </c>
      <c r="U549" t="s">
        <v>69</v>
      </c>
      <c r="V549" t="s">
        <v>70</v>
      </c>
      <c r="W549" t="s">
        <v>56</v>
      </c>
      <c r="X549" s="6"/>
      <c r="Y549" s="6" t="s">
        <v>57</v>
      </c>
      <c r="Z549" s="6" t="s">
        <v>58</v>
      </c>
      <c r="AC549" s="11">
        <v>1</v>
      </c>
      <c r="AJ549" s="12">
        <f t="shared" si="44"/>
        <v>15</v>
      </c>
      <c r="AK549" s="12">
        <f>AJ549/1.037</f>
        <v>14.464802314368372</v>
      </c>
      <c r="AL549" s="13">
        <f t="shared" si="45"/>
        <v>1</v>
      </c>
      <c r="AM549" s="13">
        <v>0</v>
      </c>
      <c r="AN549" s="13">
        <v>1.0377000000000001</v>
      </c>
      <c r="AO549" s="13">
        <f t="shared" si="47"/>
        <v>0</v>
      </c>
      <c r="AQ549" s="12">
        <f t="shared" si="46"/>
        <v>2.5000000000000001E-2</v>
      </c>
      <c r="AT549" s="23"/>
    </row>
    <row r="550" spans="1:46" ht="12.75" customHeight="1" x14ac:dyDescent="0.2">
      <c r="A550" s="6">
        <v>23</v>
      </c>
      <c r="B550" s="6">
        <v>3</v>
      </c>
      <c r="C550" s="7">
        <v>39875</v>
      </c>
      <c r="D550" s="6" t="s">
        <v>174</v>
      </c>
      <c r="E550" s="8" t="s">
        <v>224</v>
      </c>
      <c r="F550" s="9" t="s">
        <v>225</v>
      </c>
      <c r="G550" s="9" t="s">
        <v>154</v>
      </c>
      <c r="H550" s="9" t="s">
        <v>226</v>
      </c>
      <c r="I550" s="6" t="s">
        <v>49</v>
      </c>
      <c r="J550" s="6">
        <v>1</v>
      </c>
      <c r="K550" s="6">
        <v>2</v>
      </c>
      <c r="L550" s="6" t="s">
        <v>156</v>
      </c>
      <c r="M550" s="6" t="s">
        <v>51</v>
      </c>
      <c r="N550" s="6"/>
      <c r="O550" s="6"/>
      <c r="P550" s="6">
        <v>9</v>
      </c>
      <c r="Q550" s="6" t="str">
        <f t="shared" si="43"/>
        <v>5-10</v>
      </c>
      <c r="R550" s="6" t="s">
        <v>52</v>
      </c>
      <c r="S550" s="6">
        <v>2</v>
      </c>
      <c r="T550" t="s">
        <v>185</v>
      </c>
      <c r="U550" t="s">
        <v>69</v>
      </c>
      <c r="V550" t="s">
        <v>70</v>
      </c>
      <c r="W550" t="s">
        <v>56</v>
      </c>
      <c r="X550" s="6"/>
      <c r="Y550" s="6" t="s">
        <v>57</v>
      </c>
      <c r="Z550" s="6" t="s">
        <v>58</v>
      </c>
      <c r="AA550" s="11">
        <v>1</v>
      </c>
      <c r="AJ550" s="12">
        <f t="shared" si="44"/>
        <v>2.5</v>
      </c>
      <c r="AL550" s="13">
        <f t="shared" si="45"/>
        <v>1</v>
      </c>
      <c r="AM550" s="14">
        <v>1.2800000000000001E-2</v>
      </c>
      <c r="AN550" s="14">
        <v>3.0670000000000002</v>
      </c>
      <c r="AO550" s="13">
        <f t="shared" si="47"/>
        <v>0.21266301965747764</v>
      </c>
      <c r="AQ550" s="12">
        <f t="shared" si="46"/>
        <v>2.5000000000000001E-2</v>
      </c>
      <c r="AT550" s="23"/>
    </row>
    <row r="551" spans="1:46" ht="12.75" customHeight="1" x14ac:dyDescent="0.2">
      <c r="A551" s="6">
        <v>121</v>
      </c>
      <c r="B551" s="6">
        <v>8</v>
      </c>
      <c r="C551" s="7">
        <v>40168</v>
      </c>
      <c r="D551" s="6" t="s">
        <v>227</v>
      </c>
      <c r="E551" s="26" t="s">
        <v>228</v>
      </c>
      <c r="F551" s="27" t="s">
        <v>229</v>
      </c>
      <c r="G551" s="27" t="s">
        <v>154</v>
      </c>
      <c r="I551" s="6" t="s">
        <v>230</v>
      </c>
      <c r="J551" s="6">
        <v>1</v>
      </c>
      <c r="K551" s="6">
        <v>1</v>
      </c>
      <c r="L551" s="6" t="s">
        <v>50</v>
      </c>
      <c r="M551" s="6" t="s">
        <v>177</v>
      </c>
      <c r="N551" s="6" t="s">
        <v>57</v>
      </c>
      <c r="O551" s="6"/>
      <c r="P551" s="10">
        <v>1.7</v>
      </c>
      <c r="Q551" s="10" t="str">
        <f t="shared" si="43"/>
        <v>0-5</v>
      </c>
      <c r="R551" s="6" t="s">
        <v>102</v>
      </c>
      <c r="S551" s="6">
        <v>1</v>
      </c>
      <c r="T551" t="s">
        <v>83</v>
      </c>
      <c r="U551" t="s">
        <v>69</v>
      </c>
      <c r="V551" t="s">
        <v>84</v>
      </c>
      <c r="W551" t="s">
        <v>56</v>
      </c>
      <c r="X551" s="6"/>
      <c r="Y551" s="10" t="s">
        <v>77</v>
      </c>
      <c r="Z551" s="10" t="s">
        <v>64</v>
      </c>
      <c r="AD551" s="11">
        <v>4</v>
      </c>
      <c r="AJ551" s="12">
        <f t="shared" si="44"/>
        <v>25</v>
      </c>
      <c r="AK551">
        <f>1.77+0.78*AJ551</f>
        <v>21.27</v>
      </c>
      <c r="AL551" s="13">
        <f t="shared" si="45"/>
        <v>4</v>
      </c>
      <c r="AM551" s="14">
        <v>2.35E-2</v>
      </c>
      <c r="AN551" s="14">
        <v>2.74</v>
      </c>
      <c r="AO551" s="13">
        <f t="shared" si="47"/>
        <v>159.00965160669548</v>
      </c>
      <c r="AQ551" s="12">
        <f t="shared" si="46"/>
        <v>0.1</v>
      </c>
    </row>
    <row r="552" spans="1:46" ht="12.75" customHeight="1" x14ac:dyDescent="0.2">
      <c r="A552" s="6">
        <v>121</v>
      </c>
      <c r="B552" s="6">
        <v>8</v>
      </c>
      <c r="C552" s="7">
        <v>40168</v>
      </c>
      <c r="D552" s="6" t="s">
        <v>227</v>
      </c>
      <c r="E552" s="26" t="s">
        <v>228</v>
      </c>
      <c r="F552" s="27" t="s">
        <v>229</v>
      </c>
      <c r="G552" s="27" t="s">
        <v>154</v>
      </c>
      <c r="I552" s="6" t="s">
        <v>230</v>
      </c>
      <c r="J552" s="6">
        <v>1</v>
      </c>
      <c r="K552" s="6">
        <v>1</v>
      </c>
      <c r="L552" s="6" t="s">
        <v>50</v>
      </c>
      <c r="M552" s="6" t="s">
        <v>177</v>
      </c>
      <c r="N552" s="6" t="s">
        <v>57</v>
      </c>
      <c r="O552" s="6"/>
      <c r="P552" s="10">
        <v>1.7</v>
      </c>
      <c r="Q552" s="10" t="str">
        <f t="shared" si="43"/>
        <v>0-5</v>
      </c>
      <c r="R552" s="6" t="s">
        <v>102</v>
      </c>
      <c r="S552" s="6">
        <v>2</v>
      </c>
      <c r="T552" t="s">
        <v>62</v>
      </c>
      <c r="U552" t="s">
        <v>54</v>
      </c>
      <c r="V552" t="s">
        <v>63</v>
      </c>
      <c r="W552" t="s">
        <v>56</v>
      </c>
      <c r="X552" s="6"/>
      <c r="Y552" s="6" t="s">
        <v>57</v>
      </c>
      <c r="Z552" s="6" t="s">
        <v>64</v>
      </c>
      <c r="AC552" s="11">
        <v>1</v>
      </c>
      <c r="AJ552" s="12">
        <f t="shared" si="44"/>
        <v>15</v>
      </c>
      <c r="AL552" s="13">
        <f t="shared" si="45"/>
        <v>1</v>
      </c>
      <c r="AM552" s="13">
        <v>1.32E-2</v>
      </c>
      <c r="AN552" s="13">
        <v>3.4356</v>
      </c>
      <c r="AO552" s="13">
        <f t="shared" si="47"/>
        <v>144.92825422467968</v>
      </c>
      <c r="AQ552" s="12">
        <f t="shared" si="46"/>
        <v>2.5000000000000001E-2</v>
      </c>
    </row>
    <row r="553" spans="1:46" ht="12.75" customHeight="1" x14ac:dyDescent="0.2">
      <c r="A553" s="6">
        <v>121</v>
      </c>
      <c r="B553" s="6">
        <v>8</v>
      </c>
      <c r="C553" s="7">
        <v>40168</v>
      </c>
      <c r="D553" s="6" t="s">
        <v>227</v>
      </c>
      <c r="E553" s="26" t="s">
        <v>228</v>
      </c>
      <c r="F553" s="27" t="s">
        <v>229</v>
      </c>
      <c r="G553" s="27" t="s">
        <v>154</v>
      </c>
      <c r="I553" s="6" t="s">
        <v>230</v>
      </c>
      <c r="J553" s="6">
        <v>1</v>
      </c>
      <c r="K553" s="6">
        <v>1</v>
      </c>
      <c r="L553" s="6" t="s">
        <v>50</v>
      </c>
      <c r="M553" s="6" t="s">
        <v>177</v>
      </c>
      <c r="N553" s="6" t="s">
        <v>57</v>
      </c>
      <c r="O553" s="6"/>
      <c r="P553" s="10">
        <v>1.7</v>
      </c>
      <c r="Q553" s="10" t="str">
        <f t="shared" si="43"/>
        <v>0-5</v>
      </c>
      <c r="R553" s="6" t="s">
        <v>102</v>
      </c>
      <c r="S553" s="6">
        <v>3</v>
      </c>
      <c r="T553" t="s">
        <v>161</v>
      </c>
      <c r="U553" t="s">
        <v>162</v>
      </c>
      <c r="V553" t="s">
        <v>163</v>
      </c>
      <c r="W553" s="20" t="s">
        <v>56</v>
      </c>
      <c r="X553" s="6"/>
      <c r="Y553" s="10" t="s">
        <v>57</v>
      </c>
      <c r="Z553" s="10" t="s">
        <v>61</v>
      </c>
      <c r="AB553" s="11">
        <v>6</v>
      </c>
      <c r="AC553" s="11">
        <v>6</v>
      </c>
      <c r="AJ553" s="12">
        <f t="shared" si="44"/>
        <v>11.25</v>
      </c>
      <c r="AL553" s="13">
        <f t="shared" si="45"/>
        <v>12</v>
      </c>
      <c r="AM553" s="14">
        <v>1.9300000000000001E-2</v>
      </c>
      <c r="AN553" s="14">
        <v>2.96</v>
      </c>
      <c r="AO553" s="13">
        <f t="shared" si="47"/>
        <v>24.944153790674463</v>
      </c>
      <c r="AQ553" s="12">
        <f t="shared" si="46"/>
        <v>0.3</v>
      </c>
    </row>
    <row r="554" spans="1:46" ht="12.75" customHeight="1" x14ac:dyDescent="0.2">
      <c r="A554" s="6">
        <v>121</v>
      </c>
      <c r="B554" s="6">
        <v>8</v>
      </c>
      <c r="C554" s="7">
        <v>40168</v>
      </c>
      <c r="D554" s="6" t="s">
        <v>227</v>
      </c>
      <c r="E554" s="26" t="s">
        <v>228</v>
      </c>
      <c r="F554" s="27" t="s">
        <v>229</v>
      </c>
      <c r="G554" s="27" t="s">
        <v>154</v>
      </c>
      <c r="I554" s="6" t="s">
        <v>230</v>
      </c>
      <c r="J554" s="6">
        <v>1</v>
      </c>
      <c r="K554" s="6">
        <v>1</v>
      </c>
      <c r="L554" s="6" t="s">
        <v>50</v>
      </c>
      <c r="M554" s="6" t="s">
        <v>177</v>
      </c>
      <c r="N554" s="6" t="s">
        <v>57</v>
      </c>
      <c r="O554" s="6"/>
      <c r="P554" s="10">
        <v>1.7</v>
      </c>
      <c r="Q554" s="10" t="str">
        <f t="shared" si="43"/>
        <v>0-5</v>
      </c>
      <c r="R554" s="6" t="s">
        <v>102</v>
      </c>
      <c r="S554" s="6">
        <v>4</v>
      </c>
      <c r="T554" t="s">
        <v>179</v>
      </c>
      <c r="U554" t="s">
        <v>54</v>
      </c>
      <c r="V554" t="s">
        <v>55</v>
      </c>
      <c r="W554" t="s">
        <v>56</v>
      </c>
      <c r="X554" s="6"/>
      <c r="Y554" s="6" t="s">
        <v>57</v>
      </c>
      <c r="Z554" s="6" t="s">
        <v>58</v>
      </c>
      <c r="AA554" s="11">
        <v>4</v>
      </c>
      <c r="AC554" s="11">
        <v>4</v>
      </c>
      <c r="AJ554" s="12">
        <f t="shared" si="44"/>
        <v>8.75</v>
      </c>
      <c r="AL554" s="13">
        <f t="shared" si="45"/>
        <v>8</v>
      </c>
      <c r="AM554" s="14">
        <v>1.26E-2</v>
      </c>
      <c r="AN554" s="14">
        <v>3.0672999999999999</v>
      </c>
      <c r="AO554" s="13">
        <f t="shared" si="47"/>
        <v>9.7676895125500121</v>
      </c>
      <c r="AQ554" s="12">
        <f t="shared" si="46"/>
        <v>0.2</v>
      </c>
    </row>
    <row r="555" spans="1:46" ht="12.75" customHeight="1" x14ac:dyDescent="0.2">
      <c r="A555" s="6">
        <v>121</v>
      </c>
      <c r="B555" s="6">
        <v>8</v>
      </c>
      <c r="C555" s="7">
        <v>40168</v>
      </c>
      <c r="D555" s="6" t="s">
        <v>227</v>
      </c>
      <c r="E555" s="26" t="s">
        <v>228</v>
      </c>
      <c r="F555" s="27" t="s">
        <v>229</v>
      </c>
      <c r="G555" s="27" t="s">
        <v>154</v>
      </c>
      <c r="I555" s="6" t="s">
        <v>230</v>
      </c>
      <c r="J555" s="6">
        <v>1</v>
      </c>
      <c r="K555" s="6">
        <v>1</v>
      </c>
      <c r="L555" s="6" t="s">
        <v>50</v>
      </c>
      <c r="M555" s="6" t="s">
        <v>177</v>
      </c>
      <c r="N555" s="6" t="s">
        <v>57</v>
      </c>
      <c r="O555" s="6"/>
      <c r="P555" s="10">
        <v>1.7</v>
      </c>
      <c r="Q555" s="10" t="str">
        <f t="shared" si="43"/>
        <v>0-5</v>
      </c>
      <c r="R555" s="6" t="s">
        <v>102</v>
      </c>
      <c r="S555" s="6">
        <v>5</v>
      </c>
      <c r="T555" s="16" t="s">
        <v>160</v>
      </c>
      <c r="U555" t="s">
        <v>54</v>
      </c>
      <c r="V555" s="16" t="s">
        <v>63</v>
      </c>
      <c r="W555" s="16" t="s">
        <v>56</v>
      </c>
      <c r="X555" s="6"/>
      <c r="Y555" s="6" t="s">
        <v>57</v>
      </c>
      <c r="Z555" s="6" t="s">
        <v>58</v>
      </c>
      <c r="AA555" s="11">
        <v>2</v>
      </c>
      <c r="AC555" s="11">
        <v>1</v>
      </c>
      <c r="AD555" s="11">
        <v>2</v>
      </c>
      <c r="AJ555" s="12">
        <f t="shared" si="44"/>
        <v>14</v>
      </c>
      <c r="AK555" s="14">
        <f>AJ555/1.11359</f>
        <v>12.571951975143454</v>
      </c>
      <c r="AL555" s="13">
        <f t="shared" si="45"/>
        <v>5</v>
      </c>
      <c r="AM555" s="14">
        <v>1.4800000000000001E-2</v>
      </c>
      <c r="AN555" s="14">
        <v>3.1669999999999998</v>
      </c>
      <c r="AO555" s="13">
        <f t="shared" si="47"/>
        <v>63.10288342872623</v>
      </c>
      <c r="AQ555" s="12">
        <f t="shared" si="46"/>
        <v>0.125</v>
      </c>
    </row>
    <row r="556" spans="1:46" ht="12.75" customHeight="1" x14ac:dyDescent="0.2">
      <c r="A556" s="6">
        <v>121</v>
      </c>
      <c r="B556" s="6">
        <v>8</v>
      </c>
      <c r="C556" s="7">
        <v>40168</v>
      </c>
      <c r="D556" s="6" t="s">
        <v>227</v>
      </c>
      <c r="E556" s="26" t="s">
        <v>228</v>
      </c>
      <c r="F556" s="27" t="s">
        <v>229</v>
      </c>
      <c r="G556" s="27" t="s">
        <v>154</v>
      </c>
      <c r="I556" s="6" t="s">
        <v>230</v>
      </c>
      <c r="J556" s="6">
        <v>1</v>
      </c>
      <c r="K556" s="6">
        <v>1</v>
      </c>
      <c r="L556" s="6" t="s">
        <v>50</v>
      </c>
      <c r="M556" s="6" t="s">
        <v>177</v>
      </c>
      <c r="N556" s="6" t="s">
        <v>57</v>
      </c>
      <c r="O556" s="6"/>
      <c r="P556" s="10">
        <v>1.7</v>
      </c>
      <c r="Q556" s="10" t="str">
        <f t="shared" si="43"/>
        <v>0-5</v>
      </c>
      <c r="R556" s="6" t="s">
        <v>102</v>
      </c>
      <c r="S556" s="6">
        <v>6</v>
      </c>
      <c r="T556" t="s">
        <v>131</v>
      </c>
      <c r="U556" t="s">
        <v>54</v>
      </c>
      <c r="V556" t="s">
        <v>63</v>
      </c>
      <c r="W556" t="s">
        <v>56</v>
      </c>
      <c r="X556" s="6"/>
      <c r="Y556" s="6" t="s">
        <v>57</v>
      </c>
      <c r="Z556" s="6" t="s">
        <v>58</v>
      </c>
      <c r="AA556" s="11">
        <v>3</v>
      </c>
      <c r="AC556" s="11">
        <v>2</v>
      </c>
      <c r="AJ556" s="12">
        <f t="shared" si="44"/>
        <v>7.5</v>
      </c>
      <c r="AK556" s="20">
        <f>(AJ556-1.82)/1.15</f>
        <v>4.9391304347826086</v>
      </c>
      <c r="AL556" s="13">
        <f t="shared" si="45"/>
        <v>5</v>
      </c>
      <c r="AM556" s="14">
        <v>0.01</v>
      </c>
      <c r="AN556" s="14">
        <v>3.2080000000000002</v>
      </c>
      <c r="AO556" s="13">
        <f t="shared" si="47"/>
        <v>6.4149981129888589</v>
      </c>
      <c r="AQ556" s="12">
        <f t="shared" si="46"/>
        <v>0.125</v>
      </c>
    </row>
    <row r="557" spans="1:46" ht="12.75" customHeight="1" x14ac:dyDescent="0.2">
      <c r="A557" s="6">
        <v>121</v>
      </c>
      <c r="B557" s="6">
        <v>8</v>
      </c>
      <c r="C557" s="7">
        <v>40168</v>
      </c>
      <c r="D557" s="6" t="s">
        <v>227</v>
      </c>
      <c r="E557" s="26" t="s">
        <v>228</v>
      </c>
      <c r="F557" s="27" t="s">
        <v>229</v>
      </c>
      <c r="G557" s="27" t="s">
        <v>154</v>
      </c>
      <c r="I557" s="6" t="s">
        <v>230</v>
      </c>
      <c r="J557" s="6">
        <v>1</v>
      </c>
      <c r="K557" s="6">
        <v>1</v>
      </c>
      <c r="L557" s="6" t="s">
        <v>50</v>
      </c>
      <c r="M557" s="6" t="s">
        <v>177</v>
      </c>
      <c r="N557" s="6" t="s">
        <v>57</v>
      </c>
      <c r="O557" s="6"/>
      <c r="P557" s="10">
        <v>1.7</v>
      </c>
      <c r="Q557" s="10" t="str">
        <f t="shared" si="43"/>
        <v>0-5</v>
      </c>
      <c r="R557" s="6" t="s">
        <v>102</v>
      </c>
      <c r="S557" s="6">
        <v>7</v>
      </c>
      <c r="T557" t="s">
        <v>90</v>
      </c>
      <c r="U557" t="s">
        <v>66</v>
      </c>
      <c r="V557" t="s">
        <v>67</v>
      </c>
      <c r="W557" t="s">
        <v>56</v>
      </c>
      <c r="X557" s="6"/>
      <c r="Y557" s="10" t="s">
        <v>57</v>
      </c>
      <c r="Z557" s="10" t="s">
        <v>58</v>
      </c>
      <c r="AD557" s="11">
        <v>4</v>
      </c>
      <c r="AJ557" s="12">
        <f t="shared" si="44"/>
        <v>25</v>
      </c>
      <c r="AL557" s="13">
        <f t="shared" si="45"/>
        <v>4</v>
      </c>
      <c r="AM557" s="14">
        <v>1.6199999999999999E-2</v>
      </c>
      <c r="AN557" s="14">
        <v>3.0251999999999999</v>
      </c>
      <c r="AO557" s="13">
        <f t="shared" si="47"/>
        <v>274.51313450729776</v>
      </c>
      <c r="AQ557" s="12">
        <f t="shared" si="46"/>
        <v>0.1</v>
      </c>
    </row>
    <row r="558" spans="1:46" ht="12.75" customHeight="1" x14ac:dyDescent="0.2">
      <c r="A558" s="6">
        <v>121</v>
      </c>
      <c r="B558" s="6">
        <v>8</v>
      </c>
      <c r="C558" s="7">
        <v>40168</v>
      </c>
      <c r="D558" s="6" t="s">
        <v>227</v>
      </c>
      <c r="E558" s="26" t="s">
        <v>228</v>
      </c>
      <c r="F558" s="27" t="s">
        <v>229</v>
      </c>
      <c r="G558" s="27" t="s">
        <v>154</v>
      </c>
      <c r="I558" s="6" t="s">
        <v>230</v>
      </c>
      <c r="J558" s="6">
        <v>1</v>
      </c>
      <c r="K558" s="6">
        <v>1</v>
      </c>
      <c r="L558" s="6" t="s">
        <v>50</v>
      </c>
      <c r="M558" s="6" t="s">
        <v>177</v>
      </c>
      <c r="N558" s="6" t="s">
        <v>57</v>
      </c>
      <c r="O558" s="6"/>
      <c r="P558" s="10">
        <v>1.7</v>
      </c>
      <c r="Q558" s="10" t="str">
        <f t="shared" si="43"/>
        <v>0-5</v>
      </c>
      <c r="R558" s="6" t="s">
        <v>102</v>
      </c>
      <c r="S558" s="6">
        <v>8</v>
      </c>
      <c r="T558" t="s">
        <v>53</v>
      </c>
      <c r="U558" t="s">
        <v>54</v>
      </c>
      <c r="V558" t="s">
        <v>55</v>
      </c>
      <c r="W558" t="s">
        <v>56</v>
      </c>
      <c r="X558" s="6"/>
      <c r="Y558" s="6" t="s">
        <v>57</v>
      </c>
      <c r="Z558" s="6" t="s">
        <v>58</v>
      </c>
      <c r="AB558" s="11">
        <v>1</v>
      </c>
      <c r="AJ558" s="12">
        <f t="shared" si="44"/>
        <v>7.5</v>
      </c>
      <c r="AL558" s="13">
        <f t="shared" si="45"/>
        <v>1</v>
      </c>
      <c r="AM558" s="14">
        <v>9.2999999999999992E-3</v>
      </c>
      <c r="AN558" s="14">
        <v>3.07</v>
      </c>
      <c r="AO558" s="13">
        <f t="shared" si="47"/>
        <v>4.5177378560589574</v>
      </c>
      <c r="AQ558" s="12">
        <f t="shared" si="46"/>
        <v>2.5000000000000001E-2</v>
      </c>
    </row>
    <row r="559" spans="1:46" ht="12.75" customHeight="1" x14ac:dyDescent="0.2">
      <c r="A559" s="6">
        <v>121</v>
      </c>
      <c r="B559" s="6">
        <v>8</v>
      </c>
      <c r="C559" s="7">
        <v>40168</v>
      </c>
      <c r="D559" s="6" t="s">
        <v>227</v>
      </c>
      <c r="E559" s="26" t="s">
        <v>228</v>
      </c>
      <c r="F559" s="27" t="s">
        <v>229</v>
      </c>
      <c r="G559" s="27" t="s">
        <v>154</v>
      </c>
      <c r="I559" s="6" t="s">
        <v>230</v>
      </c>
      <c r="J559" s="6">
        <v>1</v>
      </c>
      <c r="K559" s="6">
        <v>1</v>
      </c>
      <c r="L559" s="6" t="s">
        <v>50</v>
      </c>
      <c r="M559" s="6" t="s">
        <v>177</v>
      </c>
      <c r="N559" s="6" t="s">
        <v>57</v>
      </c>
      <c r="O559" s="6"/>
      <c r="P559" s="10">
        <v>1.7</v>
      </c>
      <c r="Q559" s="10" t="str">
        <f t="shared" si="43"/>
        <v>0-5</v>
      </c>
      <c r="R559" s="6" t="s">
        <v>102</v>
      </c>
      <c r="S559" s="6">
        <v>9</v>
      </c>
      <c r="T559" t="s">
        <v>140</v>
      </c>
      <c r="U559" t="s">
        <v>66</v>
      </c>
      <c r="V559" t="s">
        <v>119</v>
      </c>
      <c r="W559" t="s">
        <v>56</v>
      </c>
      <c r="X559" s="6"/>
      <c r="Y559" s="6" t="s">
        <v>57</v>
      </c>
      <c r="Z559" s="6" t="s">
        <v>61</v>
      </c>
      <c r="AB559" s="11">
        <v>1</v>
      </c>
      <c r="AC559" s="11">
        <v>3</v>
      </c>
      <c r="AD559" s="11">
        <v>5</v>
      </c>
      <c r="AJ559" s="12">
        <f t="shared" si="44"/>
        <v>19.722222222222221</v>
      </c>
      <c r="AK559" s="14">
        <f>AJ559/1.03416</f>
        <v>19.070764893461575</v>
      </c>
      <c r="AL559" s="13">
        <f t="shared" si="45"/>
        <v>9</v>
      </c>
      <c r="AM559" s="14">
        <v>2.2499999999999999E-2</v>
      </c>
      <c r="AN559" s="14">
        <v>3</v>
      </c>
      <c r="AO559" s="13">
        <f t="shared" si="47"/>
        <v>172.60368441358023</v>
      </c>
      <c r="AQ559" s="12">
        <f t="shared" si="46"/>
        <v>0.22500000000000001</v>
      </c>
    </row>
    <row r="560" spans="1:46" ht="12.75" customHeight="1" x14ac:dyDescent="0.2">
      <c r="A560" s="6">
        <v>121</v>
      </c>
      <c r="B560" s="6">
        <v>8</v>
      </c>
      <c r="C560" s="7">
        <v>40168</v>
      </c>
      <c r="D560" s="6" t="s">
        <v>227</v>
      </c>
      <c r="E560" s="26" t="s">
        <v>228</v>
      </c>
      <c r="F560" s="27" t="s">
        <v>229</v>
      </c>
      <c r="G560" s="27" t="s">
        <v>154</v>
      </c>
      <c r="I560" s="6" t="s">
        <v>230</v>
      </c>
      <c r="J560" s="6">
        <v>1</v>
      </c>
      <c r="K560" s="6">
        <v>1</v>
      </c>
      <c r="L560" s="6" t="s">
        <v>50</v>
      </c>
      <c r="M560" s="6" t="s">
        <v>177</v>
      </c>
      <c r="N560" s="6" t="s">
        <v>57</v>
      </c>
      <c r="O560" s="6"/>
      <c r="P560" s="10">
        <v>1.7</v>
      </c>
      <c r="Q560" s="10" t="str">
        <f t="shared" si="43"/>
        <v>0-5</v>
      </c>
      <c r="R560" s="6" t="s">
        <v>102</v>
      </c>
      <c r="S560" s="6">
        <v>10</v>
      </c>
      <c r="T560" t="s">
        <v>139</v>
      </c>
      <c r="U560" t="s">
        <v>54</v>
      </c>
      <c r="V560" t="s">
        <v>63</v>
      </c>
      <c r="W560" t="s">
        <v>56</v>
      </c>
      <c r="X560" s="6"/>
      <c r="Y560" s="6" t="s">
        <v>57</v>
      </c>
      <c r="Z560" s="6" t="s">
        <v>58</v>
      </c>
      <c r="AC560" s="11">
        <v>2</v>
      </c>
      <c r="AJ560" s="12">
        <f t="shared" si="44"/>
        <v>15</v>
      </c>
      <c r="AK560">
        <f>AJ560/1.15476</f>
        <v>12.9897121479788</v>
      </c>
      <c r="AL560" s="13">
        <f t="shared" si="45"/>
        <v>2</v>
      </c>
      <c r="AM560" s="14">
        <v>3.9E-2</v>
      </c>
      <c r="AN560" s="14">
        <v>2.91</v>
      </c>
      <c r="AO560" s="13">
        <f t="shared" si="47"/>
        <v>103.15497327409354</v>
      </c>
      <c r="AQ560" s="12">
        <f t="shared" si="46"/>
        <v>0.05</v>
      </c>
    </row>
    <row r="561" spans="1:43" ht="12.75" customHeight="1" x14ac:dyDescent="0.2">
      <c r="A561" s="6">
        <v>121</v>
      </c>
      <c r="B561" s="6">
        <v>8</v>
      </c>
      <c r="C561" s="7">
        <v>40168</v>
      </c>
      <c r="D561" s="6" t="s">
        <v>227</v>
      </c>
      <c r="E561" s="26" t="s">
        <v>228</v>
      </c>
      <c r="F561" s="27" t="s">
        <v>229</v>
      </c>
      <c r="G561" s="27" t="s">
        <v>154</v>
      </c>
      <c r="I561" s="6" t="s">
        <v>230</v>
      </c>
      <c r="J561" s="6">
        <v>1</v>
      </c>
      <c r="K561" s="6">
        <v>1</v>
      </c>
      <c r="L561" s="6" t="s">
        <v>50</v>
      </c>
      <c r="M561" s="6" t="s">
        <v>177</v>
      </c>
      <c r="N561" s="6" t="s">
        <v>57</v>
      </c>
      <c r="O561" s="6"/>
      <c r="P561" s="10">
        <v>1.7</v>
      </c>
      <c r="Q561" s="10" t="str">
        <f t="shared" si="43"/>
        <v>0-5</v>
      </c>
      <c r="R561" s="6" t="s">
        <v>102</v>
      </c>
      <c r="S561" s="6">
        <v>11</v>
      </c>
      <c r="T561" t="s">
        <v>80</v>
      </c>
      <c r="U561" t="s">
        <v>54</v>
      </c>
      <c r="V561" t="s">
        <v>81</v>
      </c>
      <c r="W561" t="s">
        <v>56</v>
      </c>
      <c r="X561" s="6"/>
      <c r="Y561" s="10" t="s">
        <v>57</v>
      </c>
      <c r="Z561" s="10" t="s">
        <v>61</v>
      </c>
      <c r="AD561" s="11">
        <v>1</v>
      </c>
      <c r="AJ561" s="12">
        <f t="shared" si="44"/>
        <v>25</v>
      </c>
      <c r="AK561">
        <f>AJ561/1.08</f>
        <v>23.148148148148145</v>
      </c>
      <c r="AL561" s="13">
        <f t="shared" si="45"/>
        <v>1</v>
      </c>
      <c r="AM561" s="14">
        <v>2.29E-2</v>
      </c>
      <c r="AN561" s="14">
        <v>2.9580000000000002</v>
      </c>
      <c r="AO561" s="13">
        <f t="shared" si="47"/>
        <v>312.56621087626104</v>
      </c>
      <c r="AQ561" s="12">
        <f t="shared" si="46"/>
        <v>2.5000000000000001E-2</v>
      </c>
    </row>
    <row r="562" spans="1:43" ht="12.75" customHeight="1" x14ac:dyDescent="0.2">
      <c r="A562" s="6">
        <v>121</v>
      </c>
      <c r="B562" s="6">
        <v>8</v>
      </c>
      <c r="C562" s="7">
        <v>40168</v>
      </c>
      <c r="D562" s="6" t="s">
        <v>227</v>
      </c>
      <c r="E562" s="26" t="s">
        <v>228</v>
      </c>
      <c r="F562" s="27" t="s">
        <v>229</v>
      </c>
      <c r="G562" s="27" t="s">
        <v>154</v>
      </c>
      <c r="I562" s="6" t="s">
        <v>230</v>
      </c>
      <c r="J562" s="6">
        <v>1</v>
      </c>
      <c r="K562" s="6">
        <v>1</v>
      </c>
      <c r="L562" s="6" t="s">
        <v>50</v>
      </c>
      <c r="M562" s="6" t="s">
        <v>177</v>
      </c>
      <c r="N562" s="6" t="s">
        <v>57</v>
      </c>
      <c r="O562" s="6"/>
      <c r="P562" s="10">
        <v>1.7</v>
      </c>
      <c r="Q562" s="10" t="str">
        <f t="shared" si="43"/>
        <v>0-5</v>
      </c>
      <c r="R562" s="6" t="s">
        <v>102</v>
      </c>
      <c r="S562" s="6">
        <v>12</v>
      </c>
      <c r="T562" t="s">
        <v>231</v>
      </c>
      <c r="U562" t="s">
        <v>54</v>
      </c>
      <c r="V562" t="s">
        <v>94</v>
      </c>
      <c r="W562" t="s">
        <v>95</v>
      </c>
      <c r="X562" s="6"/>
      <c r="Y562" s="6" t="s">
        <v>57</v>
      </c>
      <c r="Z562" s="6" t="s">
        <v>61</v>
      </c>
      <c r="AC562" s="11">
        <v>1</v>
      </c>
      <c r="AJ562" s="12">
        <f t="shared" si="44"/>
        <v>15</v>
      </c>
      <c r="AK562">
        <f>0.812715*AJ562</f>
        <v>12.190724999999999</v>
      </c>
      <c r="AL562" s="13">
        <f t="shared" si="45"/>
        <v>1</v>
      </c>
      <c r="AM562" s="14">
        <v>0.111</v>
      </c>
      <c r="AN562" s="14">
        <v>2.72</v>
      </c>
      <c r="AO562" s="13">
        <f t="shared" si="47"/>
        <v>175.50569092937931</v>
      </c>
      <c r="AQ562" s="12">
        <f t="shared" si="46"/>
        <v>2.5000000000000001E-2</v>
      </c>
    </row>
    <row r="563" spans="1:43" ht="12.75" customHeight="1" x14ac:dyDescent="0.2">
      <c r="A563" s="6">
        <v>121</v>
      </c>
      <c r="B563" s="6">
        <v>8</v>
      </c>
      <c r="C563" s="7">
        <v>40168</v>
      </c>
      <c r="D563" s="6" t="s">
        <v>227</v>
      </c>
      <c r="E563" s="26" t="s">
        <v>228</v>
      </c>
      <c r="F563" s="27" t="s">
        <v>229</v>
      </c>
      <c r="G563" s="27" t="s">
        <v>154</v>
      </c>
      <c r="I563" s="6" t="s">
        <v>230</v>
      </c>
      <c r="J563" s="6">
        <v>1</v>
      </c>
      <c r="K563" s="6">
        <v>1</v>
      </c>
      <c r="L563" s="6" t="s">
        <v>50</v>
      </c>
      <c r="M563" s="6" t="s">
        <v>177</v>
      </c>
      <c r="N563" s="6" t="s">
        <v>57</v>
      </c>
      <c r="O563" s="6"/>
      <c r="P563" s="10">
        <v>1.7</v>
      </c>
      <c r="Q563" s="10" t="str">
        <f t="shared" si="43"/>
        <v>0-5</v>
      </c>
      <c r="R563" s="6" t="s">
        <v>102</v>
      </c>
      <c r="S563" s="6">
        <v>13</v>
      </c>
      <c r="T563" t="s">
        <v>59</v>
      </c>
      <c r="U563" t="s">
        <v>54</v>
      </c>
      <c r="V563" t="s">
        <v>60</v>
      </c>
      <c r="W563" t="s">
        <v>56</v>
      </c>
      <c r="X563" s="6"/>
      <c r="Y563" s="10" t="s">
        <v>57</v>
      </c>
      <c r="Z563" s="10" t="s">
        <v>61</v>
      </c>
      <c r="AC563" s="11">
        <v>4</v>
      </c>
      <c r="AJ563" s="12">
        <f t="shared" si="44"/>
        <v>15</v>
      </c>
      <c r="AL563" s="13">
        <f t="shared" si="45"/>
        <v>4</v>
      </c>
      <c r="AM563" s="14">
        <v>8.6999999999999994E-3</v>
      </c>
      <c r="AN563" s="14">
        <v>3.202</v>
      </c>
      <c r="AO563" s="13">
        <f t="shared" si="47"/>
        <v>50.74151899752669</v>
      </c>
      <c r="AQ563" s="12">
        <f t="shared" si="46"/>
        <v>0.1</v>
      </c>
    </row>
    <row r="564" spans="1:43" ht="12.75" customHeight="1" x14ac:dyDescent="0.2">
      <c r="A564" s="6">
        <v>122</v>
      </c>
      <c r="B564" s="6">
        <v>8</v>
      </c>
      <c r="C564" s="7">
        <v>40168</v>
      </c>
      <c r="D564" s="6" t="s">
        <v>227</v>
      </c>
      <c r="E564" s="26" t="s">
        <v>228</v>
      </c>
      <c r="F564" s="27" t="s">
        <v>229</v>
      </c>
      <c r="G564" s="27" t="s">
        <v>154</v>
      </c>
      <c r="I564" s="6" t="s">
        <v>230</v>
      </c>
      <c r="J564" s="6">
        <v>1</v>
      </c>
      <c r="K564" s="6">
        <v>2</v>
      </c>
      <c r="L564" s="6" t="s">
        <v>50</v>
      </c>
      <c r="M564" s="6" t="s">
        <v>177</v>
      </c>
      <c r="N564" s="6" t="s">
        <v>57</v>
      </c>
      <c r="O564" s="6"/>
      <c r="P564" s="10">
        <v>1.8</v>
      </c>
      <c r="Q564" s="10" t="str">
        <f t="shared" si="43"/>
        <v>0-5</v>
      </c>
      <c r="R564" s="6" t="s">
        <v>159</v>
      </c>
      <c r="S564" s="6">
        <v>1</v>
      </c>
      <c r="T564" t="s">
        <v>59</v>
      </c>
      <c r="U564" t="s">
        <v>54</v>
      </c>
      <c r="V564" t="s">
        <v>60</v>
      </c>
      <c r="W564" t="s">
        <v>56</v>
      </c>
      <c r="X564" s="6"/>
      <c r="Y564" s="10" t="s">
        <v>57</v>
      </c>
      <c r="Z564" s="10" t="s">
        <v>61</v>
      </c>
      <c r="AC564" s="11">
        <v>10</v>
      </c>
      <c r="AJ564" s="12">
        <f t="shared" si="44"/>
        <v>15</v>
      </c>
      <c r="AL564" s="13">
        <f t="shared" si="45"/>
        <v>10</v>
      </c>
      <c r="AM564" s="14">
        <v>8.6999999999999994E-3</v>
      </c>
      <c r="AN564" s="14">
        <v>3.202</v>
      </c>
      <c r="AO564" s="13">
        <f t="shared" si="47"/>
        <v>50.74151899752669</v>
      </c>
      <c r="AQ564" s="12">
        <f t="shared" si="46"/>
        <v>0.25</v>
      </c>
    </row>
    <row r="565" spans="1:43" ht="12.75" customHeight="1" x14ac:dyDescent="0.2">
      <c r="A565" s="6">
        <v>122</v>
      </c>
      <c r="B565" s="6">
        <v>8</v>
      </c>
      <c r="C565" s="7">
        <v>40168</v>
      </c>
      <c r="D565" s="6" t="s">
        <v>227</v>
      </c>
      <c r="E565" s="26" t="s">
        <v>228</v>
      </c>
      <c r="F565" s="27" t="s">
        <v>229</v>
      </c>
      <c r="G565" s="27" t="s">
        <v>154</v>
      </c>
      <c r="I565" s="6" t="s">
        <v>230</v>
      </c>
      <c r="J565" s="6">
        <v>1</v>
      </c>
      <c r="K565" s="6">
        <v>2</v>
      </c>
      <c r="L565" s="6" t="s">
        <v>50</v>
      </c>
      <c r="M565" s="6" t="s">
        <v>177</v>
      </c>
      <c r="N565" s="6" t="s">
        <v>57</v>
      </c>
      <c r="O565" s="6"/>
      <c r="P565" s="10">
        <v>1.8</v>
      </c>
      <c r="Q565" s="10" t="str">
        <f t="shared" si="43"/>
        <v>0-5</v>
      </c>
      <c r="R565" s="6" t="s">
        <v>159</v>
      </c>
      <c r="S565" s="6">
        <v>2</v>
      </c>
      <c r="T565" t="s">
        <v>161</v>
      </c>
      <c r="U565" t="s">
        <v>162</v>
      </c>
      <c r="V565" t="s">
        <v>163</v>
      </c>
      <c r="W565" s="20" t="s">
        <v>56</v>
      </c>
      <c r="X565" s="6"/>
      <c r="Y565" s="10" t="s">
        <v>57</v>
      </c>
      <c r="Z565" s="10" t="s">
        <v>61</v>
      </c>
      <c r="AB565" s="11">
        <v>6</v>
      </c>
      <c r="AC565" s="11">
        <v>10</v>
      </c>
      <c r="AJ565" s="12">
        <f t="shared" si="44"/>
        <v>12.1875</v>
      </c>
      <c r="AL565" s="13">
        <f t="shared" si="45"/>
        <v>16</v>
      </c>
      <c r="AM565" s="14">
        <v>1.9300000000000001E-2</v>
      </c>
      <c r="AN565" s="14">
        <v>2.96</v>
      </c>
      <c r="AO565" s="13">
        <f t="shared" si="47"/>
        <v>31.612919831062637</v>
      </c>
      <c r="AQ565" s="12">
        <f t="shared" si="46"/>
        <v>0.4</v>
      </c>
    </row>
    <row r="566" spans="1:43" ht="12.75" customHeight="1" x14ac:dyDescent="0.2">
      <c r="A566" s="6">
        <v>122</v>
      </c>
      <c r="B566" s="6">
        <v>8</v>
      </c>
      <c r="C566" s="7">
        <v>40168</v>
      </c>
      <c r="D566" s="6" t="s">
        <v>227</v>
      </c>
      <c r="E566" s="26" t="s">
        <v>228</v>
      </c>
      <c r="F566" s="27" t="s">
        <v>229</v>
      </c>
      <c r="G566" s="27" t="s">
        <v>154</v>
      </c>
      <c r="I566" s="6" t="s">
        <v>230</v>
      </c>
      <c r="J566" s="6">
        <v>1</v>
      </c>
      <c r="K566" s="6">
        <v>2</v>
      </c>
      <c r="L566" s="6" t="s">
        <v>50</v>
      </c>
      <c r="M566" s="6" t="s">
        <v>177</v>
      </c>
      <c r="N566" s="6" t="s">
        <v>57</v>
      </c>
      <c r="O566" s="6"/>
      <c r="P566" s="10">
        <v>1.8</v>
      </c>
      <c r="Q566" s="10" t="str">
        <f t="shared" si="43"/>
        <v>0-5</v>
      </c>
      <c r="R566" s="6" t="s">
        <v>159</v>
      </c>
      <c r="S566" s="6">
        <v>3</v>
      </c>
      <c r="T566" t="s">
        <v>90</v>
      </c>
      <c r="U566" t="s">
        <v>66</v>
      </c>
      <c r="V566" t="s">
        <v>67</v>
      </c>
      <c r="W566" t="s">
        <v>56</v>
      </c>
      <c r="X566" s="6"/>
      <c r="Y566" s="10" t="s">
        <v>57</v>
      </c>
      <c r="Z566" s="10" t="s">
        <v>58</v>
      </c>
      <c r="AC566" s="11">
        <v>3</v>
      </c>
      <c r="AD566" s="11">
        <v>4</v>
      </c>
      <c r="AJ566" s="12">
        <f t="shared" si="44"/>
        <v>20.714285714285715</v>
      </c>
      <c r="AL566" s="13">
        <f t="shared" si="45"/>
        <v>7</v>
      </c>
      <c r="AM566" s="14">
        <v>1.6199999999999999E-2</v>
      </c>
      <c r="AN566" s="14">
        <v>3.0251999999999999</v>
      </c>
      <c r="AO566" s="13">
        <f t="shared" si="47"/>
        <v>155.41570551311702</v>
      </c>
      <c r="AQ566" s="12">
        <f t="shared" si="46"/>
        <v>0.17499999999999999</v>
      </c>
    </row>
    <row r="567" spans="1:43" ht="12.75" customHeight="1" x14ac:dyDescent="0.2">
      <c r="A567" s="6">
        <v>122</v>
      </c>
      <c r="B567" s="6">
        <v>8</v>
      </c>
      <c r="C567" s="7">
        <v>40168</v>
      </c>
      <c r="D567" s="6" t="s">
        <v>227</v>
      </c>
      <c r="E567" s="26" t="s">
        <v>228</v>
      </c>
      <c r="F567" s="27" t="s">
        <v>229</v>
      </c>
      <c r="G567" s="27" t="s">
        <v>154</v>
      </c>
      <c r="I567" s="6" t="s">
        <v>230</v>
      </c>
      <c r="J567" s="6">
        <v>1</v>
      </c>
      <c r="K567" s="6">
        <v>2</v>
      </c>
      <c r="L567" s="6" t="s">
        <v>50</v>
      </c>
      <c r="M567" s="6" t="s">
        <v>177</v>
      </c>
      <c r="N567" s="6" t="s">
        <v>57</v>
      </c>
      <c r="O567" s="6"/>
      <c r="P567" s="10">
        <v>1.8</v>
      </c>
      <c r="Q567" s="10" t="str">
        <f t="shared" si="43"/>
        <v>0-5</v>
      </c>
      <c r="R567" s="6" t="s">
        <v>159</v>
      </c>
      <c r="S567" s="6">
        <v>4</v>
      </c>
      <c r="T567" t="s">
        <v>140</v>
      </c>
      <c r="U567" t="s">
        <v>66</v>
      </c>
      <c r="V567" t="s">
        <v>119</v>
      </c>
      <c r="W567" t="s">
        <v>56</v>
      </c>
      <c r="X567" s="6"/>
      <c r="Y567" s="6" t="s">
        <v>57</v>
      </c>
      <c r="Z567" s="6" t="s">
        <v>61</v>
      </c>
      <c r="AD567" s="11">
        <v>6</v>
      </c>
      <c r="AJ567" s="12">
        <f t="shared" si="44"/>
        <v>25</v>
      </c>
      <c r="AK567" s="14">
        <f>AJ567/1.03416</f>
        <v>24.17420901988087</v>
      </c>
      <c r="AL567" s="13">
        <f t="shared" si="45"/>
        <v>6</v>
      </c>
      <c r="AM567" s="14">
        <v>2.2499999999999999E-2</v>
      </c>
      <c r="AN567" s="14">
        <v>3</v>
      </c>
      <c r="AO567" s="13">
        <f t="shared" si="47"/>
        <v>351.5625</v>
      </c>
      <c r="AQ567" s="12">
        <f t="shared" si="46"/>
        <v>0.15</v>
      </c>
    </row>
    <row r="568" spans="1:43" ht="12.75" customHeight="1" x14ac:dyDescent="0.2">
      <c r="A568" s="6">
        <v>122</v>
      </c>
      <c r="B568" s="6">
        <v>8</v>
      </c>
      <c r="C568" s="7">
        <v>40168</v>
      </c>
      <c r="D568" s="6" t="s">
        <v>227</v>
      </c>
      <c r="E568" s="26" t="s">
        <v>228</v>
      </c>
      <c r="F568" s="27" t="s">
        <v>229</v>
      </c>
      <c r="G568" s="27" t="s">
        <v>154</v>
      </c>
      <c r="I568" s="6" t="s">
        <v>230</v>
      </c>
      <c r="J568" s="6">
        <v>1</v>
      </c>
      <c r="K568" s="6">
        <v>2</v>
      </c>
      <c r="L568" s="6" t="s">
        <v>50</v>
      </c>
      <c r="M568" s="6" t="s">
        <v>177</v>
      </c>
      <c r="N568" s="6" t="s">
        <v>57</v>
      </c>
      <c r="O568" s="6"/>
      <c r="P568" s="10">
        <v>1.8</v>
      </c>
      <c r="Q568" s="10" t="str">
        <f t="shared" si="43"/>
        <v>0-5</v>
      </c>
      <c r="R568" s="6" t="s">
        <v>159</v>
      </c>
      <c r="S568" s="6">
        <v>5</v>
      </c>
      <c r="T568" s="16" t="s">
        <v>191</v>
      </c>
      <c r="U568" s="6" t="s">
        <v>54</v>
      </c>
      <c r="V568" s="6" t="s">
        <v>181</v>
      </c>
      <c r="W568" s="6" t="s">
        <v>56</v>
      </c>
      <c r="X568" s="6"/>
      <c r="Y568" s="6" t="s">
        <v>57</v>
      </c>
      <c r="Z568" s="6" t="s">
        <v>64</v>
      </c>
      <c r="AD568" s="11">
        <v>2</v>
      </c>
      <c r="AJ568" s="12">
        <f t="shared" si="44"/>
        <v>25</v>
      </c>
      <c r="AK568">
        <f>AJ568/1.6483</f>
        <v>15.167141903779651</v>
      </c>
      <c r="AL568" s="13">
        <f t="shared" si="45"/>
        <v>2</v>
      </c>
      <c r="AM568" s="14">
        <v>1.9900000000000001E-2</v>
      </c>
      <c r="AN568" s="14">
        <v>2.9929999999999999</v>
      </c>
      <c r="AO568" s="13">
        <f t="shared" si="47"/>
        <v>304.00975708905077</v>
      </c>
      <c r="AQ568" s="12">
        <f t="shared" si="46"/>
        <v>0.05</v>
      </c>
    </row>
    <row r="569" spans="1:43" ht="12.75" customHeight="1" x14ac:dyDescent="0.2">
      <c r="A569" s="6">
        <v>122</v>
      </c>
      <c r="B569" s="6">
        <v>8</v>
      </c>
      <c r="C569" s="7">
        <v>40168</v>
      </c>
      <c r="D569" s="6" t="s">
        <v>227</v>
      </c>
      <c r="E569" s="26" t="s">
        <v>228</v>
      </c>
      <c r="F569" s="27" t="s">
        <v>229</v>
      </c>
      <c r="G569" s="27" t="s">
        <v>154</v>
      </c>
      <c r="I569" s="6" t="s">
        <v>230</v>
      </c>
      <c r="J569" s="6">
        <v>1</v>
      </c>
      <c r="K569" s="6">
        <v>2</v>
      </c>
      <c r="L569" s="6" t="s">
        <v>50</v>
      </c>
      <c r="M569" s="6" t="s">
        <v>177</v>
      </c>
      <c r="N569" s="6" t="s">
        <v>57</v>
      </c>
      <c r="O569" s="6"/>
      <c r="P569" s="10">
        <v>1.8</v>
      </c>
      <c r="Q569" s="10" t="str">
        <f t="shared" si="43"/>
        <v>0-5</v>
      </c>
      <c r="R569" s="6" t="s">
        <v>159</v>
      </c>
      <c r="S569" s="6">
        <v>6</v>
      </c>
      <c r="T569" t="s">
        <v>118</v>
      </c>
      <c r="U569" t="s">
        <v>66</v>
      </c>
      <c r="V569" t="s">
        <v>119</v>
      </c>
      <c r="W569" t="s">
        <v>56</v>
      </c>
      <c r="X569" s="6"/>
      <c r="Y569" s="6" t="s">
        <v>57</v>
      </c>
      <c r="Z569" s="6" t="s">
        <v>61</v>
      </c>
      <c r="AC569" s="11">
        <v>4</v>
      </c>
      <c r="AJ569" s="12">
        <f t="shared" si="44"/>
        <v>15</v>
      </c>
      <c r="AK569" s="24">
        <f>AJ569/1.1</f>
        <v>13.636363636363635</v>
      </c>
      <c r="AL569" s="13">
        <f t="shared" si="45"/>
        <v>4</v>
      </c>
      <c r="AM569" s="14">
        <v>2.3599999999999999E-2</v>
      </c>
      <c r="AN569" s="14">
        <v>2.9750000000000001</v>
      </c>
      <c r="AO569" s="13">
        <f t="shared" si="47"/>
        <v>74.436080804008085</v>
      </c>
      <c r="AQ569" s="12">
        <f t="shared" si="46"/>
        <v>0.1</v>
      </c>
    </row>
    <row r="570" spans="1:43" ht="12.75" customHeight="1" x14ac:dyDescent="0.2">
      <c r="A570" s="6">
        <v>122</v>
      </c>
      <c r="B570" s="6">
        <v>8</v>
      </c>
      <c r="C570" s="7">
        <v>40168</v>
      </c>
      <c r="D570" s="6" t="s">
        <v>227</v>
      </c>
      <c r="E570" s="26" t="s">
        <v>228</v>
      </c>
      <c r="F570" s="27" t="s">
        <v>229</v>
      </c>
      <c r="G570" s="27" t="s">
        <v>154</v>
      </c>
      <c r="I570" s="6" t="s">
        <v>230</v>
      </c>
      <c r="J570" s="6">
        <v>1</v>
      </c>
      <c r="K570" s="6">
        <v>2</v>
      </c>
      <c r="L570" s="6" t="s">
        <v>50</v>
      </c>
      <c r="M570" s="6" t="s">
        <v>177</v>
      </c>
      <c r="N570" s="6" t="s">
        <v>57</v>
      </c>
      <c r="O570" s="6"/>
      <c r="P570" s="10">
        <v>1.8</v>
      </c>
      <c r="Q570" s="10" t="str">
        <f t="shared" si="43"/>
        <v>0-5</v>
      </c>
      <c r="R570" s="6" t="s">
        <v>159</v>
      </c>
      <c r="S570" s="6">
        <v>7</v>
      </c>
      <c r="T570" s="19" t="s">
        <v>232</v>
      </c>
      <c r="U570" s="6" t="s">
        <v>195</v>
      </c>
      <c r="V570" s="6" t="s">
        <v>233</v>
      </c>
      <c r="W570" s="6" t="s">
        <v>234</v>
      </c>
      <c r="X570" s="6"/>
      <c r="Y570" s="6" t="s">
        <v>57</v>
      </c>
      <c r="Z570" s="6" t="s">
        <v>58</v>
      </c>
      <c r="AC570" s="11">
        <v>30</v>
      </c>
      <c r="AJ570" s="12">
        <f t="shared" si="44"/>
        <v>15</v>
      </c>
      <c r="AK570" s="12">
        <f>(AJ570-0.3)/1/11</f>
        <v>1.3363636363636362</v>
      </c>
      <c r="AL570" s="13">
        <f t="shared" si="45"/>
        <v>30</v>
      </c>
      <c r="AM570" s="13">
        <v>0.3</v>
      </c>
      <c r="AN570" s="13">
        <v>1.1100000000000001</v>
      </c>
      <c r="AO570" s="13">
        <f t="shared" si="47"/>
        <v>6.0615340941726048</v>
      </c>
      <c r="AQ570" s="12">
        <f t="shared" si="46"/>
        <v>0.75</v>
      </c>
    </row>
    <row r="571" spans="1:43" ht="12.75" customHeight="1" x14ac:dyDescent="0.2">
      <c r="A571" s="6">
        <v>122</v>
      </c>
      <c r="B571" s="6">
        <v>8</v>
      </c>
      <c r="C571" s="7">
        <v>40168</v>
      </c>
      <c r="D571" s="6" t="s">
        <v>227</v>
      </c>
      <c r="E571" s="26" t="s">
        <v>228</v>
      </c>
      <c r="F571" s="27" t="s">
        <v>229</v>
      </c>
      <c r="G571" s="27" t="s">
        <v>154</v>
      </c>
      <c r="I571" s="6" t="s">
        <v>230</v>
      </c>
      <c r="J571" s="6">
        <v>1</v>
      </c>
      <c r="K571" s="6">
        <v>2</v>
      </c>
      <c r="L571" s="6" t="s">
        <v>50</v>
      </c>
      <c r="M571" s="6" t="s">
        <v>177</v>
      </c>
      <c r="N571" s="6" t="s">
        <v>57</v>
      </c>
      <c r="O571" s="6"/>
      <c r="P571" s="10">
        <v>1.8</v>
      </c>
      <c r="Q571" s="10" t="str">
        <f t="shared" si="43"/>
        <v>0-5</v>
      </c>
      <c r="R571" s="6" t="s">
        <v>159</v>
      </c>
      <c r="S571" s="6">
        <v>8</v>
      </c>
      <c r="T571" s="16" t="s">
        <v>160</v>
      </c>
      <c r="U571" t="s">
        <v>54</v>
      </c>
      <c r="V571" s="16" t="s">
        <v>63</v>
      </c>
      <c r="W571" s="16" t="s">
        <v>56</v>
      </c>
      <c r="X571" s="6"/>
      <c r="Y571" s="6" t="s">
        <v>57</v>
      </c>
      <c r="Z571" s="6" t="s">
        <v>58</v>
      </c>
      <c r="AC571" s="11">
        <v>5</v>
      </c>
      <c r="AJ571" s="12">
        <f t="shared" si="44"/>
        <v>15</v>
      </c>
      <c r="AK571" s="14">
        <f>AJ571/1.11359</f>
        <v>13.469948544796559</v>
      </c>
      <c r="AL571" s="13">
        <f t="shared" si="45"/>
        <v>5</v>
      </c>
      <c r="AM571" s="14">
        <v>1.4800000000000001E-2</v>
      </c>
      <c r="AN571" s="14">
        <v>3.1669999999999998</v>
      </c>
      <c r="AO571" s="13">
        <f t="shared" si="47"/>
        <v>78.513209826723369</v>
      </c>
      <c r="AQ571" s="12">
        <f t="shared" si="46"/>
        <v>0.125</v>
      </c>
    </row>
    <row r="572" spans="1:43" ht="12.75" customHeight="1" x14ac:dyDescent="0.2">
      <c r="A572" s="6">
        <v>122</v>
      </c>
      <c r="B572" s="6">
        <v>8</v>
      </c>
      <c r="C572" s="7">
        <v>40168</v>
      </c>
      <c r="D572" s="6" t="s">
        <v>227</v>
      </c>
      <c r="E572" s="26" t="s">
        <v>228</v>
      </c>
      <c r="F572" s="27" t="s">
        <v>229</v>
      </c>
      <c r="G572" s="27" t="s">
        <v>154</v>
      </c>
      <c r="I572" s="6" t="s">
        <v>230</v>
      </c>
      <c r="J572" s="6">
        <v>1</v>
      </c>
      <c r="K572" s="6">
        <v>2</v>
      </c>
      <c r="L572" s="6" t="s">
        <v>50</v>
      </c>
      <c r="M572" s="6" t="s">
        <v>177</v>
      </c>
      <c r="N572" s="6" t="s">
        <v>57</v>
      </c>
      <c r="O572" s="6"/>
      <c r="P572" s="10">
        <v>1.8</v>
      </c>
      <c r="Q572" s="10" t="str">
        <f t="shared" si="43"/>
        <v>0-5</v>
      </c>
      <c r="R572" s="6" t="s">
        <v>159</v>
      </c>
      <c r="S572" s="6">
        <v>9</v>
      </c>
      <c r="T572" t="s">
        <v>139</v>
      </c>
      <c r="U572" t="s">
        <v>54</v>
      </c>
      <c r="V572" t="s">
        <v>63</v>
      </c>
      <c r="W572" t="s">
        <v>56</v>
      </c>
      <c r="X572" s="6"/>
      <c r="Y572" s="6" t="s">
        <v>57</v>
      </c>
      <c r="Z572" s="6" t="s">
        <v>58</v>
      </c>
      <c r="AC572" s="11">
        <v>4</v>
      </c>
      <c r="AJ572" s="12">
        <f t="shared" si="44"/>
        <v>15</v>
      </c>
      <c r="AK572">
        <f>AJ572/1.15476</f>
        <v>12.9897121479788</v>
      </c>
      <c r="AL572" s="13">
        <f t="shared" si="45"/>
        <v>4</v>
      </c>
      <c r="AM572" s="14">
        <v>3.9E-2</v>
      </c>
      <c r="AN572" s="14">
        <v>2.91</v>
      </c>
      <c r="AO572" s="13">
        <f t="shared" si="47"/>
        <v>103.15497327409354</v>
      </c>
      <c r="AQ572" s="12">
        <f t="shared" si="46"/>
        <v>0.1</v>
      </c>
    </row>
    <row r="573" spans="1:43" ht="12.75" customHeight="1" x14ac:dyDescent="0.2">
      <c r="A573" s="6">
        <v>122</v>
      </c>
      <c r="B573" s="6">
        <v>8</v>
      </c>
      <c r="C573" s="7">
        <v>40168</v>
      </c>
      <c r="D573" s="6" t="s">
        <v>227</v>
      </c>
      <c r="E573" s="26" t="s">
        <v>228</v>
      </c>
      <c r="F573" s="27" t="s">
        <v>229</v>
      </c>
      <c r="G573" s="27" t="s">
        <v>154</v>
      </c>
      <c r="I573" s="6" t="s">
        <v>230</v>
      </c>
      <c r="J573" s="6">
        <v>1</v>
      </c>
      <c r="K573" s="6">
        <v>2</v>
      </c>
      <c r="L573" s="6" t="s">
        <v>50</v>
      </c>
      <c r="M573" s="6" t="s">
        <v>177</v>
      </c>
      <c r="N573" s="6" t="s">
        <v>57</v>
      </c>
      <c r="O573" s="6"/>
      <c r="P573" s="10">
        <v>1.8</v>
      </c>
      <c r="Q573" s="10" t="str">
        <f t="shared" si="43"/>
        <v>0-5</v>
      </c>
      <c r="R573" s="6" t="s">
        <v>159</v>
      </c>
      <c r="S573" s="6">
        <v>10</v>
      </c>
      <c r="T573" t="s">
        <v>83</v>
      </c>
      <c r="U573" t="s">
        <v>69</v>
      </c>
      <c r="V573" t="s">
        <v>84</v>
      </c>
      <c r="W573" t="s">
        <v>56</v>
      </c>
      <c r="X573" s="6"/>
      <c r="Y573" s="10" t="s">
        <v>77</v>
      </c>
      <c r="Z573" s="10" t="s">
        <v>64</v>
      </c>
      <c r="AC573" s="11">
        <v>3</v>
      </c>
      <c r="AJ573" s="12">
        <f t="shared" si="44"/>
        <v>15</v>
      </c>
      <c r="AK573">
        <f>1.77+0.78*AJ573</f>
        <v>13.47</v>
      </c>
      <c r="AL573" s="13">
        <f t="shared" si="45"/>
        <v>3</v>
      </c>
      <c r="AM573" s="14">
        <v>4.0500000000000001E-2</v>
      </c>
      <c r="AN573" s="14">
        <v>2.718</v>
      </c>
      <c r="AO573" s="13">
        <f t="shared" si="47"/>
        <v>63.689973080974262</v>
      </c>
      <c r="AQ573" s="12">
        <f t="shared" si="46"/>
        <v>7.4999999999999997E-2</v>
      </c>
    </row>
    <row r="574" spans="1:43" ht="12.75" customHeight="1" x14ac:dyDescent="0.2">
      <c r="A574" s="6">
        <v>122</v>
      </c>
      <c r="B574" s="6">
        <v>8</v>
      </c>
      <c r="C574" s="7">
        <v>40168</v>
      </c>
      <c r="D574" s="6" t="s">
        <v>227</v>
      </c>
      <c r="E574" s="26" t="s">
        <v>228</v>
      </c>
      <c r="F574" s="27" t="s">
        <v>229</v>
      </c>
      <c r="G574" s="27" t="s">
        <v>154</v>
      </c>
      <c r="I574" s="6" t="s">
        <v>230</v>
      </c>
      <c r="J574" s="6">
        <v>1</v>
      </c>
      <c r="K574" s="6">
        <v>2</v>
      </c>
      <c r="L574" s="6" t="s">
        <v>50</v>
      </c>
      <c r="M574" s="6" t="s">
        <v>177</v>
      </c>
      <c r="N574" s="6" t="s">
        <v>57</v>
      </c>
      <c r="O574" s="6"/>
      <c r="P574" s="10">
        <v>1.8</v>
      </c>
      <c r="Q574" s="10" t="str">
        <f t="shared" si="43"/>
        <v>0-5</v>
      </c>
      <c r="R574" s="6" t="s">
        <v>159</v>
      </c>
      <c r="S574" s="6">
        <v>11</v>
      </c>
      <c r="T574" t="s">
        <v>179</v>
      </c>
      <c r="U574" t="s">
        <v>54</v>
      </c>
      <c r="V574" t="s">
        <v>55</v>
      </c>
      <c r="W574" t="s">
        <v>56</v>
      </c>
      <c r="X574" s="6"/>
      <c r="Y574" s="6" t="s">
        <v>57</v>
      </c>
      <c r="Z574" s="6" t="s">
        <v>58</v>
      </c>
      <c r="AD574" s="11">
        <v>4</v>
      </c>
      <c r="AJ574" s="12">
        <f t="shared" si="44"/>
        <v>25</v>
      </c>
      <c r="AL574" s="13">
        <f t="shared" si="45"/>
        <v>4</v>
      </c>
      <c r="AM574" s="14">
        <v>1.26E-2</v>
      </c>
      <c r="AN574" s="14">
        <v>3.0672999999999999</v>
      </c>
      <c r="AO574" s="13">
        <f t="shared" si="47"/>
        <v>244.49609871054292</v>
      </c>
      <c r="AQ574" s="12">
        <f t="shared" si="46"/>
        <v>0.1</v>
      </c>
    </row>
    <row r="575" spans="1:43" ht="12.75" customHeight="1" x14ac:dyDescent="0.2">
      <c r="A575" s="6">
        <v>122</v>
      </c>
      <c r="B575" s="6">
        <v>8</v>
      </c>
      <c r="C575" s="7">
        <v>40168</v>
      </c>
      <c r="D575" s="6" t="s">
        <v>227</v>
      </c>
      <c r="E575" s="26" t="s">
        <v>228</v>
      </c>
      <c r="F575" s="27" t="s">
        <v>229</v>
      </c>
      <c r="G575" s="27" t="s">
        <v>154</v>
      </c>
      <c r="I575" s="6" t="s">
        <v>230</v>
      </c>
      <c r="J575" s="6">
        <v>1</v>
      </c>
      <c r="K575" s="6">
        <v>2</v>
      </c>
      <c r="L575" s="6" t="s">
        <v>50</v>
      </c>
      <c r="M575" s="6" t="s">
        <v>177</v>
      </c>
      <c r="N575" s="6" t="s">
        <v>57</v>
      </c>
      <c r="O575" s="6"/>
      <c r="P575" s="10">
        <v>1.8</v>
      </c>
      <c r="Q575" s="10" t="str">
        <f t="shared" si="43"/>
        <v>0-5</v>
      </c>
      <c r="R575" s="6" t="s">
        <v>159</v>
      </c>
      <c r="S575" s="6">
        <v>12</v>
      </c>
      <c r="T575" t="s">
        <v>80</v>
      </c>
      <c r="U575" t="s">
        <v>54</v>
      </c>
      <c r="V575" t="s">
        <v>81</v>
      </c>
      <c r="W575" t="s">
        <v>56</v>
      </c>
      <c r="X575" s="6"/>
      <c r="Y575" s="10" t="s">
        <v>57</v>
      </c>
      <c r="Z575" s="10" t="s">
        <v>61</v>
      </c>
      <c r="AD575" s="11">
        <v>3</v>
      </c>
      <c r="AJ575" s="12">
        <f t="shared" si="44"/>
        <v>25</v>
      </c>
      <c r="AK575">
        <f>AJ575/1.08</f>
        <v>23.148148148148145</v>
      </c>
      <c r="AL575" s="13">
        <f t="shared" si="45"/>
        <v>3</v>
      </c>
      <c r="AM575" s="14">
        <v>2.29E-2</v>
      </c>
      <c r="AN575" s="14">
        <v>2.9580000000000002</v>
      </c>
      <c r="AO575" s="13">
        <f t="shared" si="47"/>
        <v>312.56621087626104</v>
      </c>
      <c r="AQ575" s="12">
        <f t="shared" si="46"/>
        <v>7.4999999999999997E-2</v>
      </c>
    </row>
    <row r="576" spans="1:43" ht="12.75" customHeight="1" x14ac:dyDescent="0.2">
      <c r="A576" s="6">
        <v>122</v>
      </c>
      <c r="B576" s="6">
        <v>8</v>
      </c>
      <c r="C576" s="7">
        <v>40168</v>
      </c>
      <c r="D576" s="6" t="s">
        <v>227</v>
      </c>
      <c r="E576" s="26" t="s">
        <v>228</v>
      </c>
      <c r="F576" s="27" t="s">
        <v>229</v>
      </c>
      <c r="G576" s="27" t="s">
        <v>154</v>
      </c>
      <c r="I576" s="6" t="s">
        <v>230</v>
      </c>
      <c r="J576" s="6">
        <v>1</v>
      </c>
      <c r="K576" s="6">
        <v>2</v>
      </c>
      <c r="L576" s="6" t="s">
        <v>50</v>
      </c>
      <c r="M576" s="6" t="s">
        <v>177</v>
      </c>
      <c r="N576" s="6" t="s">
        <v>57</v>
      </c>
      <c r="O576" s="6"/>
      <c r="P576" s="10">
        <v>1.8</v>
      </c>
      <c r="Q576" s="10" t="str">
        <f t="shared" si="43"/>
        <v>0-5</v>
      </c>
      <c r="R576" s="6" t="s">
        <v>159</v>
      </c>
      <c r="S576" s="6">
        <v>13</v>
      </c>
      <c r="T576" s="16" t="s">
        <v>122</v>
      </c>
      <c r="U576" s="16" t="s">
        <v>75</v>
      </c>
      <c r="V576" s="16" t="s">
        <v>107</v>
      </c>
      <c r="W576" s="16" t="s">
        <v>56</v>
      </c>
      <c r="X576" s="6"/>
      <c r="Y576" s="6" t="s">
        <v>57</v>
      </c>
      <c r="Z576" s="6" t="s">
        <v>61</v>
      </c>
      <c r="AB576" s="11">
        <v>2</v>
      </c>
      <c r="AJ576" s="12">
        <f t="shared" si="44"/>
        <v>7.5</v>
      </c>
      <c r="AL576" s="13">
        <f t="shared" si="45"/>
        <v>2</v>
      </c>
      <c r="AM576" s="14">
        <v>9.2999999999999992E-3</v>
      </c>
      <c r="AN576" s="14">
        <v>3.03</v>
      </c>
      <c r="AO576" s="13">
        <f t="shared" si="47"/>
        <v>4.1679123435848355</v>
      </c>
      <c r="AQ576" s="12">
        <f t="shared" si="46"/>
        <v>0.05</v>
      </c>
    </row>
    <row r="577" spans="1:43" ht="12.75" customHeight="1" x14ac:dyDescent="0.2">
      <c r="A577" s="6">
        <v>122</v>
      </c>
      <c r="B577" s="6">
        <v>8</v>
      </c>
      <c r="C577" s="7">
        <v>40168</v>
      </c>
      <c r="D577" s="6" t="s">
        <v>227</v>
      </c>
      <c r="E577" s="26" t="s">
        <v>228</v>
      </c>
      <c r="F577" s="27" t="s">
        <v>229</v>
      </c>
      <c r="G577" s="27" t="s">
        <v>154</v>
      </c>
      <c r="I577" s="6" t="s">
        <v>230</v>
      </c>
      <c r="J577" s="6">
        <v>1</v>
      </c>
      <c r="K577" s="6">
        <v>2</v>
      </c>
      <c r="L577" s="6" t="s">
        <v>50</v>
      </c>
      <c r="M577" s="6" t="s">
        <v>177</v>
      </c>
      <c r="N577" s="6" t="s">
        <v>57</v>
      </c>
      <c r="O577" s="6"/>
      <c r="P577" s="10">
        <v>1.8</v>
      </c>
      <c r="Q577" s="10" t="str">
        <f t="shared" si="43"/>
        <v>0-5</v>
      </c>
      <c r="R577" s="6" t="s">
        <v>159</v>
      </c>
      <c r="S577" s="6">
        <v>14</v>
      </c>
      <c r="T577" t="s">
        <v>165</v>
      </c>
      <c r="U577" s="10" t="s">
        <v>54</v>
      </c>
      <c r="V577" s="10" t="s">
        <v>86</v>
      </c>
      <c r="W577" s="10" t="s">
        <v>56</v>
      </c>
      <c r="X577" s="6"/>
      <c r="Y577" s="6" t="s">
        <v>57</v>
      </c>
      <c r="Z577" s="6" t="s">
        <v>61</v>
      </c>
      <c r="AB577" s="11">
        <v>1</v>
      </c>
      <c r="AJ577" s="12">
        <f t="shared" si="44"/>
        <v>7.5</v>
      </c>
      <c r="AL577" s="13">
        <f t="shared" si="45"/>
        <v>1</v>
      </c>
      <c r="AM577" s="14">
        <v>8.3999999999999995E-3</v>
      </c>
      <c r="AN577" s="14">
        <v>3.2</v>
      </c>
      <c r="AO577" s="13">
        <f t="shared" si="47"/>
        <v>5.3024347008870292</v>
      </c>
      <c r="AQ577" s="12">
        <f t="shared" si="46"/>
        <v>2.5000000000000001E-2</v>
      </c>
    </row>
    <row r="578" spans="1:43" ht="12.75" customHeight="1" x14ac:dyDescent="0.2">
      <c r="A578" s="6">
        <v>123</v>
      </c>
      <c r="B578" s="6">
        <v>8</v>
      </c>
      <c r="C578" s="7">
        <v>40168</v>
      </c>
      <c r="D578" s="6" t="s">
        <v>227</v>
      </c>
      <c r="E578" s="26" t="s">
        <v>228</v>
      </c>
      <c r="F578" s="27" t="s">
        <v>229</v>
      </c>
      <c r="G578" s="27" t="s">
        <v>154</v>
      </c>
      <c r="I578" s="6" t="s">
        <v>230</v>
      </c>
      <c r="J578" s="6">
        <v>1</v>
      </c>
      <c r="K578" s="6">
        <v>3</v>
      </c>
      <c r="L578" s="6" t="s">
        <v>50</v>
      </c>
      <c r="M578" s="6" t="s">
        <v>177</v>
      </c>
      <c r="N578" s="6" t="s">
        <v>57</v>
      </c>
      <c r="O578" s="6"/>
      <c r="P578" s="10">
        <v>2.1</v>
      </c>
      <c r="Q578" s="10" t="str">
        <f t="shared" ref="Q578:Q641" si="48">IF(P578&lt;=5,"0-5",IF(P578&lt;=10,"5-10",IF(P578&lt;=15,"10-15",IF(P578&lt;=20,"15-20",IF(P578&lt;=25,"20-25",IF(P578&lt;=30,"25-30",IF(P578&lt;=35,"30-35","35-40")))))))</f>
        <v>0-5</v>
      </c>
      <c r="R578" s="6" t="s">
        <v>102</v>
      </c>
      <c r="S578" s="6">
        <v>1</v>
      </c>
      <c r="T578" t="s">
        <v>161</v>
      </c>
      <c r="U578" t="s">
        <v>162</v>
      </c>
      <c r="V578" t="s">
        <v>163</v>
      </c>
      <c r="W578" s="20" t="s">
        <v>56</v>
      </c>
      <c r="X578" s="6"/>
      <c r="Y578" s="10" t="s">
        <v>57</v>
      </c>
      <c r="Z578" s="10" t="s">
        <v>61</v>
      </c>
      <c r="AA578" s="11">
        <v>10</v>
      </c>
      <c r="AB578" s="11">
        <v>12</v>
      </c>
      <c r="AC578" s="11">
        <v>5</v>
      </c>
      <c r="AJ578" s="12">
        <f t="shared" ref="AJ578:AJ641" si="49">((AA578*2.5)+(AB578*7.5)+(AC578*15)+(AD578*25)+(AE578*35)+(AF578*45)+(AG578*45)+(AH578*65)+(AI578*80))/SUM(AA578:AI578)</f>
        <v>7.0370370370370372</v>
      </c>
      <c r="AL578" s="13">
        <f t="shared" ref="AL578:AL641" si="50">SUM(AA578:AI578)</f>
        <v>27</v>
      </c>
      <c r="AM578" s="14">
        <v>1.9300000000000001E-2</v>
      </c>
      <c r="AN578" s="14">
        <v>2.96</v>
      </c>
      <c r="AO578" s="13">
        <f t="shared" si="47"/>
        <v>6.2205849587914477</v>
      </c>
      <c r="AQ578" s="12">
        <f t="shared" ref="AQ578:AQ641" si="51">AL578/40</f>
        <v>0.67500000000000004</v>
      </c>
    </row>
    <row r="579" spans="1:43" ht="12.75" customHeight="1" x14ac:dyDescent="0.2">
      <c r="A579" s="6">
        <v>123</v>
      </c>
      <c r="B579" s="6">
        <v>8</v>
      </c>
      <c r="C579" s="7">
        <v>40168</v>
      </c>
      <c r="D579" s="6" t="s">
        <v>227</v>
      </c>
      <c r="E579" s="26" t="s">
        <v>228</v>
      </c>
      <c r="F579" s="27" t="s">
        <v>229</v>
      </c>
      <c r="G579" s="27" t="s">
        <v>154</v>
      </c>
      <c r="I579" s="6" t="s">
        <v>230</v>
      </c>
      <c r="J579" s="6">
        <v>1</v>
      </c>
      <c r="K579" s="6">
        <v>3</v>
      </c>
      <c r="L579" s="6" t="s">
        <v>50</v>
      </c>
      <c r="M579" s="6" t="s">
        <v>177</v>
      </c>
      <c r="N579" s="6" t="s">
        <v>57</v>
      </c>
      <c r="O579" s="6"/>
      <c r="P579" s="10">
        <v>2.1</v>
      </c>
      <c r="Q579" s="10" t="str">
        <f t="shared" si="48"/>
        <v>0-5</v>
      </c>
      <c r="R579" s="6" t="s">
        <v>102</v>
      </c>
      <c r="S579" s="6">
        <v>2</v>
      </c>
      <c r="T579" t="s">
        <v>179</v>
      </c>
      <c r="U579" t="s">
        <v>54</v>
      </c>
      <c r="V579" t="s">
        <v>55</v>
      </c>
      <c r="W579" t="s">
        <v>56</v>
      </c>
      <c r="X579" s="6"/>
      <c r="Y579" s="6" t="s">
        <v>57</v>
      </c>
      <c r="Z579" s="6" t="s">
        <v>58</v>
      </c>
      <c r="AA579" s="11">
        <v>2</v>
      </c>
      <c r="AB579" s="11">
        <v>1</v>
      </c>
      <c r="AC579" s="11">
        <v>2</v>
      </c>
      <c r="AJ579" s="12">
        <f t="shared" si="49"/>
        <v>8.5</v>
      </c>
      <c r="AL579" s="13">
        <f t="shared" si="50"/>
        <v>5</v>
      </c>
      <c r="AM579" s="14">
        <v>1.26E-2</v>
      </c>
      <c r="AN579" s="14">
        <v>3.0672999999999999</v>
      </c>
      <c r="AO579" s="13">
        <f t="shared" si="47"/>
        <v>8.9367007573236403</v>
      </c>
      <c r="AQ579" s="12">
        <f t="shared" si="51"/>
        <v>0.125</v>
      </c>
    </row>
    <row r="580" spans="1:43" ht="12.75" customHeight="1" x14ac:dyDescent="0.2">
      <c r="A580" s="6">
        <v>123</v>
      </c>
      <c r="B580" s="6">
        <v>8</v>
      </c>
      <c r="C580" s="7">
        <v>40168</v>
      </c>
      <c r="D580" s="6" t="s">
        <v>227</v>
      </c>
      <c r="E580" s="26" t="s">
        <v>228</v>
      </c>
      <c r="F580" s="27" t="s">
        <v>229</v>
      </c>
      <c r="G580" s="27" t="s">
        <v>154</v>
      </c>
      <c r="I580" s="6" t="s">
        <v>230</v>
      </c>
      <c r="J580" s="6">
        <v>1</v>
      </c>
      <c r="K580" s="6">
        <v>3</v>
      </c>
      <c r="L580" s="6" t="s">
        <v>50</v>
      </c>
      <c r="M580" s="6" t="s">
        <v>177</v>
      </c>
      <c r="N580" s="6" t="s">
        <v>57</v>
      </c>
      <c r="O580" s="6"/>
      <c r="P580" s="10">
        <v>2.1</v>
      </c>
      <c r="Q580" s="10" t="str">
        <f t="shared" si="48"/>
        <v>0-5</v>
      </c>
      <c r="R580" s="6" t="s">
        <v>102</v>
      </c>
      <c r="S580" s="6">
        <v>3</v>
      </c>
      <c r="T580" s="20" t="s">
        <v>178</v>
      </c>
      <c r="U580" s="16" t="s">
        <v>75</v>
      </c>
      <c r="V580" t="s">
        <v>163</v>
      </c>
      <c r="W580" t="s">
        <v>56</v>
      </c>
      <c r="X580" s="6"/>
      <c r="Y580" s="6" t="s">
        <v>57</v>
      </c>
      <c r="Z580" s="6" t="s">
        <v>61</v>
      </c>
      <c r="AB580" s="11">
        <v>6</v>
      </c>
      <c r="AJ580" s="12">
        <f t="shared" si="49"/>
        <v>7.5</v>
      </c>
      <c r="AL580" s="13">
        <f t="shared" si="50"/>
        <v>6</v>
      </c>
      <c r="AM580" s="14">
        <v>2.46E-2</v>
      </c>
      <c r="AN580" s="14">
        <v>2.85</v>
      </c>
      <c r="AO580" s="13">
        <f>AM580*(AJ580^AN580)</f>
        <v>7.671136449313793</v>
      </c>
      <c r="AP580" s="13">
        <f>AO580*AL580</f>
        <v>46.02681869588276</v>
      </c>
      <c r="AQ580" s="12">
        <f t="shared" si="51"/>
        <v>0.15</v>
      </c>
    </row>
    <row r="581" spans="1:43" ht="12.75" customHeight="1" x14ac:dyDescent="0.2">
      <c r="A581" s="6">
        <v>123</v>
      </c>
      <c r="B581" s="6">
        <v>8</v>
      </c>
      <c r="C581" s="7">
        <v>40168</v>
      </c>
      <c r="D581" s="6" t="s">
        <v>227</v>
      </c>
      <c r="E581" s="26" t="s">
        <v>228</v>
      </c>
      <c r="F581" s="27" t="s">
        <v>229</v>
      </c>
      <c r="G581" s="27" t="s">
        <v>154</v>
      </c>
      <c r="I581" s="6" t="s">
        <v>230</v>
      </c>
      <c r="J581" s="6">
        <v>1</v>
      </c>
      <c r="K581" s="6">
        <v>3</v>
      </c>
      <c r="L581" s="6" t="s">
        <v>50</v>
      </c>
      <c r="M581" s="6" t="s">
        <v>177</v>
      </c>
      <c r="N581" s="6" t="s">
        <v>57</v>
      </c>
      <c r="O581" s="6"/>
      <c r="P581" s="10">
        <v>2.1</v>
      </c>
      <c r="Q581" s="10" t="str">
        <f t="shared" si="48"/>
        <v>0-5</v>
      </c>
      <c r="R581" s="6" t="s">
        <v>102</v>
      </c>
      <c r="S581" s="6">
        <v>4</v>
      </c>
      <c r="T581" s="16" t="s">
        <v>191</v>
      </c>
      <c r="U581" s="6" t="s">
        <v>54</v>
      </c>
      <c r="V581" s="6" t="s">
        <v>181</v>
      </c>
      <c r="W581" s="6" t="s">
        <v>56</v>
      </c>
      <c r="X581" s="6"/>
      <c r="Y581" s="6" t="s">
        <v>57</v>
      </c>
      <c r="Z581" s="6" t="s">
        <v>64</v>
      </c>
      <c r="AC581" s="11">
        <v>2</v>
      </c>
      <c r="AJ581" s="12">
        <f t="shared" si="49"/>
        <v>15</v>
      </c>
      <c r="AK581">
        <f>AJ581/1.6483</f>
        <v>9.10028514226779</v>
      </c>
      <c r="AL581" s="13">
        <f t="shared" si="50"/>
        <v>2</v>
      </c>
      <c r="AM581" s="14">
        <v>1.9900000000000001E-2</v>
      </c>
      <c r="AN581" s="14">
        <v>2.9929999999999999</v>
      </c>
      <c r="AO581" s="13">
        <f t="shared" ref="AO581:AO595" si="52">AM581*(AJ581^AN581)</f>
        <v>65.901335354373686</v>
      </c>
      <c r="AQ581" s="12">
        <f t="shared" si="51"/>
        <v>0.05</v>
      </c>
    </row>
    <row r="582" spans="1:43" ht="12.75" customHeight="1" x14ac:dyDescent="0.2">
      <c r="A582" s="6">
        <v>123</v>
      </c>
      <c r="B582" s="6">
        <v>8</v>
      </c>
      <c r="C582" s="7">
        <v>40168</v>
      </c>
      <c r="D582" s="6" t="s">
        <v>227</v>
      </c>
      <c r="E582" s="26" t="s">
        <v>228</v>
      </c>
      <c r="F582" s="27" t="s">
        <v>229</v>
      </c>
      <c r="G582" s="27" t="s">
        <v>154</v>
      </c>
      <c r="I582" s="6" t="s">
        <v>230</v>
      </c>
      <c r="J582" s="6">
        <v>1</v>
      </c>
      <c r="K582" s="6">
        <v>3</v>
      </c>
      <c r="L582" s="6" t="s">
        <v>50</v>
      </c>
      <c r="M582" s="6" t="s">
        <v>177</v>
      </c>
      <c r="N582" s="6" t="s">
        <v>57</v>
      </c>
      <c r="O582" s="6"/>
      <c r="P582" s="10">
        <v>2.1</v>
      </c>
      <c r="Q582" s="10" t="str">
        <f t="shared" si="48"/>
        <v>0-5</v>
      </c>
      <c r="R582" s="6" t="s">
        <v>102</v>
      </c>
      <c r="S582" s="6">
        <v>5</v>
      </c>
      <c r="T582" t="s">
        <v>118</v>
      </c>
      <c r="U582" t="s">
        <v>66</v>
      </c>
      <c r="V582" t="s">
        <v>119</v>
      </c>
      <c r="W582" t="s">
        <v>56</v>
      </c>
      <c r="X582" s="6"/>
      <c r="Y582" s="6" t="s">
        <v>57</v>
      </c>
      <c r="Z582" s="6" t="s">
        <v>61</v>
      </c>
      <c r="AC582" s="11">
        <v>3</v>
      </c>
      <c r="AJ582" s="12">
        <f t="shared" si="49"/>
        <v>15</v>
      </c>
      <c r="AK582" s="24">
        <f>AJ582/1.1</f>
        <v>13.636363636363635</v>
      </c>
      <c r="AL582" s="13">
        <f t="shared" si="50"/>
        <v>3</v>
      </c>
      <c r="AM582" s="14">
        <v>2.3599999999999999E-2</v>
      </c>
      <c r="AN582" s="14">
        <v>2.9750000000000001</v>
      </c>
      <c r="AO582" s="13">
        <f t="shared" si="52"/>
        <v>74.436080804008085</v>
      </c>
      <c r="AQ582" s="12">
        <f t="shared" si="51"/>
        <v>7.4999999999999997E-2</v>
      </c>
    </row>
    <row r="583" spans="1:43" ht="12.75" customHeight="1" x14ac:dyDescent="0.2">
      <c r="A583" s="6">
        <v>123</v>
      </c>
      <c r="B583" s="6">
        <v>8</v>
      </c>
      <c r="C583" s="7">
        <v>40168</v>
      </c>
      <c r="D583" s="6" t="s">
        <v>227</v>
      </c>
      <c r="E583" s="26" t="s">
        <v>228</v>
      </c>
      <c r="F583" s="27" t="s">
        <v>229</v>
      </c>
      <c r="G583" s="27" t="s">
        <v>154</v>
      </c>
      <c r="I583" s="6" t="s">
        <v>230</v>
      </c>
      <c r="J583" s="6">
        <v>1</v>
      </c>
      <c r="K583" s="6">
        <v>3</v>
      </c>
      <c r="L583" s="6" t="s">
        <v>50</v>
      </c>
      <c r="M583" s="6" t="s">
        <v>177</v>
      </c>
      <c r="N583" s="6" t="s">
        <v>57</v>
      </c>
      <c r="O583" s="6"/>
      <c r="P583" s="10">
        <v>2.1</v>
      </c>
      <c r="Q583" s="10" t="str">
        <f t="shared" si="48"/>
        <v>0-5</v>
      </c>
      <c r="R583" s="6" t="s">
        <v>102</v>
      </c>
      <c r="S583" s="6">
        <v>6</v>
      </c>
      <c r="T583" s="16" t="s">
        <v>160</v>
      </c>
      <c r="U583" t="s">
        <v>54</v>
      </c>
      <c r="V583" s="16" t="s">
        <v>63</v>
      </c>
      <c r="W583" s="16" t="s">
        <v>56</v>
      </c>
      <c r="X583" s="6"/>
      <c r="Y583" s="6" t="s">
        <v>57</v>
      </c>
      <c r="Z583" s="6" t="s">
        <v>58</v>
      </c>
      <c r="AB583" s="11">
        <v>1</v>
      </c>
      <c r="AJ583" s="12">
        <f t="shared" si="49"/>
        <v>7.5</v>
      </c>
      <c r="AK583" s="14">
        <f>AJ583/1.11359</f>
        <v>6.7349742723982793</v>
      </c>
      <c r="AL583" s="13">
        <f t="shared" si="50"/>
        <v>1</v>
      </c>
      <c r="AM583" s="14">
        <v>1.4800000000000001E-2</v>
      </c>
      <c r="AN583" s="14">
        <v>3.1669999999999998</v>
      </c>
      <c r="AO583" s="13">
        <f t="shared" si="52"/>
        <v>8.7413948245631392</v>
      </c>
      <c r="AQ583" s="12">
        <f t="shared" si="51"/>
        <v>2.5000000000000001E-2</v>
      </c>
    </row>
    <row r="584" spans="1:43" ht="12.75" customHeight="1" x14ac:dyDescent="0.2">
      <c r="A584" s="6">
        <v>123</v>
      </c>
      <c r="B584" s="6">
        <v>8</v>
      </c>
      <c r="C584" s="7">
        <v>40168</v>
      </c>
      <c r="D584" s="6" t="s">
        <v>227</v>
      </c>
      <c r="E584" s="26" t="s">
        <v>228</v>
      </c>
      <c r="F584" s="27" t="s">
        <v>229</v>
      </c>
      <c r="G584" s="27" t="s">
        <v>154</v>
      </c>
      <c r="I584" s="6" t="s">
        <v>230</v>
      </c>
      <c r="J584" s="6">
        <v>1</v>
      </c>
      <c r="K584" s="6">
        <v>3</v>
      </c>
      <c r="L584" s="6" t="s">
        <v>50</v>
      </c>
      <c r="M584" s="6" t="s">
        <v>177</v>
      </c>
      <c r="N584" s="6" t="s">
        <v>57</v>
      </c>
      <c r="O584" s="6"/>
      <c r="P584" s="10">
        <v>2.1</v>
      </c>
      <c r="Q584" s="10" t="str">
        <f t="shared" si="48"/>
        <v>0-5</v>
      </c>
      <c r="R584" s="6" t="s">
        <v>102</v>
      </c>
      <c r="S584" s="6">
        <v>7</v>
      </c>
      <c r="T584" t="s">
        <v>131</v>
      </c>
      <c r="U584" t="s">
        <v>54</v>
      </c>
      <c r="V584" t="s">
        <v>63</v>
      </c>
      <c r="W584" t="s">
        <v>56</v>
      </c>
      <c r="X584" s="6"/>
      <c r="Y584" s="6" t="s">
        <v>57</v>
      </c>
      <c r="Z584" s="6" t="s">
        <v>58</v>
      </c>
      <c r="AB584" s="11">
        <v>3</v>
      </c>
      <c r="AJ584" s="12">
        <f t="shared" si="49"/>
        <v>7.5</v>
      </c>
      <c r="AK584" s="20">
        <f>(AJ584-1.82)/1.15</f>
        <v>4.9391304347826086</v>
      </c>
      <c r="AL584" s="13">
        <f t="shared" si="50"/>
        <v>3</v>
      </c>
      <c r="AM584" s="14">
        <v>0.01</v>
      </c>
      <c r="AN584" s="14">
        <v>3.2080000000000002</v>
      </c>
      <c r="AO584" s="13">
        <f t="shared" si="52"/>
        <v>6.4149981129888589</v>
      </c>
      <c r="AQ584" s="12">
        <f t="shared" si="51"/>
        <v>7.4999999999999997E-2</v>
      </c>
    </row>
    <row r="585" spans="1:43" ht="12.75" customHeight="1" x14ac:dyDescent="0.2">
      <c r="A585" s="6">
        <v>123</v>
      </c>
      <c r="B585" s="6">
        <v>8</v>
      </c>
      <c r="C585" s="7">
        <v>40168</v>
      </c>
      <c r="D585" s="6" t="s">
        <v>227</v>
      </c>
      <c r="E585" s="26" t="s">
        <v>228</v>
      </c>
      <c r="F585" s="27" t="s">
        <v>229</v>
      </c>
      <c r="G585" s="27" t="s">
        <v>154</v>
      </c>
      <c r="I585" s="6" t="s">
        <v>230</v>
      </c>
      <c r="J585" s="6">
        <v>1</v>
      </c>
      <c r="K585" s="6">
        <v>3</v>
      </c>
      <c r="L585" s="6" t="s">
        <v>50</v>
      </c>
      <c r="M585" s="6" t="s">
        <v>177</v>
      </c>
      <c r="N585" s="6" t="s">
        <v>57</v>
      </c>
      <c r="O585" s="6"/>
      <c r="P585" s="10">
        <v>2.1</v>
      </c>
      <c r="Q585" s="10" t="str">
        <f t="shared" si="48"/>
        <v>0-5</v>
      </c>
      <c r="R585" s="6" t="s">
        <v>102</v>
      </c>
      <c r="S585" s="6">
        <v>8</v>
      </c>
      <c r="T585" t="s">
        <v>140</v>
      </c>
      <c r="U585" t="s">
        <v>66</v>
      </c>
      <c r="V585" t="s">
        <v>119</v>
      </c>
      <c r="W585" t="s">
        <v>56</v>
      </c>
      <c r="X585" s="6"/>
      <c r="Y585" s="6" t="s">
        <v>57</v>
      </c>
      <c r="Z585" s="6" t="s">
        <v>61</v>
      </c>
      <c r="AC585" s="11">
        <v>2</v>
      </c>
      <c r="AJ585" s="12">
        <f t="shared" si="49"/>
        <v>15</v>
      </c>
      <c r="AK585" s="14">
        <f>AJ585/1.03416</f>
        <v>14.504525411928523</v>
      </c>
      <c r="AL585" s="13">
        <f t="shared" si="50"/>
        <v>2</v>
      </c>
      <c r="AM585" s="14">
        <v>2.2499999999999999E-2</v>
      </c>
      <c r="AN585" s="14">
        <v>3</v>
      </c>
      <c r="AO585" s="13">
        <f t="shared" si="52"/>
        <v>75.9375</v>
      </c>
      <c r="AQ585" s="12">
        <f t="shared" si="51"/>
        <v>0.05</v>
      </c>
    </row>
    <row r="586" spans="1:43" ht="12.75" customHeight="1" x14ac:dyDescent="0.2">
      <c r="A586" s="6">
        <v>123</v>
      </c>
      <c r="B586" s="6">
        <v>8</v>
      </c>
      <c r="C586" s="7">
        <v>40168</v>
      </c>
      <c r="D586" s="6" t="s">
        <v>227</v>
      </c>
      <c r="E586" s="26" t="s">
        <v>228</v>
      </c>
      <c r="F586" s="27" t="s">
        <v>229</v>
      </c>
      <c r="G586" s="27" t="s">
        <v>154</v>
      </c>
      <c r="I586" s="6" t="s">
        <v>230</v>
      </c>
      <c r="J586" s="6">
        <v>1</v>
      </c>
      <c r="K586" s="6">
        <v>3</v>
      </c>
      <c r="L586" s="6" t="s">
        <v>50</v>
      </c>
      <c r="M586" s="6" t="s">
        <v>177</v>
      </c>
      <c r="N586" s="6" t="s">
        <v>57</v>
      </c>
      <c r="O586" s="6"/>
      <c r="P586" s="10">
        <v>2.1</v>
      </c>
      <c r="Q586" s="10" t="str">
        <f t="shared" si="48"/>
        <v>0-5</v>
      </c>
      <c r="R586" s="6" t="s">
        <v>102</v>
      </c>
      <c r="S586" s="6">
        <v>9</v>
      </c>
      <c r="T586" t="s">
        <v>53</v>
      </c>
      <c r="U586" t="s">
        <v>54</v>
      </c>
      <c r="V586" t="s">
        <v>55</v>
      </c>
      <c r="W586" t="s">
        <v>56</v>
      </c>
      <c r="X586" s="6"/>
      <c r="Y586" s="6" t="s">
        <v>57</v>
      </c>
      <c r="Z586" s="6" t="s">
        <v>58</v>
      </c>
      <c r="AB586" s="11">
        <v>2</v>
      </c>
      <c r="AJ586" s="12">
        <f t="shared" si="49"/>
        <v>7.5</v>
      </c>
      <c r="AL586" s="13">
        <f t="shared" si="50"/>
        <v>2</v>
      </c>
      <c r="AM586" s="14">
        <v>9.2999999999999992E-3</v>
      </c>
      <c r="AN586" s="14">
        <v>3.07</v>
      </c>
      <c r="AO586" s="13">
        <f t="shared" si="52"/>
        <v>4.5177378560589574</v>
      </c>
      <c r="AQ586" s="12">
        <f t="shared" si="51"/>
        <v>0.05</v>
      </c>
    </row>
    <row r="587" spans="1:43" ht="12.75" customHeight="1" x14ac:dyDescent="0.2">
      <c r="A587" s="6">
        <v>123</v>
      </c>
      <c r="B587" s="6">
        <v>8</v>
      </c>
      <c r="C587" s="7">
        <v>40168</v>
      </c>
      <c r="D587" s="6" t="s">
        <v>227</v>
      </c>
      <c r="E587" s="26" t="s">
        <v>228</v>
      </c>
      <c r="F587" s="27" t="s">
        <v>229</v>
      </c>
      <c r="G587" s="27" t="s">
        <v>154</v>
      </c>
      <c r="I587" s="6" t="s">
        <v>230</v>
      </c>
      <c r="J587" s="6">
        <v>1</v>
      </c>
      <c r="K587" s="6">
        <v>3</v>
      </c>
      <c r="L587" s="6" t="s">
        <v>50</v>
      </c>
      <c r="M587" s="6" t="s">
        <v>177</v>
      </c>
      <c r="N587" s="6" t="s">
        <v>57</v>
      </c>
      <c r="O587" s="6"/>
      <c r="P587" s="10">
        <v>2.1</v>
      </c>
      <c r="Q587" s="10" t="str">
        <f t="shared" si="48"/>
        <v>0-5</v>
      </c>
      <c r="R587" s="6" t="s">
        <v>102</v>
      </c>
      <c r="S587" s="6">
        <v>10</v>
      </c>
      <c r="T587" t="s">
        <v>186</v>
      </c>
      <c r="U587" t="s">
        <v>54</v>
      </c>
      <c r="V587" t="s">
        <v>181</v>
      </c>
      <c r="W587" t="s">
        <v>56</v>
      </c>
      <c r="X587" s="6"/>
      <c r="Y587" s="6" t="s">
        <v>57</v>
      </c>
      <c r="Z587" s="6" t="s">
        <v>64</v>
      </c>
      <c r="AC587" s="11">
        <v>1</v>
      </c>
      <c r="AJ587" s="12">
        <f t="shared" si="49"/>
        <v>15</v>
      </c>
      <c r="AK587" s="14">
        <f>AJ587/1.15239</f>
        <v>13.016426730533933</v>
      </c>
      <c r="AL587" s="13">
        <f t="shared" si="50"/>
        <v>1</v>
      </c>
      <c r="AM587" s="14">
        <v>5.8999999999999999E-3</v>
      </c>
      <c r="AN587" s="14">
        <v>3.3919999999999999</v>
      </c>
      <c r="AO587" s="13">
        <f t="shared" si="52"/>
        <v>57.564344335080101</v>
      </c>
      <c r="AQ587" s="12">
        <f t="shared" si="51"/>
        <v>2.5000000000000001E-2</v>
      </c>
    </row>
    <row r="588" spans="1:43" ht="12.75" customHeight="1" x14ac:dyDescent="0.2">
      <c r="A588" s="6">
        <v>123</v>
      </c>
      <c r="B588" s="6">
        <v>8</v>
      </c>
      <c r="C588" s="7">
        <v>40168</v>
      </c>
      <c r="D588" s="6" t="s">
        <v>227</v>
      </c>
      <c r="E588" s="26" t="s">
        <v>228</v>
      </c>
      <c r="F588" s="27" t="s">
        <v>229</v>
      </c>
      <c r="G588" s="27" t="s">
        <v>154</v>
      </c>
      <c r="I588" s="6" t="s">
        <v>230</v>
      </c>
      <c r="J588" s="6">
        <v>1</v>
      </c>
      <c r="K588" s="6">
        <v>3</v>
      </c>
      <c r="L588" s="6" t="s">
        <v>50</v>
      </c>
      <c r="M588" s="6" t="s">
        <v>177</v>
      </c>
      <c r="N588" s="6" t="s">
        <v>57</v>
      </c>
      <c r="O588" s="6"/>
      <c r="P588" s="10">
        <v>2.1</v>
      </c>
      <c r="Q588" s="10" t="str">
        <f t="shared" si="48"/>
        <v>0-5</v>
      </c>
      <c r="R588" s="6" t="s">
        <v>102</v>
      </c>
      <c r="S588" s="6">
        <v>11</v>
      </c>
      <c r="T588" t="s">
        <v>165</v>
      </c>
      <c r="U588" s="10" t="s">
        <v>54</v>
      </c>
      <c r="V588" s="10" t="s">
        <v>86</v>
      </c>
      <c r="W588" s="10" t="s">
        <v>56</v>
      </c>
      <c r="X588" s="6"/>
      <c r="Y588" s="6" t="s">
        <v>57</v>
      </c>
      <c r="Z588" s="6" t="s">
        <v>61</v>
      </c>
      <c r="AB588" s="11">
        <v>1</v>
      </c>
      <c r="AJ588" s="12">
        <f t="shared" si="49"/>
        <v>7.5</v>
      </c>
      <c r="AL588" s="13">
        <f t="shared" si="50"/>
        <v>1</v>
      </c>
      <c r="AM588" s="14">
        <v>8.3999999999999995E-3</v>
      </c>
      <c r="AN588" s="14">
        <v>3.2</v>
      </c>
      <c r="AO588" s="13">
        <f t="shared" si="52"/>
        <v>5.3024347008870292</v>
      </c>
      <c r="AQ588" s="12">
        <f t="shared" si="51"/>
        <v>2.5000000000000001E-2</v>
      </c>
    </row>
    <row r="589" spans="1:43" ht="12.75" customHeight="1" x14ac:dyDescent="0.2">
      <c r="A589" s="6">
        <v>123</v>
      </c>
      <c r="B589" s="6">
        <v>8</v>
      </c>
      <c r="C589" s="7">
        <v>40168</v>
      </c>
      <c r="D589" s="6" t="s">
        <v>227</v>
      </c>
      <c r="E589" s="26" t="s">
        <v>228</v>
      </c>
      <c r="F589" s="27" t="s">
        <v>229</v>
      </c>
      <c r="G589" s="27" t="s">
        <v>154</v>
      </c>
      <c r="I589" s="6" t="s">
        <v>230</v>
      </c>
      <c r="J589" s="6">
        <v>1</v>
      </c>
      <c r="K589" s="6">
        <v>3</v>
      </c>
      <c r="L589" s="6" t="s">
        <v>50</v>
      </c>
      <c r="M589" s="6" t="s">
        <v>177</v>
      </c>
      <c r="N589" s="6" t="s">
        <v>57</v>
      </c>
      <c r="O589" s="6"/>
      <c r="P589" s="10">
        <v>2.1</v>
      </c>
      <c r="Q589" s="10" t="str">
        <f t="shared" si="48"/>
        <v>0-5</v>
      </c>
      <c r="R589" s="6" t="s">
        <v>102</v>
      </c>
      <c r="S589" s="6">
        <v>12</v>
      </c>
      <c r="T589" t="s">
        <v>90</v>
      </c>
      <c r="U589" t="s">
        <v>66</v>
      </c>
      <c r="V589" t="s">
        <v>67</v>
      </c>
      <c r="W589" t="s">
        <v>56</v>
      </c>
      <c r="X589" s="6"/>
      <c r="Y589" s="10" t="s">
        <v>57</v>
      </c>
      <c r="Z589" s="10" t="s">
        <v>58</v>
      </c>
      <c r="AA589" s="11">
        <v>2</v>
      </c>
      <c r="AJ589" s="12">
        <f t="shared" si="49"/>
        <v>2.5</v>
      </c>
      <c r="AL589" s="13">
        <f t="shared" si="50"/>
        <v>2</v>
      </c>
      <c r="AM589" s="14">
        <v>1.44E-2</v>
      </c>
      <c r="AN589" s="14">
        <v>3.1</v>
      </c>
      <c r="AO589" s="13">
        <f t="shared" si="52"/>
        <v>0.2465906009366739</v>
      </c>
      <c r="AQ589" s="12">
        <f t="shared" si="51"/>
        <v>0.05</v>
      </c>
    </row>
    <row r="590" spans="1:43" ht="12.75" customHeight="1" x14ac:dyDescent="0.2">
      <c r="A590" s="6">
        <v>124</v>
      </c>
      <c r="B590" s="6">
        <v>8</v>
      </c>
      <c r="C590" s="7">
        <v>40168</v>
      </c>
      <c r="D590" s="6" t="s">
        <v>227</v>
      </c>
      <c r="E590" s="26" t="s">
        <v>228</v>
      </c>
      <c r="F590" s="27" t="s">
        <v>229</v>
      </c>
      <c r="G590" s="27" t="s">
        <v>154</v>
      </c>
      <c r="I590" s="6" t="s">
        <v>230</v>
      </c>
      <c r="J590" s="6">
        <v>1</v>
      </c>
      <c r="K590" s="6">
        <v>4</v>
      </c>
      <c r="L590" s="6" t="s">
        <v>50</v>
      </c>
      <c r="M590" s="6" t="s">
        <v>177</v>
      </c>
      <c r="N590" s="6" t="s">
        <v>57</v>
      </c>
      <c r="O590" s="6"/>
      <c r="P590" s="10">
        <v>1.8</v>
      </c>
      <c r="Q590" s="10" t="str">
        <f t="shared" si="48"/>
        <v>0-5</v>
      </c>
      <c r="R590" s="6" t="s">
        <v>52</v>
      </c>
      <c r="S590" s="6">
        <v>1</v>
      </c>
      <c r="T590" t="s">
        <v>131</v>
      </c>
      <c r="U590" t="s">
        <v>54</v>
      </c>
      <c r="V590" t="s">
        <v>63</v>
      </c>
      <c r="W590" t="s">
        <v>56</v>
      </c>
      <c r="X590" s="6"/>
      <c r="Y590" s="6" t="s">
        <v>57</v>
      </c>
      <c r="Z590" s="6" t="s">
        <v>58</v>
      </c>
      <c r="AA590" s="11">
        <v>5</v>
      </c>
      <c r="AB590" s="11">
        <v>12</v>
      </c>
      <c r="AJ590" s="12">
        <f t="shared" si="49"/>
        <v>6.0294117647058822</v>
      </c>
      <c r="AK590" s="20">
        <f>(AJ590-1.82)/1.15</f>
        <v>3.6603580562659848</v>
      </c>
      <c r="AL590" s="13">
        <f t="shared" si="50"/>
        <v>17</v>
      </c>
      <c r="AM590" s="14">
        <v>0.01</v>
      </c>
      <c r="AN590" s="14">
        <v>3.2080000000000002</v>
      </c>
      <c r="AO590" s="13">
        <f t="shared" si="52"/>
        <v>3.185092287015058</v>
      </c>
      <c r="AQ590" s="12">
        <f t="shared" si="51"/>
        <v>0.42499999999999999</v>
      </c>
    </row>
    <row r="591" spans="1:43" ht="12.75" customHeight="1" x14ac:dyDescent="0.2">
      <c r="A591" s="6">
        <v>124</v>
      </c>
      <c r="B591" s="6">
        <v>8</v>
      </c>
      <c r="C591" s="7">
        <v>40168</v>
      </c>
      <c r="D591" s="6" t="s">
        <v>227</v>
      </c>
      <c r="E591" s="26" t="s">
        <v>228</v>
      </c>
      <c r="F591" s="27" t="s">
        <v>229</v>
      </c>
      <c r="G591" s="27" t="s">
        <v>154</v>
      </c>
      <c r="I591" s="6" t="s">
        <v>230</v>
      </c>
      <c r="J591" s="6">
        <v>1</v>
      </c>
      <c r="K591" s="6">
        <v>4</v>
      </c>
      <c r="L591" s="6" t="s">
        <v>50</v>
      </c>
      <c r="M591" s="6" t="s">
        <v>177</v>
      </c>
      <c r="N591" s="6" t="s">
        <v>57</v>
      </c>
      <c r="O591" s="6"/>
      <c r="P591" s="10">
        <v>1.8</v>
      </c>
      <c r="Q591" s="10" t="str">
        <f t="shared" si="48"/>
        <v>0-5</v>
      </c>
      <c r="R591" s="6" t="s">
        <v>52</v>
      </c>
      <c r="S591" s="6">
        <v>2</v>
      </c>
      <c r="T591" t="s">
        <v>161</v>
      </c>
      <c r="U591" t="s">
        <v>162</v>
      </c>
      <c r="V591" t="s">
        <v>163</v>
      </c>
      <c r="W591" s="20" t="s">
        <v>56</v>
      </c>
      <c r="X591" s="6"/>
      <c r="Y591" s="10" t="s">
        <v>57</v>
      </c>
      <c r="Z591" s="10" t="s">
        <v>61</v>
      </c>
      <c r="AA591" s="11">
        <v>5</v>
      </c>
      <c r="AB591" s="11">
        <v>9</v>
      </c>
      <c r="AJ591" s="12">
        <f t="shared" si="49"/>
        <v>5.7142857142857144</v>
      </c>
      <c r="AL591" s="13">
        <f t="shared" si="50"/>
        <v>14</v>
      </c>
      <c r="AM591" s="14">
        <v>1.9300000000000001E-2</v>
      </c>
      <c r="AN591" s="14">
        <v>2.96</v>
      </c>
      <c r="AO591" s="13">
        <f t="shared" si="52"/>
        <v>3.3586495041924516</v>
      </c>
      <c r="AQ591" s="12">
        <f t="shared" si="51"/>
        <v>0.35</v>
      </c>
    </row>
    <row r="592" spans="1:43" ht="12.75" customHeight="1" x14ac:dyDescent="0.2">
      <c r="A592" s="6">
        <v>124</v>
      </c>
      <c r="B592" s="6">
        <v>8</v>
      </c>
      <c r="C592" s="7">
        <v>40168</v>
      </c>
      <c r="D592" s="6" t="s">
        <v>227</v>
      </c>
      <c r="E592" s="26" t="s">
        <v>228</v>
      </c>
      <c r="F592" s="27" t="s">
        <v>229</v>
      </c>
      <c r="G592" s="27" t="s">
        <v>154</v>
      </c>
      <c r="I592" s="6" t="s">
        <v>230</v>
      </c>
      <c r="J592" s="6">
        <v>1</v>
      </c>
      <c r="K592" s="6">
        <v>4</v>
      </c>
      <c r="L592" s="6" t="s">
        <v>50</v>
      </c>
      <c r="M592" s="6" t="s">
        <v>177</v>
      </c>
      <c r="N592" s="6" t="s">
        <v>57</v>
      </c>
      <c r="O592" s="6"/>
      <c r="P592" s="10">
        <v>1.8</v>
      </c>
      <c r="Q592" s="10" t="str">
        <f t="shared" si="48"/>
        <v>0-5</v>
      </c>
      <c r="R592" s="6" t="s">
        <v>52</v>
      </c>
      <c r="S592" s="6">
        <v>3</v>
      </c>
      <c r="T592" t="s">
        <v>90</v>
      </c>
      <c r="U592" t="s">
        <v>66</v>
      </c>
      <c r="V592" t="s">
        <v>67</v>
      </c>
      <c r="W592" t="s">
        <v>56</v>
      </c>
      <c r="X592" s="6"/>
      <c r="Y592" s="10" t="s">
        <v>57</v>
      </c>
      <c r="Z592" s="10" t="s">
        <v>58</v>
      </c>
      <c r="AB592" s="11">
        <v>4</v>
      </c>
      <c r="AJ592" s="12">
        <f t="shared" si="49"/>
        <v>7.5</v>
      </c>
      <c r="AL592" s="13">
        <f t="shared" si="50"/>
        <v>4</v>
      </c>
      <c r="AM592" s="14">
        <v>1.44E-2</v>
      </c>
      <c r="AN592" s="14">
        <v>3.1</v>
      </c>
      <c r="AO592" s="13">
        <f t="shared" si="52"/>
        <v>7.4310880735179419</v>
      </c>
      <c r="AQ592" s="12">
        <f t="shared" si="51"/>
        <v>0.1</v>
      </c>
    </row>
    <row r="593" spans="1:43" ht="12.75" customHeight="1" x14ac:dyDescent="0.2">
      <c r="A593" s="6">
        <v>124</v>
      </c>
      <c r="B593" s="6">
        <v>8</v>
      </c>
      <c r="C593" s="7">
        <v>40168</v>
      </c>
      <c r="D593" s="6" t="s">
        <v>227</v>
      </c>
      <c r="E593" s="26" t="s">
        <v>228</v>
      </c>
      <c r="F593" s="27" t="s">
        <v>229</v>
      </c>
      <c r="G593" s="27" t="s">
        <v>154</v>
      </c>
      <c r="I593" s="6" t="s">
        <v>230</v>
      </c>
      <c r="J593" s="6">
        <v>1</v>
      </c>
      <c r="K593" s="6">
        <v>4</v>
      </c>
      <c r="L593" s="6" t="s">
        <v>50</v>
      </c>
      <c r="M593" s="6" t="s">
        <v>177</v>
      </c>
      <c r="N593" s="6" t="s">
        <v>57</v>
      </c>
      <c r="O593" s="6"/>
      <c r="P593" s="10">
        <v>1.8</v>
      </c>
      <c r="Q593" s="10" t="str">
        <f t="shared" si="48"/>
        <v>0-5</v>
      </c>
      <c r="R593" s="6" t="s">
        <v>52</v>
      </c>
      <c r="S593" s="6">
        <v>4</v>
      </c>
      <c r="T593" s="16" t="s">
        <v>82</v>
      </c>
      <c r="U593" s="6" t="s">
        <v>72</v>
      </c>
      <c r="V593" s="16" t="s">
        <v>73</v>
      </c>
      <c r="W593" s="16" t="s">
        <v>56</v>
      </c>
      <c r="X593" s="6"/>
      <c r="Y593" s="6" t="s">
        <v>57</v>
      </c>
      <c r="Z593" s="6" t="s">
        <v>61</v>
      </c>
      <c r="AB593" s="11">
        <v>1</v>
      </c>
      <c r="AJ593" s="12">
        <f t="shared" si="49"/>
        <v>7.5</v>
      </c>
      <c r="AL593" s="13">
        <f t="shared" si="50"/>
        <v>1</v>
      </c>
      <c r="AM593" s="14">
        <v>2.9000000000000001E-2</v>
      </c>
      <c r="AN593" s="14">
        <v>2.98</v>
      </c>
      <c r="AO593" s="13">
        <f t="shared" si="52"/>
        <v>11.751155218438655</v>
      </c>
      <c r="AQ593" s="12">
        <f t="shared" si="51"/>
        <v>2.5000000000000001E-2</v>
      </c>
    </row>
    <row r="594" spans="1:43" ht="12.75" customHeight="1" x14ac:dyDescent="0.2">
      <c r="A594" s="6">
        <v>124</v>
      </c>
      <c r="B594" s="6">
        <v>8</v>
      </c>
      <c r="C594" s="7">
        <v>40168</v>
      </c>
      <c r="D594" s="6" t="s">
        <v>227</v>
      </c>
      <c r="E594" s="26" t="s">
        <v>228</v>
      </c>
      <c r="F594" s="27" t="s">
        <v>229</v>
      </c>
      <c r="G594" s="27" t="s">
        <v>154</v>
      </c>
      <c r="I594" s="6" t="s">
        <v>230</v>
      </c>
      <c r="J594" s="6">
        <v>1</v>
      </c>
      <c r="K594" s="6">
        <v>4</v>
      </c>
      <c r="L594" s="6" t="s">
        <v>50</v>
      </c>
      <c r="M594" s="6" t="s">
        <v>177</v>
      </c>
      <c r="N594" s="6" t="s">
        <v>57</v>
      </c>
      <c r="O594" s="6"/>
      <c r="P594" s="10">
        <v>1.8</v>
      </c>
      <c r="Q594" s="10" t="str">
        <f t="shared" si="48"/>
        <v>0-5</v>
      </c>
      <c r="R594" s="6" t="s">
        <v>52</v>
      </c>
      <c r="S594" s="6">
        <v>5</v>
      </c>
      <c r="T594" t="s">
        <v>179</v>
      </c>
      <c r="U594" t="s">
        <v>54</v>
      </c>
      <c r="V594" t="s">
        <v>55</v>
      </c>
      <c r="W594" t="s">
        <v>56</v>
      </c>
      <c r="X594" s="6"/>
      <c r="Y594" s="6" t="s">
        <v>57</v>
      </c>
      <c r="Z594" s="6" t="s">
        <v>58</v>
      </c>
      <c r="AB594" s="11">
        <v>2</v>
      </c>
      <c r="AJ594" s="12">
        <f t="shared" si="49"/>
        <v>7.5</v>
      </c>
      <c r="AL594" s="13">
        <f t="shared" si="50"/>
        <v>2</v>
      </c>
      <c r="AM594" s="14">
        <v>1.26E-2</v>
      </c>
      <c r="AN594" s="14">
        <v>3.0672999999999999</v>
      </c>
      <c r="AO594" s="13">
        <f t="shared" si="52"/>
        <v>6.0875978967715536</v>
      </c>
      <c r="AQ594" s="12">
        <f t="shared" si="51"/>
        <v>0.05</v>
      </c>
    </row>
    <row r="595" spans="1:43" ht="12.75" customHeight="1" x14ac:dyDescent="0.2">
      <c r="A595" s="6">
        <v>124</v>
      </c>
      <c r="B595" s="6">
        <v>8</v>
      </c>
      <c r="C595" s="7">
        <v>40168</v>
      </c>
      <c r="D595" s="6" t="s">
        <v>227</v>
      </c>
      <c r="E595" s="26" t="s">
        <v>228</v>
      </c>
      <c r="F595" s="27" t="s">
        <v>229</v>
      </c>
      <c r="G595" s="27" t="s">
        <v>154</v>
      </c>
      <c r="I595" s="6" t="s">
        <v>230</v>
      </c>
      <c r="J595" s="6">
        <v>1</v>
      </c>
      <c r="K595" s="6">
        <v>4</v>
      </c>
      <c r="L595" s="6" t="s">
        <v>50</v>
      </c>
      <c r="M595" s="6" t="s">
        <v>177</v>
      </c>
      <c r="N595" s="6" t="s">
        <v>57</v>
      </c>
      <c r="O595" s="6"/>
      <c r="P595" s="10">
        <v>1.8</v>
      </c>
      <c r="Q595" s="10" t="str">
        <f t="shared" si="48"/>
        <v>0-5</v>
      </c>
      <c r="R595" s="6" t="s">
        <v>52</v>
      </c>
      <c r="S595" s="6">
        <v>6</v>
      </c>
      <c r="T595" s="16" t="s">
        <v>160</v>
      </c>
      <c r="U595" t="s">
        <v>54</v>
      </c>
      <c r="V595" s="16" t="s">
        <v>63</v>
      </c>
      <c r="W595" s="16" t="s">
        <v>56</v>
      </c>
      <c r="X595" s="6"/>
      <c r="Y595" s="6" t="s">
        <v>57</v>
      </c>
      <c r="Z595" s="6" t="s">
        <v>58</v>
      </c>
      <c r="AB595" s="11">
        <v>4</v>
      </c>
      <c r="AJ595" s="12">
        <f t="shared" si="49"/>
        <v>7.5</v>
      </c>
      <c r="AK595" s="14">
        <f>AJ595/1.11359</f>
        <v>6.7349742723982793</v>
      </c>
      <c r="AL595" s="13">
        <f t="shared" si="50"/>
        <v>4</v>
      </c>
      <c r="AM595" s="14">
        <v>1.4800000000000001E-2</v>
      </c>
      <c r="AN595" s="14">
        <v>3.1669999999999998</v>
      </c>
      <c r="AO595" s="13">
        <f t="shared" si="52"/>
        <v>8.7413948245631392</v>
      </c>
      <c r="AQ595" s="12">
        <f t="shared" si="51"/>
        <v>0.1</v>
      </c>
    </row>
    <row r="596" spans="1:43" ht="12.75" customHeight="1" x14ac:dyDescent="0.2">
      <c r="A596" s="6">
        <v>124</v>
      </c>
      <c r="B596" s="6">
        <v>8</v>
      </c>
      <c r="C596" s="7">
        <v>40168</v>
      </c>
      <c r="D596" s="6" t="s">
        <v>227</v>
      </c>
      <c r="E596" s="26" t="s">
        <v>228</v>
      </c>
      <c r="F596" s="27" t="s">
        <v>229</v>
      </c>
      <c r="G596" s="27" t="s">
        <v>154</v>
      </c>
      <c r="I596" s="6" t="s">
        <v>230</v>
      </c>
      <c r="J596" s="6">
        <v>1</v>
      </c>
      <c r="K596" s="6">
        <v>4</v>
      </c>
      <c r="L596" s="6" t="s">
        <v>50</v>
      </c>
      <c r="M596" s="6" t="s">
        <v>177</v>
      </c>
      <c r="N596" s="6" t="s">
        <v>57</v>
      </c>
      <c r="O596" s="6"/>
      <c r="P596" s="10">
        <v>1.8</v>
      </c>
      <c r="Q596" s="10" t="str">
        <f t="shared" si="48"/>
        <v>0-5</v>
      </c>
      <c r="R596" s="6" t="s">
        <v>52</v>
      </c>
      <c r="S596" s="6">
        <v>7</v>
      </c>
      <c r="T596" s="20" t="s">
        <v>178</v>
      </c>
      <c r="U596" s="16" t="s">
        <v>75</v>
      </c>
      <c r="V596" t="s">
        <v>163</v>
      </c>
      <c r="W596" t="s">
        <v>56</v>
      </c>
      <c r="X596" s="6"/>
      <c r="Y596" s="6" t="s">
        <v>57</v>
      </c>
      <c r="Z596" s="6" t="s">
        <v>61</v>
      </c>
      <c r="AB596" s="11">
        <v>5</v>
      </c>
      <c r="AJ596" s="12">
        <f t="shared" si="49"/>
        <v>7.5</v>
      </c>
      <c r="AL596" s="13">
        <f t="shared" si="50"/>
        <v>5</v>
      </c>
      <c r="AM596" s="14">
        <v>2.46E-2</v>
      </c>
      <c r="AN596" s="14">
        <v>2.85</v>
      </c>
      <c r="AO596" s="13">
        <f>AM596*(AJ596^AN596)</f>
        <v>7.671136449313793</v>
      </c>
      <c r="AP596" s="13">
        <f>AO596*AL596</f>
        <v>38.355682246568968</v>
      </c>
      <c r="AQ596" s="12">
        <f t="shared" si="51"/>
        <v>0.125</v>
      </c>
    </row>
    <row r="597" spans="1:43" ht="12.75" customHeight="1" x14ac:dyDescent="0.2">
      <c r="A597" s="6">
        <v>124</v>
      </c>
      <c r="B597" s="6">
        <v>8</v>
      </c>
      <c r="C597" s="7">
        <v>40168</v>
      </c>
      <c r="D597" s="6" t="s">
        <v>227</v>
      </c>
      <c r="E597" s="26" t="s">
        <v>228</v>
      </c>
      <c r="F597" s="27" t="s">
        <v>229</v>
      </c>
      <c r="G597" s="27" t="s">
        <v>154</v>
      </c>
      <c r="I597" s="6" t="s">
        <v>230</v>
      </c>
      <c r="J597" s="6">
        <v>1</v>
      </c>
      <c r="K597" s="6">
        <v>4</v>
      </c>
      <c r="L597" s="6" t="s">
        <v>50</v>
      </c>
      <c r="M597" s="6" t="s">
        <v>177</v>
      </c>
      <c r="N597" s="6" t="s">
        <v>57</v>
      </c>
      <c r="O597" s="6"/>
      <c r="P597" s="10">
        <v>1.8</v>
      </c>
      <c r="Q597" s="10" t="str">
        <f t="shared" si="48"/>
        <v>0-5</v>
      </c>
      <c r="R597" s="6" t="s">
        <v>52</v>
      </c>
      <c r="S597" s="6">
        <v>8</v>
      </c>
      <c r="T597" t="s">
        <v>235</v>
      </c>
      <c r="U597" s="6" t="s">
        <v>69</v>
      </c>
      <c r="V597" s="6" t="s">
        <v>70</v>
      </c>
      <c r="W597" s="6" t="s">
        <v>56</v>
      </c>
      <c r="X597" s="6"/>
      <c r="Y597" s="6" t="s">
        <v>77</v>
      </c>
      <c r="Z597" s="6" t="s">
        <v>64</v>
      </c>
      <c r="AE597" s="11">
        <v>1</v>
      </c>
      <c r="AJ597" s="12">
        <f t="shared" si="49"/>
        <v>35</v>
      </c>
      <c r="AL597" s="13">
        <f t="shared" si="50"/>
        <v>1</v>
      </c>
      <c r="AM597" s="14">
        <v>1.2999999999999999E-2</v>
      </c>
      <c r="AN597" s="14">
        <v>3.0329999999999999</v>
      </c>
      <c r="AO597" s="13">
        <f t="shared" ref="AO597:AO612" si="53">AM597*(AJ597^AN597)</f>
        <v>626.76066232307744</v>
      </c>
      <c r="AQ597" s="12">
        <f t="shared" si="51"/>
        <v>2.5000000000000001E-2</v>
      </c>
    </row>
    <row r="598" spans="1:43" ht="12.75" customHeight="1" x14ac:dyDescent="0.2">
      <c r="A598" s="6">
        <v>124</v>
      </c>
      <c r="B598" s="6">
        <v>8</v>
      </c>
      <c r="C598" s="7">
        <v>40168</v>
      </c>
      <c r="D598" s="6" t="s">
        <v>227</v>
      </c>
      <c r="E598" s="26" t="s">
        <v>228</v>
      </c>
      <c r="F598" s="27" t="s">
        <v>229</v>
      </c>
      <c r="G598" s="27" t="s">
        <v>154</v>
      </c>
      <c r="I598" s="6" t="s">
        <v>230</v>
      </c>
      <c r="J598" s="6">
        <v>1</v>
      </c>
      <c r="K598" s="6">
        <v>4</v>
      </c>
      <c r="L598" s="6" t="s">
        <v>50</v>
      </c>
      <c r="M598" s="6" t="s">
        <v>177</v>
      </c>
      <c r="N598" s="6" t="s">
        <v>57</v>
      </c>
      <c r="O598" s="6"/>
      <c r="P598" s="10">
        <v>1.8</v>
      </c>
      <c r="Q598" s="10" t="str">
        <f t="shared" si="48"/>
        <v>0-5</v>
      </c>
      <c r="R598" s="6" t="s">
        <v>52</v>
      </c>
      <c r="S598" s="6">
        <v>9</v>
      </c>
      <c r="T598" t="s">
        <v>118</v>
      </c>
      <c r="U598" t="s">
        <v>66</v>
      </c>
      <c r="V598" t="s">
        <v>119</v>
      </c>
      <c r="W598" t="s">
        <v>56</v>
      </c>
      <c r="X598" s="6"/>
      <c r="Y598" s="6" t="s">
        <v>57</v>
      </c>
      <c r="Z598" s="6" t="s">
        <v>61</v>
      </c>
      <c r="AB598" s="11">
        <v>4</v>
      </c>
      <c r="AJ598" s="12">
        <f t="shared" si="49"/>
        <v>7.5</v>
      </c>
      <c r="AL598" s="13">
        <f t="shared" si="50"/>
        <v>4</v>
      </c>
      <c r="AM598" s="14">
        <v>2.5999999999999999E-2</v>
      </c>
      <c r="AN598" s="14">
        <v>2.87</v>
      </c>
      <c r="AO598" s="13">
        <f t="shared" si="53"/>
        <v>8.441102499635198</v>
      </c>
      <c r="AQ598" s="12">
        <f t="shared" si="51"/>
        <v>0.1</v>
      </c>
    </row>
    <row r="599" spans="1:43" ht="12.75" customHeight="1" x14ac:dyDescent="0.2">
      <c r="A599" s="6">
        <v>125</v>
      </c>
      <c r="B599" s="6">
        <v>8</v>
      </c>
      <c r="C599" s="7">
        <v>40168</v>
      </c>
      <c r="D599" s="6" t="s">
        <v>227</v>
      </c>
      <c r="E599" s="26" t="s">
        <v>228</v>
      </c>
      <c r="F599" s="27" t="s">
        <v>229</v>
      </c>
      <c r="G599" s="27" t="s">
        <v>154</v>
      </c>
      <c r="I599" s="6" t="s">
        <v>230</v>
      </c>
      <c r="J599" s="6">
        <v>1</v>
      </c>
      <c r="K599" s="6">
        <v>1</v>
      </c>
      <c r="L599" s="6" t="s">
        <v>50</v>
      </c>
      <c r="M599" s="6" t="s">
        <v>177</v>
      </c>
      <c r="N599" s="6" t="s">
        <v>236</v>
      </c>
      <c r="O599" s="6"/>
      <c r="P599" s="10">
        <v>2.7</v>
      </c>
      <c r="Q599" s="10" t="str">
        <f t="shared" si="48"/>
        <v>0-5</v>
      </c>
      <c r="R599" s="6" t="s">
        <v>102</v>
      </c>
      <c r="S599" s="6">
        <v>1</v>
      </c>
      <c r="T599" t="s">
        <v>161</v>
      </c>
      <c r="U599" t="s">
        <v>162</v>
      </c>
      <c r="V599" t="s">
        <v>163</v>
      </c>
      <c r="W599" s="20" t="s">
        <v>56</v>
      </c>
      <c r="X599" s="6"/>
      <c r="Y599" s="10" t="s">
        <v>57</v>
      </c>
      <c r="Z599" s="10" t="s">
        <v>61</v>
      </c>
      <c r="AA599" s="11">
        <v>5</v>
      </c>
      <c r="AB599" s="11">
        <v>7</v>
      </c>
      <c r="AC599" s="11">
        <v>16</v>
      </c>
      <c r="AJ599" s="12">
        <f t="shared" si="49"/>
        <v>10.892857142857142</v>
      </c>
      <c r="AL599" s="13">
        <f t="shared" si="50"/>
        <v>28</v>
      </c>
      <c r="AM599" s="14">
        <v>1.9300000000000001E-2</v>
      </c>
      <c r="AN599" s="14">
        <v>2.96</v>
      </c>
      <c r="AO599" s="13">
        <f t="shared" si="53"/>
        <v>22.672377324613951</v>
      </c>
      <c r="AQ599" s="12">
        <f t="shared" si="51"/>
        <v>0.7</v>
      </c>
    </row>
    <row r="600" spans="1:43" ht="12.75" customHeight="1" x14ac:dyDescent="0.2">
      <c r="A600" s="6">
        <v>125</v>
      </c>
      <c r="B600" s="6">
        <v>8</v>
      </c>
      <c r="C600" s="7">
        <v>40168</v>
      </c>
      <c r="D600" s="6" t="s">
        <v>227</v>
      </c>
      <c r="E600" s="26" t="s">
        <v>228</v>
      </c>
      <c r="F600" s="27" t="s">
        <v>229</v>
      </c>
      <c r="G600" s="27" t="s">
        <v>154</v>
      </c>
      <c r="I600" s="6" t="s">
        <v>230</v>
      </c>
      <c r="J600" s="6">
        <v>1</v>
      </c>
      <c r="K600" s="6">
        <v>1</v>
      </c>
      <c r="L600" s="6" t="s">
        <v>50</v>
      </c>
      <c r="M600" s="6" t="s">
        <v>177</v>
      </c>
      <c r="N600" s="6" t="s">
        <v>236</v>
      </c>
      <c r="O600" s="6"/>
      <c r="P600" s="10">
        <v>2.7</v>
      </c>
      <c r="Q600" s="10" t="str">
        <f t="shared" si="48"/>
        <v>0-5</v>
      </c>
      <c r="R600" s="6" t="s">
        <v>102</v>
      </c>
      <c r="S600" s="6">
        <v>2</v>
      </c>
      <c r="T600" t="s">
        <v>121</v>
      </c>
      <c r="U600" t="s">
        <v>54</v>
      </c>
      <c r="V600" t="s">
        <v>55</v>
      </c>
      <c r="W600" t="s">
        <v>56</v>
      </c>
      <c r="X600" s="6"/>
      <c r="Y600" s="6" t="s">
        <v>57</v>
      </c>
      <c r="Z600" s="6" t="s">
        <v>58</v>
      </c>
      <c r="AB600" s="11">
        <v>1</v>
      </c>
      <c r="AJ600" s="12">
        <f t="shared" si="49"/>
        <v>7.5</v>
      </c>
      <c r="AK600">
        <f>AJ600/1.08175</f>
        <v>6.9332100762653113</v>
      </c>
      <c r="AL600" s="13">
        <f t="shared" si="50"/>
        <v>1</v>
      </c>
      <c r="AM600" s="14">
        <v>1.4500000000000001E-2</v>
      </c>
      <c r="AN600" s="14">
        <v>3.0529999999999999</v>
      </c>
      <c r="AO600" s="13">
        <f t="shared" si="53"/>
        <v>6.8065970218325536</v>
      </c>
      <c r="AQ600" s="12">
        <f t="shared" si="51"/>
        <v>2.5000000000000001E-2</v>
      </c>
    </row>
    <row r="601" spans="1:43" ht="12.75" customHeight="1" x14ac:dyDescent="0.2">
      <c r="A601" s="6">
        <v>125</v>
      </c>
      <c r="B601" s="6">
        <v>8</v>
      </c>
      <c r="C601" s="7">
        <v>40168</v>
      </c>
      <c r="D601" s="6" t="s">
        <v>227</v>
      </c>
      <c r="E601" s="26" t="s">
        <v>228</v>
      </c>
      <c r="F601" s="27" t="s">
        <v>229</v>
      </c>
      <c r="G601" s="27" t="s">
        <v>154</v>
      </c>
      <c r="I601" s="6" t="s">
        <v>230</v>
      </c>
      <c r="J601" s="6">
        <v>1</v>
      </c>
      <c r="K601" s="6">
        <v>1</v>
      </c>
      <c r="L601" s="6" t="s">
        <v>50</v>
      </c>
      <c r="M601" s="6" t="s">
        <v>177</v>
      </c>
      <c r="N601" s="6" t="s">
        <v>236</v>
      </c>
      <c r="O601" s="6"/>
      <c r="P601" s="10">
        <v>2.7</v>
      </c>
      <c r="Q601" s="10" t="str">
        <f t="shared" si="48"/>
        <v>0-5</v>
      </c>
      <c r="R601" s="6" t="s">
        <v>102</v>
      </c>
      <c r="S601" s="6">
        <v>3</v>
      </c>
      <c r="T601" t="s">
        <v>139</v>
      </c>
      <c r="U601" t="s">
        <v>54</v>
      </c>
      <c r="V601" t="s">
        <v>63</v>
      </c>
      <c r="W601" t="s">
        <v>56</v>
      </c>
      <c r="X601" s="6"/>
      <c r="Y601" s="6" t="s">
        <v>57</v>
      </c>
      <c r="Z601" s="6" t="s">
        <v>58</v>
      </c>
      <c r="AC601" s="11">
        <v>1</v>
      </c>
      <c r="AJ601" s="12">
        <f t="shared" si="49"/>
        <v>15</v>
      </c>
      <c r="AK601">
        <f>AJ601/1.15476</f>
        <v>12.9897121479788</v>
      </c>
      <c r="AL601" s="13">
        <f t="shared" si="50"/>
        <v>1</v>
      </c>
      <c r="AM601" s="14">
        <v>3.9E-2</v>
      </c>
      <c r="AN601" s="14">
        <v>2.91</v>
      </c>
      <c r="AO601" s="13">
        <f t="shared" si="53"/>
        <v>103.15497327409354</v>
      </c>
      <c r="AQ601" s="12">
        <f t="shared" si="51"/>
        <v>2.5000000000000001E-2</v>
      </c>
    </row>
    <row r="602" spans="1:43" ht="12.75" customHeight="1" x14ac:dyDescent="0.2">
      <c r="A602" s="6">
        <v>125</v>
      </c>
      <c r="B602" s="6">
        <v>8</v>
      </c>
      <c r="C602" s="7">
        <v>40168</v>
      </c>
      <c r="D602" s="6" t="s">
        <v>227</v>
      </c>
      <c r="E602" s="26" t="s">
        <v>228</v>
      </c>
      <c r="F602" s="27" t="s">
        <v>229</v>
      </c>
      <c r="G602" s="27" t="s">
        <v>154</v>
      </c>
      <c r="I602" s="6" t="s">
        <v>230</v>
      </c>
      <c r="J602" s="6">
        <v>1</v>
      </c>
      <c r="K602" s="6">
        <v>1</v>
      </c>
      <c r="L602" s="6" t="s">
        <v>50</v>
      </c>
      <c r="M602" s="6" t="s">
        <v>177</v>
      </c>
      <c r="N602" s="6" t="s">
        <v>236</v>
      </c>
      <c r="O602" s="6"/>
      <c r="P602" s="10">
        <v>2.7</v>
      </c>
      <c r="Q602" s="10" t="str">
        <f t="shared" si="48"/>
        <v>0-5</v>
      </c>
      <c r="R602" s="6" t="s">
        <v>102</v>
      </c>
      <c r="S602" s="6">
        <v>4</v>
      </c>
      <c r="T602" t="s">
        <v>131</v>
      </c>
      <c r="U602" t="s">
        <v>54</v>
      </c>
      <c r="V602" t="s">
        <v>63</v>
      </c>
      <c r="W602" t="s">
        <v>56</v>
      </c>
      <c r="X602" s="6"/>
      <c r="Y602" s="6" t="s">
        <v>57</v>
      </c>
      <c r="Z602" s="6" t="s">
        <v>58</v>
      </c>
      <c r="AB602" s="11">
        <v>1</v>
      </c>
      <c r="AC602" s="11">
        <v>3</v>
      </c>
      <c r="AJ602" s="12">
        <f t="shared" si="49"/>
        <v>13.125</v>
      </c>
      <c r="AK602" s="20">
        <f>(AJ602-1.82)/1.15</f>
        <v>9.8304347826086964</v>
      </c>
      <c r="AL602" s="13">
        <f t="shared" si="50"/>
        <v>4</v>
      </c>
      <c r="AM602" s="14">
        <v>0.01</v>
      </c>
      <c r="AN602" s="14">
        <v>3.2080000000000002</v>
      </c>
      <c r="AO602" s="13">
        <f t="shared" si="53"/>
        <v>38.624475336643407</v>
      </c>
      <c r="AQ602" s="12">
        <f t="shared" si="51"/>
        <v>0.1</v>
      </c>
    </row>
    <row r="603" spans="1:43" ht="12.75" customHeight="1" x14ac:dyDescent="0.2">
      <c r="A603" s="6">
        <v>125</v>
      </c>
      <c r="B603" s="6">
        <v>8</v>
      </c>
      <c r="C603" s="7">
        <v>40168</v>
      </c>
      <c r="D603" s="6" t="s">
        <v>227</v>
      </c>
      <c r="E603" s="26" t="s">
        <v>228</v>
      </c>
      <c r="F603" s="27" t="s">
        <v>229</v>
      </c>
      <c r="G603" s="27" t="s">
        <v>154</v>
      </c>
      <c r="I603" s="6" t="s">
        <v>230</v>
      </c>
      <c r="J603" s="6">
        <v>1</v>
      </c>
      <c r="K603" s="6">
        <v>1</v>
      </c>
      <c r="L603" s="6" t="s">
        <v>50</v>
      </c>
      <c r="M603" s="6" t="s">
        <v>177</v>
      </c>
      <c r="N603" s="6" t="s">
        <v>236</v>
      </c>
      <c r="O603" s="6"/>
      <c r="P603" s="10">
        <v>2.7</v>
      </c>
      <c r="Q603" s="10" t="str">
        <f t="shared" si="48"/>
        <v>0-5</v>
      </c>
      <c r="R603" s="6" t="s">
        <v>102</v>
      </c>
      <c r="S603" s="6">
        <v>5</v>
      </c>
      <c r="T603" s="16" t="s">
        <v>160</v>
      </c>
      <c r="U603" t="s">
        <v>54</v>
      </c>
      <c r="V603" s="16" t="s">
        <v>63</v>
      </c>
      <c r="W603" s="16" t="s">
        <v>56</v>
      </c>
      <c r="X603" s="6"/>
      <c r="Y603" s="6" t="s">
        <v>57</v>
      </c>
      <c r="Z603" s="6" t="s">
        <v>58</v>
      </c>
      <c r="AB603" s="11">
        <v>1</v>
      </c>
      <c r="AJ603" s="12">
        <f t="shared" si="49"/>
        <v>7.5</v>
      </c>
      <c r="AK603" s="14">
        <f>AJ603/1.11359</f>
        <v>6.7349742723982793</v>
      </c>
      <c r="AL603" s="13">
        <f t="shared" si="50"/>
        <v>1</v>
      </c>
      <c r="AM603" s="14">
        <v>1.4800000000000001E-2</v>
      </c>
      <c r="AN603" s="14">
        <v>3.1669999999999998</v>
      </c>
      <c r="AO603" s="13">
        <f t="shared" si="53"/>
        <v>8.7413948245631392</v>
      </c>
      <c r="AQ603" s="12">
        <f t="shared" si="51"/>
        <v>2.5000000000000001E-2</v>
      </c>
    </row>
    <row r="604" spans="1:43" ht="12.75" customHeight="1" x14ac:dyDescent="0.2">
      <c r="A604" s="6">
        <v>126</v>
      </c>
      <c r="B604" s="6">
        <v>8</v>
      </c>
      <c r="C604" s="7">
        <v>40168</v>
      </c>
      <c r="D604" s="6" t="s">
        <v>227</v>
      </c>
      <c r="E604" s="26" t="s">
        <v>228</v>
      </c>
      <c r="F604" s="27" t="s">
        <v>229</v>
      </c>
      <c r="G604" s="27" t="s">
        <v>154</v>
      </c>
      <c r="I604" s="6" t="s">
        <v>230</v>
      </c>
      <c r="J604" s="6">
        <v>1</v>
      </c>
      <c r="K604" s="6">
        <v>2</v>
      </c>
      <c r="L604" s="6" t="s">
        <v>50</v>
      </c>
      <c r="M604" s="6" t="s">
        <v>177</v>
      </c>
      <c r="N604" s="6" t="s">
        <v>236</v>
      </c>
      <c r="O604" s="6"/>
      <c r="P604" s="10">
        <v>2.6</v>
      </c>
      <c r="Q604" s="10" t="str">
        <f t="shared" si="48"/>
        <v>0-5</v>
      </c>
      <c r="R604" s="6" t="s">
        <v>102</v>
      </c>
      <c r="S604" s="6">
        <v>1</v>
      </c>
      <c r="T604" t="s">
        <v>161</v>
      </c>
      <c r="U604" t="s">
        <v>162</v>
      </c>
      <c r="V604" t="s">
        <v>163</v>
      </c>
      <c r="W604" s="20" t="s">
        <v>56</v>
      </c>
      <c r="X604" s="6"/>
      <c r="Y604" s="10" t="s">
        <v>57</v>
      </c>
      <c r="Z604" s="10" t="s">
        <v>61</v>
      </c>
      <c r="AB604" s="11">
        <v>17</v>
      </c>
      <c r="AC604" s="11">
        <v>11</v>
      </c>
      <c r="AJ604" s="12">
        <f t="shared" si="49"/>
        <v>10.446428571428571</v>
      </c>
      <c r="AL604" s="13">
        <f t="shared" si="50"/>
        <v>28</v>
      </c>
      <c r="AM604" s="14">
        <v>1.9300000000000001E-2</v>
      </c>
      <c r="AN604" s="14">
        <v>2.96</v>
      </c>
      <c r="AO604" s="13">
        <f t="shared" si="53"/>
        <v>20.030976095321627</v>
      </c>
      <c r="AQ604" s="12">
        <f t="shared" si="51"/>
        <v>0.7</v>
      </c>
    </row>
    <row r="605" spans="1:43" ht="12.75" customHeight="1" x14ac:dyDescent="0.2">
      <c r="A605" s="6">
        <v>126</v>
      </c>
      <c r="B605" s="6">
        <v>8</v>
      </c>
      <c r="C605" s="7">
        <v>40168</v>
      </c>
      <c r="D605" s="6" t="s">
        <v>227</v>
      </c>
      <c r="E605" s="26" t="s">
        <v>228</v>
      </c>
      <c r="F605" s="27" t="s">
        <v>229</v>
      </c>
      <c r="G605" s="27" t="s">
        <v>154</v>
      </c>
      <c r="I605" s="6" t="s">
        <v>230</v>
      </c>
      <c r="J605" s="6">
        <v>1</v>
      </c>
      <c r="K605" s="6">
        <v>2</v>
      </c>
      <c r="L605" s="6" t="s">
        <v>50</v>
      </c>
      <c r="M605" s="6" t="s">
        <v>177</v>
      </c>
      <c r="N605" s="6" t="s">
        <v>236</v>
      </c>
      <c r="O605" s="6"/>
      <c r="P605" s="10">
        <v>2.6</v>
      </c>
      <c r="Q605" s="10" t="str">
        <f t="shared" si="48"/>
        <v>0-5</v>
      </c>
      <c r="R605" s="6" t="s">
        <v>102</v>
      </c>
      <c r="S605" s="6">
        <v>2</v>
      </c>
      <c r="T605" t="s">
        <v>165</v>
      </c>
      <c r="U605" s="10" t="s">
        <v>54</v>
      </c>
      <c r="V605" s="10" t="s">
        <v>86</v>
      </c>
      <c r="W605" s="10" t="s">
        <v>56</v>
      </c>
      <c r="X605" s="6"/>
      <c r="Y605" s="6" t="s">
        <v>57</v>
      </c>
      <c r="Z605" s="6" t="s">
        <v>61</v>
      </c>
      <c r="AC605" s="11">
        <v>1</v>
      </c>
      <c r="AJ605" s="12">
        <f t="shared" si="49"/>
        <v>15</v>
      </c>
      <c r="AL605" s="13">
        <f t="shared" si="50"/>
        <v>1</v>
      </c>
      <c r="AM605" s="14">
        <v>8.3999999999999995E-3</v>
      </c>
      <c r="AN605" s="14">
        <v>3.2</v>
      </c>
      <c r="AO605" s="13">
        <f t="shared" si="53"/>
        <v>48.727184147105021</v>
      </c>
      <c r="AQ605" s="12">
        <f t="shared" si="51"/>
        <v>2.5000000000000001E-2</v>
      </c>
    </row>
    <row r="606" spans="1:43" ht="12.75" customHeight="1" x14ac:dyDescent="0.2">
      <c r="A606" s="6">
        <v>126</v>
      </c>
      <c r="B606" s="6">
        <v>8</v>
      </c>
      <c r="C606" s="7">
        <v>40168</v>
      </c>
      <c r="D606" s="6" t="s">
        <v>227</v>
      </c>
      <c r="E606" s="26" t="s">
        <v>228</v>
      </c>
      <c r="F606" s="27" t="s">
        <v>229</v>
      </c>
      <c r="G606" s="27" t="s">
        <v>154</v>
      </c>
      <c r="I606" s="6" t="s">
        <v>230</v>
      </c>
      <c r="J606" s="6">
        <v>1</v>
      </c>
      <c r="K606" s="6">
        <v>2</v>
      </c>
      <c r="L606" s="6" t="s">
        <v>50</v>
      </c>
      <c r="M606" s="6" t="s">
        <v>177</v>
      </c>
      <c r="N606" s="6" t="s">
        <v>236</v>
      </c>
      <c r="O606" s="6"/>
      <c r="P606" s="10">
        <v>2.6</v>
      </c>
      <c r="Q606" s="10" t="str">
        <f t="shared" si="48"/>
        <v>0-5</v>
      </c>
      <c r="R606" s="6" t="s">
        <v>102</v>
      </c>
      <c r="S606" s="6">
        <v>3</v>
      </c>
      <c r="T606" t="s">
        <v>179</v>
      </c>
      <c r="U606" t="s">
        <v>54</v>
      </c>
      <c r="V606" t="s">
        <v>55</v>
      </c>
      <c r="W606" t="s">
        <v>56</v>
      </c>
      <c r="X606" s="6"/>
      <c r="Y606" s="6" t="s">
        <v>57</v>
      </c>
      <c r="Z606" s="6" t="s">
        <v>58</v>
      </c>
      <c r="AC606" s="11">
        <v>8</v>
      </c>
      <c r="AJ606" s="12">
        <f t="shared" si="49"/>
        <v>15</v>
      </c>
      <c r="AL606" s="13">
        <f t="shared" si="50"/>
        <v>8</v>
      </c>
      <c r="AM606" s="14">
        <v>1.26E-2</v>
      </c>
      <c r="AN606" s="14">
        <v>3.0672999999999999</v>
      </c>
      <c r="AO606" s="13">
        <f t="shared" si="53"/>
        <v>51.026439339633377</v>
      </c>
      <c r="AQ606" s="12">
        <f t="shared" si="51"/>
        <v>0.2</v>
      </c>
    </row>
    <row r="607" spans="1:43" ht="12.75" customHeight="1" x14ac:dyDescent="0.2">
      <c r="A607" s="6">
        <v>127</v>
      </c>
      <c r="B607" s="6">
        <v>8</v>
      </c>
      <c r="C607" s="7">
        <v>40168</v>
      </c>
      <c r="D607" s="6" t="s">
        <v>227</v>
      </c>
      <c r="E607" s="26" t="s">
        <v>228</v>
      </c>
      <c r="F607" s="27" t="s">
        <v>229</v>
      </c>
      <c r="G607" s="27" t="s">
        <v>154</v>
      </c>
      <c r="I607" s="6" t="s">
        <v>230</v>
      </c>
      <c r="J607" s="6">
        <v>1</v>
      </c>
      <c r="K607" s="6">
        <v>3</v>
      </c>
      <c r="L607" s="6" t="s">
        <v>50</v>
      </c>
      <c r="M607" s="6" t="s">
        <v>177</v>
      </c>
      <c r="N607" s="6" t="s">
        <v>236</v>
      </c>
      <c r="O607" s="6" t="s">
        <v>237</v>
      </c>
      <c r="P607" s="10">
        <v>3.1</v>
      </c>
      <c r="Q607" s="10" t="str">
        <f t="shared" si="48"/>
        <v>0-5</v>
      </c>
      <c r="R607" s="6" t="s">
        <v>52</v>
      </c>
      <c r="S607" s="6">
        <v>1</v>
      </c>
      <c r="T607" t="s">
        <v>161</v>
      </c>
      <c r="U607" t="s">
        <v>162</v>
      </c>
      <c r="V607" t="s">
        <v>163</v>
      </c>
      <c r="W607" s="20" t="s">
        <v>56</v>
      </c>
      <c r="X607" s="6"/>
      <c r="Y607" s="10" t="s">
        <v>57</v>
      </c>
      <c r="Z607" s="10" t="s">
        <v>61</v>
      </c>
      <c r="AA607" s="11">
        <v>4</v>
      </c>
      <c r="AB607" s="11">
        <v>9</v>
      </c>
      <c r="AC607" s="11">
        <v>14</v>
      </c>
      <c r="AD607" s="11">
        <v>2</v>
      </c>
      <c r="AJ607" s="12">
        <f t="shared" si="49"/>
        <v>11.637931034482758</v>
      </c>
      <c r="AL607" s="13">
        <f t="shared" si="50"/>
        <v>29</v>
      </c>
      <c r="AM607" s="14">
        <v>1.9300000000000001E-2</v>
      </c>
      <c r="AN607" s="14">
        <v>2.96</v>
      </c>
      <c r="AO607" s="13">
        <f t="shared" si="53"/>
        <v>27.577164875639522</v>
      </c>
      <c r="AQ607" s="12">
        <f t="shared" si="51"/>
        <v>0.72499999999999998</v>
      </c>
    </row>
    <row r="608" spans="1:43" ht="12.75" customHeight="1" x14ac:dyDescent="0.2">
      <c r="A608" s="6">
        <v>127</v>
      </c>
      <c r="B608" s="6">
        <v>8</v>
      </c>
      <c r="C608" s="7">
        <v>40168</v>
      </c>
      <c r="D608" s="6" t="s">
        <v>227</v>
      </c>
      <c r="E608" s="26" t="s">
        <v>228</v>
      </c>
      <c r="F608" s="27" t="s">
        <v>229</v>
      </c>
      <c r="G608" s="27" t="s">
        <v>154</v>
      </c>
      <c r="I608" s="6" t="s">
        <v>230</v>
      </c>
      <c r="J608" s="6">
        <v>1</v>
      </c>
      <c r="K608" s="6">
        <v>3</v>
      </c>
      <c r="L608" s="6" t="s">
        <v>50</v>
      </c>
      <c r="M608" s="6" t="s">
        <v>177</v>
      </c>
      <c r="N608" s="6" t="s">
        <v>236</v>
      </c>
      <c r="O608" s="6" t="s">
        <v>237</v>
      </c>
      <c r="P608" s="10">
        <v>3.1</v>
      </c>
      <c r="Q608" s="10" t="str">
        <f t="shared" si="48"/>
        <v>0-5</v>
      </c>
      <c r="R608" s="6" t="s">
        <v>52</v>
      </c>
      <c r="S608" s="6">
        <v>2</v>
      </c>
      <c r="T608" t="s">
        <v>165</v>
      </c>
      <c r="U608" s="10" t="s">
        <v>54</v>
      </c>
      <c r="V608" s="10" t="s">
        <v>86</v>
      </c>
      <c r="W608" s="10" t="s">
        <v>56</v>
      </c>
      <c r="X608" s="6"/>
      <c r="Y608" s="6" t="s">
        <v>57</v>
      </c>
      <c r="Z608" s="6" t="s">
        <v>61</v>
      </c>
      <c r="AB608" s="11">
        <v>1</v>
      </c>
      <c r="AJ608" s="12">
        <f t="shared" si="49"/>
        <v>7.5</v>
      </c>
      <c r="AL608" s="13">
        <f t="shared" si="50"/>
        <v>1</v>
      </c>
      <c r="AM608" s="14">
        <v>8.3999999999999995E-3</v>
      </c>
      <c r="AN608" s="14">
        <v>3.2</v>
      </c>
      <c r="AO608" s="13">
        <f t="shared" si="53"/>
        <v>5.3024347008870292</v>
      </c>
      <c r="AQ608" s="12">
        <f t="shared" si="51"/>
        <v>2.5000000000000001E-2</v>
      </c>
    </row>
    <row r="609" spans="1:46" ht="12.75" customHeight="1" x14ac:dyDescent="0.2">
      <c r="A609" s="6">
        <v>127</v>
      </c>
      <c r="B609" s="6">
        <v>8</v>
      </c>
      <c r="C609" s="7">
        <v>40168</v>
      </c>
      <c r="D609" s="6" t="s">
        <v>227</v>
      </c>
      <c r="E609" s="26" t="s">
        <v>228</v>
      </c>
      <c r="F609" s="27" t="s">
        <v>229</v>
      </c>
      <c r="G609" s="27" t="s">
        <v>154</v>
      </c>
      <c r="I609" s="6" t="s">
        <v>230</v>
      </c>
      <c r="J609" s="6">
        <v>1</v>
      </c>
      <c r="K609" s="6">
        <v>3</v>
      </c>
      <c r="L609" s="6" t="s">
        <v>50</v>
      </c>
      <c r="M609" s="6" t="s">
        <v>177</v>
      </c>
      <c r="N609" s="6" t="s">
        <v>236</v>
      </c>
      <c r="O609" s="6" t="s">
        <v>237</v>
      </c>
      <c r="P609" s="10">
        <v>3.1</v>
      </c>
      <c r="Q609" s="10" t="str">
        <f t="shared" si="48"/>
        <v>0-5</v>
      </c>
      <c r="R609" s="6" t="s">
        <v>52</v>
      </c>
      <c r="S609" s="6">
        <v>3</v>
      </c>
      <c r="T609" t="s">
        <v>131</v>
      </c>
      <c r="U609" t="s">
        <v>54</v>
      </c>
      <c r="V609" t="s">
        <v>63</v>
      </c>
      <c r="W609" t="s">
        <v>56</v>
      </c>
      <c r="X609" s="6"/>
      <c r="Y609" s="6" t="s">
        <v>57</v>
      </c>
      <c r="Z609" s="6" t="s">
        <v>58</v>
      </c>
      <c r="AA609" s="11">
        <v>50</v>
      </c>
      <c r="AJ609" s="12">
        <f t="shared" si="49"/>
        <v>2.5</v>
      </c>
      <c r="AK609" s="20">
        <f>(AJ609-1.82)/1.15</f>
        <v>0.59130434782608698</v>
      </c>
      <c r="AL609" s="13">
        <f t="shared" si="50"/>
        <v>50</v>
      </c>
      <c r="AM609" s="14">
        <v>0.01</v>
      </c>
      <c r="AN609" s="14">
        <v>3.2080000000000002</v>
      </c>
      <c r="AO609" s="13">
        <f t="shared" si="53"/>
        <v>0.18905647138855972</v>
      </c>
      <c r="AQ609" s="12">
        <f t="shared" si="51"/>
        <v>1.25</v>
      </c>
    </row>
    <row r="610" spans="1:46" ht="12.75" customHeight="1" x14ac:dyDescent="0.2">
      <c r="A610" s="6">
        <v>127</v>
      </c>
      <c r="B610" s="6">
        <v>8</v>
      </c>
      <c r="C610" s="7">
        <v>40168</v>
      </c>
      <c r="D610" s="6" t="s">
        <v>227</v>
      </c>
      <c r="E610" s="26" t="s">
        <v>228</v>
      </c>
      <c r="F610" s="27" t="s">
        <v>229</v>
      </c>
      <c r="G610" s="27" t="s">
        <v>154</v>
      </c>
      <c r="I610" s="6" t="s">
        <v>230</v>
      </c>
      <c r="J610" s="6">
        <v>1</v>
      </c>
      <c r="K610" s="6">
        <v>3</v>
      </c>
      <c r="L610" s="6" t="s">
        <v>50</v>
      </c>
      <c r="M610" s="6" t="s">
        <v>177</v>
      </c>
      <c r="N610" s="6" t="s">
        <v>236</v>
      </c>
      <c r="O610" s="6" t="s">
        <v>237</v>
      </c>
      <c r="P610" s="10">
        <v>3.1</v>
      </c>
      <c r="Q610" s="10" t="str">
        <f t="shared" si="48"/>
        <v>0-5</v>
      </c>
      <c r="R610" s="6" t="s">
        <v>52</v>
      </c>
      <c r="S610" s="6">
        <v>4</v>
      </c>
      <c r="T610" t="s">
        <v>182</v>
      </c>
      <c r="U610" t="s">
        <v>54</v>
      </c>
      <c r="V610" t="s">
        <v>181</v>
      </c>
      <c r="W610" t="s">
        <v>56</v>
      </c>
      <c r="X610" s="6"/>
      <c r="Y610" s="10" t="s">
        <v>57</v>
      </c>
      <c r="Z610" s="10" t="s">
        <v>58</v>
      </c>
      <c r="AA610" s="11">
        <v>13</v>
      </c>
      <c r="AJ610" s="12">
        <f t="shared" si="49"/>
        <v>2.5</v>
      </c>
      <c r="AK610" s="12">
        <f>0.946*AJ610</f>
        <v>2.3649999999999998</v>
      </c>
      <c r="AL610" s="13">
        <f t="shared" si="50"/>
        <v>13</v>
      </c>
      <c r="AM610" s="13">
        <v>0</v>
      </c>
      <c r="AN610" s="13">
        <v>0.94599999999999995</v>
      </c>
      <c r="AO610" s="13">
        <f t="shared" si="53"/>
        <v>0</v>
      </c>
      <c r="AQ610" s="12">
        <f t="shared" si="51"/>
        <v>0.32500000000000001</v>
      </c>
    </row>
    <row r="611" spans="1:46" ht="12.75" customHeight="1" x14ac:dyDescent="0.2">
      <c r="A611" s="6">
        <v>127</v>
      </c>
      <c r="B611" s="6">
        <v>8</v>
      </c>
      <c r="C611" s="7">
        <v>40168</v>
      </c>
      <c r="D611" s="6" t="s">
        <v>227</v>
      </c>
      <c r="E611" s="26" t="s">
        <v>228</v>
      </c>
      <c r="F611" s="27" t="s">
        <v>229</v>
      </c>
      <c r="G611" s="27" t="s">
        <v>154</v>
      </c>
      <c r="I611" s="6" t="s">
        <v>230</v>
      </c>
      <c r="J611" s="6">
        <v>1</v>
      </c>
      <c r="K611" s="6">
        <v>3</v>
      </c>
      <c r="L611" s="6" t="s">
        <v>50</v>
      </c>
      <c r="M611" s="6" t="s">
        <v>177</v>
      </c>
      <c r="N611" s="6" t="s">
        <v>236</v>
      </c>
      <c r="O611" s="6" t="s">
        <v>237</v>
      </c>
      <c r="P611" s="10">
        <v>3.1</v>
      </c>
      <c r="Q611" s="10" t="str">
        <f t="shared" si="48"/>
        <v>0-5</v>
      </c>
      <c r="R611" s="6" t="s">
        <v>52</v>
      </c>
      <c r="S611" s="6">
        <v>5</v>
      </c>
      <c r="T611" s="16" t="s">
        <v>160</v>
      </c>
      <c r="U611" t="s">
        <v>54</v>
      </c>
      <c r="V611" s="16" t="s">
        <v>63</v>
      </c>
      <c r="W611" s="16" t="s">
        <v>56</v>
      </c>
      <c r="X611" s="6"/>
      <c r="Y611" s="6" t="s">
        <v>57</v>
      </c>
      <c r="Z611" s="6" t="s">
        <v>58</v>
      </c>
      <c r="AB611" s="11">
        <v>2</v>
      </c>
      <c r="AJ611" s="12">
        <f t="shared" si="49"/>
        <v>7.5</v>
      </c>
      <c r="AK611" s="14">
        <f>AJ611/1.11359</f>
        <v>6.7349742723982793</v>
      </c>
      <c r="AL611" s="13">
        <f t="shared" si="50"/>
        <v>2</v>
      </c>
      <c r="AM611" s="14">
        <v>1.4800000000000001E-2</v>
      </c>
      <c r="AN611" s="14">
        <v>3.1669999999999998</v>
      </c>
      <c r="AO611" s="13">
        <f t="shared" si="53"/>
        <v>8.7413948245631392</v>
      </c>
      <c r="AQ611" s="12">
        <f t="shared" si="51"/>
        <v>0.05</v>
      </c>
    </row>
    <row r="612" spans="1:46" ht="12.75" customHeight="1" x14ac:dyDescent="0.2">
      <c r="A612" s="6">
        <v>128</v>
      </c>
      <c r="B612" s="6">
        <v>8</v>
      </c>
      <c r="C612" s="7">
        <v>40168</v>
      </c>
      <c r="D612" s="6" t="s">
        <v>227</v>
      </c>
      <c r="E612" s="26" t="s">
        <v>228</v>
      </c>
      <c r="F612" s="27" t="s">
        <v>229</v>
      </c>
      <c r="G612" s="27" t="s">
        <v>154</v>
      </c>
      <c r="I612" s="6" t="s">
        <v>230</v>
      </c>
      <c r="J612" s="6">
        <v>1</v>
      </c>
      <c r="K612" s="6">
        <v>4</v>
      </c>
      <c r="L612" s="6" t="s">
        <v>50</v>
      </c>
      <c r="M612" s="6" t="s">
        <v>177</v>
      </c>
      <c r="N612" s="6" t="s">
        <v>236</v>
      </c>
      <c r="O612" s="6" t="s">
        <v>237</v>
      </c>
      <c r="P612" s="10">
        <v>1.2</v>
      </c>
      <c r="Q612" s="10" t="str">
        <f t="shared" si="48"/>
        <v>0-5</v>
      </c>
      <c r="R612" s="6" t="s">
        <v>102</v>
      </c>
      <c r="S612" s="6">
        <v>1</v>
      </c>
      <c r="T612" t="s">
        <v>161</v>
      </c>
      <c r="U612" t="s">
        <v>162</v>
      </c>
      <c r="V612" t="s">
        <v>163</v>
      </c>
      <c r="W612" s="20" t="s">
        <v>56</v>
      </c>
      <c r="X612" s="6"/>
      <c r="Y612" s="10" t="s">
        <v>57</v>
      </c>
      <c r="Z612" s="10" t="s">
        <v>61</v>
      </c>
      <c r="AA612" s="11">
        <v>16</v>
      </c>
      <c r="AB612" s="11">
        <v>20</v>
      </c>
      <c r="AJ612" s="12">
        <f t="shared" si="49"/>
        <v>5.2777777777777777</v>
      </c>
      <c r="AL612" s="13">
        <f t="shared" si="50"/>
        <v>36</v>
      </c>
      <c r="AM612" s="14">
        <v>1.9300000000000001E-2</v>
      </c>
      <c r="AN612" s="14">
        <v>2.96</v>
      </c>
      <c r="AO612" s="13">
        <f t="shared" si="53"/>
        <v>2.6546823694907</v>
      </c>
      <c r="AQ612" s="12">
        <f t="shared" si="51"/>
        <v>0.9</v>
      </c>
    </row>
    <row r="613" spans="1:46" ht="12.75" customHeight="1" x14ac:dyDescent="0.2">
      <c r="A613" s="6">
        <v>128</v>
      </c>
      <c r="B613" s="6">
        <v>8</v>
      </c>
      <c r="C613" s="7">
        <v>40168</v>
      </c>
      <c r="D613" s="6" t="s">
        <v>227</v>
      </c>
      <c r="E613" s="26" t="s">
        <v>228</v>
      </c>
      <c r="F613" s="27" t="s">
        <v>229</v>
      </c>
      <c r="G613" s="27" t="s">
        <v>154</v>
      </c>
      <c r="I613" s="6" t="s">
        <v>230</v>
      </c>
      <c r="J613" s="6">
        <v>1</v>
      </c>
      <c r="K613" s="6">
        <v>4</v>
      </c>
      <c r="L613" s="6" t="s">
        <v>50</v>
      </c>
      <c r="M613" s="6" t="s">
        <v>177</v>
      </c>
      <c r="N613" s="6" t="s">
        <v>236</v>
      </c>
      <c r="O613" s="6" t="s">
        <v>237</v>
      </c>
      <c r="P613" s="10">
        <v>1.2</v>
      </c>
      <c r="Q613" s="10" t="str">
        <f t="shared" si="48"/>
        <v>0-5</v>
      </c>
      <c r="R613" s="6" t="s">
        <v>102</v>
      </c>
      <c r="S613" s="6">
        <v>2</v>
      </c>
      <c r="T613" s="20" t="s">
        <v>178</v>
      </c>
      <c r="U613" s="16" t="s">
        <v>75</v>
      </c>
      <c r="V613" t="s">
        <v>163</v>
      </c>
      <c r="W613" t="s">
        <v>56</v>
      </c>
      <c r="X613" s="6"/>
      <c r="Y613" s="6" t="s">
        <v>57</v>
      </c>
      <c r="Z613" s="6" t="s">
        <v>61</v>
      </c>
      <c r="AA613" s="11">
        <v>21</v>
      </c>
      <c r="AJ613" s="12">
        <f t="shared" si="49"/>
        <v>2.5</v>
      </c>
      <c r="AL613" s="13">
        <f t="shared" si="50"/>
        <v>21</v>
      </c>
      <c r="AM613" s="14">
        <v>2.46E-2</v>
      </c>
      <c r="AN613" s="14">
        <v>2.85</v>
      </c>
      <c r="AO613" s="13">
        <f>AM613*(AJ613^AN613)</f>
        <v>0.33501490681144003</v>
      </c>
      <c r="AP613" s="13">
        <f>AO613*AL613</f>
        <v>7.0353130430402402</v>
      </c>
      <c r="AQ613" s="12">
        <f t="shared" si="51"/>
        <v>0.52500000000000002</v>
      </c>
    </row>
    <row r="614" spans="1:46" ht="12.75" customHeight="1" x14ac:dyDescent="0.2">
      <c r="A614" s="6">
        <v>128</v>
      </c>
      <c r="B614" s="6">
        <v>8</v>
      </c>
      <c r="C614" s="7">
        <v>40168</v>
      </c>
      <c r="D614" s="6" t="s">
        <v>227</v>
      </c>
      <c r="E614" s="26" t="s">
        <v>228</v>
      </c>
      <c r="F614" s="27" t="s">
        <v>229</v>
      </c>
      <c r="G614" s="27" t="s">
        <v>154</v>
      </c>
      <c r="I614" s="6" t="s">
        <v>230</v>
      </c>
      <c r="J614" s="6">
        <v>1</v>
      </c>
      <c r="K614" s="6">
        <v>4</v>
      </c>
      <c r="L614" s="6" t="s">
        <v>50</v>
      </c>
      <c r="M614" s="6" t="s">
        <v>177</v>
      </c>
      <c r="N614" s="6" t="s">
        <v>236</v>
      </c>
      <c r="O614" s="6" t="s">
        <v>237</v>
      </c>
      <c r="P614" s="10">
        <v>1.2</v>
      </c>
      <c r="Q614" s="10" t="str">
        <f t="shared" si="48"/>
        <v>0-5</v>
      </c>
      <c r="R614" s="6" t="s">
        <v>102</v>
      </c>
      <c r="S614" s="6">
        <v>3</v>
      </c>
      <c r="T614" t="s">
        <v>182</v>
      </c>
      <c r="U614" t="s">
        <v>54</v>
      </c>
      <c r="V614" t="s">
        <v>181</v>
      </c>
      <c r="W614" t="s">
        <v>56</v>
      </c>
      <c r="X614" s="6"/>
      <c r="Y614" s="10" t="s">
        <v>57</v>
      </c>
      <c r="Z614" s="10" t="s">
        <v>58</v>
      </c>
      <c r="AA614" s="11">
        <v>50</v>
      </c>
      <c r="AB614" s="11">
        <v>6</v>
      </c>
      <c r="AJ614" s="12">
        <f t="shared" si="49"/>
        <v>3.0357142857142856</v>
      </c>
      <c r="AK614" s="12">
        <f>0.946*AJ614</f>
        <v>2.8717857142857142</v>
      </c>
      <c r="AL614" s="13">
        <f t="shared" si="50"/>
        <v>56</v>
      </c>
      <c r="AM614" s="13">
        <v>0</v>
      </c>
      <c r="AN614" s="13">
        <v>0.94599999999999995</v>
      </c>
      <c r="AO614" s="13">
        <f t="shared" ref="AO614:AO677" si="54">AM614*(AJ614^AN614)</f>
        <v>0</v>
      </c>
      <c r="AQ614" s="12">
        <f t="shared" si="51"/>
        <v>1.4</v>
      </c>
    </row>
    <row r="615" spans="1:46" ht="12.75" customHeight="1" x14ac:dyDescent="0.2">
      <c r="A615" s="6">
        <v>128</v>
      </c>
      <c r="B615" s="6">
        <v>8</v>
      </c>
      <c r="C615" s="7">
        <v>40168</v>
      </c>
      <c r="D615" s="6" t="s">
        <v>227</v>
      </c>
      <c r="E615" s="26" t="s">
        <v>228</v>
      </c>
      <c r="F615" s="27" t="s">
        <v>229</v>
      </c>
      <c r="G615" s="27" t="s">
        <v>154</v>
      </c>
      <c r="I615" s="6" t="s">
        <v>230</v>
      </c>
      <c r="J615" s="6">
        <v>1</v>
      </c>
      <c r="K615" s="6">
        <v>4</v>
      </c>
      <c r="L615" s="6" t="s">
        <v>50</v>
      </c>
      <c r="M615" s="6" t="s">
        <v>177</v>
      </c>
      <c r="N615" s="6" t="s">
        <v>236</v>
      </c>
      <c r="O615" s="6" t="s">
        <v>237</v>
      </c>
      <c r="P615" s="10">
        <v>1.2</v>
      </c>
      <c r="Q615" s="10" t="str">
        <f t="shared" si="48"/>
        <v>0-5</v>
      </c>
      <c r="R615" s="6" t="s">
        <v>102</v>
      </c>
      <c r="S615" s="6">
        <v>4</v>
      </c>
      <c r="T615" t="s">
        <v>238</v>
      </c>
      <c r="U615" s="6" t="s">
        <v>54</v>
      </c>
      <c r="V615" s="16" t="s">
        <v>115</v>
      </c>
      <c r="W615" s="16" t="s">
        <v>56</v>
      </c>
      <c r="X615" s="6"/>
      <c r="Y615" s="6" t="s">
        <v>57</v>
      </c>
      <c r="Z615" s="6" t="s">
        <v>61</v>
      </c>
      <c r="AB615" s="11">
        <v>1</v>
      </c>
      <c r="AJ615" s="12">
        <f t="shared" si="49"/>
        <v>7.5</v>
      </c>
      <c r="AK615" s="12">
        <f>AJ615/1.099</f>
        <v>6.824385805277525</v>
      </c>
      <c r="AL615" s="13">
        <f t="shared" si="50"/>
        <v>1</v>
      </c>
      <c r="AM615" s="13">
        <v>0</v>
      </c>
      <c r="AN615" s="13">
        <v>1.099</v>
      </c>
      <c r="AO615" s="13">
        <f t="shared" si="54"/>
        <v>0</v>
      </c>
      <c r="AQ615" s="12">
        <f t="shared" si="51"/>
        <v>2.5000000000000001E-2</v>
      </c>
    </row>
    <row r="616" spans="1:46" s="6" customFormat="1" ht="12.75" customHeight="1" x14ac:dyDescent="0.2">
      <c r="A616" s="6">
        <v>129</v>
      </c>
      <c r="B616" s="6">
        <v>8</v>
      </c>
      <c r="C616" s="7">
        <v>40168</v>
      </c>
      <c r="D616" s="6" t="s">
        <v>227</v>
      </c>
      <c r="E616" s="26" t="s">
        <v>228</v>
      </c>
      <c r="F616" s="27" t="s">
        <v>229</v>
      </c>
      <c r="G616" s="27" t="s">
        <v>154</v>
      </c>
      <c r="H616" s="9"/>
      <c r="I616" s="6" t="s">
        <v>230</v>
      </c>
      <c r="J616" s="6">
        <v>1</v>
      </c>
      <c r="K616" s="6">
        <v>5</v>
      </c>
      <c r="L616" s="6" t="s">
        <v>50</v>
      </c>
      <c r="M616" s="6" t="s">
        <v>177</v>
      </c>
      <c r="N616" s="6" t="s">
        <v>236</v>
      </c>
      <c r="O616" s="6" t="s">
        <v>237</v>
      </c>
      <c r="P616" s="10">
        <v>2</v>
      </c>
      <c r="Q616" s="10" t="str">
        <f t="shared" si="48"/>
        <v>0-5</v>
      </c>
      <c r="R616" s="6" t="s">
        <v>102</v>
      </c>
      <c r="S616" s="6">
        <v>1</v>
      </c>
      <c r="T616" t="s">
        <v>161</v>
      </c>
      <c r="U616" t="s">
        <v>162</v>
      </c>
      <c r="V616" t="s">
        <v>163</v>
      </c>
      <c r="W616" s="20" t="s">
        <v>56</v>
      </c>
      <c r="Y616" s="10" t="s">
        <v>57</v>
      </c>
      <c r="Z616" s="10" t="s">
        <v>61</v>
      </c>
      <c r="AA616" s="11">
        <v>4</v>
      </c>
      <c r="AB616" s="11">
        <v>4</v>
      </c>
      <c r="AC616" s="11"/>
      <c r="AD616" s="11"/>
      <c r="AE616" s="11"/>
      <c r="AF616" s="11"/>
      <c r="AG616" s="11"/>
      <c r="AH616" s="11"/>
      <c r="AI616" s="11"/>
      <c r="AJ616" s="12">
        <f t="shared" si="49"/>
        <v>5</v>
      </c>
      <c r="AK616" s="12"/>
      <c r="AL616" s="13">
        <f t="shared" si="50"/>
        <v>8</v>
      </c>
      <c r="AM616" s="14">
        <v>1.9300000000000001E-2</v>
      </c>
      <c r="AN616" s="14">
        <v>2.96</v>
      </c>
      <c r="AO616" s="13">
        <f t="shared" si="54"/>
        <v>2.262082926529863</v>
      </c>
      <c r="AP616" s="13"/>
      <c r="AQ616" s="12">
        <f t="shared" si="51"/>
        <v>0.2</v>
      </c>
      <c r="AR616" s="12"/>
      <c r="AS616" s="12"/>
      <c r="AT616" s="15"/>
    </row>
    <row r="617" spans="1:46" ht="12.75" customHeight="1" x14ac:dyDescent="0.2">
      <c r="A617" s="6">
        <v>129</v>
      </c>
      <c r="B617" s="6">
        <v>8</v>
      </c>
      <c r="C617" s="7">
        <v>40168</v>
      </c>
      <c r="D617" s="6" t="s">
        <v>227</v>
      </c>
      <c r="E617" s="26" t="s">
        <v>228</v>
      </c>
      <c r="F617" s="27" t="s">
        <v>229</v>
      </c>
      <c r="G617" s="27" t="s">
        <v>154</v>
      </c>
      <c r="I617" s="6" t="s">
        <v>230</v>
      </c>
      <c r="J617" s="6">
        <v>1</v>
      </c>
      <c r="K617" s="6">
        <v>5</v>
      </c>
      <c r="L617" s="6" t="s">
        <v>50</v>
      </c>
      <c r="M617" s="6" t="s">
        <v>177</v>
      </c>
      <c r="N617" s="6" t="s">
        <v>236</v>
      </c>
      <c r="O617" s="6" t="s">
        <v>237</v>
      </c>
      <c r="P617" s="10">
        <v>2</v>
      </c>
      <c r="Q617" s="10" t="str">
        <f t="shared" si="48"/>
        <v>0-5</v>
      </c>
      <c r="R617" s="6" t="s">
        <v>102</v>
      </c>
      <c r="S617" s="6">
        <v>2</v>
      </c>
      <c r="T617" t="s">
        <v>239</v>
      </c>
      <c r="U617" t="s">
        <v>195</v>
      </c>
      <c r="V617" t="s">
        <v>115</v>
      </c>
      <c r="W617" t="s">
        <v>56</v>
      </c>
      <c r="X617" s="6"/>
      <c r="Y617" s="6" t="s">
        <v>57</v>
      </c>
      <c r="Z617" s="6" t="s">
        <v>58</v>
      </c>
      <c r="AD617" s="11">
        <v>50</v>
      </c>
      <c r="AJ617" s="12">
        <f t="shared" si="49"/>
        <v>25</v>
      </c>
      <c r="AK617" s="12">
        <f>(AJ617-0.134)/1.31</f>
        <v>18.981679389312976</v>
      </c>
      <c r="AL617" s="13">
        <f t="shared" si="50"/>
        <v>50</v>
      </c>
      <c r="AM617" s="13">
        <v>0.13400000000000001</v>
      </c>
      <c r="AN617" s="13">
        <v>1.31</v>
      </c>
      <c r="AO617" s="13">
        <f t="shared" si="54"/>
        <v>9.086700414117205</v>
      </c>
      <c r="AQ617" s="12">
        <f t="shared" si="51"/>
        <v>1.25</v>
      </c>
    </row>
    <row r="618" spans="1:46" ht="12.75" customHeight="1" x14ac:dyDescent="0.2">
      <c r="A618" s="6">
        <v>129</v>
      </c>
      <c r="B618" s="6">
        <v>8</v>
      </c>
      <c r="C618" s="7">
        <v>40168</v>
      </c>
      <c r="D618" s="6" t="s">
        <v>227</v>
      </c>
      <c r="E618" s="26" t="s">
        <v>228</v>
      </c>
      <c r="F618" s="27" t="s">
        <v>229</v>
      </c>
      <c r="G618" s="27" t="s">
        <v>154</v>
      </c>
      <c r="I618" s="6" t="s">
        <v>230</v>
      </c>
      <c r="J618" s="6">
        <v>1</v>
      </c>
      <c r="K618" s="6">
        <v>5</v>
      </c>
      <c r="L618" s="6" t="s">
        <v>50</v>
      </c>
      <c r="M618" s="6" t="s">
        <v>177</v>
      </c>
      <c r="N618" s="6" t="s">
        <v>236</v>
      </c>
      <c r="O618" s="6" t="s">
        <v>237</v>
      </c>
      <c r="P618" s="10">
        <v>2</v>
      </c>
      <c r="Q618" s="10" t="str">
        <f t="shared" si="48"/>
        <v>0-5</v>
      </c>
      <c r="R618" s="6" t="s">
        <v>102</v>
      </c>
      <c r="S618" s="6">
        <v>3</v>
      </c>
      <c r="T618" s="28" t="s">
        <v>240</v>
      </c>
      <c r="U618" s="6" t="s">
        <v>69</v>
      </c>
      <c r="V618" s="6" t="s">
        <v>115</v>
      </c>
      <c r="W618" s="6" t="s">
        <v>56</v>
      </c>
      <c r="X618" s="6"/>
      <c r="Y618" s="10" t="s">
        <v>57</v>
      </c>
      <c r="Z618" s="10" t="s">
        <v>61</v>
      </c>
      <c r="AD618" s="11">
        <v>4</v>
      </c>
      <c r="AJ618" s="12">
        <f t="shared" si="49"/>
        <v>25</v>
      </c>
      <c r="AK618" s="12">
        <f>AJ618/1.218</f>
        <v>20.525451559934318</v>
      </c>
      <c r="AL618" s="13">
        <f t="shared" si="50"/>
        <v>4</v>
      </c>
      <c r="AM618" s="13">
        <v>0</v>
      </c>
      <c r="AN618" s="13">
        <v>1.218</v>
      </c>
      <c r="AO618" s="13">
        <f t="shared" si="54"/>
        <v>0</v>
      </c>
      <c r="AQ618" s="12">
        <f t="shared" si="51"/>
        <v>0.1</v>
      </c>
    </row>
    <row r="619" spans="1:46" ht="12.75" customHeight="1" x14ac:dyDescent="0.2">
      <c r="A619" s="6">
        <v>129</v>
      </c>
      <c r="B619" s="6">
        <v>8</v>
      </c>
      <c r="C619" s="7">
        <v>40168</v>
      </c>
      <c r="D619" s="6" t="s">
        <v>227</v>
      </c>
      <c r="E619" s="26" t="s">
        <v>228</v>
      </c>
      <c r="F619" s="27" t="s">
        <v>229</v>
      </c>
      <c r="G619" s="27" t="s">
        <v>154</v>
      </c>
      <c r="I619" s="6" t="s">
        <v>230</v>
      </c>
      <c r="J619" s="6">
        <v>1</v>
      </c>
      <c r="K619" s="6">
        <v>5</v>
      </c>
      <c r="L619" s="6" t="s">
        <v>50</v>
      </c>
      <c r="M619" s="6" t="s">
        <v>177</v>
      </c>
      <c r="N619" s="6" t="s">
        <v>236</v>
      </c>
      <c r="O619" s="6" t="s">
        <v>237</v>
      </c>
      <c r="P619" s="10">
        <v>2</v>
      </c>
      <c r="Q619" s="10" t="str">
        <f t="shared" si="48"/>
        <v>0-5</v>
      </c>
      <c r="R619" s="6" t="s">
        <v>102</v>
      </c>
      <c r="S619" s="6">
        <v>4</v>
      </c>
      <c r="T619" s="19" t="s">
        <v>232</v>
      </c>
      <c r="U619" s="6" t="s">
        <v>195</v>
      </c>
      <c r="V619" s="6" t="s">
        <v>233</v>
      </c>
      <c r="W619" s="6" t="s">
        <v>234</v>
      </c>
      <c r="X619" s="6"/>
      <c r="Y619" s="6" t="s">
        <v>57</v>
      </c>
      <c r="Z619" s="6" t="s">
        <v>58</v>
      </c>
      <c r="AC619" s="11">
        <v>100</v>
      </c>
      <c r="AJ619" s="12">
        <f t="shared" si="49"/>
        <v>15</v>
      </c>
      <c r="AK619" s="12">
        <f>(AJ619-0.3)/1/11</f>
        <v>1.3363636363636362</v>
      </c>
      <c r="AL619" s="13">
        <f t="shared" si="50"/>
        <v>100</v>
      </c>
      <c r="AM619" s="13">
        <v>0.3</v>
      </c>
      <c r="AN619" s="13">
        <v>1.1100000000000001</v>
      </c>
      <c r="AO619" s="13">
        <f t="shared" si="54"/>
        <v>6.0615340941726048</v>
      </c>
      <c r="AQ619" s="12">
        <f t="shared" si="51"/>
        <v>2.5</v>
      </c>
    </row>
    <row r="620" spans="1:46" ht="12.75" customHeight="1" x14ac:dyDescent="0.2">
      <c r="A620" s="6">
        <v>129</v>
      </c>
      <c r="B620" s="6">
        <v>8</v>
      </c>
      <c r="C620" s="7">
        <v>40168</v>
      </c>
      <c r="D620" s="6" t="s">
        <v>227</v>
      </c>
      <c r="E620" s="26" t="s">
        <v>228</v>
      </c>
      <c r="F620" s="27" t="s">
        <v>229</v>
      </c>
      <c r="G620" s="27" t="s">
        <v>154</v>
      </c>
      <c r="I620" s="6" t="s">
        <v>230</v>
      </c>
      <c r="J620" s="6">
        <v>1</v>
      </c>
      <c r="K620" s="6">
        <v>5</v>
      </c>
      <c r="L620" s="6" t="s">
        <v>50</v>
      </c>
      <c r="M620" s="6" t="s">
        <v>177</v>
      </c>
      <c r="N620" s="6" t="s">
        <v>236</v>
      </c>
      <c r="O620" s="6" t="s">
        <v>237</v>
      </c>
      <c r="P620" s="10">
        <v>2</v>
      </c>
      <c r="Q620" s="10" t="str">
        <f t="shared" si="48"/>
        <v>0-5</v>
      </c>
      <c r="R620" s="6" t="s">
        <v>102</v>
      </c>
      <c r="S620" s="6">
        <v>5</v>
      </c>
      <c r="T620" t="s">
        <v>182</v>
      </c>
      <c r="U620" t="s">
        <v>54</v>
      </c>
      <c r="V620" t="s">
        <v>181</v>
      </c>
      <c r="W620" t="s">
        <v>56</v>
      </c>
      <c r="X620" s="6"/>
      <c r="Y620" s="10" t="s">
        <v>57</v>
      </c>
      <c r="Z620" s="10" t="s">
        <v>58</v>
      </c>
      <c r="AB620" s="11">
        <v>100</v>
      </c>
      <c r="AJ620" s="12">
        <f t="shared" si="49"/>
        <v>7.5</v>
      </c>
      <c r="AK620" s="12">
        <f>0.946*AJ620</f>
        <v>7.0949999999999998</v>
      </c>
      <c r="AL620" s="13">
        <f t="shared" si="50"/>
        <v>100</v>
      </c>
      <c r="AM620" s="13">
        <v>0</v>
      </c>
      <c r="AN620" s="13">
        <v>0.94599999999999995</v>
      </c>
      <c r="AO620" s="13">
        <f t="shared" si="54"/>
        <v>0</v>
      </c>
      <c r="AQ620" s="12">
        <f t="shared" si="51"/>
        <v>2.5</v>
      </c>
    </row>
    <row r="621" spans="1:46" ht="12.75" customHeight="1" x14ac:dyDescent="0.2">
      <c r="A621" s="6">
        <v>129</v>
      </c>
      <c r="B621" s="6">
        <v>8</v>
      </c>
      <c r="C621" s="7">
        <v>40168</v>
      </c>
      <c r="D621" s="6" t="s">
        <v>227</v>
      </c>
      <c r="E621" s="26" t="s">
        <v>228</v>
      </c>
      <c r="F621" s="27" t="s">
        <v>229</v>
      </c>
      <c r="G621" s="27" t="s">
        <v>154</v>
      </c>
      <c r="I621" s="6" t="s">
        <v>230</v>
      </c>
      <c r="J621" s="6">
        <v>1</v>
      </c>
      <c r="K621" s="6">
        <v>5</v>
      </c>
      <c r="L621" s="6" t="s">
        <v>50</v>
      </c>
      <c r="M621" s="6" t="s">
        <v>177</v>
      </c>
      <c r="N621" s="6" t="s">
        <v>236</v>
      </c>
      <c r="O621" s="6" t="s">
        <v>237</v>
      </c>
      <c r="P621" s="10">
        <v>2</v>
      </c>
      <c r="Q621" s="10" t="str">
        <f t="shared" si="48"/>
        <v>0-5</v>
      </c>
      <c r="R621" s="6" t="s">
        <v>102</v>
      </c>
      <c r="S621" s="6">
        <v>6</v>
      </c>
      <c r="T621" t="s">
        <v>131</v>
      </c>
      <c r="U621" t="s">
        <v>54</v>
      </c>
      <c r="V621" t="s">
        <v>63</v>
      </c>
      <c r="W621" t="s">
        <v>56</v>
      </c>
      <c r="X621" s="6"/>
      <c r="Y621" s="6" t="s">
        <v>57</v>
      </c>
      <c r="Z621" s="6" t="s">
        <v>58</v>
      </c>
      <c r="AA621" s="11">
        <v>3</v>
      </c>
      <c r="AB621" s="11">
        <v>11</v>
      </c>
      <c r="AJ621" s="12">
        <f t="shared" si="49"/>
        <v>6.4285714285714288</v>
      </c>
      <c r="AK621" s="20">
        <f>(AJ621-1.82)/1.15</f>
        <v>4.0074534161490689</v>
      </c>
      <c r="AL621" s="13">
        <f t="shared" si="50"/>
        <v>14</v>
      </c>
      <c r="AM621" s="14">
        <v>0.01</v>
      </c>
      <c r="AN621" s="14">
        <v>3.2080000000000002</v>
      </c>
      <c r="AO621" s="13">
        <f t="shared" si="54"/>
        <v>3.912291732054463</v>
      </c>
      <c r="AQ621" s="12">
        <f t="shared" si="51"/>
        <v>0.35</v>
      </c>
    </row>
    <row r="622" spans="1:46" ht="12.75" customHeight="1" x14ac:dyDescent="0.2">
      <c r="A622" s="6">
        <v>129</v>
      </c>
      <c r="B622" s="6">
        <v>8</v>
      </c>
      <c r="C622" s="7">
        <v>40168</v>
      </c>
      <c r="D622" s="6" t="s">
        <v>227</v>
      </c>
      <c r="E622" s="26" t="s">
        <v>228</v>
      </c>
      <c r="F622" s="27" t="s">
        <v>229</v>
      </c>
      <c r="G622" s="27" t="s">
        <v>154</v>
      </c>
      <c r="I622" s="6" t="s">
        <v>230</v>
      </c>
      <c r="J622" s="6">
        <v>1</v>
      </c>
      <c r="K622" s="6">
        <v>5</v>
      </c>
      <c r="L622" s="6" t="s">
        <v>50</v>
      </c>
      <c r="M622" s="6" t="s">
        <v>177</v>
      </c>
      <c r="N622" s="6" t="s">
        <v>236</v>
      </c>
      <c r="O622" s="6" t="s">
        <v>237</v>
      </c>
      <c r="P622" s="10">
        <v>2</v>
      </c>
      <c r="Q622" s="10" t="str">
        <f t="shared" si="48"/>
        <v>0-5</v>
      </c>
      <c r="R622" s="6" t="s">
        <v>102</v>
      </c>
      <c r="S622" s="6">
        <v>7</v>
      </c>
      <c r="T622" s="16" t="s">
        <v>160</v>
      </c>
      <c r="U622" t="s">
        <v>54</v>
      </c>
      <c r="V622" s="16" t="s">
        <v>63</v>
      </c>
      <c r="W622" s="16" t="s">
        <v>56</v>
      </c>
      <c r="X622" s="6"/>
      <c r="Y622" s="6" t="s">
        <v>57</v>
      </c>
      <c r="Z622" s="6" t="s">
        <v>58</v>
      </c>
      <c r="AB622" s="11">
        <v>1</v>
      </c>
      <c r="AJ622" s="12">
        <f t="shared" si="49"/>
        <v>7.5</v>
      </c>
      <c r="AK622" s="14">
        <f>AJ622/1.11359</f>
        <v>6.7349742723982793</v>
      </c>
      <c r="AL622" s="13">
        <f t="shared" si="50"/>
        <v>1</v>
      </c>
      <c r="AM622" s="14">
        <v>1.4800000000000001E-2</v>
      </c>
      <c r="AN622" s="14">
        <v>3.1669999999999998</v>
      </c>
      <c r="AO622" s="13">
        <f t="shared" si="54"/>
        <v>8.7413948245631392</v>
      </c>
      <c r="AQ622" s="12">
        <f t="shared" si="51"/>
        <v>2.5000000000000001E-2</v>
      </c>
    </row>
    <row r="623" spans="1:46" ht="12.75" customHeight="1" x14ac:dyDescent="0.2">
      <c r="A623" s="6">
        <v>129</v>
      </c>
      <c r="B623" s="6">
        <v>8</v>
      </c>
      <c r="C623" s="7">
        <v>40168</v>
      </c>
      <c r="D623" s="6" t="s">
        <v>227</v>
      </c>
      <c r="E623" s="26" t="s">
        <v>228</v>
      </c>
      <c r="F623" s="27" t="s">
        <v>229</v>
      </c>
      <c r="G623" s="27" t="s">
        <v>154</v>
      </c>
      <c r="I623" s="6" t="s">
        <v>230</v>
      </c>
      <c r="J623" s="6">
        <v>1</v>
      </c>
      <c r="K623" s="6">
        <v>5</v>
      </c>
      <c r="L623" s="6" t="s">
        <v>50</v>
      </c>
      <c r="M623" s="6" t="s">
        <v>177</v>
      </c>
      <c r="N623" s="6" t="s">
        <v>236</v>
      </c>
      <c r="O623" s="6" t="s">
        <v>237</v>
      </c>
      <c r="P623" s="10">
        <v>2</v>
      </c>
      <c r="Q623" s="10" t="str">
        <f t="shared" si="48"/>
        <v>0-5</v>
      </c>
      <c r="R623" s="6" t="s">
        <v>102</v>
      </c>
      <c r="S623" s="6">
        <v>8</v>
      </c>
      <c r="T623" s="16" t="s">
        <v>113</v>
      </c>
      <c r="U623" s="6" t="s">
        <v>114</v>
      </c>
      <c r="V623" s="16" t="s">
        <v>115</v>
      </c>
      <c r="W623" s="16" t="s">
        <v>56</v>
      </c>
      <c r="X623" s="6"/>
      <c r="Y623" s="6" t="s">
        <v>57</v>
      </c>
      <c r="Z623" s="6" t="s">
        <v>64</v>
      </c>
      <c r="AE623" s="11">
        <v>1</v>
      </c>
      <c r="AJ623" s="12">
        <f t="shared" si="49"/>
        <v>35</v>
      </c>
      <c r="AK623">
        <f>AJ623/1.16064</f>
        <v>30.155776123518063</v>
      </c>
      <c r="AL623" s="13">
        <f t="shared" si="50"/>
        <v>1</v>
      </c>
      <c r="AM623" s="14">
        <v>5.2400000000000002E-2</v>
      </c>
      <c r="AN623" s="14">
        <v>2.69</v>
      </c>
      <c r="AO623" s="13">
        <f t="shared" si="54"/>
        <v>746.23278648304222</v>
      </c>
      <c r="AQ623" s="12">
        <f t="shared" si="51"/>
        <v>2.5000000000000001E-2</v>
      </c>
    </row>
    <row r="624" spans="1:46" ht="12.75" customHeight="1" x14ac:dyDescent="0.2">
      <c r="A624" s="6">
        <v>129</v>
      </c>
      <c r="B624" s="6">
        <v>8</v>
      </c>
      <c r="C624" s="7">
        <v>40168</v>
      </c>
      <c r="D624" s="6" t="s">
        <v>227</v>
      </c>
      <c r="E624" s="26" t="s">
        <v>228</v>
      </c>
      <c r="F624" s="27" t="s">
        <v>229</v>
      </c>
      <c r="G624" s="27" t="s">
        <v>154</v>
      </c>
      <c r="I624" s="6" t="s">
        <v>230</v>
      </c>
      <c r="J624" s="6">
        <v>1</v>
      </c>
      <c r="K624" s="6">
        <v>5</v>
      </c>
      <c r="L624" s="6" t="s">
        <v>50</v>
      </c>
      <c r="M624" s="6" t="s">
        <v>177</v>
      </c>
      <c r="N624" s="6" t="s">
        <v>236</v>
      </c>
      <c r="O624" s="6" t="s">
        <v>237</v>
      </c>
      <c r="P624" s="10">
        <v>2</v>
      </c>
      <c r="Q624" s="10" t="str">
        <f t="shared" si="48"/>
        <v>0-5</v>
      </c>
      <c r="R624" s="6" t="s">
        <v>102</v>
      </c>
      <c r="S624" s="6">
        <v>9</v>
      </c>
      <c r="T624" t="s">
        <v>165</v>
      </c>
      <c r="U624" s="10" t="s">
        <v>54</v>
      </c>
      <c r="V624" s="10" t="s">
        <v>86</v>
      </c>
      <c r="W624" s="10" t="s">
        <v>56</v>
      </c>
      <c r="X624" s="6"/>
      <c r="Y624" s="6" t="s">
        <v>57</v>
      </c>
      <c r="Z624" s="6" t="s">
        <v>61</v>
      </c>
      <c r="AC624" s="11">
        <v>1</v>
      </c>
      <c r="AJ624" s="12">
        <f t="shared" si="49"/>
        <v>15</v>
      </c>
      <c r="AL624" s="13">
        <f t="shared" si="50"/>
        <v>1</v>
      </c>
      <c r="AM624" s="14">
        <v>8.3999999999999995E-3</v>
      </c>
      <c r="AN624" s="14">
        <v>3.2</v>
      </c>
      <c r="AO624" s="13">
        <f t="shared" si="54"/>
        <v>48.727184147105021</v>
      </c>
      <c r="AQ624" s="12">
        <f t="shared" si="51"/>
        <v>2.5000000000000001E-2</v>
      </c>
    </row>
    <row r="625" spans="1:43" ht="12.75" customHeight="1" x14ac:dyDescent="0.2">
      <c r="A625" s="6">
        <v>130</v>
      </c>
      <c r="B625" s="6">
        <v>8</v>
      </c>
      <c r="C625" s="7">
        <v>40168</v>
      </c>
      <c r="D625" s="6" t="s">
        <v>227</v>
      </c>
      <c r="E625" s="26" t="s">
        <v>228</v>
      </c>
      <c r="F625" s="27" t="s">
        <v>229</v>
      </c>
      <c r="G625" s="27" t="s">
        <v>154</v>
      </c>
      <c r="I625" s="6" t="s">
        <v>230</v>
      </c>
      <c r="J625" s="6">
        <v>1</v>
      </c>
      <c r="K625" s="6">
        <v>6</v>
      </c>
      <c r="L625" s="6" t="s">
        <v>50</v>
      </c>
      <c r="M625" s="6" t="s">
        <v>177</v>
      </c>
      <c r="N625" s="6" t="s">
        <v>236</v>
      </c>
      <c r="O625" s="6" t="s">
        <v>237</v>
      </c>
      <c r="P625" s="10">
        <v>1.2</v>
      </c>
      <c r="Q625" s="10" t="str">
        <f t="shared" si="48"/>
        <v>0-5</v>
      </c>
      <c r="R625" s="6" t="s">
        <v>102</v>
      </c>
      <c r="S625" s="6">
        <v>1</v>
      </c>
      <c r="T625" t="s">
        <v>161</v>
      </c>
      <c r="U625" t="s">
        <v>162</v>
      </c>
      <c r="V625" t="s">
        <v>163</v>
      </c>
      <c r="W625" s="20" t="s">
        <v>56</v>
      </c>
      <c r="X625" s="6"/>
      <c r="Y625" s="10" t="s">
        <v>57</v>
      </c>
      <c r="Z625" s="10" t="s">
        <v>61</v>
      </c>
      <c r="AA625" s="11">
        <v>13</v>
      </c>
      <c r="AB625" s="11">
        <v>19</v>
      </c>
      <c r="AC625" s="11">
        <v>10</v>
      </c>
      <c r="AJ625" s="12">
        <f t="shared" si="49"/>
        <v>7.7380952380952381</v>
      </c>
      <c r="AL625" s="13">
        <f t="shared" si="50"/>
        <v>42</v>
      </c>
      <c r="AM625" s="14">
        <v>1.9300000000000001E-2</v>
      </c>
      <c r="AN625" s="14">
        <v>2.96</v>
      </c>
      <c r="AO625" s="13">
        <f t="shared" si="54"/>
        <v>8.2397523306190728</v>
      </c>
      <c r="AQ625" s="12">
        <f t="shared" si="51"/>
        <v>1.05</v>
      </c>
    </row>
    <row r="626" spans="1:43" ht="12.75" customHeight="1" x14ac:dyDescent="0.2">
      <c r="A626" s="6">
        <v>130</v>
      </c>
      <c r="B626" s="6">
        <v>8</v>
      </c>
      <c r="C626" s="7">
        <v>40168</v>
      </c>
      <c r="D626" s="6" t="s">
        <v>227</v>
      </c>
      <c r="E626" s="26" t="s">
        <v>228</v>
      </c>
      <c r="F626" s="27" t="s">
        <v>229</v>
      </c>
      <c r="G626" s="27" t="s">
        <v>154</v>
      </c>
      <c r="I626" s="6" t="s">
        <v>230</v>
      </c>
      <c r="J626" s="6">
        <v>1</v>
      </c>
      <c r="K626" s="6">
        <v>6</v>
      </c>
      <c r="L626" s="6" t="s">
        <v>50</v>
      </c>
      <c r="M626" s="6" t="s">
        <v>177</v>
      </c>
      <c r="N626" s="6" t="s">
        <v>236</v>
      </c>
      <c r="O626" s="6" t="s">
        <v>237</v>
      </c>
      <c r="P626" s="10">
        <v>1.2</v>
      </c>
      <c r="Q626" s="10" t="str">
        <f t="shared" si="48"/>
        <v>0-5</v>
      </c>
      <c r="R626" s="6" t="s">
        <v>102</v>
      </c>
      <c r="S626" s="6">
        <v>2</v>
      </c>
      <c r="T626" t="s">
        <v>165</v>
      </c>
      <c r="U626" s="10" t="s">
        <v>54</v>
      </c>
      <c r="V626" s="10" t="s">
        <v>86</v>
      </c>
      <c r="W626" s="10" t="s">
        <v>56</v>
      </c>
      <c r="X626" s="6"/>
      <c r="Y626" s="6" t="s">
        <v>57</v>
      </c>
      <c r="Z626" s="6" t="s">
        <v>61</v>
      </c>
      <c r="AC626" s="11">
        <v>1</v>
      </c>
      <c r="AJ626" s="12">
        <f t="shared" si="49"/>
        <v>15</v>
      </c>
      <c r="AL626" s="13">
        <f t="shared" si="50"/>
        <v>1</v>
      </c>
      <c r="AM626" s="14">
        <v>8.3999999999999995E-3</v>
      </c>
      <c r="AN626" s="14">
        <v>3.2</v>
      </c>
      <c r="AO626" s="13">
        <f t="shared" si="54"/>
        <v>48.727184147105021</v>
      </c>
      <c r="AQ626" s="12">
        <f t="shared" si="51"/>
        <v>2.5000000000000001E-2</v>
      </c>
    </row>
    <row r="627" spans="1:43" ht="12.75" customHeight="1" x14ac:dyDescent="0.2">
      <c r="A627" s="6">
        <v>130</v>
      </c>
      <c r="B627" s="6">
        <v>8</v>
      </c>
      <c r="C627" s="7">
        <v>40168</v>
      </c>
      <c r="D627" s="6" t="s">
        <v>227</v>
      </c>
      <c r="E627" s="26" t="s">
        <v>228</v>
      </c>
      <c r="F627" s="27" t="s">
        <v>229</v>
      </c>
      <c r="G627" s="27" t="s">
        <v>154</v>
      </c>
      <c r="I627" s="6" t="s">
        <v>230</v>
      </c>
      <c r="J627" s="6">
        <v>1</v>
      </c>
      <c r="K627" s="6">
        <v>6</v>
      </c>
      <c r="L627" s="6" t="s">
        <v>50</v>
      </c>
      <c r="M627" s="6" t="s">
        <v>177</v>
      </c>
      <c r="N627" s="6" t="s">
        <v>236</v>
      </c>
      <c r="O627" s="6" t="s">
        <v>237</v>
      </c>
      <c r="P627" s="10">
        <v>1.2</v>
      </c>
      <c r="Q627" s="10" t="str">
        <f t="shared" si="48"/>
        <v>0-5</v>
      </c>
      <c r="R627" s="6" t="s">
        <v>102</v>
      </c>
      <c r="S627" s="6">
        <v>3</v>
      </c>
      <c r="T627" s="16" t="s">
        <v>160</v>
      </c>
      <c r="U627" t="s">
        <v>54</v>
      </c>
      <c r="V627" s="16" t="s">
        <v>63</v>
      </c>
      <c r="W627" s="16" t="s">
        <v>56</v>
      </c>
      <c r="X627" s="6"/>
      <c r="Y627" s="6" t="s">
        <v>57</v>
      </c>
      <c r="Z627" s="6" t="s">
        <v>58</v>
      </c>
      <c r="AA627" s="11">
        <v>3</v>
      </c>
      <c r="AJ627" s="12">
        <f t="shared" si="49"/>
        <v>2.5</v>
      </c>
      <c r="AK627" s="14">
        <f>AJ627/1.11359</f>
        <v>2.2449914241327598</v>
      </c>
      <c r="AL627" s="13">
        <f t="shared" si="50"/>
        <v>3</v>
      </c>
      <c r="AM627" s="14">
        <v>1.4800000000000001E-2</v>
      </c>
      <c r="AN627" s="14">
        <v>3.1669999999999998</v>
      </c>
      <c r="AO627" s="13">
        <f t="shared" si="54"/>
        <v>0.26948693987927341</v>
      </c>
      <c r="AQ627" s="12">
        <f t="shared" si="51"/>
        <v>7.4999999999999997E-2</v>
      </c>
    </row>
    <row r="628" spans="1:43" ht="12.75" customHeight="1" x14ac:dyDescent="0.2">
      <c r="A628" s="6">
        <v>130</v>
      </c>
      <c r="B628" s="6">
        <v>8</v>
      </c>
      <c r="C628" s="7">
        <v>40168</v>
      </c>
      <c r="D628" s="6" t="s">
        <v>227</v>
      </c>
      <c r="E628" s="26" t="s">
        <v>228</v>
      </c>
      <c r="F628" s="27" t="s">
        <v>229</v>
      </c>
      <c r="G628" s="27" t="s">
        <v>154</v>
      </c>
      <c r="I628" s="6" t="s">
        <v>230</v>
      </c>
      <c r="J628" s="6">
        <v>1</v>
      </c>
      <c r="K628" s="6">
        <v>6</v>
      </c>
      <c r="L628" s="6" t="s">
        <v>50</v>
      </c>
      <c r="M628" s="6" t="s">
        <v>177</v>
      </c>
      <c r="N628" s="6" t="s">
        <v>236</v>
      </c>
      <c r="O628" s="6" t="s">
        <v>237</v>
      </c>
      <c r="P628" s="10">
        <v>1.2</v>
      </c>
      <c r="Q628" s="10" t="str">
        <f t="shared" si="48"/>
        <v>0-5</v>
      </c>
      <c r="R628" s="6" t="s">
        <v>102</v>
      </c>
      <c r="S628" s="6">
        <v>4</v>
      </c>
      <c r="T628" s="20" t="s">
        <v>178</v>
      </c>
      <c r="U628" s="16" t="s">
        <v>75</v>
      </c>
      <c r="V628" t="s">
        <v>163</v>
      </c>
      <c r="W628" t="s">
        <v>56</v>
      </c>
      <c r="X628" s="6"/>
      <c r="Y628" s="6" t="s">
        <v>57</v>
      </c>
      <c r="Z628" s="6" t="s">
        <v>61</v>
      </c>
      <c r="AB628" s="11">
        <v>1</v>
      </c>
      <c r="AC628" s="11">
        <v>3</v>
      </c>
      <c r="AJ628" s="12">
        <f t="shared" si="49"/>
        <v>13.125</v>
      </c>
      <c r="AK628">
        <f>AJ628/1.13204</f>
        <v>11.594113282216178</v>
      </c>
      <c r="AL628" s="13">
        <f t="shared" si="50"/>
        <v>4</v>
      </c>
      <c r="AM628" s="14">
        <v>2.2700000000000001E-2</v>
      </c>
      <c r="AN628" s="14">
        <v>3.12</v>
      </c>
      <c r="AO628" s="13">
        <f t="shared" si="54"/>
        <v>69.902983305898587</v>
      </c>
      <c r="AP628" s="13">
        <f>AO628*AL628</f>
        <v>279.61193322359435</v>
      </c>
      <c r="AQ628" s="12">
        <f t="shared" si="51"/>
        <v>0.1</v>
      </c>
    </row>
    <row r="629" spans="1:43" ht="12.75" customHeight="1" x14ac:dyDescent="0.2">
      <c r="A629" s="6">
        <v>130</v>
      </c>
      <c r="B629" s="6">
        <v>8</v>
      </c>
      <c r="C629" s="7">
        <v>40168</v>
      </c>
      <c r="D629" s="6" t="s">
        <v>227</v>
      </c>
      <c r="E629" s="26" t="s">
        <v>228</v>
      </c>
      <c r="F629" s="27" t="s">
        <v>229</v>
      </c>
      <c r="G629" s="27" t="s">
        <v>154</v>
      </c>
      <c r="I629" s="6" t="s">
        <v>230</v>
      </c>
      <c r="J629" s="6">
        <v>1</v>
      </c>
      <c r="K629" s="6">
        <v>6</v>
      </c>
      <c r="L629" s="6" t="s">
        <v>50</v>
      </c>
      <c r="M629" s="6" t="s">
        <v>177</v>
      </c>
      <c r="N629" s="6" t="s">
        <v>236</v>
      </c>
      <c r="O629" s="6" t="s">
        <v>237</v>
      </c>
      <c r="P629" s="10">
        <v>1.2</v>
      </c>
      <c r="Q629" s="10" t="str">
        <f t="shared" si="48"/>
        <v>0-5</v>
      </c>
      <c r="R629" s="6" t="s">
        <v>102</v>
      </c>
      <c r="S629" s="6">
        <v>5</v>
      </c>
      <c r="T629" t="s">
        <v>194</v>
      </c>
      <c r="U629" t="s">
        <v>195</v>
      </c>
      <c r="V629" t="s">
        <v>163</v>
      </c>
      <c r="W629" t="s">
        <v>56</v>
      </c>
      <c r="X629" s="6"/>
      <c r="Y629" s="6" t="s">
        <v>57</v>
      </c>
      <c r="Z629" s="6" t="s">
        <v>61</v>
      </c>
      <c r="AA629" s="11">
        <v>1</v>
      </c>
      <c r="AC629" s="11">
        <v>1</v>
      </c>
      <c r="AJ629" s="12">
        <f t="shared" si="49"/>
        <v>8.75</v>
      </c>
      <c r="AL629" s="13">
        <f t="shared" si="50"/>
        <v>2</v>
      </c>
      <c r="AM629" s="14">
        <v>2.0199999999999999E-2</v>
      </c>
      <c r="AN629" s="14">
        <v>2.9594999999999998</v>
      </c>
      <c r="AO629" s="13">
        <f t="shared" si="54"/>
        <v>12.394362742101407</v>
      </c>
      <c r="AQ629" s="12">
        <f t="shared" si="51"/>
        <v>0.05</v>
      </c>
    </row>
    <row r="630" spans="1:43" ht="12.75" customHeight="1" x14ac:dyDescent="0.2">
      <c r="A630" s="6">
        <v>130</v>
      </c>
      <c r="B630" s="6">
        <v>8</v>
      </c>
      <c r="C630" s="7">
        <v>40168</v>
      </c>
      <c r="D630" s="6" t="s">
        <v>227</v>
      </c>
      <c r="E630" s="26" t="s">
        <v>228</v>
      </c>
      <c r="F630" s="27" t="s">
        <v>229</v>
      </c>
      <c r="G630" s="27" t="s">
        <v>154</v>
      </c>
      <c r="I630" s="6" t="s">
        <v>230</v>
      </c>
      <c r="J630" s="6">
        <v>1</v>
      </c>
      <c r="K630" s="6">
        <v>6</v>
      </c>
      <c r="L630" s="6" t="s">
        <v>50</v>
      </c>
      <c r="M630" s="6" t="s">
        <v>177</v>
      </c>
      <c r="N630" s="6" t="s">
        <v>236</v>
      </c>
      <c r="O630" s="6" t="s">
        <v>237</v>
      </c>
      <c r="P630" s="10">
        <v>1.2</v>
      </c>
      <c r="Q630" s="10" t="str">
        <f t="shared" si="48"/>
        <v>0-5</v>
      </c>
      <c r="R630" s="6" t="s">
        <v>102</v>
      </c>
      <c r="S630" s="6">
        <v>6</v>
      </c>
      <c r="T630" t="s">
        <v>239</v>
      </c>
      <c r="U630" t="s">
        <v>195</v>
      </c>
      <c r="V630" t="s">
        <v>115</v>
      </c>
      <c r="W630" t="s">
        <v>56</v>
      </c>
      <c r="X630" s="6"/>
      <c r="Y630" s="6" t="s">
        <v>57</v>
      </c>
      <c r="Z630" s="6" t="s">
        <v>58</v>
      </c>
      <c r="AD630" s="11">
        <v>3</v>
      </c>
      <c r="AJ630" s="12">
        <f t="shared" si="49"/>
        <v>25</v>
      </c>
      <c r="AK630" s="12">
        <f>(AJ630-0.134)/1.31</f>
        <v>18.981679389312976</v>
      </c>
      <c r="AL630" s="13">
        <f t="shared" si="50"/>
        <v>3</v>
      </c>
      <c r="AM630" s="13">
        <v>0.13400000000000001</v>
      </c>
      <c r="AN630" s="13">
        <v>1.31</v>
      </c>
      <c r="AO630" s="13">
        <f t="shared" si="54"/>
        <v>9.086700414117205</v>
      </c>
      <c r="AQ630" s="12">
        <f t="shared" si="51"/>
        <v>7.4999999999999997E-2</v>
      </c>
    </row>
    <row r="631" spans="1:43" ht="12.75" customHeight="1" x14ac:dyDescent="0.2">
      <c r="A631" s="6">
        <v>130</v>
      </c>
      <c r="B631" s="6">
        <v>8</v>
      </c>
      <c r="C631" s="7">
        <v>40168</v>
      </c>
      <c r="D631" s="6" t="s">
        <v>227</v>
      </c>
      <c r="E631" s="26" t="s">
        <v>228</v>
      </c>
      <c r="F631" s="27" t="s">
        <v>229</v>
      </c>
      <c r="G631" s="27" t="s">
        <v>154</v>
      </c>
      <c r="I631" s="6" t="s">
        <v>230</v>
      </c>
      <c r="J631" s="6">
        <v>1</v>
      </c>
      <c r="K631" s="6">
        <v>6</v>
      </c>
      <c r="L631" s="6" t="s">
        <v>50</v>
      </c>
      <c r="M631" s="6" t="s">
        <v>177</v>
      </c>
      <c r="N631" s="6" t="s">
        <v>236</v>
      </c>
      <c r="O631" s="6" t="s">
        <v>237</v>
      </c>
      <c r="P631" s="10">
        <v>1.2</v>
      </c>
      <c r="Q631" s="10" t="str">
        <f t="shared" si="48"/>
        <v>0-5</v>
      </c>
      <c r="R631" s="6" t="s">
        <v>102</v>
      </c>
      <c r="S631" s="6">
        <v>7</v>
      </c>
      <c r="T631" t="s">
        <v>59</v>
      </c>
      <c r="U631" t="s">
        <v>54</v>
      </c>
      <c r="V631" t="s">
        <v>60</v>
      </c>
      <c r="W631" t="s">
        <v>56</v>
      </c>
      <c r="X631" s="6"/>
      <c r="Y631" s="10" t="s">
        <v>57</v>
      </c>
      <c r="Z631" s="10" t="s">
        <v>61</v>
      </c>
      <c r="AA631" s="11">
        <v>1</v>
      </c>
      <c r="AJ631" s="12">
        <f t="shared" si="49"/>
        <v>2.5</v>
      </c>
      <c r="AL631" s="13">
        <f t="shared" si="50"/>
        <v>1</v>
      </c>
      <c r="AM631" s="14">
        <v>8.6999999999999994E-3</v>
      </c>
      <c r="AN631" s="14">
        <v>3.202</v>
      </c>
      <c r="AO631" s="13">
        <f t="shared" si="54"/>
        <v>0.16357734705077065</v>
      </c>
      <c r="AQ631" s="12">
        <f t="shared" si="51"/>
        <v>2.5000000000000001E-2</v>
      </c>
    </row>
    <row r="632" spans="1:43" ht="12.75" customHeight="1" x14ac:dyDescent="0.2">
      <c r="A632" s="6">
        <v>131</v>
      </c>
      <c r="B632" s="6">
        <v>8</v>
      </c>
      <c r="C632" s="7">
        <v>40168</v>
      </c>
      <c r="D632" s="6" t="s">
        <v>227</v>
      </c>
      <c r="E632" s="26" t="s">
        <v>228</v>
      </c>
      <c r="F632" s="27" t="s">
        <v>229</v>
      </c>
      <c r="G632" s="27" t="s">
        <v>154</v>
      </c>
      <c r="I632" s="6" t="s">
        <v>230</v>
      </c>
      <c r="J632" s="6">
        <v>1</v>
      </c>
      <c r="K632" s="6">
        <v>7</v>
      </c>
      <c r="L632" s="6" t="s">
        <v>50</v>
      </c>
      <c r="M632" s="6" t="s">
        <v>177</v>
      </c>
      <c r="N632" s="6" t="s">
        <v>236</v>
      </c>
      <c r="O632" s="6" t="s">
        <v>237</v>
      </c>
      <c r="P632" s="10">
        <v>0.9</v>
      </c>
      <c r="Q632" s="10" t="str">
        <f t="shared" si="48"/>
        <v>0-5</v>
      </c>
      <c r="R632" s="6" t="s">
        <v>159</v>
      </c>
      <c r="S632" s="6">
        <v>1</v>
      </c>
      <c r="T632" t="s">
        <v>161</v>
      </c>
      <c r="U632" t="s">
        <v>162</v>
      </c>
      <c r="V632" t="s">
        <v>163</v>
      </c>
      <c r="W632" s="20" t="s">
        <v>56</v>
      </c>
      <c r="X632" s="6"/>
      <c r="Y632" s="10" t="s">
        <v>57</v>
      </c>
      <c r="Z632" s="10" t="s">
        <v>61</v>
      </c>
      <c r="AA632" s="11">
        <v>16</v>
      </c>
      <c r="AB632" s="11">
        <v>20</v>
      </c>
      <c r="AJ632" s="12">
        <f t="shared" si="49"/>
        <v>5.2777777777777777</v>
      </c>
      <c r="AL632" s="13">
        <f t="shared" si="50"/>
        <v>36</v>
      </c>
      <c r="AM632" s="14">
        <v>1.9300000000000001E-2</v>
      </c>
      <c r="AN632" s="14">
        <v>2.96</v>
      </c>
      <c r="AO632" s="13">
        <f t="shared" si="54"/>
        <v>2.6546823694907</v>
      </c>
      <c r="AQ632" s="12">
        <f t="shared" si="51"/>
        <v>0.9</v>
      </c>
    </row>
    <row r="633" spans="1:43" ht="12.75" customHeight="1" x14ac:dyDescent="0.2">
      <c r="A633" s="6">
        <v>131</v>
      </c>
      <c r="B633" s="6">
        <v>8</v>
      </c>
      <c r="C633" s="7">
        <v>40168</v>
      </c>
      <c r="D633" s="6" t="s">
        <v>227</v>
      </c>
      <c r="E633" s="26" t="s">
        <v>228</v>
      </c>
      <c r="F633" s="27" t="s">
        <v>229</v>
      </c>
      <c r="G633" s="27" t="s">
        <v>154</v>
      </c>
      <c r="I633" s="6" t="s">
        <v>230</v>
      </c>
      <c r="J633" s="6">
        <v>1</v>
      </c>
      <c r="K633" s="6">
        <v>7</v>
      </c>
      <c r="L633" s="6" t="s">
        <v>50</v>
      </c>
      <c r="M633" s="6" t="s">
        <v>177</v>
      </c>
      <c r="N633" s="6" t="s">
        <v>236</v>
      </c>
      <c r="O633" s="6" t="s">
        <v>237</v>
      </c>
      <c r="P633" s="10">
        <v>0.9</v>
      </c>
      <c r="Q633" s="10" t="str">
        <f t="shared" si="48"/>
        <v>0-5</v>
      </c>
      <c r="R633" s="6" t="s">
        <v>159</v>
      </c>
      <c r="S633" s="6">
        <v>2</v>
      </c>
      <c r="T633" s="20" t="s">
        <v>178</v>
      </c>
      <c r="U633" s="16" t="s">
        <v>75</v>
      </c>
      <c r="V633" t="s">
        <v>163</v>
      </c>
      <c r="W633" t="s">
        <v>56</v>
      </c>
      <c r="X633" s="6"/>
      <c r="Y633" s="6" t="s">
        <v>57</v>
      </c>
      <c r="Z633" s="6" t="s">
        <v>61</v>
      </c>
      <c r="AA633" s="11">
        <v>2</v>
      </c>
      <c r="AB633" s="11">
        <v>6</v>
      </c>
      <c r="AJ633" s="12">
        <f t="shared" si="49"/>
        <v>6.25</v>
      </c>
      <c r="AL633" s="13">
        <f t="shared" si="50"/>
        <v>8</v>
      </c>
      <c r="AM633" s="14">
        <v>2.46E-2</v>
      </c>
      <c r="AN633" s="14">
        <v>2.85</v>
      </c>
      <c r="AO633" s="13">
        <f t="shared" si="54"/>
        <v>4.5623978774747087</v>
      </c>
      <c r="AP633" s="13">
        <f>AO633*AL633</f>
        <v>36.49918301979767</v>
      </c>
      <c r="AQ633" s="12">
        <f t="shared" si="51"/>
        <v>0.2</v>
      </c>
    </row>
    <row r="634" spans="1:43" ht="12.75" customHeight="1" x14ac:dyDescent="0.2">
      <c r="A634" s="6">
        <v>131</v>
      </c>
      <c r="B634" s="6">
        <v>8</v>
      </c>
      <c r="C634" s="7">
        <v>40168</v>
      </c>
      <c r="D634" s="6" t="s">
        <v>227</v>
      </c>
      <c r="E634" s="26" t="s">
        <v>228</v>
      </c>
      <c r="F634" s="27" t="s">
        <v>229</v>
      </c>
      <c r="G634" s="27" t="s">
        <v>154</v>
      </c>
      <c r="I634" s="6" t="s">
        <v>230</v>
      </c>
      <c r="J634" s="6">
        <v>1</v>
      </c>
      <c r="K634" s="6">
        <v>7</v>
      </c>
      <c r="L634" s="6" t="s">
        <v>50</v>
      </c>
      <c r="M634" s="6" t="s">
        <v>177</v>
      </c>
      <c r="N634" s="6" t="s">
        <v>236</v>
      </c>
      <c r="O634" s="6" t="s">
        <v>237</v>
      </c>
      <c r="P634" s="10">
        <v>0.9</v>
      </c>
      <c r="Q634" s="10" t="str">
        <f t="shared" si="48"/>
        <v>0-5</v>
      </c>
      <c r="R634" s="6" t="s">
        <v>159</v>
      </c>
      <c r="S634" s="6">
        <v>3</v>
      </c>
      <c r="T634" t="s">
        <v>169</v>
      </c>
      <c r="U634" s="6" t="s">
        <v>54</v>
      </c>
      <c r="V634" s="6" t="s">
        <v>86</v>
      </c>
      <c r="W634" s="6" t="s">
        <v>56</v>
      </c>
      <c r="X634" s="6"/>
      <c r="Y634" s="6" t="s">
        <v>57</v>
      </c>
      <c r="Z634" s="6" t="s">
        <v>61</v>
      </c>
      <c r="AA634" s="11">
        <v>2</v>
      </c>
      <c r="AB634" s="11">
        <v>2</v>
      </c>
      <c r="AJ634" s="12">
        <f t="shared" si="49"/>
        <v>5</v>
      </c>
      <c r="AL634" s="13">
        <f t="shared" si="50"/>
        <v>4</v>
      </c>
      <c r="AM634" s="14">
        <v>1.2200000000000001E-2</v>
      </c>
      <c r="AN634" s="14">
        <v>2.95</v>
      </c>
      <c r="AO634" s="13">
        <f t="shared" si="54"/>
        <v>1.4070882727506477</v>
      </c>
      <c r="AQ634" s="12">
        <f t="shared" si="51"/>
        <v>0.1</v>
      </c>
    </row>
    <row r="635" spans="1:43" ht="12.75" customHeight="1" x14ac:dyDescent="0.2">
      <c r="A635" s="6">
        <v>131</v>
      </c>
      <c r="B635" s="6">
        <v>8</v>
      </c>
      <c r="C635" s="7">
        <v>40168</v>
      </c>
      <c r="D635" s="6" t="s">
        <v>227</v>
      </c>
      <c r="E635" s="26" t="s">
        <v>228</v>
      </c>
      <c r="F635" s="27" t="s">
        <v>229</v>
      </c>
      <c r="G635" s="27" t="s">
        <v>154</v>
      </c>
      <c r="I635" s="6" t="s">
        <v>230</v>
      </c>
      <c r="J635" s="6">
        <v>1</v>
      </c>
      <c r="K635" s="6">
        <v>7</v>
      </c>
      <c r="L635" s="6" t="s">
        <v>50</v>
      </c>
      <c r="M635" s="6" t="s">
        <v>177</v>
      </c>
      <c r="N635" s="6" t="s">
        <v>236</v>
      </c>
      <c r="O635" s="6" t="s">
        <v>237</v>
      </c>
      <c r="P635" s="10">
        <v>0.9</v>
      </c>
      <c r="Q635" s="10" t="str">
        <f t="shared" si="48"/>
        <v>0-5</v>
      </c>
      <c r="R635" s="6" t="s">
        <v>159</v>
      </c>
      <c r="S635" s="6">
        <v>4</v>
      </c>
      <c r="T635" s="19" t="s">
        <v>232</v>
      </c>
      <c r="U635" s="6" t="s">
        <v>195</v>
      </c>
      <c r="V635" s="6" t="s">
        <v>233</v>
      </c>
      <c r="W635" s="6" t="s">
        <v>234</v>
      </c>
      <c r="X635" s="6"/>
      <c r="Y635" s="6" t="s">
        <v>57</v>
      </c>
      <c r="Z635" s="6" t="s">
        <v>58</v>
      </c>
      <c r="AC635" s="11">
        <v>50</v>
      </c>
      <c r="AJ635" s="12">
        <f t="shared" si="49"/>
        <v>15</v>
      </c>
      <c r="AK635" s="12">
        <f>(AJ635-0.3)/1/11</f>
        <v>1.3363636363636362</v>
      </c>
      <c r="AL635" s="13">
        <f t="shared" si="50"/>
        <v>50</v>
      </c>
      <c r="AM635" s="13">
        <v>0.3</v>
      </c>
      <c r="AN635" s="13">
        <v>1.1100000000000001</v>
      </c>
      <c r="AO635" s="13">
        <f t="shared" si="54"/>
        <v>6.0615340941726048</v>
      </c>
      <c r="AQ635" s="12">
        <f t="shared" si="51"/>
        <v>1.25</v>
      </c>
    </row>
    <row r="636" spans="1:43" ht="12.75" customHeight="1" x14ac:dyDescent="0.2">
      <c r="A636" s="6">
        <v>131</v>
      </c>
      <c r="B636" s="6">
        <v>8</v>
      </c>
      <c r="C636" s="7">
        <v>40168</v>
      </c>
      <c r="D636" s="6" t="s">
        <v>227</v>
      </c>
      <c r="E636" s="26" t="s">
        <v>228</v>
      </c>
      <c r="F636" s="27" t="s">
        <v>229</v>
      </c>
      <c r="G636" s="27" t="s">
        <v>154</v>
      </c>
      <c r="I636" s="6" t="s">
        <v>230</v>
      </c>
      <c r="J636" s="6">
        <v>1</v>
      </c>
      <c r="K636" s="6">
        <v>7</v>
      </c>
      <c r="L636" s="6" t="s">
        <v>50</v>
      </c>
      <c r="M636" s="6" t="s">
        <v>177</v>
      </c>
      <c r="N636" s="6" t="s">
        <v>236</v>
      </c>
      <c r="O636" s="6" t="s">
        <v>237</v>
      </c>
      <c r="P636" s="10">
        <v>0.9</v>
      </c>
      <c r="Q636" s="10" t="str">
        <f t="shared" si="48"/>
        <v>0-5</v>
      </c>
      <c r="R636" s="6" t="s">
        <v>159</v>
      </c>
      <c r="S636" s="6">
        <v>5</v>
      </c>
      <c r="T636" t="s">
        <v>83</v>
      </c>
      <c r="U636" t="s">
        <v>69</v>
      </c>
      <c r="V636" t="s">
        <v>84</v>
      </c>
      <c r="W636" t="s">
        <v>56</v>
      </c>
      <c r="X636" s="6"/>
      <c r="Y636" s="10" t="s">
        <v>77</v>
      </c>
      <c r="Z636" s="10" t="s">
        <v>64</v>
      </c>
      <c r="AD636" s="11">
        <v>1</v>
      </c>
      <c r="AJ636" s="12">
        <f t="shared" si="49"/>
        <v>25</v>
      </c>
      <c r="AK636"/>
      <c r="AL636" s="13">
        <f t="shared" si="50"/>
        <v>1</v>
      </c>
      <c r="AM636" s="14">
        <v>2.35E-2</v>
      </c>
      <c r="AN636" s="14">
        <v>2.74</v>
      </c>
      <c r="AO636" s="13">
        <f t="shared" si="54"/>
        <v>159.00965160669548</v>
      </c>
      <c r="AQ636" s="12">
        <f t="shared" si="51"/>
        <v>2.5000000000000001E-2</v>
      </c>
    </row>
    <row r="637" spans="1:43" ht="12.75" customHeight="1" x14ac:dyDescent="0.2">
      <c r="A637" s="6">
        <v>131</v>
      </c>
      <c r="B637" s="6">
        <v>8</v>
      </c>
      <c r="C637" s="7">
        <v>40168</v>
      </c>
      <c r="D637" s="6" t="s">
        <v>227</v>
      </c>
      <c r="E637" s="26" t="s">
        <v>228</v>
      </c>
      <c r="F637" s="27" t="s">
        <v>229</v>
      </c>
      <c r="G637" s="27" t="s">
        <v>154</v>
      </c>
      <c r="I637" s="6" t="s">
        <v>230</v>
      </c>
      <c r="J637" s="6">
        <v>1</v>
      </c>
      <c r="K637" s="6">
        <v>7</v>
      </c>
      <c r="L637" s="6" t="s">
        <v>50</v>
      </c>
      <c r="M637" s="6" t="s">
        <v>177</v>
      </c>
      <c r="N637" s="6" t="s">
        <v>236</v>
      </c>
      <c r="O637" s="6" t="s">
        <v>237</v>
      </c>
      <c r="P637" s="10">
        <v>0.9</v>
      </c>
      <c r="Q637" s="10" t="str">
        <f t="shared" si="48"/>
        <v>0-5</v>
      </c>
      <c r="R637" s="6" t="s">
        <v>159</v>
      </c>
      <c r="S637" s="6">
        <v>6</v>
      </c>
      <c r="T637" s="19" t="s">
        <v>241</v>
      </c>
      <c r="U637" s="6" t="s">
        <v>54</v>
      </c>
      <c r="V637" s="6" t="s">
        <v>86</v>
      </c>
      <c r="W637" s="6" t="s">
        <v>56</v>
      </c>
      <c r="X637" s="6"/>
      <c r="Y637" s="6" t="s">
        <v>57</v>
      </c>
      <c r="Z637" s="6" t="s">
        <v>61</v>
      </c>
      <c r="AC637" s="11">
        <v>2</v>
      </c>
      <c r="AJ637" s="12">
        <f t="shared" si="49"/>
        <v>15</v>
      </c>
      <c r="AL637" s="13">
        <f t="shared" si="50"/>
        <v>2</v>
      </c>
      <c r="AO637" s="13">
        <f t="shared" si="54"/>
        <v>0</v>
      </c>
      <c r="AQ637" s="12">
        <f t="shared" si="51"/>
        <v>0.05</v>
      </c>
    </row>
    <row r="638" spans="1:43" ht="12.75" customHeight="1" x14ac:dyDescent="0.2">
      <c r="A638" s="6">
        <v>131</v>
      </c>
      <c r="B638" s="6">
        <v>8</v>
      </c>
      <c r="C638" s="7">
        <v>40168</v>
      </c>
      <c r="D638" s="6" t="s">
        <v>227</v>
      </c>
      <c r="E638" s="26" t="s">
        <v>228</v>
      </c>
      <c r="F638" s="27" t="s">
        <v>229</v>
      </c>
      <c r="G638" s="27" t="s">
        <v>154</v>
      </c>
      <c r="I638" s="6" t="s">
        <v>230</v>
      </c>
      <c r="J638" s="6">
        <v>1</v>
      </c>
      <c r="K638" s="6">
        <v>7</v>
      </c>
      <c r="L638" s="6" t="s">
        <v>50</v>
      </c>
      <c r="M638" s="6" t="s">
        <v>177</v>
      </c>
      <c r="N638" s="6" t="s">
        <v>236</v>
      </c>
      <c r="O638" s="6" t="s">
        <v>237</v>
      </c>
      <c r="P638" s="10">
        <v>0.9</v>
      </c>
      <c r="Q638" s="10" t="str">
        <f t="shared" si="48"/>
        <v>0-5</v>
      </c>
      <c r="R638" s="6" t="s">
        <v>159</v>
      </c>
      <c r="S638" s="6">
        <v>7</v>
      </c>
      <c r="T638" t="s">
        <v>165</v>
      </c>
      <c r="U638" s="10" t="s">
        <v>54</v>
      </c>
      <c r="V638" s="10" t="s">
        <v>86</v>
      </c>
      <c r="W638" s="10" t="s">
        <v>56</v>
      </c>
      <c r="X638" s="6"/>
      <c r="Y638" s="6" t="s">
        <v>57</v>
      </c>
      <c r="Z638" s="6" t="s">
        <v>61</v>
      </c>
      <c r="AC638" s="11">
        <v>2</v>
      </c>
      <c r="AJ638" s="12">
        <f t="shared" si="49"/>
        <v>15</v>
      </c>
      <c r="AL638" s="13">
        <f t="shared" si="50"/>
        <v>2</v>
      </c>
      <c r="AM638" s="14">
        <v>8.3999999999999995E-3</v>
      </c>
      <c r="AN638" s="14">
        <v>3.2</v>
      </c>
      <c r="AO638" s="13">
        <f t="shared" si="54"/>
        <v>48.727184147105021</v>
      </c>
      <c r="AQ638" s="12">
        <f t="shared" si="51"/>
        <v>0.05</v>
      </c>
    </row>
    <row r="639" spans="1:43" ht="12.75" customHeight="1" x14ac:dyDescent="0.2">
      <c r="A639" s="6">
        <v>141</v>
      </c>
      <c r="B639" s="6">
        <v>8</v>
      </c>
      <c r="C639" s="7">
        <v>40168</v>
      </c>
      <c r="D639" s="6" t="s">
        <v>227</v>
      </c>
      <c r="E639" s="26" t="s">
        <v>228</v>
      </c>
      <c r="F639" s="27" t="s">
        <v>229</v>
      </c>
      <c r="G639" s="27" t="s">
        <v>154</v>
      </c>
      <c r="I639" s="6" t="s">
        <v>100</v>
      </c>
      <c r="J639" s="6">
        <v>2</v>
      </c>
      <c r="K639" s="6">
        <v>1</v>
      </c>
      <c r="L639" s="6" t="s">
        <v>50</v>
      </c>
      <c r="M639" s="6" t="s">
        <v>177</v>
      </c>
      <c r="N639" s="6" t="s">
        <v>236</v>
      </c>
      <c r="O639" s="6" t="s">
        <v>242</v>
      </c>
      <c r="P639" s="10">
        <v>1.5</v>
      </c>
      <c r="Q639" s="10" t="str">
        <f t="shared" si="48"/>
        <v>0-5</v>
      </c>
      <c r="R639" s="6" t="s">
        <v>159</v>
      </c>
      <c r="S639" s="6">
        <v>1</v>
      </c>
      <c r="T639" t="s">
        <v>161</v>
      </c>
      <c r="U639" t="s">
        <v>162</v>
      </c>
      <c r="V639" t="s">
        <v>163</v>
      </c>
      <c r="W639" s="20" t="s">
        <v>56</v>
      </c>
      <c r="X639" s="6"/>
      <c r="Y639" s="10" t="s">
        <v>57</v>
      </c>
      <c r="Z639" s="10" t="s">
        <v>61</v>
      </c>
      <c r="AA639" s="11">
        <v>6</v>
      </c>
      <c r="AB639" s="11">
        <v>12</v>
      </c>
      <c r="AC639" s="11">
        <v>15</v>
      </c>
      <c r="AJ639" s="12">
        <f t="shared" si="49"/>
        <v>10</v>
      </c>
      <c r="AL639" s="13">
        <f t="shared" si="50"/>
        <v>33</v>
      </c>
      <c r="AM639" s="14">
        <v>1.9300000000000001E-2</v>
      </c>
      <c r="AN639" s="14">
        <v>2.96</v>
      </c>
      <c r="AO639" s="13">
        <f t="shared" si="54"/>
        <v>17.601809199569061</v>
      </c>
      <c r="AQ639" s="12">
        <f t="shared" si="51"/>
        <v>0.82499999999999996</v>
      </c>
    </row>
    <row r="640" spans="1:43" ht="12.75" customHeight="1" x14ac:dyDescent="0.2">
      <c r="A640" s="6">
        <v>141</v>
      </c>
      <c r="B640" s="6">
        <v>8</v>
      </c>
      <c r="C640" s="7">
        <v>40168</v>
      </c>
      <c r="D640" s="6" t="s">
        <v>227</v>
      </c>
      <c r="E640" s="26" t="s">
        <v>228</v>
      </c>
      <c r="F640" s="27" t="s">
        <v>229</v>
      </c>
      <c r="G640" s="27" t="s">
        <v>154</v>
      </c>
      <c r="I640" s="6" t="s">
        <v>100</v>
      </c>
      <c r="J640" s="6">
        <v>2</v>
      </c>
      <c r="K640" s="6">
        <v>1</v>
      </c>
      <c r="L640" s="6" t="s">
        <v>50</v>
      </c>
      <c r="M640" s="6" t="s">
        <v>177</v>
      </c>
      <c r="N640" s="6" t="s">
        <v>236</v>
      </c>
      <c r="O640" s="6" t="s">
        <v>242</v>
      </c>
      <c r="P640" s="10">
        <v>1.5</v>
      </c>
      <c r="Q640" s="10" t="str">
        <f t="shared" si="48"/>
        <v>0-5</v>
      </c>
      <c r="R640" s="6" t="s">
        <v>159</v>
      </c>
      <c r="S640" s="6">
        <v>2</v>
      </c>
      <c r="T640" s="20" t="s">
        <v>178</v>
      </c>
      <c r="U640" s="16" t="s">
        <v>75</v>
      </c>
      <c r="V640" t="s">
        <v>163</v>
      </c>
      <c r="W640" t="s">
        <v>56</v>
      </c>
      <c r="X640" s="6"/>
      <c r="Y640" s="6" t="s">
        <v>57</v>
      </c>
      <c r="Z640" s="6" t="s">
        <v>61</v>
      </c>
      <c r="AB640" s="11">
        <v>4</v>
      </c>
      <c r="AC640" s="11">
        <v>7</v>
      </c>
      <c r="AJ640" s="12">
        <f t="shared" si="49"/>
        <v>12.272727272727273</v>
      </c>
      <c r="AK640">
        <f>AJ640/1.13204</f>
        <v>10.841248783370972</v>
      </c>
      <c r="AL640" s="13">
        <f t="shared" si="50"/>
        <v>11</v>
      </c>
      <c r="AM640" s="14">
        <v>2.2700000000000001E-2</v>
      </c>
      <c r="AN640" s="14">
        <v>3.12</v>
      </c>
      <c r="AO640" s="13">
        <f t="shared" si="54"/>
        <v>56.6920337769645</v>
      </c>
      <c r="AP640" s="13">
        <f>AO640*AL640</f>
        <v>623.61237154660955</v>
      </c>
      <c r="AQ640" s="12">
        <f t="shared" si="51"/>
        <v>0.27500000000000002</v>
      </c>
    </row>
    <row r="641" spans="1:43" ht="12.75" customHeight="1" x14ac:dyDescent="0.2">
      <c r="A641" s="6">
        <v>141</v>
      </c>
      <c r="B641" s="6">
        <v>8</v>
      </c>
      <c r="C641" s="7">
        <v>40168</v>
      </c>
      <c r="D641" s="6" t="s">
        <v>227</v>
      </c>
      <c r="E641" s="26" t="s">
        <v>228</v>
      </c>
      <c r="F641" s="27" t="s">
        <v>229</v>
      </c>
      <c r="G641" s="27" t="s">
        <v>154</v>
      </c>
      <c r="I641" s="6" t="s">
        <v>100</v>
      </c>
      <c r="J641" s="6">
        <v>2</v>
      </c>
      <c r="K641" s="6">
        <v>1</v>
      </c>
      <c r="L641" s="6" t="s">
        <v>50</v>
      </c>
      <c r="M641" s="6" t="s">
        <v>177</v>
      </c>
      <c r="N641" s="6" t="s">
        <v>236</v>
      </c>
      <c r="O641" s="6" t="s">
        <v>242</v>
      </c>
      <c r="P641" s="10">
        <v>1.5</v>
      </c>
      <c r="Q641" s="10" t="str">
        <f t="shared" si="48"/>
        <v>0-5</v>
      </c>
      <c r="R641" s="6" t="s">
        <v>159</v>
      </c>
      <c r="S641" s="6">
        <v>3</v>
      </c>
      <c r="T641" t="s">
        <v>139</v>
      </c>
      <c r="U641" t="s">
        <v>54</v>
      </c>
      <c r="V641" t="s">
        <v>63</v>
      </c>
      <c r="W641" t="s">
        <v>56</v>
      </c>
      <c r="X641" s="6"/>
      <c r="Y641" s="6" t="s">
        <v>57</v>
      </c>
      <c r="Z641" s="6" t="s">
        <v>58</v>
      </c>
      <c r="AA641" s="11">
        <v>2</v>
      </c>
      <c r="AJ641" s="12">
        <f t="shared" si="49"/>
        <v>2.5</v>
      </c>
      <c r="AK641">
        <f>AJ641/1.15476</f>
        <v>2.1649520246631333</v>
      </c>
      <c r="AL641" s="13">
        <f t="shared" si="50"/>
        <v>2</v>
      </c>
      <c r="AM641" s="14">
        <v>3.9E-2</v>
      </c>
      <c r="AN641" s="14">
        <v>2.91</v>
      </c>
      <c r="AO641" s="13">
        <f t="shared" si="54"/>
        <v>0.56113845525500017</v>
      </c>
      <c r="AQ641" s="12">
        <f t="shared" si="51"/>
        <v>0.05</v>
      </c>
    </row>
    <row r="642" spans="1:43" ht="12.75" customHeight="1" x14ac:dyDescent="0.2">
      <c r="A642" s="6">
        <v>141</v>
      </c>
      <c r="B642" s="6">
        <v>8</v>
      </c>
      <c r="C642" s="7">
        <v>40168</v>
      </c>
      <c r="D642" s="6" t="s">
        <v>227</v>
      </c>
      <c r="E642" s="26" t="s">
        <v>228</v>
      </c>
      <c r="F642" s="27" t="s">
        <v>229</v>
      </c>
      <c r="G642" s="27" t="s">
        <v>154</v>
      </c>
      <c r="I642" s="6" t="s">
        <v>100</v>
      </c>
      <c r="J642" s="6">
        <v>2</v>
      </c>
      <c r="K642" s="6">
        <v>1</v>
      </c>
      <c r="L642" s="6" t="s">
        <v>50</v>
      </c>
      <c r="M642" s="6" t="s">
        <v>177</v>
      </c>
      <c r="N642" s="6" t="s">
        <v>236</v>
      </c>
      <c r="O642" s="6" t="s">
        <v>242</v>
      </c>
      <c r="P642" s="10">
        <v>1.5</v>
      </c>
      <c r="Q642" s="10" t="str">
        <f t="shared" ref="Q642:Q705" si="55">IF(P642&lt;=5,"0-5",IF(P642&lt;=10,"5-10",IF(P642&lt;=15,"10-15",IF(P642&lt;=20,"15-20",IF(P642&lt;=25,"20-25",IF(P642&lt;=30,"25-30",IF(P642&lt;=35,"30-35","35-40")))))))</f>
        <v>0-5</v>
      </c>
      <c r="R642" s="6" t="s">
        <v>159</v>
      </c>
      <c r="S642" s="6">
        <v>4</v>
      </c>
      <c r="T642" t="s">
        <v>165</v>
      </c>
      <c r="U642" s="10" t="s">
        <v>54</v>
      </c>
      <c r="V642" s="10" t="s">
        <v>86</v>
      </c>
      <c r="W642" s="10" t="s">
        <v>56</v>
      </c>
      <c r="X642" s="6"/>
      <c r="Y642" s="6" t="s">
        <v>57</v>
      </c>
      <c r="Z642" s="6" t="s">
        <v>61</v>
      </c>
      <c r="AB642" s="11">
        <v>2</v>
      </c>
      <c r="AJ642" s="12">
        <f t="shared" ref="AJ642:AJ705" si="56">((AA642*2.5)+(AB642*7.5)+(AC642*15)+(AD642*25)+(AE642*35)+(AF642*45)+(AG642*45)+(AH642*65)+(AI642*80))/SUM(AA642:AI642)</f>
        <v>7.5</v>
      </c>
      <c r="AL642" s="13">
        <f t="shared" ref="AL642:AL673" si="57">SUM(AA642:AI642)</f>
        <v>2</v>
      </c>
      <c r="AM642" s="14">
        <v>8.3999999999999995E-3</v>
      </c>
      <c r="AN642" s="14">
        <v>3.2</v>
      </c>
      <c r="AO642" s="13">
        <f t="shared" si="54"/>
        <v>5.3024347008870292</v>
      </c>
      <c r="AQ642" s="12">
        <f t="shared" ref="AQ642:AQ673" si="58">AL642/40</f>
        <v>0.05</v>
      </c>
    </row>
    <row r="643" spans="1:43" ht="12.75" customHeight="1" x14ac:dyDescent="0.2">
      <c r="A643" s="6">
        <v>142</v>
      </c>
      <c r="B643" s="6">
        <v>8</v>
      </c>
      <c r="C643" s="7">
        <v>40168</v>
      </c>
      <c r="D643" s="6" t="s">
        <v>227</v>
      </c>
      <c r="E643" s="26" t="s">
        <v>228</v>
      </c>
      <c r="F643" s="27" t="s">
        <v>229</v>
      </c>
      <c r="G643" s="27" t="s">
        <v>154</v>
      </c>
      <c r="I643" s="6" t="s">
        <v>100</v>
      </c>
      <c r="J643" s="6">
        <v>2</v>
      </c>
      <c r="K643" s="6">
        <v>4</v>
      </c>
      <c r="L643" s="6" t="s">
        <v>50</v>
      </c>
      <c r="M643" s="6" t="s">
        <v>177</v>
      </c>
      <c r="N643" s="6" t="s">
        <v>236</v>
      </c>
      <c r="O643" s="6" t="s">
        <v>242</v>
      </c>
      <c r="P643" s="10">
        <v>1.5</v>
      </c>
      <c r="Q643" s="10" t="str">
        <f t="shared" si="55"/>
        <v>0-5</v>
      </c>
      <c r="R643" s="6" t="s">
        <v>159</v>
      </c>
      <c r="S643" s="6">
        <v>1</v>
      </c>
      <c r="T643" t="s">
        <v>161</v>
      </c>
      <c r="U643" t="s">
        <v>162</v>
      </c>
      <c r="V643" t="s">
        <v>163</v>
      </c>
      <c r="W643" s="20" t="s">
        <v>56</v>
      </c>
      <c r="X643" s="6"/>
      <c r="Y643" s="10" t="s">
        <v>57</v>
      </c>
      <c r="Z643" s="10" t="s">
        <v>61</v>
      </c>
      <c r="AA643" s="11">
        <v>3</v>
      </c>
      <c r="AB643" s="11">
        <v>9</v>
      </c>
      <c r="AC643" s="11">
        <v>32</v>
      </c>
      <c r="AJ643" s="12">
        <f t="shared" si="56"/>
        <v>12.613636363636363</v>
      </c>
      <c r="AL643" s="13">
        <f t="shared" si="57"/>
        <v>44</v>
      </c>
      <c r="AM643" s="14">
        <v>1.9300000000000001E-2</v>
      </c>
      <c r="AN643" s="14">
        <v>2.96</v>
      </c>
      <c r="AO643" s="13">
        <f t="shared" si="54"/>
        <v>34.998112001497681</v>
      </c>
      <c r="AQ643" s="12">
        <f t="shared" si="58"/>
        <v>1.1000000000000001</v>
      </c>
    </row>
    <row r="644" spans="1:43" ht="12.75" customHeight="1" x14ac:dyDescent="0.2">
      <c r="A644" s="6">
        <v>142</v>
      </c>
      <c r="B644" s="6">
        <v>8</v>
      </c>
      <c r="C644" s="7">
        <v>40168</v>
      </c>
      <c r="D644" s="6" t="s">
        <v>227</v>
      </c>
      <c r="E644" s="26" t="s">
        <v>228</v>
      </c>
      <c r="F644" s="27" t="s">
        <v>229</v>
      </c>
      <c r="G644" s="27" t="s">
        <v>154</v>
      </c>
      <c r="I644" s="6" t="s">
        <v>100</v>
      </c>
      <c r="J644" s="6">
        <v>2</v>
      </c>
      <c r="K644" s="6">
        <v>4</v>
      </c>
      <c r="L644" s="6" t="s">
        <v>50</v>
      </c>
      <c r="M644" s="6" t="s">
        <v>177</v>
      </c>
      <c r="N644" s="6" t="s">
        <v>236</v>
      </c>
      <c r="O644" s="6" t="s">
        <v>242</v>
      </c>
      <c r="P644" s="10">
        <v>1.5</v>
      </c>
      <c r="Q644" s="10" t="str">
        <f t="shared" si="55"/>
        <v>0-5</v>
      </c>
      <c r="R644" s="6" t="s">
        <v>159</v>
      </c>
      <c r="S644" s="6">
        <v>2</v>
      </c>
      <c r="T644" s="16" t="s">
        <v>160</v>
      </c>
      <c r="U644" t="s">
        <v>54</v>
      </c>
      <c r="V644" s="16" t="s">
        <v>63</v>
      </c>
      <c r="W644" s="16" t="s">
        <v>56</v>
      </c>
      <c r="X644" s="6"/>
      <c r="Y644" s="6" t="s">
        <v>57</v>
      </c>
      <c r="Z644" s="6" t="s">
        <v>58</v>
      </c>
      <c r="AB644" s="11">
        <v>1</v>
      </c>
      <c r="AJ644" s="12">
        <f t="shared" si="56"/>
        <v>7.5</v>
      </c>
      <c r="AK644" s="14">
        <f>AJ644/1.11359</f>
        <v>6.7349742723982793</v>
      </c>
      <c r="AL644" s="13">
        <f t="shared" si="57"/>
        <v>1</v>
      </c>
      <c r="AM644" s="14">
        <v>1.4800000000000001E-2</v>
      </c>
      <c r="AN644" s="14">
        <v>3.1669999999999998</v>
      </c>
      <c r="AO644" s="13">
        <f t="shared" si="54"/>
        <v>8.7413948245631392</v>
      </c>
      <c r="AQ644" s="12">
        <f t="shared" si="58"/>
        <v>2.5000000000000001E-2</v>
      </c>
    </row>
    <row r="645" spans="1:43" ht="12.75" customHeight="1" x14ac:dyDescent="0.2">
      <c r="A645" s="6">
        <v>142</v>
      </c>
      <c r="B645" s="6">
        <v>8</v>
      </c>
      <c r="C645" s="7">
        <v>40168</v>
      </c>
      <c r="D645" s="6" t="s">
        <v>227</v>
      </c>
      <c r="E645" s="26" t="s">
        <v>228</v>
      </c>
      <c r="F645" s="27" t="s">
        <v>229</v>
      </c>
      <c r="G645" s="27" t="s">
        <v>154</v>
      </c>
      <c r="I645" s="6" t="s">
        <v>100</v>
      </c>
      <c r="J645" s="6">
        <v>2</v>
      </c>
      <c r="K645" s="6">
        <v>4</v>
      </c>
      <c r="L645" s="6" t="s">
        <v>50</v>
      </c>
      <c r="M645" s="6" t="s">
        <v>177</v>
      </c>
      <c r="N645" s="6" t="s">
        <v>236</v>
      </c>
      <c r="O645" s="6" t="s">
        <v>242</v>
      </c>
      <c r="P645" s="10">
        <v>1.5</v>
      </c>
      <c r="Q645" s="10" t="str">
        <f t="shared" si="55"/>
        <v>0-5</v>
      </c>
      <c r="R645" s="6" t="s">
        <v>159</v>
      </c>
      <c r="S645" s="6">
        <v>3</v>
      </c>
      <c r="T645" s="20" t="s">
        <v>178</v>
      </c>
      <c r="U645" s="16" t="s">
        <v>75</v>
      </c>
      <c r="V645" t="s">
        <v>163</v>
      </c>
      <c r="W645" t="s">
        <v>56</v>
      </c>
      <c r="X645" s="6"/>
      <c r="Y645" s="6" t="s">
        <v>57</v>
      </c>
      <c r="Z645" s="6" t="s">
        <v>61</v>
      </c>
      <c r="AB645" s="11">
        <v>7</v>
      </c>
      <c r="AJ645" s="12">
        <f t="shared" si="56"/>
        <v>7.5</v>
      </c>
      <c r="AL645" s="13">
        <f t="shared" si="57"/>
        <v>7</v>
      </c>
      <c r="AM645" s="14">
        <v>2.46E-2</v>
      </c>
      <c r="AN645" s="14">
        <v>2.85</v>
      </c>
      <c r="AO645" s="13">
        <f t="shared" si="54"/>
        <v>7.671136449313793</v>
      </c>
      <c r="AP645" s="13">
        <f>AO645*AL645</f>
        <v>53.697955145196552</v>
      </c>
      <c r="AQ645" s="12">
        <f t="shared" si="58"/>
        <v>0.17499999999999999</v>
      </c>
    </row>
    <row r="646" spans="1:43" ht="12.75" customHeight="1" x14ac:dyDescent="0.2">
      <c r="A646" s="6">
        <v>142</v>
      </c>
      <c r="B646" s="6">
        <v>8</v>
      </c>
      <c r="C646" s="7">
        <v>40168</v>
      </c>
      <c r="D646" s="6" t="s">
        <v>227</v>
      </c>
      <c r="E646" s="26" t="s">
        <v>228</v>
      </c>
      <c r="F646" s="27" t="s">
        <v>229</v>
      </c>
      <c r="G646" s="27" t="s">
        <v>154</v>
      </c>
      <c r="I646" s="6" t="s">
        <v>100</v>
      </c>
      <c r="J646" s="6">
        <v>2</v>
      </c>
      <c r="K646" s="6">
        <v>4</v>
      </c>
      <c r="L646" s="6" t="s">
        <v>50</v>
      </c>
      <c r="M646" s="6" t="s">
        <v>177</v>
      </c>
      <c r="N646" s="6" t="s">
        <v>236</v>
      </c>
      <c r="O646" s="6" t="s">
        <v>242</v>
      </c>
      <c r="P646" s="10">
        <v>1.5</v>
      </c>
      <c r="Q646" s="10" t="str">
        <f t="shared" si="55"/>
        <v>0-5</v>
      </c>
      <c r="R646" s="6" t="s">
        <v>159</v>
      </c>
      <c r="S646" s="6">
        <v>4</v>
      </c>
      <c r="T646" t="s">
        <v>165</v>
      </c>
      <c r="U646" s="10" t="s">
        <v>54</v>
      </c>
      <c r="V646" s="10" t="s">
        <v>86</v>
      </c>
      <c r="W646" s="10" t="s">
        <v>56</v>
      </c>
      <c r="X646" s="6"/>
      <c r="Y646" s="6" t="s">
        <v>57</v>
      </c>
      <c r="Z646" s="6" t="s">
        <v>61</v>
      </c>
      <c r="AB646" s="11">
        <v>2</v>
      </c>
      <c r="AJ646" s="12">
        <f t="shared" si="56"/>
        <v>7.5</v>
      </c>
      <c r="AL646" s="13">
        <f t="shared" si="57"/>
        <v>2</v>
      </c>
      <c r="AM646" s="14">
        <v>8.3999999999999995E-3</v>
      </c>
      <c r="AN646" s="14">
        <v>3.2</v>
      </c>
      <c r="AO646" s="13">
        <f t="shared" si="54"/>
        <v>5.3024347008870292</v>
      </c>
      <c r="AQ646" s="12">
        <f t="shared" si="58"/>
        <v>0.05</v>
      </c>
    </row>
    <row r="647" spans="1:43" ht="12.75" customHeight="1" x14ac:dyDescent="0.2">
      <c r="A647" s="6">
        <v>143</v>
      </c>
      <c r="B647" s="6">
        <v>8</v>
      </c>
      <c r="C647" s="7">
        <v>40168</v>
      </c>
      <c r="D647" s="6" t="s">
        <v>227</v>
      </c>
      <c r="E647" s="26" t="s">
        <v>228</v>
      </c>
      <c r="F647" s="27" t="s">
        <v>229</v>
      </c>
      <c r="G647" s="27" t="s">
        <v>154</v>
      </c>
      <c r="I647" s="6" t="s">
        <v>100</v>
      </c>
      <c r="J647" s="6">
        <v>2</v>
      </c>
      <c r="K647" s="6">
        <v>5</v>
      </c>
      <c r="L647" s="6" t="s">
        <v>50</v>
      </c>
      <c r="M647" s="6" t="s">
        <v>177</v>
      </c>
      <c r="N647" s="6" t="s">
        <v>236</v>
      </c>
      <c r="O647" s="6" t="s">
        <v>242</v>
      </c>
      <c r="P647" s="10">
        <v>1.5</v>
      </c>
      <c r="Q647" s="10" t="str">
        <f t="shared" si="55"/>
        <v>0-5</v>
      </c>
      <c r="R647" s="6" t="s">
        <v>159</v>
      </c>
      <c r="S647" s="6">
        <v>1</v>
      </c>
      <c r="T647" t="s">
        <v>161</v>
      </c>
      <c r="U647" t="s">
        <v>162</v>
      </c>
      <c r="V647" t="s">
        <v>163</v>
      </c>
      <c r="W647" s="20" t="s">
        <v>56</v>
      </c>
      <c r="X647" s="6"/>
      <c r="Y647" s="10" t="s">
        <v>57</v>
      </c>
      <c r="Z647" s="10" t="s">
        <v>61</v>
      </c>
      <c r="AA647" s="11">
        <v>4</v>
      </c>
      <c r="AB647" s="11">
        <v>21</v>
      </c>
      <c r="AC647" s="11">
        <v>26</v>
      </c>
      <c r="AJ647" s="12">
        <f t="shared" si="56"/>
        <v>10.931372549019608</v>
      </c>
      <c r="AL647" s="13">
        <f t="shared" si="57"/>
        <v>51</v>
      </c>
      <c r="AM647" s="14">
        <v>1.9300000000000001E-2</v>
      </c>
      <c r="AN647" s="14">
        <v>2.96</v>
      </c>
      <c r="AO647" s="13">
        <f t="shared" si="54"/>
        <v>22.91049159588313</v>
      </c>
      <c r="AQ647" s="12">
        <f t="shared" si="58"/>
        <v>1.2749999999999999</v>
      </c>
    </row>
    <row r="648" spans="1:43" ht="12.75" customHeight="1" x14ac:dyDescent="0.2">
      <c r="A648" s="6">
        <v>143</v>
      </c>
      <c r="B648" s="6">
        <v>8</v>
      </c>
      <c r="C648" s="7">
        <v>40168</v>
      </c>
      <c r="D648" s="6" t="s">
        <v>227</v>
      </c>
      <c r="E648" s="26" t="s">
        <v>228</v>
      </c>
      <c r="F648" s="27" t="s">
        <v>229</v>
      </c>
      <c r="G648" s="27" t="s">
        <v>154</v>
      </c>
      <c r="I648" s="6" t="s">
        <v>100</v>
      </c>
      <c r="J648" s="6">
        <v>2</v>
      </c>
      <c r="K648" s="6">
        <v>5</v>
      </c>
      <c r="L648" s="6" t="s">
        <v>50</v>
      </c>
      <c r="M648" s="6" t="s">
        <v>177</v>
      </c>
      <c r="N648" s="6" t="s">
        <v>236</v>
      </c>
      <c r="O648" s="6" t="s">
        <v>242</v>
      </c>
      <c r="P648" s="10">
        <v>1.5</v>
      </c>
      <c r="Q648" s="10" t="str">
        <f t="shared" si="55"/>
        <v>0-5</v>
      </c>
      <c r="R648" s="6" t="s">
        <v>159</v>
      </c>
      <c r="S648" s="6">
        <v>2</v>
      </c>
      <c r="T648" s="20" t="s">
        <v>178</v>
      </c>
      <c r="U648" s="16" t="s">
        <v>75</v>
      </c>
      <c r="V648" t="s">
        <v>163</v>
      </c>
      <c r="W648" t="s">
        <v>56</v>
      </c>
      <c r="X648" s="6"/>
      <c r="Y648" s="6" t="s">
        <v>57</v>
      </c>
      <c r="Z648" s="6" t="s">
        <v>61</v>
      </c>
      <c r="AA648" s="11">
        <v>1</v>
      </c>
      <c r="AB648" s="11">
        <v>3</v>
      </c>
      <c r="AJ648" s="12">
        <f t="shared" si="56"/>
        <v>6.25</v>
      </c>
      <c r="AL648" s="13">
        <f t="shared" si="57"/>
        <v>4</v>
      </c>
      <c r="AM648" s="14">
        <v>2.46E-2</v>
      </c>
      <c r="AN648" s="14">
        <v>2.85</v>
      </c>
      <c r="AO648" s="13">
        <f t="shared" si="54"/>
        <v>4.5623978774747087</v>
      </c>
      <c r="AP648" s="13">
        <f>AO648*AL648</f>
        <v>18.249591509898835</v>
      </c>
      <c r="AQ648" s="12">
        <f t="shared" si="58"/>
        <v>0.1</v>
      </c>
    </row>
    <row r="649" spans="1:43" ht="12.75" customHeight="1" x14ac:dyDescent="0.2">
      <c r="A649" s="6">
        <v>143</v>
      </c>
      <c r="B649" s="6">
        <v>8</v>
      </c>
      <c r="C649" s="7">
        <v>40168</v>
      </c>
      <c r="D649" s="6" t="s">
        <v>227</v>
      </c>
      <c r="E649" s="26" t="s">
        <v>228</v>
      </c>
      <c r="F649" s="27" t="s">
        <v>229</v>
      </c>
      <c r="G649" s="27" t="s">
        <v>154</v>
      </c>
      <c r="I649" s="6" t="s">
        <v>100</v>
      </c>
      <c r="J649" s="6">
        <v>2</v>
      </c>
      <c r="K649" s="6">
        <v>5</v>
      </c>
      <c r="L649" s="6" t="s">
        <v>50</v>
      </c>
      <c r="M649" s="6" t="s">
        <v>177</v>
      </c>
      <c r="N649" s="6" t="s">
        <v>236</v>
      </c>
      <c r="O649" s="6" t="s">
        <v>242</v>
      </c>
      <c r="P649" s="10">
        <v>1.5</v>
      </c>
      <c r="Q649" s="10" t="str">
        <f t="shared" si="55"/>
        <v>0-5</v>
      </c>
      <c r="R649" s="6" t="s">
        <v>159</v>
      </c>
      <c r="S649" s="6">
        <v>3</v>
      </c>
      <c r="T649" t="s">
        <v>169</v>
      </c>
      <c r="U649" s="6" t="s">
        <v>54</v>
      </c>
      <c r="V649" s="6" t="s">
        <v>86</v>
      </c>
      <c r="W649" s="6" t="s">
        <v>56</v>
      </c>
      <c r="X649" s="6"/>
      <c r="Y649" s="6" t="s">
        <v>57</v>
      </c>
      <c r="Z649" s="6" t="s">
        <v>61</v>
      </c>
      <c r="AA649" s="11">
        <v>1</v>
      </c>
      <c r="AJ649" s="12">
        <f t="shared" si="56"/>
        <v>2.5</v>
      </c>
      <c r="AL649" s="13">
        <f t="shared" si="57"/>
        <v>1</v>
      </c>
      <c r="AM649" s="14">
        <v>1.2200000000000001E-2</v>
      </c>
      <c r="AN649" s="14">
        <v>2.95</v>
      </c>
      <c r="AO649" s="13">
        <f t="shared" si="54"/>
        <v>0.18208864169091182</v>
      </c>
      <c r="AQ649" s="12">
        <f t="shared" si="58"/>
        <v>2.5000000000000001E-2</v>
      </c>
    </row>
    <row r="650" spans="1:43" ht="12.75" customHeight="1" x14ac:dyDescent="0.2">
      <c r="A650" s="6">
        <v>143</v>
      </c>
      <c r="B650" s="6">
        <v>8</v>
      </c>
      <c r="C650" s="7">
        <v>40168</v>
      </c>
      <c r="D650" s="6" t="s">
        <v>227</v>
      </c>
      <c r="E650" s="26" t="s">
        <v>228</v>
      </c>
      <c r="F650" s="27" t="s">
        <v>229</v>
      </c>
      <c r="G650" s="27" t="s">
        <v>154</v>
      </c>
      <c r="I650" s="6" t="s">
        <v>100</v>
      </c>
      <c r="J650" s="6">
        <v>2</v>
      </c>
      <c r="K650" s="6">
        <v>5</v>
      </c>
      <c r="L650" s="6" t="s">
        <v>50</v>
      </c>
      <c r="M650" s="6" t="s">
        <v>177</v>
      </c>
      <c r="N650" s="6" t="s">
        <v>236</v>
      </c>
      <c r="O650" s="6" t="s">
        <v>242</v>
      </c>
      <c r="P650" s="10">
        <v>1.5</v>
      </c>
      <c r="Q650" s="10" t="str">
        <f t="shared" si="55"/>
        <v>0-5</v>
      </c>
      <c r="R650" s="6" t="s">
        <v>159</v>
      </c>
      <c r="S650" s="6">
        <v>4</v>
      </c>
      <c r="T650" s="19" t="s">
        <v>85</v>
      </c>
      <c r="U650" s="6" t="s">
        <v>54</v>
      </c>
      <c r="V650" s="6" t="s">
        <v>86</v>
      </c>
      <c r="W650" s="6" t="s">
        <v>56</v>
      </c>
      <c r="X650" s="6"/>
      <c r="Y650" s="6" t="s">
        <v>57</v>
      </c>
      <c r="Z650" s="6" t="s">
        <v>61</v>
      </c>
      <c r="AA650" s="11">
        <v>1</v>
      </c>
      <c r="AJ650" s="12">
        <f t="shared" si="56"/>
        <v>2.5</v>
      </c>
      <c r="AL650" s="13">
        <f t="shared" si="57"/>
        <v>1</v>
      </c>
      <c r="AM650" s="14">
        <v>8.8999999999999999E-3</v>
      </c>
      <c r="AN650" s="14">
        <v>3</v>
      </c>
      <c r="AO650" s="13">
        <f t="shared" si="54"/>
        <v>0.13906250000000001</v>
      </c>
      <c r="AQ650" s="12">
        <f t="shared" si="58"/>
        <v>2.5000000000000001E-2</v>
      </c>
    </row>
    <row r="651" spans="1:43" ht="12.75" customHeight="1" x14ac:dyDescent="0.2">
      <c r="A651" s="6">
        <v>143</v>
      </c>
      <c r="B651" s="6">
        <v>8</v>
      </c>
      <c r="C651" s="7">
        <v>40168</v>
      </c>
      <c r="D651" s="6" t="s">
        <v>227</v>
      </c>
      <c r="E651" s="26" t="s">
        <v>228</v>
      </c>
      <c r="F651" s="27" t="s">
        <v>229</v>
      </c>
      <c r="G651" s="27" t="s">
        <v>154</v>
      </c>
      <c r="I651" s="6" t="s">
        <v>100</v>
      </c>
      <c r="J651" s="6">
        <v>2</v>
      </c>
      <c r="K651" s="6">
        <v>5</v>
      </c>
      <c r="L651" s="6" t="s">
        <v>50</v>
      </c>
      <c r="M651" s="6" t="s">
        <v>177</v>
      </c>
      <c r="N651" s="6" t="s">
        <v>236</v>
      </c>
      <c r="O651" s="6" t="s">
        <v>242</v>
      </c>
      <c r="P651" s="10">
        <v>1.5</v>
      </c>
      <c r="Q651" s="10" t="str">
        <f t="shared" si="55"/>
        <v>0-5</v>
      </c>
      <c r="R651" s="6" t="s">
        <v>159</v>
      </c>
      <c r="S651" s="6">
        <v>5</v>
      </c>
      <c r="T651" t="s">
        <v>165</v>
      </c>
      <c r="U651" s="10" t="s">
        <v>54</v>
      </c>
      <c r="V651" s="10" t="s">
        <v>86</v>
      </c>
      <c r="W651" s="10" t="s">
        <v>56</v>
      </c>
      <c r="X651" s="6"/>
      <c r="Y651" s="6" t="s">
        <v>57</v>
      </c>
      <c r="Z651" s="6" t="s">
        <v>61</v>
      </c>
      <c r="AB651" s="11">
        <v>1</v>
      </c>
      <c r="AJ651" s="12">
        <f t="shared" si="56"/>
        <v>7.5</v>
      </c>
      <c r="AL651" s="13">
        <f t="shared" si="57"/>
        <v>1</v>
      </c>
      <c r="AM651" s="14">
        <v>8.3999999999999995E-3</v>
      </c>
      <c r="AN651" s="14">
        <v>3.2</v>
      </c>
      <c r="AO651" s="13">
        <f t="shared" si="54"/>
        <v>5.3024347008870292</v>
      </c>
      <c r="AQ651" s="12">
        <f t="shared" si="58"/>
        <v>2.5000000000000001E-2</v>
      </c>
    </row>
    <row r="652" spans="1:43" ht="12.75" customHeight="1" x14ac:dyDescent="0.2">
      <c r="A652" s="6">
        <v>143</v>
      </c>
      <c r="B652" s="6">
        <v>8</v>
      </c>
      <c r="C652" s="7">
        <v>40168</v>
      </c>
      <c r="D652" s="6" t="s">
        <v>227</v>
      </c>
      <c r="E652" s="26" t="s">
        <v>228</v>
      </c>
      <c r="F652" s="27" t="s">
        <v>229</v>
      </c>
      <c r="G652" s="27" t="s">
        <v>154</v>
      </c>
      <c r="I652" s="6" t="s">
        <v>100</v>
      </c>
      <c r="J652" s="6">
        <v>2</v>
      </c>
      <c r="K652" s="6">
        <v>5</v>
      </c>
      <c r="L652" s="6" t="s">
        <v>50</v>
      </c>
      <c r="M652" s="6" t="s">
        <v>177</v>
      </c>
      <c r="N652" s="6" t="s">
        <v>236</v>
      </c>
      <c r="O652" s="6" t="s">
        <v>242</v>
      </c>
      <c r="P652" s="10">
        <v>1.5</v>
      </c>
      <c r="Q652" s="10" t="str">
        <f t="shared" si="55"/>
        <v>0-5</v>
      </c>
      <c r="R652" s="6" t="s">
        <v>159</v>
      </c>
      <c r="S652" s="6">
        <v>6</v>
      </c>
      <c r="T652" t="s">
        <v>243</v>
      </c>
      <c r="U652" t="s">
        <v>69</v>
      </c>
      <c r="V652" t="s">
        <v>97</v>
      </c>
      <c r="W652" t="s">
        <v>98</v>
      </c>
      <c r="X652" s="6"/>
      <c r="Y652" s="6" t="s">
        <v>57</v>
      </c>
      <c r="Z652" s="6" t="s">
        <v>58</v>
      </c>
      <c r="AI652" s="11">
        <v>1</v>
      </c>
      <c r="AJ652" s="12">
        <f t="shared" si="56"/>
        <v>80</v>
      </c>
      <c r="AL652" s="13">
        <f t="shared" si="57"/>
        <v>1</v>
      </c>
      <c r="AM652" s="14">
        <v>6.9999999999999999E-4</v>
      </c>
      <c r="AN652" s="14">
        <v>3.24</v>
      </c>
      <c r="AO652" s="13">
        <f t="shared" si="54"/>
        <v>1025.9107908103072</v>
      </c>
      <c r="AQ652" s="12">
        <f t="shared" si="58"/>
        <v>2.5000000000000001E-2</v>
      </c>
    </row>
    <row r="653" spans="1:43" ht="12.75" customHeight="1" x14ac:dyDescent="0.2">
      <c r="A653" s="6">
        <v>144</v>
      </c>
      <c r="B653" s="6">
        <v>8</v>
      </c>
      <c r="C653" s="7">
        <v>40168</v>
      </c>
      <c r="D653" s="6" t="s">
        <v>227</v>
      </c>
      <c r="E653" s="26" t="s">
        <v>228</v>
      </c>
      <c r="F653" s="27" t="s">
        <v>229</v>
      </c>
      <c r="G653" s="27" t="s">
        <v>154</v>
      </c>
      <c r="I653" s="6" t="s">
        <v>100</v>
      </c>
      <c r="J653" s="6">
        <v>2</v>
      </c>
      <c r="K653" s="6">
        <v>6</v>
      </c>
      <c r="L653" s="6" t="s">
        <v>50</v>
      </c>
      <c r="M653" s="6" t="s">
        <v>177</v>
      </c>
      <c r="N653" s="6" t="s">
        <v>236</v>
      </c>
      <c r="O653" s="6" t="s">
        <v>242</v>
      </c>
      <c r="P653" s="10">
        <v>1.5</v>
      </c>
      <c r="Q653" s="10" t="str">
        <f t="shared" si="55"/>
        <v>0-5</v>
      </c>
      <c r="R653" s="6" t="s">
        <v>159</v>
      </c>
      <c r="S653" s="6">
        <v>1</v>
      </c>
      <c r="T653" t="s">
        <v>161</v>
      </c>
      <c r="U653" t="s">
        <v>162</v>
      </c>
      <c r="V653" t="s">
        <v>163</v>
      </c>
      <c r="W653" s="20" t="s">
        <v>56</v>
      </c>
      <c r="X653" s="6"/>
      <c r="Y653" s="10" t="s">
        <v>57</v>
      </c>
      <c r="Z653" s="10" t="s">
        <v>61</v>
      </c>
      <c r="AA653" s="11">
        <v>3</v>
      </c>
      <c r="AB653" s="11">
        <v>10</v>
      </c>
      <c r="AC653" s="11">
        <v>16</v>
      </c>
      <c r="AJ653" s="12">
        <f t="shared" si="56"/>
        <v>11.120689655172415</v>
      </c>
      <c r="AL653" s="13">
        <f t="shared" si="57"/>
        <v>29</v>
      </c>
      <c r="AM653" s="14">
        <v>1.9300000000000001E-2</v>
      </c>
      <c r="AN653" s="14">
        <v>2.96</v>
      </c>
      <c r="AO653" s="13">
        <f t="shared" si="54"/>
        <v>24.105003749995937</v>
      </c>
      <c r="AQ653" s="12">
        <f t="shared" si="58"/>
        <v>0.72499999999999998</v>
      </c>
    </row>
    <row r="654" spans="1:43" ht="12.75" customHeight="1" x14ac:dyDescent="0.2">
      <c r="A654" s="6">
        <v>144</v>
      </c>
      <c r="B654" s="6">
        <v>8</v>
      </c>
      <c r="C654" s="7">
        <v>40168</v>
      </c>
      <c r="D654" s="6" t="s">
        <v>227</v>
      </c>
      <c r="E654" s="26" t="s">
        <v>228</v>
      </c>
      <c r="F654" s="27" t="s">
        <v>229</v>
      </c>
      <c r="G654" s="27" t="s">
        <v>154</v>
      </c>
      <c r="I654" s="6" t="s">
        <v>100</v>
      </c>
      <c r="J654" s="6">
        <v>2</v>
      </c>
      <c r="K654" s="6">
        <v>6</v>
      </c>
      <c r="L654" s="6" t="s">
        <v>50</v>
      </c>
      <c r="M654" s="6" t="s">
        <v>177</v>
      </c>
      <c r="N654" s="6" t="s">
        <v>236</v>
      </c>
      <c r="O654" s="6" t="s">
        <v>242</v>
      </c>
      <c r="P654" s="10">
        <v>1.5</v>
      </c>
      <c r="Q654" s="10" t="str">
        <f t="shared" si="55"/>
        <v>0-5</v>
      </c>
      <c r="R654" s="6" t="s">
        <v>159</v>
      </c>
      <c r="S654" s="6">
        <v>2</v>
      </c>
      <c r="T654" t="s">
        <v>139</v>
      </c>
      <c r="U654" t="s">
        <v>54</v>
      </c>
      <c r="V654" t="s">
        <v>63</v>
      </c>
      <c r="W654" t="s">
        <v>56</v>
      </c>
      <c r="X654" s="6"/>
      <c r="Y654" s="6" t="s">
        <v>57</v>
      </c>
      <c r="Z654" s="6" t="s">
        <v>58</v>
      </c>
      <c r="AA654" s="11">
        <v>50</v>
      </c>
      <c r="AJ654" s="12">
        <f t="shared" si="56"/>
        <v>2.5</v>
      </c>
      <c r="AK654">
        <f>AJ654/1.15476</f>
        <v>2.1649520246631333</v>
      </c>
      <c r="AL654" s="13">
        <f t="shared" si="57"/>
        <v>50</v>
      </c>
      <c r="AM654" s="14">
        <v>3.9E-2</v>
      </c>
      <c r="AN654" s="14">
        <v>2.91</v>
      </c>
      <c r="AO654" s="13">
        <f t="shared" si="54"/>
        <v>0.56113845525500017</v>
      </c>
      <c r="AQ654" s="12">
        <f t="shared" si="58"/>
        <v>1.25</v>
      </c>
    </row>
    <row r="655" spans="1:43" ht="12.75" customHeight="1" x14ac:dyDescent="0.2">
      <c r="A655" s="6">
        <v>144</v>
      </c>
      <c r="B655" s="6">
        <v>8</v>
      </c>
      <c r="C655" s="7">
        <v>40168</v>
      </c>
      <c r="D655" s="6" t="s">
        <v>227</v>
      </c>
      <c r="E655" s="26" t="s">
        <v>228</v>
      </c>
      <c r="F655" s="27" t="s">
        <v>229</v>
      </c>
      <c r="G655" s="27" t="s">
        <v>154</v>
      </c>
      <c r="I655" s="6" t="s">
        <v>100</v>
      </c>
      <c r="J655" s="6">
        <v>2</v>
      </c>
      <c r="K655" s="6">
        <v>6</v>
      </c>
      <c r="L655" s="6" t="s">
        <v>50</v>
      </c>
      <c r="M655" s="6" t="s">
        <v>177</v>
      </c>
      <c r="N655" s="6" t="s">
        <v>236</v>
      </c>
      <c r="O655" s="6" t="s">
        <v>242</v>
      </c>
      <c r="P655" s="10">
        <v>1.5</v>
      </c>
      <c r="Q655" s="10" t="str">
        <f t="shared" si="55"/>
        <v>0-5</v>
      </c>
      <c r="R655" s="6" t="s">
        <v>159</v>
      </c>
      <c r="S655" s="6">
        <v>3</v>
      </c>
      <c r="T655" s="16" t="s">
        <v>160</v>
      </c>
      <c r="U655" t="s">
        <v>54</v>
      </c>
      <c r="V655" s="16" t="s">
        <v>63</v>
      </c>
      <c r="W655" s="16" t="s">
        <v>56</v>
      </c>
      <c r="X655" s="6"/>
      <c r="Y655" s="6" t="s">
        <v>57</v>
      </c>
      <c r="Z655" s="6" t="s">
        <v>58</v>
      </c>
      <c r="AB655" s="11">
        <v>1</v>
      </c>
      <c r="AJ655" s="12">
        <f t="shared" si="56"/>
        <v>7.5</v>
      </c>
      <c r="AK655" s="14">
        <f>AJ655/1.11359</f>
        <v>6.7349742723982793</v>
      </c>
      <c r="AL655" s="13">
        <f t="shared" si="57"/>
        <v>1</v>
      </c>
      <c r="AM655" s="14">
        <v>1.4800000000000001E-2</v>
      </c>
      <c r="AN655" s="14">
        <v>3.1669999999999998</v>
      </c>
      <c r="AO655" s="13">
        <f t="shared" si="54"/>
        <v>8.7413948245631392</v>
      </c>
      <c r="AQ655" s="12">
        <f t="shared" si="58"/>
        <v>2.5000000000000001E-2</v>
      </c>
    </row>
    <row r="656" spans="1:43" ht="12.75" customHeight="1" x14ac:dyDescent="0.2">
      <c r="A656" s="6">
        <v>144</v>
      </c>
      <c r="B656" s="6">
        <v>8</v>
      </c>
      <c r="C656" s="7">
        <v>40168</v>
      </c>
      <c r="D656" s="6" t="s">
        <v>227</v>
      </c>
      <c r="E656" s="26" t="s">
        <v>228</v>
      </c>
      <c r="F656" s="27" t="s">
        <v>229</v>
      </c>
      <c r="G656" s="27" t="s">
        <v>154</v>
      </c>
      <c r="I656" s="6" t="s">
        <v>100</v>
      </c>
      <c r="J656" s="6">
        <v>2</v>
      </c>
      <c r="K656" s="6">
        <v>6</v>
      </c>
      <c r="L656" s="6" t="s">
        <v>50</v>
      </c>
      <c r="M656" s="6" t="s">
        <v>177</v>
      </c>
      <c r="N656" s="6" t="s">
        <v>236</v>
      </c>
      <c r="O656" s="6" t="s">
        <v>242</v>
      </c>
      <c r="P656" s="10">
        <v>1.5</v>
      </c>
      <c r="Q656" s="10" t="str">
        <f t="shared" si="55"/>
        <v>0-5</v>
      </c>
      <c r="R656" s="6" t="s">
        <v>159</v>
      </c>
      <c r="S656" s="6">
        <v>4</v>
      </c>
      <c r="T656" s="19" t="s">
        <v>85</v>
      </c>
      <c r="U656" s="6" t="s">
        <v>54</v>
      </c>
      <c r="V656" s="6" t="s">
        <v>86</v>
      </c>
      <c r="W656" s="6" t="s">
        <v>56</v>
      </c>
      <c r="X656" s="6"/>
      <c r="Y656" s="6" t="s">
        <v>57</v>
      </c>
      <c r="Z656" s="6" t="s">
        <v>61</v>
      </c>
      <c r="AA656" s="11">
        <v>1</v>
      </c>
      <c r="AJ656" s="12">
        <f t="shared" si="56"/>
        <v>2.5</v>
      </c>
      <c r="AL656" s="13">
        <f t="shared" si="57"/>
        <v>1</v>
      </c>
      <c r="AM656" s="14">
        <v>8.8999999999999999E-3</v>
      </c>
      <c r="AN656" s="14">
        <v>3</v>
      </c>
      <c r="AO656" s="13">
        <f t="shared" si="54"/>
        <v>0.13906250000000001</v>
      </c>
      <c r="AQ656" s="12">
        <f t="shared" si="58"/>
        <v>2.5000000000000001E-2</v>
      </c>
    </row>
    <row r="657" spans="1:43" ht="12.75" customHeight="1" x14ac:dyDescent="0.2">
      <c r="A657" s="6">
        <v>144</v>
      </c>
      <c r="B657" s="6">
        <v>8</v>
      </c>
      <c r="C657" s="7">
        <v>40168</v>
      </c>
      <c r="D657" s="6" t="s">
        <v>227</v>
      </c>
      <c r="E657" s="26" t="s">
        <v>228</v>
      </c>
      <c r="F657" s="27" t="s">
        <v>229</v>
      </c>
      <c r="G657" s="27" t="s">
        <v>154</v>
      </c>
      <c r="I657" s="6" t="s">
        <v>100</v>
      </c>
      <c r="J657" s="6">
        <v>2</v>
      </c>
      <c r="K657" s="6">
        <v>6</v>
      </c>
      <c r="L657" s="6" t="s">
        <v>50</v>
      </c>
      <c r="M657" s="6" t="s">
        <v>177</v>
      </c>
      <c r="N657" s="6" t="s">
        <v>236</v>
      </c>
      <c r="O657" s="6" t="s">
        <v>242</v>
      </c>
      <c r="P657" s="10">
        <v>1.5</v>
      </c>
      <c r="Q657" s="10" t="str">
        <f t="shared" si="55"/>
        <v>0-5</v>
      </c>
      <c r="R657" s="6" t="s">
        <v>159</v>
      </c>
      <c r="S657" s="6">
        <v>5</v>
      </c>
      <c r="T657" t="s">
        <v>169</v>
      </c>
      <c r="U657" s="6" t="s">
        <v>54</v>
      </c>
      <c r="V657" s="6" t="s">
        <v>86</v>
      </c>
      <c r="W657" s="6" t="s">
        <v>56</v>
      </c>
      <c r="X657" s="6"/>
      <c r="Y657" s="6" t="s">
        <v>57</v>
      </c>
      <c r="Z657" s="6" t="s">
        <v>61</v>
      </c>
      <c r="AA657" s="11">
        <v>1</v>
      </c>
      <c r="AJ657" s="12">
        <f t="shared" si="56"/>
        <v>2.5</v>
      </c>
      <c r="AL657" s="13">
        <f t="shared" si="57"/>
        <v>1</v>
      </c>
      <c r="AM657" s="14">
        <v>1.2200000000000001E-2</v>
      </c>
      <c r="AN657" s="14">
        <v>2.95</v>
      </c>
      <c r="AO657" s="13">
        <f t="shared" si="54"/>
        <v>0.18208864169091182</v>
      </c>
      <c r="AQ657" s="12">
        <f t="shared" si="58"/>
        <v>2.5000000000000001E-2</v>
      </c>
    </row>
    <row r="658" spans="1:43" ht="12.75" customHeight="1" x14ac:dyDescent="0.2">
      <c r="A658" s="6">
        <v>144</v>
      </c>
      <c r="B658" s="6">
        <v>8</v>
      </c>
      <c r="C658" s="7">
        <v>40168</v>
      </c>
      <c r="D658" s="6" t="s">
        <v>227</v>
      </c>
      <c r="E658" s="26" t="s">
        <v>228</v>
      </c>
      <c r="F658" s="27" t="s">
        <v>229</v>
      </c>
      <c r="G658" s="27" t="s">
        <v>154</v>
      </c>
      <c r="I658" s="6" t="s">
        <v>100</v>
      </c>
      <c r="J658" s="6">
        <v>2</v>
      </c>
      <c r="K658" s="6">
        <v>6</v>
      </c>
      <c r="L658" s="6" t="s">
        <v>50</v>
      </c>
      <c r="M658" s="6" t="s">
        <v>177</v>
      </c>
      <c r="N658" s="6" t="s">
        <v>236</v>
      </c>
      <c r="O658" s="6" t="s">
        <v>242</v>
      </c>
      <c r="P658" s="10">
        <v>1.5</v>
      </c>
      <c r="Q658" s="10" t="str">
        <f t="shared" si="55"/>
        <v>0-5</v>
      </c>
      <c r="R658" s="6" t="s">
        <v>159</v>
      </c>
      <c r="S658" s="6">
        <v>6</v>
      </c>
      <c r="T658" t="s">
        <v>165</v>
      </c>
      <c r="U658" s="10" t="s">
        <v>54</v>
      </c>
      <c r="V658" s="10" t="s">
        <v>86</v>
      </c>
      <c r="W658" s="10" t="s">
        <v>56</v>
      </c>
      <c r="X658" s="6"/>
      <c r="Y658" s="6" t="s">
        <v>57</v>
      </c>
      <c r="Z658" s="6" t="s">
        <v>61</v>
      </c>
      <c r="AB658" s="11">
        <v>1</v>
      </c>
      <c r="AJ658" s="12">
        <f t="shared" si="56"/>
        <v>7.5</v>
      </c>
      <c r="AL658" s="13">
        <f t="shared" si="57"/>
        <v>1</v>
      </c>
      <c r="AM658" s="14">
        <v>8.3999999999999995E-3</v>
      </c>
      <c r="AN658" s="14">
        <v>3.2</v>
      </c>
      <c r="AO658" s="13">
        <f t="shared" si="54"/>
        <v>5.3024347008870292</v>
      </c>
      <c r="AQ658" s="12">
        <f t="shared" si="58"/>
        <v>2.5000000000000001E-2</v>
      </c>
    </row>
    <row r="659" spans="1:43" ht="12.75" customHeight="1" x14ac:dyDescent="0.2">
      <c r="A659" s="6">
        <v>238</v>
      </c>
      <c r="B659" s="6">
        <v>8</v>
      </c>
      <c r="C659" s="7">
        <v>40168</v>
      </c>
      <c r="D659" s="6" t="s">
        <v>227</v>
      </c>
      <c r="E659" s="26" t="s">
        <v>228</v>
      </c>
      <c r="F659" s="27" t="s">
        <v>229</v>
      </c>
      <c r="G659" s="27" t="s">
        <v>154</v>
      </c>
      <c r="I659" s="6" t="s">
        <v>100</v>
      </c>
      <c r="J659" s="6">
        <v>2</v>
      </c>
      <c r="K659" s="6">
        <v>2</v>
      </c>
      <c r="L659" s="6" t="s">
        <v>50</v>
      </c>
      <c r="M659" s="6" t="s">
        <v>177</v>
      </c>
      <c r="N659" s="6" t="s">
        <v>236</v>
      </c>
      <c r="O659" s="6" t="s">
        <v>242</v>
      </c>
      <c r="P659" s="10">
        <v>1.5</v>
      </c>
      <c r="Q659" s="10" t="str">
        <f t="shared" si="55"/>
        <v>0-5</v>
      </c>
      <c r="R659" s="6" t="s">
        <v>159</v>
      </c>
      <c r="S659" s="6">
        <v>1</v>
      </c>
      <c r="T659" t="s">
        <v>161</v>
      </c>
      <c r="U659" t="s">
        <v>162</v>
      </c>
      <c r="V659" t="s">
        <v>163</v>
      </c>
      <c r="W659" s="20" t="s">
        <v>56</v>
      </c>
      <c r="X659" s="6"/>
      <c r="Y659" s="10" t="s">
        <v>57</v>
      </c>
      <c r="Z659" s="10" t="s">
        <v>61</v>
      </c>
      <c r="AA659" s="11">
        <v>6</v>
      </c>
      <c r="AB659" s="11">
        <v>7</v>
      </c>
      <c r="AC659" s="11">
        <v>21</v>
      </c>
      <c r="AJ659" s="12">
        <f t="shared" si="56"/>
        <v>11.25</v>
      </c>
      <c r="AL659" s="13">
        <f t="shared" si="57"/>
        <v>34</v>
      </c>
      <c r="AM659" s="14">
        <v>1.9300000000000001E-2</v>
      </c>
      <c r="AN659" s="14">
        <v>2.96</v>
      </c>
      <c r="AO659" s="13">
        <f t="shared" si="54"/>
        <v>24.944153790674463</v>
      </c>
      <c r="AQ659" s="12">
        <f t="shared" si="58"/>
        <v>0.85</v>
      </c>
    </row>
    <row r="660" spans="1:43" ht="12.75" customHeight="1" x14ac:dyDescent="0.2">
      <c r="A660" s="6">
        <v>238</v>
      </c>
      <c r="B660" s="6">
        <v>8</v>
      </c>
      <c r="C660" s="7">
        <v>40168</v>
      </c>
      <c r="D660" s="6" t="s">
        <v>227</v>
      </c>
      <c r="E660" s="26" t="s">
        <v>228</v>
      </c>
      <c r="F660" s="27" t="s">
        <v>229</v>
      </c>
      <c r="G660" s="27" t="s">
        <v>154</v>
      </c>
      <c r="I660" s="6" t="s">
        <v>100</v>
      </c>
      <c r="J660" s="6">
        <v>2</v>
      </c>
      <c r="K660" s="6">
        <v>2</v>
      </c>
      <c r="L660" s="6" t="s">
        <v>50</v>
      </c>
      <c r="M660" s="6" t="s">
        <v>177</v>
      </c>
      <c r="N660" s="6" t="s">
        <v>236</v>
      </c>
      <c r="O660" s="6" t="s">
        <v>242</v>
      </c>
      <c r="P660" s="10">
        <v>1.5</v>
      </c>
      <c r="Q660" s="10" t="str">
        <f t="shared" si="55"/>
        <v>0-5</v>
      </c>
      <c r="R660" s="6" t="s">
        <v>159</v>
      </c>
      <c r="S660" s="6">
        <v>2</v>
      </c>
      <c r="T660" s="20" t="s">
        <v>178</v>
      </c>
      <c r="U660" s="16" t="s">
        <v>75</v>
      </c>
      <c r="V660" t="s">
        <v>163</v>
      </c>
      <c r="W660" t="s">
        <v>56</v>
      </c>
      <c r="X660" s="6"/>
      <c r="Y660" s="6" t="s">
        <v>57</v>
      </c>
      <c r="Z660" s="6" t="s">
        <v>61</v>
      </c>
      <c r="AB660" s="11">
        <v>1</v>
      </c>
      <c r="AJ660" s="12">
        <f t="shared" si="56"/>
        <v>7.5</v>
      </c>
      <c r="AL660" s="13">
        <f t="shared" si="57"/>
        <v>1</v>
      </c>
      <c r="AM660" s="14">
        <v>2.46E-2</v>
      </c>
      <c r="AN660" s="14">
        <v>2.85</v>
      </c>
      <c r="AO660" s="13">
        <f t="shared" si="54"/>
        <v>7.671136449313793</v>
      </c>
      <c r="AP660" s="13">
        <f>AO660*AL660</f>
        <v>7.671136449313793</v>
      </c>
      <c r="AQ660" s="12">
        <f t="shared" si="58"/>
        <v>2.5000000000000001E-2</v>
      </c>
    </row>
    <row r="661" spans="1:43" ht="12.75" customHeight="1" x14ac:dyDescent="0.2">
      <c r="A661" s="6">
        <v>238</v>
      </c>
      <c r="B661" s="6">
        <v>8</v>
      </c>
      <c r="C661" s="7">
        <v>40168</v>
      </c>
      <c r="D661" s="6" t="s">
        <v>227</v>
      </c>
      <c r="E661" s="26" t="s">
        <v>228</v>
      </c>
      <c r="F661" s="27" t="s">
        <v>229</v>
      </c>
      <c r="G661" s="27" t="s">
        <v>154</v>
      </c>
      <c r="I661" s="6" t="s">
        <v>100</v>
      </c>
      <c r="J661" s="6">
        <v>2</v>
      </c>
      <c r="K661" s="6">
        <v>2</v>
      </c>
      <c r="L661" s="6" t="s">
        <v>50</v>
      </c>
      <c r="M661" s="6" t="s">
        <v>177</v>
      </c>
      <c r="N661" s="6" t="s">
        <v>236</v>
      </c>
      <c r="O661" s="6" t="s">
        <v>242</v>
      </c>
      <c r="P661" s="10">
        <v>1.5</v>
      </c>
      <c r="Q661" s="10" t="str">
        <f t="shared" si="55"/>
        <v>0-5</v>
      </c>
      <c r="R661" s="6" t="s">
        <v>159</v>
      </c>
      <c r="S661" s="6">
        <v>3</v>
      </c>
      <c r="T661" s="16" t="s">
        <v>113</v>
      </c>
      <c r="U661" s="6" t="s">
        <v>114</v>
      </c>
      <c r="V661" s="16" t="s">
        <v>115</v>
      </c>
      <c r="W661" s="16" t="s">
        <v>56</v>
      </c>
      <c r="X661" s="6"/>
      <c r="Y661" s="6" t="s">
        <v>57</v>
      </c>
      <c r="Z661" s="6" t="s">
        <v>64</v>
      </c>
      <c r="AE661" s="11">
        <v>1</v>
      </c>
      <c r="AJ661" s="12">
        <f t="shared" si="56"/>
        <v>35</v>
      </c>
      <c r="AK661">
        <f>AJ661/1.16064</f>
        <v>30.155776123518063</v>
      </c>
      <c r="AL661" s="13">
        <f t="shared" si="57"/>
        <v>1</v>
      </c>
      <c r="AM661" s="14">
        <v>5.2400000000000002E-2</v>
      </c>
      <c r="AN661" s="14">
        <v>2.69</v>
      </c>
      <c r="AO661" s="13">
        <f t="shared" si="54"/>
        <v>746.23278648304222</v>
      </c>
      <c r="AQ661" s="12">
        <f t="shared" si="58"/>
        <v>2.5000000000000001E-2</v>
      </c>
    </row>
    <row r="662" spans="1:43" ht="12.75" customHeight="1" x14ac:dyDescent="0.2">
      <c r="A662" s="6">
        <v>239</v>
      </c>
      <c r="B662" s="6">
        <v>8</v>
      </c>
      <c r="C662" s="7">
        <v>40168</v>
      </c>
      <c r="D662" s="6" t="s">
        <v>227</v>
      </c>
      <c r="E662" s="26" t="s">
        <v>228</v>
      </c>
      <c r="F662" s="27" t="s">
        <v>229</v>
      </c>
      <c r="G662" s="27" t="s">
        <v>154</v>
      </c>
      <c r="I662" s="6" t="s">
        <v>100</v>
      </c>
      <c r="J662" s="6">
        <v>2</v>
      </c>
      <c r="K662" s="6">
        <v>3</v>
      </c>
      <c r="L662" s="6" t="s">
        <v>50</v>
      </c>
      <c r="M662" s="6" t="s">
        <v>177</v>
      </c>
      <c r="N662" s="6" t="s">
        <v>236</v>
      </c>
      <c r="O662" s="6" t="s">
        <v>242</v>
      </c>
      <c r="P662" s="10">
        <v>1.5</v>
      </c>
      <c r="Q662" s="10" t="str">
        <f t="shared" si="55"/>
        <v>0-5</v>
      </c>
      <c r="R662" s="6" t="s">
        <v>102</v>
      </c>
      <c r="S662" s="6">
        <v>1</v>
      </c>
      <c r="T662" t="s">
        <v>161</v>
      </c>
      <c r="U662" t="s">
        <v>162</v>
      </c>
      <c r="V662" t="s">
        <v>163</v>
      </c>
      <c r="W662" s="20" t="s">
        <v>56</v>
      </c>
      <c r="X662" s="6"/>
      <c r="Y662" s="10" t="s">
        <v>57</v>
      </c>
      <c r="Z662" s="10" t="s">
        <v>61</v>
      </c>
      <c r="AA662" s="11">
        <v>4</v>
      </c>
      <c r="AB662" s="11">
        <v>6</v>
      </c>
      <c r="AC662" s="11">
        <v>15</v>
      </c>
      <c r="AJ662" s="12">
        <f t="shared" si="56"/>
        <v>11.2</v>
      </c>
      <c r="AL662" s="13">
        <f t="shared" si="57"/>
        <v>25</v>
      </c>
      <c r="AM662" s="14">
        <v>1.9300000000000001E-2</v>
      </c>
      <c r="AN662" s="14">
        <v>2.96</v>
      </c>
      <c r="AO662" s="13">
        <f t="shared" si="54"/>
        <v>24.617426850684161</v>
      </c>
      <c r="AQ662" s="12">
        <f t="shared" si="58"/>
        <v>0.625</v>
      </c>
    </row>
    <row r="663" spans="1:43" ht="12.75" customHeight="1" x14ac:dyDescent="0.2">
      <c r="A663" s="6">
        <v>239</v>
      </c>
      <c r="B663" s="6">
        <v>8</v>
      </c>
      <c r="C663" s="7">
        <v>40168</v>
      </c>
      <c r="D663" s="6" t="s">
        <v>227</v>
      </c>
      <c r="E663" s="26" t="s">
        <v>228</v>
      </c>
      <c r="F663" s="27" t="s">
        <v>229</v>
      </c>
      <c r="G663" s="27" t="s">
        <v>154</v>
      </c>
      <c r="I663" s="6" t="s">
        <v>100</v>
      </c>
      <c r="J663" s="6">
        <v>2</v>
      </c>
      <c r="K663" s="6">
        <v>3</v>
      </c>
      <c r="L663" s="6" t="s">
        <v>50</v>
      </c>
      <c r="M663" s="6" t="s">
        <v>177</v>
      </c>
      <c r="N663" s="6" t="s">
        <v>236</v>
      </c>
      <c r="O663" s="6" t="s">
        <v>242</v>
      </c>
      <c r="P663" s="10">
        <v>1.5</v>
      </c>
      <c r="Q663" s="10" t="str">
        <f t="shared" si="55"/>
        <v>0-5</v>
      </c>
      <c r="R663" s="6" t="s">
        <v>102</v>
      </c>
      <c r="S663" s="6">
        <v>2</v>
      </c>
      <c r="T663" s="19" t="s">
        <v>232</v>
      </c>
      <c r="U663" s="6" t="s">
        <v>195</v>
      </c>
      <c r="V663" s="6" t="s">
        <v>233</v>
      </c>
      <c r="W663" s="6" t="s">
        <v>234</v>
      </c>
      <c r="X663" s="6"/>
      <c r="Y663" s="6" t="s">
        <v>57</v>
      </c>
      <c r="Z663" s="6" t="s">
        <v>58</v>
      </c>
      <c r="AB663" s="11">
        <v>30</v>
      </c>
      <c r="AJ663" s="12">
        <f t="shared" si="56"/>
        <v>7.5</v>
      </c>
      <c r="AK663" s="12">
        <f>(AJ663-0.3)/1/11</f>
        <v>0.65454545454545454</v>
      </c>
      <c r="AL663" s="13">
        <f t="shared" si="57"/>
        <v>30</v>
      </c>
      <c r="AM663" s="13">
        <v>0.3</v>
      </c>
      <c r="AN663" s="13">
        <v>1.1100000000000001</v>
      </c>
      <c r="AO663" s="13">
        <f t="shared" si="54"/>
        <v>2.8082725642008981</v>
      </c>
      <c r="AQ663" s="12">
        <f t="shared" si="58"/>
        <v>0.75</v>
      </c>
    </row>
    <row r="664" spans="1:43" ht="12.75" customHeight="1" x14ac:dyDescent="0.2">
      <c r="A664" s="6">
        <v>239</v>
      </c>
      <c r="B664" s="6">
        <v>8</v>
      </c>
      <c r="C664" s="7">
        <v>40168</v>
      </c>
      <c r="D664" s="6" t="s">
        <v>227</v>
      </c>
      <c r="E664" s="26" t="s">
        <v>228</v>
      </c>
      <c r="F664" s="27" t="s">
        <v>229</v>
      </c>
      <c r="G664" s="27" t="s">
        <v>154</v>
      </c>
      <c r="I664" s="6" t="s">
        <v>100</v>
      </c>
      <c r="J664" s="6">
        <v>2</v>
      </c>
      <c r="K664" s="6">
        <v>3</v>
      </c>
      <c r="L664" s="6" t="s">
        <v>50</v>
      </c>
      <c r="M664" s="6" t="s">
        <v>177</v>
      </c>
      <c r="N664" s="6" t="s">
        <v>236</v>
      </c>
      <c r="O664" s="6" t="s">
        <v>242</v>
      </c>
      <c r="P664" s="10">
        <v>1.5</v>
      </c>
      <c r="Q664" s="10" t="str">
        <f t="shared" si="55"/>
        <v>0-5</v>
      </c>
      <c r="R664" s="6" t="s">
        <v>102</v>
      </c>
      <c r="S664" s="6">
        <v>3</v>
      </c>
      <c r="T664" t="s">
        <v>139</v>
      </c>
      <c r="U664" t="s">
        <v>54</v>
      </c>
      <c r="V664" t="s">
        <v>63</v>
      </c>
      <c r="W664" t="s">
        <v>56</v>
      </c>
      <c r="X664" s="6"/>
      <c r="Y664" s="6" t="s">
        <v>57</v>
      </c>
      <c r="Z664" s="6" t="s">
        <v>58</v>
      </c>
      <c r="AA664" s="11">
        <v>10</v>
      </c>
      <c r="AC664" s="11">
        <v>6</v>
      </c>
      <c r="AJ664" s="12">
        <f t="shared" si="56"/>
        <v>7.1875</v>
      </c>
      <c r="AK664">
        <f>AJ664/1.15476</f>
        <v>6.2242370709065087</v>
      </c>
      <c r="AL664" s="13">
        <f t="shared" si="57"/>
        <v>16</v>
      </c>
      <c r="AM664" s="14">
        <v>3.9E-2</v>
      </c>
      <c r="AN664" s="14">
        <v>2.91</v>
      </c>
      <c r="AO664" s="13">
        <f t="shared" si="54"/>
        <v>12.12568195516412</v>
      </c>
      <c r="AQ664" s="12">
        <f t="shared" si="58"/>
        <v>0.4</v>
      </c>
    </row>
    <row r="665" spans="1:43" ht="12.75" customHeight="1" x14ac:dyDescent="0.2">
      <c r="A665" s="6">
        <v>239</v>
      </c>
      <c r="B665" s="6">
        <v>8</v>
      </c>
      <c r="C665" s="7">
        <v>40168</v>
      </c>
      <c r="D665" s="6" t="s">
        <v>227</v>
      </c>
      <c r="E665" s="26" t="s">
        <v>228</v>
      </c>
      <c r="F665" s="27" t="s">
        <v>229</v>
      </c>
      <c r="G665" s="27" t="s">
        <v>154</v>
      </c>
      <c r="I665" s="6" t="s">
        <v>100</v>
      </c>
      <c r="J665" s="6">
        <v>2</v>
      </c>
      <c r="K665" s="6">
        <v>3</v>
      </c>
      <c r="L665" s="6" t="s">
        <v>50</v>
      </c>
      <c r="M665" s="6" t="s">
        <v>177</v>
      </c>
      <c r="N665" s="6" t="s">
        <v>236</v>
      </c>
      <c r="O665" s="6" t="s">
        <v>242</v>
      </c>
      <c r="P665" s="10">
        <v>1.5</v>
      </c>
      <c r="Q665" s="10" t="str">
        <f t="shared" si="55"/>
        <v>0-5</v>
      </c>
      <c r="R665" s="6" t="s">
        <v>102</v>
      </c>
      <c r="S665" s="6">
        <v>4</v>
      </c>
      <c r="T665" s="20" t="s">
        <v>178</v>
      </c>
      <c r="U665" s="16" t="s">
        <v>75</v>
      </c>
      <c r="V665" t="s">
        <v>163</v>
      </c>
      <c r="W665" t="s">
        <v>56</v>
      </c>
      <c r="X665" s="6"/>
      <c r="Y665" s="6" t="s">
        <v>57</v>
      </c>
      <c r="Z665" s="6" t="s">
        <v>61</v>
      </c>
      <c r="AA665" s="11">
        <v>3</v>
      </c>
      <c r="AB665" s="11">
        <v>1</v>
      </c>
      <c r="AJ665" s="12">
        <f t="shared" si="56"/>
        <v>3.75</v>
      </c>
      <c r="AL665" s="13">
        <f t="shared" si="57"/>
        <v>4</v>
      </c>
      <c r="AM665" s="14">
        <v>2.46E-2</v>
      </c>
      <c r="AN665" s="14">
        <v>2.85</v>
      </c>
      <c r="AO665" s="13">
        <f t="shared" si="54"/>
        <v>1.0639573525281889</v>
      </c>
      <c r="AP665" s="13">
        <f>AO665*AL665</f>
        <v>4.2558294101127556</v>
      </c>
      <c r="AQ665" s="12">
        <f t="shared" si="58"/>
        <v>0.1</v>
      </c>
    </row>
    <row r="666" spans="1:43" ht="12.75" customHeight="1" x14ac:dyDescent="0.2">
      <c r="A666" s="6">
        <v>239</v>
      </c>
      <c r="B666" s="6">
        <v>8</v>
      </c>
      <c r="C666" s="7">
        <v>40168</v>
      </c>
      <c r="D666" s="6" t="s">
        <v>227</v>
      </c>
      <c r="E666" s="26" t="s">
        <v>228</v>
      </c>
      <c r="F666" s="27" t="s">
        <v>229</v>
      </c>
      <c r="G666" s="27" t="s">
        <v>154</v>
      </c>
      <c r="I666" s="6" t="s">
        <v>100</v>
      </c>
      <c r="J666" s="6">
        <v>2</v>
      </c>
      <c r="K666" s="6">
        <v>3</v>
      </c>
      <c r="L666" s="6" t="s">
        <v>50</v>
      </c>
      <c r="M666" s="6" t="s">
        <v>177</v>
      </c>
      <c r="N666" s="6" t="s">
        <v>236</v>
      </c>
      <c r="O666" s="6" t="s">
        <v>242</v>
      </c>
      <c r="P666" s="10">
        <v>1.5</v>
      </c>
      <c r="Q666" s="10" t="str">
        <f t="shared" si="55"/>
        <v>0-5</v>
      </c>
      <c r="R666" s="6" t="s">
        <v>102</v>
      </c>
      <c r="S666" s="6">
        <v>5</v>
      </c>
      <c r="T666" t="s">
        <v>244</v>
      </c>
      <c r="U666" t="s">
        <v>69</v>
      </c>
      <c r="V666" t="s">
        <v>84</v>
      </c>
      <c r="W666" t="s">
        <v>56</v>
      </c>
      <c r="X666" s="6"/>
      <c r="Y666" s="6" t="s">
        <v>77</v>
      </c>
      <c r="Z666" s="6" t="s">
        <v>64</v>
      </c>
      <c r="AE666" s="11">
        <v>2</v>
      </c>
      <c r="AJ666" s="12">
        <f t="shared" si="56"/>
        <v>35</v>
      </c>
      <c r="AL666" s="13">
        <f t="shared" si="57"/>
        <v>2</v>
      </c>
      <c r="AM666" s="14">
        <v>1.5900000000000001E-2</v>
      </c>
      <c r="AN666" s="14">
        <v>2.9980000000000002</v>
      </c>
      <c r="AO666" s="13">
        <f t="shared" si="54"/>
        <v>676.88224316580556</v>
      </c>
      <c r="AQ666" s="12">
        <f t="shared" si="58"/>
        <v>0.05</v>
      </c>
    </row>
    <row r="667" spans="1:43" ht="12.75" customHeight="1" x14ac:dyDescent="0.2">
      <c r="A667" s="6">
        <v>239</v>
      </c>
      <c r="B667" s="6">
        <v>8</v>
      </c>
      <c r="C667" s="7">
        <v>40168</v>
      </c>
      <c r="D667" s="6" t="s">
        <v>227</v>
      </c>
      <c r="E667" s="26" t="s">
        <v>228</v>
      </c>
      <c r="F667" s="27" t="s">
        <v>229</v>
      </c>
      <c r="G667" s="27" t="s">
        <v>154</v>
      </c>
      <c r="I667" s="6" t="s">
        <v>100</v>
      </c>
      <c r="J667" s="6">
        <v>2</v>
      </c>
      <c r="K667" s="6">
        <v>3</v>
      </c>
      <c r="L667" s="6" t="s">
        <v>50</v>
      </c>
      <c r="M667" s="6" t="s">
        <v>177</v>
      </c>
      <c r="N667" s="6" t="s">
        <v>236</v>
      </c>
      <c r="O667" s="6" t="s">
        <v>242</v>
      </c>
      <c r="P667" s="10">
        <v>1.5</v>
      </c>
      <c r="Q667" s="10" t="str">
        <f t="shared" si="55"/>
        <v>0-5</v>
      </c>
      <c r="R667" s="6" t="s">
        <v>102</v>
      </c>
      <c r="S667" s="6">
        <v>6</v>
      </c>
      <c r="T667" s="19" t="s">
        <v>245</v>
      </c>
      <c r="U667" s="6" t="s">
        <v>72</v>
      </c>
      <c r="V667" s="16" t="s">
        <v>222</v>
      </c>
      <c r="W667" s="16" t="s">
        <v>89</v>
      </c>
      <c r="X667" s="6"/>
      <c r="Y667" s="6" t="s">
        <v>57</v>
      </c>
      <c r="Z667" s="6" t="s">
        <v>61</v>
      </c>
      <c r="AF667" s="11">
        <v>1</v>
      </c>
      <c r="AJ667" s="12">
        <f t="shared" si="56"/>
        <v>45</v>
      </c>
      <c r="AL667" s="13">
        <f t="shared" si="57"/>
        <v>1</v>
      </c>
      <c r="AM667" s="14">
        <v>0.28499999999999998</v>
      </c>
      <c r="AN667" s="14">
        <v>2.3450000000000002</v>
      </c>
      <c r="AO667" s="13">
        <f t="shared" si="54"/>
        <v>2145.9925246522207</v>
      </c>
      <c r="AQ667" s="12">
        <f t="shared" si="58"/>
        <v>2.5000000000000001E-2</v>
      </c>
    </row>
    <row r="668" spans="1:43" ht="12.75" customHeight="1" x14ac:dyDescent="0.2">
      <c r="A668" s="6">
        <v>239</v>
      </c>
      <c r="B668" s="6">
        <v>8</v>
      </c>
      <c r="C668" s="7">
        <v>40168</v>
      </c>
      <c r="D668" s="6" t="s">
        <v>227</v>
      </c>
      <c r="E668" s="26" t="s">
        <v>228</v>
      </c>
      <c r="F668" s="27" t="s">
        <v>229</v>
      </c>
      <c r="G668" s="27" t="s">
        <v>154</v>
      </c>
      <c r="I668" s="6" t="s">
        <v>100</v>
      </c>
      <c r="J668" s="6">
        <v>2</v>
      </c>
      <c r="K668" s="6">
        <v>3</v>
      </c>
      <c r="L668" s="6" t="s">
        <v>50</v>
      </c>
      <c r="M668" s="6" t="s">
        <v>177</v>
      </c>
      <c r="N668" s="6" t="s">
        <v>236</v>
      </c>
      <c r="O668" s="6" t="s">
        <v>242</v>
      </c>
      <c r="P668" s="10">
        <v>1.5</v>
      </c>
      <c r="Q668" s="10" t="str">
        <f t="shared" si="55"/>
        <v>0-5</v>
      </c>
      <c r="R668" s="6" t="s">
        <v>102</v>
      </c>
      <c r="S668" s="6">
        <v>7</v>
      </c>
      <c r="T668" s="16" t="s">
        <v>160</v>
      </c>
      <c r="U668" t="s">
        <v>54</v>
      </c>
      <c r="V668" s="16" t="s">
        <v>63</v>
      </c>
      <c r="W668" s="16" t="s">
        <v>56</v>
      </c>
      <c r="X668" s="6"/>
      <c r="Y668" s="6" t="s">
        <v>57</v>
      </c>
      <c r="Z668" s="6" t="s">
        <v>58</v>
      </c>
      <c r="AA668" s="11">
        <v>1</v>
      </c>
      <c r="AJ668" s="12">
        <f t="shared" si="56"/>
        <v>2.5</v>
      </c>
      <c r="AK668" s="14">
        <f>AJ668/1.11359</f>
        <v>2.2449914241327598</v>
      </c>
      <c r="AL668" s="13">
        <f t="shared" si="57"/>
        <v>1</v>
      </c>
      <c r="AM668" s="14">
        <v>1.4800000000000001E-2</v>
      </c>
      <c r="AN668" s="14">
        <v>3.1669999999999998</v>
      </c>
      <c r="AO668" s="13">
        <f t="shared" si="54"/>
        <v>0.26948693987927341</v>
      </c>
      <c r="AQ668" s="12">
        <f t="shared" si="58"/>
        <v>2.5000000000000001E-2</v>
      </c>
    </row>
    <row r="669" spans="1:43" ht="12.75" customHeight="1" x14ac:dyDescent="0.2">
      <c r="A669" s="6">
        <v>240</v>
      </c>
      <c r="B669" s="6">
        <v>8</v>
      </c>
      <c r="C669" s="7">
        <v>40168</v>
      </c>
      <c r="D669" s="6" t="s">
        <v>227</v>
      </c>
      <c r="E669" s="26" t="s">
        <v>228</v>
      </c>
      <c r="F669" s="27" t="s">
        <v>229</v>
      </c>
      <c r="G669" s="27" t="s">
        <v>154</v>
      </c>
      <c r="I669" s="6" t="s">
        <v>100</v>
      </c>
      <c r="J669" s="6">
        <v>1</v>
      </c>
      <c r="K669" s="6">
        <v>1</v>
      </c>
      <c r="L669" s="6" t="s">
        <v>50</v>
      </c>
      <c r="M669" s="6" t="s">
        <v>177</v>
      </c>
      <c r="N669" s="6" t="s">
        <v>236</v>
      </c>
      <c r="O669" s="6" t="s">
        <v>237</v>
      </c>
      <c r="P669" s="10">
        <v>3</v>
      </c>
      <c r="Q669" s="10" t="str">
        <f t="shared" si="55"/>
        <v>0-5</v>
      </c>
      <c r="R669" s="10" t="s">
        <v>159</v>
      </c>
      <c r="S669" s="6">
        <v>1</v>
      </c>
      <c r="T669" t="s">
        <v>161</v>
      </c>
      <c r="U669" t="s">
        <v>162</v>
      </c>
      <c r="V669" t="s">
        <v>163</v>
      </c>
      <c r="W669" s="20" t="s">
        <v>56</v>
      </c>
      <c r="X669" s="6"/>
      <c r="AB669" s="11">
        <v>3</v>
      </c>
      <c r="AC669" s="11">
        <v>10</v>
      </c>
      <c r="AJ669" s="12">
        <f t="shared" si="56"/>
        <v>13.26923076923077</v>
      </c>
      <c r="AM669" s="14">
        <v>1.9300000000000001E-2</v>
      </c>
      <c r="AN669" s="14">
        <v>2.96</v>
      </c>
      <c r="AO669" s="13">
        <f t="shared" si="54"/>
        <v>40.661249525303354</v>
      </c>
    </row>
    <row r="670" spans="1:43" ht="12.75" customHeight="1" x14ac:dyDescent="0.2">
      <c r="A670" s="6">
        <v>240</v>
      </c>
      <c r="B670" s="6">
        <v>8</v>
      </c>
      <c r="C670" s="7">
        <v>40168</v>
      </c>
      <c r="D670" s="6" t="s">
        <v>227</v>
      </c>
      <c r="E670" s="26" t="s">
        <v>228</v>
      </c>
      <c r="F670" s="27" t="s">
        <v>229</v>
      </c>
      <c r="G670" s="27" t="s">
        <v>154</v>
      </c>
      <c r="I670" s="6" t="s">
        <v>100</v>
      </c>
      <c r="J670" s="6">
        <v>1</v>
      </c>
      <c r="K670" s="6">
        <v>1</v>
      </c>
      <c r="L670" s="6" t="s">
        <v>50</v>
      </c>
      <c r="M670" s="6" t="s">
        <v>177</v>
      </c>
      <c r="N670" s="6" t="s">
        <v>236</v>
      </c>
      <c r="O670" s="6" t="s">
        <v>237</v>
      </c>
      <c r="P670" s="10">
        <v>3</v>
      </c>
      <c r="Q670" s="10" t="str">
        <f t="shared" si="55"/>
        <v>0-5</v>
      </c>
      <c r="R670" s="10" t="s">
        <v>159</v>
      </c>
      <c r="S670" s="6">
        <v>2</v>
      </c>
      <c r="T670" s="20" t="s">
        <v>178</v>
      </c>
      <c r="U670" s="16" t="s">
        <v>75</v>
      </c>
      <c r="V670" t="s">
        <v>163</v>
      </c>
      <c r="W670" t="s">
        <v>56</v>
      </c>
      <c r="X670" s="6"/>
      <c r="AB670" s="11">
        <v>3</v>
      </c>
      <c r="AJ670" s="12">
        <f t="shared" si="56"/>
        <v>7.5</v>
      </c>
      <c r="AL670" s="13">
        <f>SUM(AA670:AI670)</f>
        <v>3</v>
      </c>
      <c r="AM670" s="14">
        <v>2.46E-2</v>
      </c>
      <c r="AN670" s="14">
        <v>2.85</v>
      </c>
      <c r="AO670" s="13">
        <f t="shared" si="54"/>
        <v>7.671136449313793</v>
      </c>
      <c r="AP670" s="13">
        <f>AO670*AL670</f>
        <v>23.01340934794138</v>
      </c>
    </row>
    <row r="671" spans="1:43" ht="12.75" customHeight="1" x14ac:dyDescent="0.2">
      <c r="A671" s="6">
        <v>240</v>
      </c>
      <c r="B671" s="6">
        <v>8</v>
      </c>
      <c r="C671" s="7">
        <v>40168</v>
      </c>
      <c r="D671" s="6" t="s">
        <v>227</v>
      </c>
      <c r="E671" s="26" t="s">
        <v>228</v>
      </c>
      <c r="F671" s="27" t="s">
        <v>229</v>
      </c>
      <c r="G671" s="27" t="s">
        <v>154</v>
      </c>
      <c r="I671" s="6" t="s">
        <v>100</v>
      </c>
      <c r="J671" s="6">
        <v>1</v>
      </c>
      <c r="K671" s="6">
        <v>1</v>
      </c>
      <c r="L671" s="6" t="s">
        <v>50</v>
      </c>
      <c r="M671" s="6" t="s">
        <v>177</v>
      </c>
      <c r="N671" s="6" t="s">
        <v>236</v>
      </c>
      <c r="O671" s="6" t="s">
        <v>237</v>
      </c>
      <c r="P671" s="10">
        <v>3</v>
      </c>
      <c r="Q671" s="10" t="str">
        <f t="shared" si="55"/>
        <v>0-5</v>
      </c>
      <c r="R671" s="10" t="s">
        <v>159</v>
      </c>
      <c r="S671" s="6">
        <v>3</v>
      </c>
      <c r="T671" t="s">
        <v>244</v>
      </c>
      <c r="U671" t="s">
        <v>69</v>
      </c>
      <c r="V671" t="s">
        <v>84</v>
      </c>
      <c r="W671" t="s">
        <v>56</v>
      </c>
      <c r="X671" s="6"/>
      <c r="AE671" s="11">
        <v>1</v>
      </c>
      <c r="AJ671" s="12">
        <f t="shared" si="56"/>
        <v>35</v>
      </c>
      <c r="AM671" s="14">
        <v>1.5900000000000001E-2</v>
      </c>
      <c r="AN671" s="14">
        <v>2.9980000000000002</v>
      </c>
      <c r="AO671" s="13">
        <f t="shared" si="54"/>
        <v>676.88224316580556</v>
      </c>
    </row>
    <row r="672" spans="1:43" ht="12.75" customHeight="1" x14ac:dyDescent="0.2">
      <c r="A672" s="6">
        <v>240</v>
      </c>
      <c r="B672" s="6">
        <v>8</v>
      </c>
      <c r="C672" s="7">
        <v>40168</v>
      </c>
      <c r="D672" s="6" t="s">
        <v>227</v>
      </c>
      <c r="E672" s="26" t="s">
        <v>228</v>
      </c>
      <c r="F672" s="27" t="s">
        <v>229</v>
      </c>
      <c r="G672" s="27" t="s">
        <v>154</v>
      </c>
      <c r="I672" s="6" t="s">
        <v>100</v>
      </c>
      <c r="J672" s="6">
        <v>1</v>
      </c>
      <c r="K672" s="6">
        <v>1</v>
      </c>
      <c r="L672" s="6" t="s">
        <v>50</v>
      </c>
      <c r="M672" s="6" t="s">
        <v>177</v>
      </c>
      <c r="N672" s="6" t="s">
        <v>236</v>
      </c>
      <c r="O672" s="6" t="s">
        <v>237</v>
      </c>
      <c r="P672" s="10">
        <v>3</v>
      </c>
      <c r="Q672" s="10" t="str">
        <f t="shared" si="55"/>
        <v>0-5</v>
      </c>
      <c r="R672" s="10" t="s">
        <v>159</v>
      </c>
      <c r="S672" s="6">
        <v>4</v>
      </c>
      <c r="T672" t="s">
        <v>139</v>
      </c>
      <c r="U672" t="s">
        <v>54</v>
      </c>
      <c r="V672" t="s">
        <v>63</v>
      </c>
      <c r="W672" t="s">
        <v>56</v>
      </c>
      <c r="X672" s="6"/>
      <c r="AC672" s="11">
        <v>3</v>
      </c>
      <c r="AJ672" s="12">
        <f t="shared" si="56"/>
        <v>15</v>
      </c>
      <c r="AK672">
        <f>AJ672/1.15476</f>
        <v>12.9897121479788</v>
      </c>
      <c r="AM672" s="14">
        <v>3.9E-2</v>
      </c>
      <c r="AN672" s="14">
        <v>2.91</v>
      </c>
      <c r="AO672" s="13">
        <f t="shared" si="54"/>
        <v>103.15497327409354</v>
      </c>
    </row>
    <row r="673" spans="1:41" ht="12.75" customHeight="1" x14ac:dyDescent="0.2">
      <c r="A673" s="6">
        <v>240</v>
      </c>
      <c r="B673" s="6">
        <v>8</v>
      </c>
      <c r="C673" s="7">
        <v>40168</v>
      </c>
      <c r="D673" s="6" t="s">
        <v>227</v>
      </c>
      <c r="E673" s="26" t="s">
        <v>228</v>
      </c>
      <c r="F673" s="27" t="s">
        <v>229</v>
      </c>
      <c r="G673" s="27" t="s">
        <v>154</v>
      </c>
      <c r="I673" s="6" t="s">
        <v>100</v>
      </c>
      <c r="J673" s="6">
        <v>1</v>
      </c>
      <c r="K673" s="6">
        <v>1</v>
      </c>
      <c r="L673" s="6" t="s">
        <v>50</v>
      </c>
      <c r="M673" s="6" t="s">
        <v>177</v>
      </c>
      <c r="N673" s="6" t="s">
        <v>236</v>
      </c>
      <c r="O673" s="6" t="s">
        <v>237</v>
      </c>
      <c r="P673" s="10">
        <v>3</v>
      </c>
      <c r="Q673" s="10" t="str">
        <f t="shared" si="55"/>
        <v>0-5</v>
      </c>
      <c r="R673" s="10" t="s">
        <v>159</v>
      </c>
      <c r="S673" s="6">
        <v>5</v>
      </c>
      <c r="T673" s="19" t="s">
        <v>246</v>
      </c>
      <c r="U673" s="16" t="s">
        <v>75</v>
      </c>
      <c r="V673" s="16" t="s">
        <v>107</v>
      </c>
      <c r="W673" s="16" t="s">
        <v>56</v>
      </c>
      <c r="X673" s="6"/>
      <c r="AA673" s="11">
        <v>3</v>
      </c>
      <c r="AJ673" s="12">
        <f t="shared" si="56"/>
        <v>2.5</v>
      </c>
      <c r="AM673" s="14">
        <v>3.5000000000000001E-3</v>
      </c>
      <c r="AN673" s="14">
        <v>3.766</v>
      </c>
      <c r="AO673" s="13">
        <f t="shared" si="54"/>
        <v>0.11033419151203873</v>
      </c>
    </row>
    <row r="674" spans="1:41" ht="12.75" customHeight="1" x14ac:dyDescent="0.2">
      <c r="A674" s="6">
        <v>240</v>
      </c>
      <c r="B674" s="6">
        <v>8</v>
      </c>
      <c r="C674" s="7">
        <v>40168</v>
      </c>
      <c r="D674" s="6" t="s">
        <v>227</v>
      </c>
      <c r="E674" s="26" t="s">
        <v>228</v>
      </c>
      <c r="F674" s="27" t="s">
        <v>229</v>
      </c>
      <c r="G674" s="27" t="s">
        <v>154</v>
      </c>
      <c r="I674" s="6" t="s">
        <v>100</v>
      </c>
      <c r="J674" s="6">
        <v>1</v>
      </c>
      <c r="K674" s="6">
        <v>1</v>
      </c>
      <c r="L674" s="6" t="s">
        <v>50</v>
      </c>
      <c r="M674" s="6" t="s">
        <v>177</v>
      </c>
      <c r="N674" s="6" t="s">
        <v>236</v>
      </c>
      <c r="O674" s="6" t="s">
        <v>237</v>
      </c>
      <c r="P674" s="10">
        <v>3</v>
      </c>
      <c r="Q674" s="10" t="str">
        <f t="shared" si="55"/>
        <v>0-5</v>
      </c>
      <c r="R674" s="10" t="s">
        <v>159</v>
      </c>
      <c r="S674" s="6">
        <v>6</v>
      </c>
      <c r="T674" s="16" t="s">
        <v>122</v>
      </c>
      <c r="U674" s="16" t="s">
        <v>75</v>
      </c>
      <c r="V674" s="16" t="s">
        <v>107</v>
      </c>
      <c r="W674" s="16" t="s">
        <v>56</v>
      </c>
      <c r="X674" s="6"/>
      <c r="AA674" s="11">
        <v>3</v>
      </c>
      <c r="AJ674" s="12">
        <f t="shared" si="56"/>
        <v>2.5</v>
      </c>
      <c r="AM674" s="14">
        <v>9.2999999999999992E-3</v>
      </c>
      <c r="AN674" s="14">
        <v>3.03</v>
      </c>
      <c r="AO674" s="13">
        <f t="shared" si="54"/>
        <v>0.14936236267050898</v>
      </c>
    </row>
    <row r="675" spans="1:41" ht="12.75" customHeight="1" x14ac:dyDescent="0.2">
      <c r="A675" s="6">
        <v>241</v>
      </c>
      <c r="B675" s="6">
        <v>8</v>
      </c>
      <c r="C675" s="7">
        <v>40168</v>
      </c>
      <c r="D675" s="6" t="s">
        <v>227</v>
      </c>
      <c r="E675" s="26" t="s">
        <v>228</v>
      </c>
      <c r="F675" s="27" t="s">
        <v>229</v>
      </c>
      <c r="G675" s="27" t="s">
        <v>154</v>
      </c>
      <c r="I675" s="6" t="s">
        <v>100</v>
      </c>
      <c r="J675" s="6">
        <v>1</v>
      </c>
      <c r="K675" s="6">
        <v>2</v>
      </c>
      <c r="L675" s="6" t="s">
        <v>50</v>
      </c>
      <c r="M675" s="6" t="s">
        <v>177</v>
      </c>
      <c r="N675" s="6" t="s">
        <v>236</v>
      </c>
      <c r="O675" s="6" t="s">
        <v>237</v>
      </c>
      <c r="P675" s="10">
        <v>3</v>
      </c>
      <c r="Q675" s="10" t="str">
        <f t="shared" si="55"/>
        <v>0-5</v>
      </c>
      <c r="R675" s="6" t="s">
        <v>102</v>
      </c>
      <c r="S675" s="6">
        <v>1</v>
      </c>
      <c r="T675" t="s">
        <v>121</v>
      </c>
      <c r="U675" t="s">
        <v>54</v>
      </c>
      <c r="V675" t="s">
        <v>55</v>
      </c>
      <c r="W675" t="s">
        <v>56</v>
      </c>
      <c r="X675" s="6"/>
      <c r="AB675" s="11">
        <v>1</v>
      </c>
      <c r="AJ675" s="12">
        <f t="shared" si="56"/>
        <v>7.5</v>
      </c>
      <c r="AK675">
        <f>AJ675/1.08175</f>
        <v>6.9332100762653113</v>
      </c>
      <c r="AM675" s="14">
        <v>1.4500000000000001E-2</v>
      </c>
      <c r="AN675" s="14">
        <v>3.0529999999999999</v>
      </c>
      <c r="AO675" s="13">
        <f t="shared" si="54"/>
        <v>6.8065970218325536</v>
      </c>
    </row>
    <row r="676" spans="1:41" ht="12.75" customHeight="1" x14ac:dyDescent="0.2">
      <c r="A676" s="6">
        <v>241</v>
      </c>
      <c r="B676" s="6">
        <v>8</v>
      </c>
      <c r="C676" s="7">
        <v>40168</v>
      </c>
      <c r="D676" s="6" t="s">
        <v>227</v>
      </c>
      <c r="E676" s="26" t="s">
        <v>228</v>
      </c>
      <c r="F676" s="27" t="s">
        <v>229</v>
      </c>
      <c r="G676" s="27" t="s">
        <v>154</v>
      </c>
      <c r="I676" s="6" t="s">
        <v>100</v>
      </c>
      <c r="J676" s="6">
        <v>1</v>
      </c>
      <c r="K676" s="6">
        <v>2</v>
      </c>
      <c r="L676" s="6" t="s">
        <v>50</v>
      </c>
      <c r="M676" s="6" t="s">
        <v>177</v>
      </c>
      <c r="N676" s="6" t="s">
        <v>236</v>
      </c>
      <c r="O676" s="6" t="s">
        <v>237</v>
      </c>
      <c r="P676" s="10">
        <v>3</v>
      </c>
      <c r="Q676" s="10" t="str">
        <f t="shared" si="55"/>
        <v>0-5</v>
      </c>
      <c r="R676" s="6" t="s">
        <v>102</v>
      </c>
      <c r="S676" s="6">
        <v>2</v>
      </c>
      <c r="T676" t="s">
        <v>131</v>
      </c>
      <c r="U676" t="s">
        <v>54</v>
      </c>
      <c r="V676" t="s">
        <v>63</v>
      </c>
      <c r="W676" t="s">
        <v>56</v>
      </c>
      <c r="X676" s="6"/>
      <c r="AC676" s="11">
        <v>15</v>
      </c>
      <c r="AJ676" s="12">
        <f t="shared" si="56"/>
        <v>15</v>
      </c>
      <c r="AK676" s="20">
        <f>(AJ676-1.82)/1.15</f>
        <v>11.460869565217392</v>
      </c>
      <c r="AM676" s="14">
        <v>0.01</v>
      </c>
      <c r="AN676" s="14">
        <v>3.2080000000000002</v>
      </c>
      <c r="AO676" s="13">
        <f t="shared" si="54"/>
        <v>59.278985026012037</v>
      </c>
    </row>
    <row r="677" spans="1:41" ht="12.75" customHeight="1" x14ac:dyDescent="0.2">
      <c r="A677" s="6">
        <v>241</v>
      </c>
      <c r="B677" s="6">
        <v>8</v>
      </c>
      <c r="C677" s="7">
        <v>40168</v>
      </c>
      <c r="D677" s="6" t="s">
        <v>227</v>
      </c>
      <c r="E677" s="26" t="s">
        <v>228</v>
      </c>
      <c r="F677" s="27" t="s">
        <v>229</v>
      </c>
      <c r="G677" s="27" t="s">
        <v>154</v>
      </c>
      <c r="I677" s="6" t="s">
        <v>100</v>
      </c>
      <c r="J677" s="6">
        <v>1</v>
      </c>
      <c r="K677" s="6">
        <v>2</v>
      </c>
      <c r="L677" s="6" t="s">
        <v>50</v>
      </c>
      <c r="M677" s="6" t="s">
        <v>177</v>
      </c>
      <c r="N677" s="6" t="s">
        <v>236</v>
      </c>
      <c r="O677" s="6" t="s">
        <v>237</v>
      </c>
      <c r="P677" s="10">
        <v>3</v>
      </c>
      <c r="Q677" s="10" t="str">
        <f t="shared" si="55"/>
        <v>0-5</v>
      </c>
      <c r="R677" s="6" t="s">
        <v>102</v>
      </c>
      <c r="S677" s="6">
        <v>3</v>
      </c>
      <c r="T677" t="s">
        <v>161</v>
      </c>
      <c r="U677" t="s">
        <v>162</v>
      </c>
      <c r="V677" t="s">
        <v>163</v>
      </c>
      <c r="W677" s="20" t="s">
        <v>56</v>
      </c>
      <c r="X677" s="6"/>
      <c r="AA677" s="11">
        <v>1</v>
      </c>
      <c r="AB677" s="11">
        <v>4</v>
      </c>
      <c r="AC677" s="11">
        <v>5</v>
      </c>
      <c r="AJ677" s="12">
        <f t="shared" si="56"/>
        <v>10.75</v>
      </c>
      <c r="AM677" s="14">
        <v>1.9300000000000001E-2</v>
      </c>
      <c r="AN677" s="14">
        <v>2.96</v>
      </c>
      <c r="AO677" s="13">
        <f t="shared" si="54"/>
        <v>21.803507480779025</v>
      </c>
    </row>
    <row r="678" spans="1:41" ht="12.75" customHeight="1" x14ac:dyDescent="0.2">
      <c r="A678" s="6">
        <v>241</v>
      </c>
      <c r="B678" s="6">
        <v>8</v>
      </c>
      <c r="C678" s="7">
        <v>40168</v>
      </c>
      <c r="D678" s="6" t="s">
        <v>227</v>
      </c>
      <c r="E678" s="26" t="s">
        <v>228</v>
      </c>
      <c r="F678" s="27" t="s">
        <v>229</v>
      </c>
      <c r="G678" s="27" t="s">
        <v>154</v>
      </c>
      <c r="I678" s="6" t="s">
        <v>100</v>
      </c>
      <c r="J678" s="6">
        <v>1</v>
      </c>
      <c r="K678" s="6">
        <v>2</v>
      </c>
      <c r="L678" s="6" t="s">
        <v>50</v>
      </c>
      <c r="M678" s="6" t="s">
        <v>177</v>
      </c>
      <c r="N678" s="6" t="s">
        <v>236</v>
      </c>
      <c r="O678" s="6" t="s">
        <v>237</v>
      </c>
      <c r="P678" s="10">
        <v>3</v>
      </c>
      <c r="Q678" s="10" t="str">
        <f t="shared" si="55"/>
        <v>0-5</v>
      </c>
      <c r="R678" s="6" t="s">
        <v>102</v>
      </c>
      <c r="S678" s="6">
        <v>4</v>
      </c>
      <c r="T678" t="s">
        <v>130</v>
      </c>
      <c r="U678" t="s">
        <v>69</v>
      </c>
      <c r="V678" t="s">
        <v>70</v>
      </c>
      <c r="W678" t="s">
        <v>56</v>
      </c>
      <c r="X678" s="6"/>
      <c r="AA678" s="11">
        <v>1</v>
      </c>
      <c r="AJ678" s="12">
        <f t="shared" si="56"/>
        <v>2.5</v>
      </c>
      <c r="AM678" s="14">
        <v>1.9400000000000001E-2</v>
      </c>
      <c r="AN678" s="14">
        <v>2.8527999999999998</v>
      </c>
      <c r="AO678" s="13">
        <f t="shared" ref="AO678:AO741" si="59">AM678*(AJ678^AN678)</f>
        <v>0.26487744993858203</v>
      </c>
    </row>
    <row r="679" spans="1:41" ht="12.75" customHeight="1" x14ac:dyDescent="0.2">
      <c r="A679" s="6">
        <v>241</v>
      </c>
      <c r="B679" s="6">
        <v>8</v>
      </c>
      <c r="C679" s="7">
        <v>40168</v>
      </c>
      <c r="D679" s="6" t="s">
        <v>227</v>
      </c>
      <c r="E679" s="26" t="s">
        <v>228</v>
      </c>
      <c r="F679" s="27" t="s">
        <v>229</v>
      </c>
      <c r="G679" s="27" t="s">
        <v>154</v>
      </c>
      <c r="I679" s="6" t="s">
        <v>100</v>
      </c>
      <c r="J679" s="6">
        <v>1</v>
      </c>
      <c r="K679" s="6">
        <v>2</v>
      </c>
      <c r="L679" s="6" t="s">
        <v>50</v>
      </c>
      <c r="M679" s="6" t="s">
        <v>177</v>
      </c>
      <c r="N679" s="6" t="s">
        <v>236</v>
      </c>
      <c r="O679" s="6" t="s">
        <v>237</v>
      </c>
      <c r="P679" s="10">
        <v>3</v>
      </c>
      <c r="Q679" s="10" t="str">
        <f t="shared" si="55"/>
        <v>0-5</v>
      </c>
      <c r="R679" s="6" t="s">
        <v>102</v>
      </c>
      <c r="S679" s="6">
        <v>5</v>
      </c>
      <c r="T679" t="s">
        <v>53</v>
      </c>
      <c r="U679" t="s">
        <v>54</v>
      </c>
      <c r="V679" t="s">
        <v>55</v>
      </c>
      <c r="W679" t="s">
        <v>56</v>
      </c>
      <c r="X679" s="6"/>
      <c r="AB679" s="11">
        <v>2</v>
      </c>
      <c r="AJ679" s="12">
        <f t="shared" si="56"/>
        <v>7.5</v>
      </c>
      <c r="AM679" s="14">
        <v>9.2999999999999992E-3</v>
      </c>
      <c r="AN679" s="14">
        <v>3.07</v>
      </c>
      <c r="AO679" s="13">
        <f t="shared" si="59"/>
        <v>4.5177378560589574</v>
      </c>
    </row>
    <row r="680" spans="1:41" ht="12.75" customHeight="1" x14ac:dyDescent="0.2">
      <c r="A680" s="6">
        <v>241</v>
      </c>
      <c r="B680" s="6">
        <v>8</v>
      </c>
      <c r="C680" s="7">
        <v>40168</v>
      </c>
      <c r="D680" s="6" t="s">
        <v>227</v>
      </c>
      <c r="E680" s="26" t="s">
        <v>228</v>
      </c>
      <c r="F680" s="27" t="s">
        <v>229</v>
      </c>
      <c r="G680" s="27" t="s">
        <v>154</v>
      </c>
      <c r="I680" s="6" t="s">
        <v>100</v>
      </c>
      <c r="J680" s="6">
        <v>1</v>
      </c>
      <c r="K680" s="6">
        <v>2</v>
      </c>
      <c r="L680" s="6" t="s">
        <v>50</v>
      </c>
      <c r="M680" s="6" t="s">
        <v>177</v>
      </c>
      <c r="N680" s="6" t="s">
        <v>236</v>
      </c>
      <c r="O680" s="6" t="s">
        <v>237</v>
      </c>
      <c r="P680" s="10">
        <v>3</v>
      </c>
      <c r="Q680" s="10" t="str">
        <f t="shared" si="55"/>
        <v>0-5</v>
      </c>
      <c r="R680" s="6" t="s">
        <v>102</v>
      </c>
      <c r="S680" s="6">
        <v>6</v>
      </c>
      <c r="T680" s="16" t="s">
        <v>122</v>
      </c>
      <c r="U680" s="16" t="s">
        <v>75</v>
      </c>
      <c r="V680" s="16" t="s">
        <v>107</v>
      </c>
      <c r="W680" s="16" t="s">
        <v>56</v>
      </c>
      <c r="X680" s="6"/>
      <c r="AA680" s="11">
        <v>5</v>
      </c>
      <c r="AJ680" s="12">
        <f t="shared" si="56"/>
        <v>2.5</v>
      </c>
      <c r="AM680" s="14">
        <v>9.2999999999999992E-3</v>
      </c>
      <c r="AN680" s="14">
        <v>3.03</v>
      </c>
      <c r="AO680" s="13">
        <f t="shared" si="59"/>
        <v>0.14936236267050898</v>
      </c>
    </row>
    <row r="681" spans="1:41" ht="12.75" customHeight="1" x14ac:dyDescent="0.2">
      <c r="A681" s="6">
        <v>241</v>
      </c>
      <c r="B681" s="6">
        <v>8</v>
      </c>
      <c r="C681" s="7">
        <v>40168</v>
      </c>
      <c r="D681" s="6" t="s">
        <v>227</v>
      </c>
      <c r="E681" s="26" t="s">
        <v>228</v>
      </c>
      <c r="F681" s="27" t="s">
        <v>229</v>
      </c>
      <c r="G681" s="27" t="s">
        <v>154</v>
      </c>
      <c r="I681" s="6" t="s">
        <v>100</v>
      </c>
      <c r="J681" s="6">
        <v>1</v>
      </c>
      <c r="K681" s="6">
        <v>2</v>
      </c>
      <c r="L681" s="6" t="s">
        <v>50</v>
      </c>
      <c r="M681" s="6" t="s">
        <v>177</v>
      </c>
      <c r="N681" s="6" t="s">
        <v>236</v>
      </c>
      <c r="O681" s="6" t="s">
        <v>237</v>
      </c>
      <c r="P681" s="10">
        <v>3</v>
      </c>
      <c r="Q681" s="10" t="str">
        <f t="shared" si="55"/>
        <v>0-5</v>
      </c>
      <c r="R681" s="6" t="s">
        <v>102</v>
      </c>
      <c r="S681" s="6">
        <v>7</v>
      </c>
      <c r="T681" t="s">
        <v>106</v>
      </c>
      <c r="U681" t="s">
        <v>54</v>
      </c>
      <c r="V681" t="s">
        <v>107</v>
      </c>
      <c r="W681" t="s">
        <v>56</v>
      </c>
      <c r="X681" s="6"/>
      <c r="AA681" s="11">
        <v>2</v>
      </c>
      <c r="AJ681" s="12">
        <f t="shared" si="56"/>
        <v>2.5</v>
      </c>
      <c r="AM681" s="14">
        <v>2.1299999999999999E-2</v>
      </c>
      <c r="AN681" s="14">
        <v>2.8235000000000001</v>
      </c>
      <c r="AO681" s="13">
        <f t="shared" si="59"/>
        <v>0.28311522044385118</v>
      </c>
    </row>
    <row r="682" spans="1:41" ht="12.75" customHeight="1" x14ac:dyDescent="0.2">
      <c r="A682" s="6">
        <v>242</v>
      </c>
      <c r="B682" s="6">
        <v>8</v>
      </c>
      <c r="C682" s="7">
        <v>40168</v>
      </c>
      <c r="D682" s="6" t="s">
        <v>227</v>
      </c>
      <c r="E682" s="26" t="s">
        <v>228</v>
      </c>
      <c r="F682" s="27" t="s">
        <v>229</v>
      </c>
      <c r="G682" s="27" t="s">
        <v>154</v>
      </c>
      <c r="I682" s="6" t="s">
        <v>100</v>
      </c>
      <c r="J682" s="6">
        <v>1</v>
      </c>
      <c r="K682" s="6">
        <v>3</v>
      </c>
      <c r="L682" s="6" t="s">
        <v>50</v>
      </c>
      <c r="M682" s="6" t="s">
        <v>177</v>
      </c>
      <c r="N682" s="6" t="s">
        <v>236</v>
      </c>
      <c r="O682" s="6" t="s">
        <v>237</v>
      </c>
      <c r="P682" s="10">
        <v>3</v>
      </c>
      <c r="Q682" s="10" t="str">
        <f t="shared" si="55"/>
        <v>0-5</v>
      </c>
      <c r="R682" s="10" t="s">
        <v>102</v>
      </c>
      <c r="S682" s="6">
        <v>1</v>
      </c>
      <c r="T682" t="s">
        <v>131</v>
      </c>
      <c r="U682" t="s">
        <v>54</v>
      </c>
      <c r="V682" t="s">
        <v>63</v>
      </c>
      <c r="W682" t="s">
        <v>56</v>
      </c>
      <c r="X682" s="6"/>
      <c r="AC682" s="11">
        <v>50</v>
      </c>
      <c r="AJ682" s="12">
        <f t="shared" si="56"/>
        <v>15</v>
      </c>
      <c r="AK682" s="20">
        <f>(AJ682-1.82)/1.15</f>
        <v>11.460869565217392</v>
      </c>
      <c r="AM682" s="14">
        <v>0.01</v>
      </c>
      <c r="AN682" s="14">
        <v>3.2080000000000002</v>
      </c>
      <c r="AO682" s="13">
        <f t="shared" si="59"/>
        <v>59.278985026012037</v>
      </c>
    </row>
    <row r="683" spans="1:41" ht="12.75" customHeight="1" x14ac:dyDescent="0.2">
      <c r="A683" s="6">
        <v>242</v>
      </c>
      <c r="B683" s="6">
        <v>8</v>
      </c>
      <c r="C683" s="7">
        <v>40168</v>
      </c>
      <c r="D683" s="6" t="s">
        <v>227</v>
      </c>
      <c r="E683" s="26" t="s">
        <v>228</v>
      </c>
      <c r="F683" s="27" t="s">
        <v>229</v>
      </c>
      <c r="G683" s="27" t="s">
        <v>154</v>
      </c>
      <c r="I683" s="6" t="s">
        <v>100</v>
      </c>
      <c r="J683" s="6">
        <v>1</v>
      </c>
      <c r="K683" s="6">
        <v>3</v>
      </c>
      <c r="L683" s="6" t="s">
        <v>50</v>
      </c>
      <c r="M683" s="6" t="s">
        <v>177</v>
      </c>
      <c r="N683" s="6" t="s">
        <v>236</v>
      </c>
      <c r="O683" s="6" t="s">
        <v>237</v>
      </c>
      <c r="P683" s="10">
        <v>3</v>
      </c>
      <c r="Q683" s="10" t="str">
        <f t="shared" si="55"/>
        <v>0-5</v>
      </c>
      <c r="R683" s="10" t="s">
        <v>102</v>
      </c>
      <c r="S683" s="6">
        <v>2</v>
      </c>
      <c r="T683" t="s">
        <v>161</v>
      </c>
      <c r="U683" t="s">
        <v>162</v>
      </c>
      <c r="V683" t="s">
        <v>163</v>
      </c>
      <c r="W683" s="20" t="s">
        <v>56</v>
      </c>
      <c r="X683" s="6"/>
      <c r="AA683" s="11">
        <v>2</v>
      </c>
      <c r="AB683" s="11">
        <v>6</v>
      </c>
      <c r="AC683" s="11">
        <v>6</v>
      </c>
      <c r="AJ683" s="12">
        <f t="shared" si="56"/>
        <v>10</v>
      </c>
      <c r="AM683" s="14">
        <v>1.9300000000000001E-2</v>
      </c>
      <c r="AN683" s="14">
        <v>2.96</v>
      </c>
      <c r="AO683" s="13">
        <f t="shared" si="59"/>
        <v>17.601809199569061</v>
      </c>
    </row>
    <row r="684" spans="1:41" ht="12.75" customHeight="1" x14ac:dyDescent="0.2">
      <c r="A684" s="6">
        <v>242</v>
      </c>
      <c r="B684" s="6">
        <v>8</v>
      </c>
      <c r="C684" s="7">
        <v>40168</v>
      </c>
      <c r="D684" s="6" t="s">
        <v>227</v>
      </c>
      <c r="E684" s="26" t="s">
        <v>228</v>
      </c>
      <c r="F684" s="27" t="s">
        <v>229</v>
      </c>
      <c r="G684" s="27" t="s">
        <v>154</v>
      </c>
      <c r="I684" s="6" t="s">
        <v>100</v>
      </c>
      <c r="J684" s="6">
        <v>1</v>
      </c>
      <c r="K684" s="6">
        <v>3</v>
      </c>
      <c r="L684" s="6" t="s">
        <v>50</v>
      </c>
      <c r="M684" s="6" t="s">
        <v>177</v>
      </c>
      <c r="N684" s="6" t="s">
        <v>236</v>
      </c>
      <c r="O684" s="6" t="s">
        <v>237</v>
      </c>
      <c r="P684" s="10">
        <v>3</v>
      </c>
      <c r="Q684" s="10" t="str">
        <f t="shared" si="55"/>
        <v>0-5</v>
      </c>
      <c r="R684" s="10" t="s">
        <v>102</v>
      </c>
      <c r="S684" s="6">
        <v>3</v>
      </c>
      <c r="T684" s="16" t="s">
        <v>160</v>
      </c>
      <c r="U684" t="s">
        <v>54</v>
      </c>
      <c r="V684" s="16" t="s">
        <v>63</v>
      </c>
      <c r="W684" s="16" t="s">
        <v>56</v>
      </c>
      <c r="X684" s="6"/>
      <c r="AA684" s="11">
        <v>1</v>
      </c>
      <c r="AJ684" s="12">
        <f t="shared" si="56"/>
        <v>2.5</v>
      </c>
      <c r="AK684" s="14">
        <f>AJ684/1.11359</f>
        <v>2.2449914241327598</v>
      </c>
      <c r="AM684" s="14">
        <v>1.4800000000000001E-2</v>
      </c>
      <c r="AN684" s="14">
        <v>3.1669999999999998</v>
      </c>
      <c r="AO684" s="13">
        <f t="shared" si="59"/>
        <v>0.26948693987927341</v>
      </c>
    </row>
    <row r="685" spans="1:41" ht="12.75" customHeight="1" x14ac:dyDescent="0.2">
      <c r="A685" s="6">
        <v>242</v>
      </c>
      <c r="B685" s="6">
        <v>8</v>
      </c>
      <c r="C685" s="7">
        <v>40168</v>
      </c>
      <c r="D685" s="6" t="s">
        <v>227</v>
      </c>
      <c r="E685" s="26" t="s">
        <v>228</v>
      </c>
      <c r="F685" s="27" t="s">
        <v>229</v>
      </c>
      <c r="G685" s="27" t="s">
        <v>154</v>
      </c>
      <c r="I685" s="6" t="s">
        <v>100</v>
      </c>
      <c r="J685" s="6">
        <v>1</v>
      </c>
      <c r="K685" s="6">
        <v>3</v>
      </c>
      <c r="L685" s="6" t="s">
        <v>50</v>
      </c>
      <c r="M685" s="6" t="s">
        <v>177</v>
      </c>
      <c r="N685" s="6" t="s">
        <v>236</v>
      </c>
      <c r="O685" s="6" t="s">
        <v>237</v>
      </c>
      <c r="P685" s="10">
        <v>3</v>
      </c>
      <c r="Q685" s="10" t="str">
        <f t="shared" si="55"/>
        <v>0-5</v>
      </c>
      <c r="R685" s="10" t="s">
        <v>102</v>
      </c>
      <c r="S685" s="6">
        <v>4</v>
      </c>
      <c r="T685" t="s">
        <v>53</v>
      </c>
      <c r="U685" t="s">
        <v>54</v>
      </c>
      <c r="V685" t="s">
        <v>55</v>
      </c>
      <c r="W685" t="s">
        <v>56</v>
      </c>
      <c r="X685" s="6"/>
      <c r="AB685" s="11">
        <v>1</v>
      </c>
      <c r="AJ685" s="12">
        <f t="shared" si="56"/>
        <v>7.5</v>
      </c>
      <c r="AM685" s="14">
        <v>9.2999999999999992E-3</v>
      </c>
      <c r="AN685" s="14">
        <v>3.07</v>
      </c>
      <c r="AO685" s="13">
        <f t="shared" si="59"/>
        <v>4.5177378560589574</v>
      </c>
    </row>
    <row r="686" spans="1:41" ht="12.75" customHeight="1" x14ac:dyDescent="0.2">
      <c r="A686" s="6">
        <v>242</v>
      </c>
      <c r="B686" s="6">
        <v>8</v>
      </c>
      <c r="C686" s="7">
        <v>40168</v>
      </c>
      <c r="D686" s="6" t="s">
        <v>227</v>
      </c>
      <c r="E686" s="26" t="s">
        <v>228</v>
      </c>
      <c r="F686" s="27" t="s">
        <v>229</v>
      </c>
      <c r="G686" s="27" t="s">
        <v>154</v>
      </c>
      <c r="I686" s="6" t="s">
        <v>100</v>
      </c>
      <c r="J686" s="6">
        <v>1</v>
      </c>
      <c r="K686" s="6">
        <v>3</v>
      </c>
      <c r="L686" s="6" t="s">
        <v>50</v>
      </c>
      <c r="M686" s="6" t="s">
        <v>177</v>
      </c>
      <c r="N686" s="6" t="s">
        <v>236</v>
      </c>
      <c r="O686" s="6" t="s">
        <v>237</v>
      </c>
      <c r="P686" s="10">
        <v>3</v>
      </c>
      <c r="Q686" s="10" t="str">
        <f t="shared" si="55"/>
        <v>0-5</v>
      </c>
      <c r="R686" s="10" t="s">
        <v>102</v>
      </c>
      <c r="S686" s="6">
        <v>5</v>
      </c>
      <c r="T686" t="s">
        <v>139</v>
      </c>
      <c r="U686" t="s">
        <v>54</v>
      </c>
      <c r="V686" t="s">
        <v>63</v>
      </c>
      <c r="W686" t="s">
        <v>56</v>
      </c>
      <c r="X686" s="6"/>
      <c r="AC686" s="11">
        <v>3</v>
      </c>
      <c r="AJ686" s="12">
        <f t="shared" si="56"/>
        <v>15</v>
      </c>
      <c r="AK686">
        <f>AJ686/1.15476</f>
        <v>12.9897121479788</v>
      </c>
      <c r="AM686" s="14">
        <v>3.9E-2</v>
      </c>
      <c r="AN686" s="14">
        <v>2.91</v>
      </c>
      <c r="AO686" s="13">
        <f t="shared" si="59"/>
        <v>103.15497327409354</v>
      </c>
    </row>
    <row r="687" spans="1:41" ht="12.75" customHeight="1" x14ac:dyDescent="0.2">
      <c r="A687" s="6">
        <v>243</v>
      </c>
      <c r="B687" s="6">
        <v>8</v>
      </c>
      <c r="C687" s="7">
        <v>40168</v>
      </c>
      <c r="D687" s="6" t="s">
        <v>227</v>
      </c>
      <c r="E687" s="26" t="s">
        <v>228</v>
      </c>
      <c r="F687" s="27" t="s">
        <v>229</v>
      </c>
      <c r="G687" s="27" t="s">
        <v>154</v>
      </c>
      <c r="I687" s="6" t="s">
        <v>100</v>
      </c>
      <c r="J687" s="6">
        <v>1</v>
      </c>
      <c r="K687" s="6">
        <v>4</v>
      </c>
      <c r="L687" s="6" t="s">
        <v>50</v>
      </c>
      <c r="M687" s="6" t="s">
        <v>177</v>
      </c>
      <c r="N687" s="6" t="s">
        <v>236</v>
      </c>
      <c r="O687" s="6" t="s">
        <v>237</v>
      </c>
      <c r="P687" s="10">
        <v>4</v>
      </c>
      <c r="Q687" s="10" t="str">
        <f t="shared" si="55"/>
        <v>0-5</v>
      </c>
      <c r="R687" s="10" t="s">
        <v>102</v>
      </c>
      <c r="S687" s="6">
        <v>1</v>
      </c>
      <c r="T687" t="s">
        <v>161</v>
      </c>
      <c r="U687" t="s">
        <v>162</v>
      </c>
      <c r="V687" t="s">
        <v>163</v>
      </c>
      <c r="W687" s="20" t="s">
        <v>56</v>
      </c>
      <c r="X687" s="6"/>
      <c r="AB687" s="11">
        <v>15</v>
      </c>
      <c r="AC687" s="11">
        <v>15</v>
      </c>
      <c r="AJ687" s="12">
        <f t="shared" si="56"/>
        <v>11.25</v>
      </c>
      <c r="AM687" s="14">
        <v>1.9300000000000001E-2</v>
      </c>
      <c r="AN687" s="14">
        <v>2.96</v>
      </c>
      <c r="AO687" s="13">
        <f t="shared" si="59"/>
        <v>24.944153790674463</v>
      </c>
    </row>
    <row r="688" spans="1:41" ht="12.75" customHeight="1" x14ac:dyDescent="0.2">
      <c r="A688" s="6">
        <v>243</v>
      </c>
      <c r="B688" s="6">
        <v>8</v>
      </c>
      <c r="C688" s="7">
        <v>40168</v>
      </c>
      <c r="D688" s="6" t="s">
        <v>227</v>
      </c>
      <c r="E688" s="26" t="s">
        <v>228</v>
      </c>
      <c r="F688" s="27" t="s">
        <v>229</v>
      </c>
      <c r="G688" s="27" t="s">
        <v>154</v>
      </c>
      <c r="I688" s="6" t="s">
        <v>100</v>
      </c>
      <c r="J688" s="6">
        <v>1</v>
      </c>
      <c r="K688" s="6">
        <v>4</v>
      </c>
      <c r="L688" s="6" t="s">
        <v>50</v>
      </c>
      <c r="M688" s="6" t="s">
        <v>177</v>
      </c>
      <c r="N688" s="6" t="s">
        <v>236</v>
      </c>
      <c r="O688" s="6" t="s">
        <v>237</v>
      </c>
      <c r="P688" s="10">
        <v>3</v>
      </c>
      <c r="Q688" s="10" t="str">
        <f t="shared" si="55"/>
        <v>0-5</v>
      </c>
      <c r="R688" s="10" t="s">
        <v>102</v>
      </c>
      <c r="S688" s="6">
        <v>2</v>
      </c>
      <c r="T688" s="16" t="s">
        <v>247</v>
      </c>
      <c r="U688" s="6" t="s">
        <v>54</v>
      </c>
      <c r="V688" s="16" t="s">
        <v>248</v>
      </c>
      <c r="W688" s="16" t="s">
        <v>56</v>
      </c>
      <c r="X688" s="6"/>
      <c r="AB688" s="11">
        <v>1</v>
      </c>
      <c r="AJ688" s="12">
        <f t="shared" si="56"/>
        <v>7.5</v>
      </c>
      <c r="AM688" s="14">
        <v>7.9000000000000008E-3</v>
      </c>
      <c r="AN688" s="14">
        <v>3.1960000000000002</v>
      </c>
      <c r="AO688" s="13">
        <f t="shared" si="59"/>
        <v>4.9467833355358977</v>
      </c>
    </row>
    <row r="689" spans="1:42" ht="12.75" customHeight="1" x14ac:dyDescent="0.2">
      <c r="A689" s="6">
        <v>243</v>
      </c>
      <c r="B689" s="6">
        <v>8</v>
      </c>
      <c r="C689" s="7">
        <v>40168</v>
      </c>
      <c r="D689" s="6" t="s">
        <v>227</v>
      </c>
      <c r="E689" s="26" t="s">
        <v>228</v>
      </c>
      <c r="F689" s="27" t="s">
        <v>229</v>
      </c>
      <c r="G689" s="27" t="s">
        <v>154</v>
      </c>
      <c r="I689" s="6" t="s">
        <v>100</v>
      </c>
      <c r="J689" s="6">
        <v>1</v>
      </c>
      <c r="K689" s="6">
        <v>4</v>
      </c>
      <c r="L689" s="6" t="s">
        <v>50</v>
      </c>
      <c r="M689" s="6" t="s">
        <v>177</v>
      </c>
      <c r="N689" s="6" t="s">
        <v>236</v>
      </c>
      <c r="O689" s="6" t="s">
        <v>237</v>
      </c>
      <c r="P689" s="10">
        <v>3</v>
      </c>
      <c r="Q689" s="10" t="str">
        <f t="shared" si="55"/>
        <v>0-5</v>
      </c>
      <c r="R689" s="10" t="s">
        <v>102</v>
      </c>
      <c r="S689" s="6">
        <v>3</v>
      </c>
      <c r="T689" t="s">
        <v>182</v>
      </c>
      <c r="U689" t="s">
        <v>54</v>
      </c>
      <c r="V689" t="s">
        <v>181</v>
      </c>
      <c r="W689" t="s">
        <v>56</v>
      </c>
      <c r="X689" s="6"/>
      <c r="AB689" s="11">
        <v>34</v>
      </c>
      <c r="AJ689" s="12">
        <f t="shared" si="56"/>
        <v>7.5</v>
      </c>
      <c r="AK689" s="12">
        <f>0.946*AJ689</f>
        <v>7.0949999999999998</v>
      </c>
      <c r="AM689" s="13">
        <v>0</v>
      </c>
      <c r="AN689" s="13">
        <v>0.94599999999999995</v>
      </c>
      <c r="AO689" s="13">
        <f t="shared" si="59"/>
        <v>0</v>
      </c>
    </row>
    <row r="690" spans="1:42" ht="12.75" customHeight="1" x14ac:dyDescent="0.2">
      <c r="A690" s="6">
        <v>243</v>
      </c>
      <c r="B690" s="6">
        <v>8</v>
      </c>
      <c r="C690" s="7">
        <v>40168</v>
      </c>
      <c r="D690" s="6" t="s">
        <v>227</v>
      </c>
      <c r="E690" s="26" t="s">
        <v>228</v>
      </c>
      <c r="F690" s="27" t="s">
        <v>229</v>
      </c>
      <c r="G690" s="27" t="s">
        <v>154</v>
      </c>
      <c r="I690" s="6" t="s">
        <v>100</v>
      </c>
      <c r="J690" s="6">
        <v>1</v>
      </c>
      <c r="K690" s="6">
        <v>4</v>
      </c>
      <c r="L690" s="6" t="s">
        <v>50</v>
      </c>
      <c r="M690" s="6" t="s">
        <v>177</v>
      </c>
      <c r="N690" s="6" t="s">
        <v>236</v>
      </c>
      <c r="O690" s="6" t="s">
        <v>237</v>
      </c>
      <c r="P690" s="10">
        <v>3</v>
      </c>
      <c r="Q690" s="10" t="str">
        <f t="shared" si="55"/>
        <v>0-5</v>
      </c>
      <c r="R690" s="10" t="s">
        <v>102</v>
      </c>
      <c r="S690" s="6">
        <v>4</v>
      </c>
      <c r="T690" t="s">
        <v>131</v>
      </c>
      <c r="U690" t="s">
        <v>54</v>
      </c>
      <c r="V690" t="s">
        <v>63</v>
      </c>
      <c r="W690" t="s">
        <v>56</v>
      </c>
      <c r="X690" s="6"/>
      <c r="AB690" s="11">
        <v>20</v>
      </c>
      <c r="AC690" s="11">
        <v>30</v>
      </c>
      <c r="AJ690" s="12">
        <f t="shared" si="56"/>
        <v>12</v>
      </c>
      <c r="AK690" s="20">
        <f>(AJ690-1.82)/1.15</f>
        <v>8.8521739130434796</v>
      </c>
      <c r="AM690" s="14">
        <v>0.01</v>
      </c>
      <c r="AN690" s="14">
        <v>3.2080000000000002</v>
      </c>
      <c r="AO690" s="13">
        <f t="shared" si="59"/>
        <v>28.974332345633631</v>
      </c>
    </row>
    <row r="691" spans="1:42" ht="12.75" customHeight="1" x14ac:dyDescent="0.2">
      <c r="A691" s="6">
        <v>243</v>
      </c>
      <c r="B691" s="6">
        <v>8</v>
      </c>
      <c r="C691" s="7">
        <v>40168</v>
      </c>
      <c r="D691" s="6" t="s">
        <v>227</v>
      </c>
      <c r="E691" s="26" t="s">
        <v>228</v>
      </c>
      <c r="F691" s="27" t="s">
        <v>229</v>
      </c>
      <c r="G691" s="27" t="s">
        <v>154</v>
      </c>
      <c r="I691" s="6" t="s">
        <v>100</v>
      </c>
      <c r="J691" s="6">
        <v>1</v>
      </c>
      <c r="K691" s="6">
        <v>4</v>
      </c>
      <c r="L691" s="6" t="s">
        <v>50</v>
      </c>
      <c r="M691" s="6" t="s">
        <v>177</v>
      </c>
      <c r="N691" s="6" t="s">
        <v>236</v>
      </c>
      <c r="O691" s="6" t="s">
        <v>237</v>
      </c>
      <c r="P691" s="10">
        <v>3</v>
      </c>
      <c r="Q691" s="10" t="str">
        <f t="shared" si="55"/>
        <v>0-5</v>
      </c>
      <c r="R691" s="10" t="s">
        <v>102</v>
      </c>
      <c r="S691" s="6">
        <v>5</v>
      </c>
      <c r="T691" t="s">
        <v>121</v>
      </c>
      <c r="U691" t="s">
        <v>54</v>
      </c>
      <c r="V691" t="s">
        <v>55</v>
      </c>
      <c r="W691" t="s">
        <v>56</v>
      </c>
      <c r="X691" s="6"/>
      <c r="AC691" s="11">
        <v>1</v>
      </c>
      <c r="AJ691" s="12">
        <f t="shared" si="56"/>
        <v>15</v>
      </c>
      <c r="AK691">
        <f>AJ691/1.08175</f>
        <v>13.866420152530623</v>
      </c>
      <c r="AM691" s="14">
        <v>1.4500000000000001E-2</v>
      </c>
      <c r="AN691" s="14">
        <v>3.0529999999999999</v>
      </c>
      <c r="AO691" s="13">
        <f t="shared" si="59"/>
        <v>56.490395604937696</v>
      </c>
    </row>
    <row r="692" spans="1:42" ht="12.75" customHeight="1" x14ac:dyDescent="0.2">
      <c r="A692" s="6">
        <v>243</v>
      </c>
      <c r="B692" s="6">
        <v>8</v>
      </c>
      <c r="C692" s="7">
        <v>40168</v>
      </c>
      <c r="D692" s="6" t="s">
        <v>227</v>
      </c>
      <c r="E692" s="26" t="s">
        <v>228</v>
      </c>
      <c r="F692" s="27" t="s">
        <v>229</v>
      </c>
      <c r="G692" s="27" t="s">
        <v>154</v>
      </c>
      <c r="I692" s="6" t="s">
        <v>100</v>
      </c>
      <c r="J692" s="6">
        <v>1</v>
      </c>
      <c r="K692" s="6">
        <v>4</v>
      </c>
      <c r="L692" s="6" t="s">
        <v>50</v>
      </c>
      <c r="M692" s="6" t="s">
        <v>177</v>
      </c>
      <c r="N692" s="6" t="s">
        <v>236</v>
      </c>
      <c r="O692" s="6" t="s">
        <v>237</v>
      </c>
      <c r="P692" s="10">
        <v>3</v>
      </c>
      <c r="Q692" s="10" t="str">
        <f t="shared" si="55"/>
        <v>0-5</v>
      </c>
      <c r="R692" s="10" t="s">
        <v>102</v>
      </c>
      <c r="S692" s="6">
        <v>6</v>
      </c>
      <c r="T692" s="16" t="s">
        <v>160</v>
      </c>
      <c r="U692" t="s">
        <v>54</v>
      </c>
      <c r="V692" s="16" t="s">
        <v>63</v>
      </c>
      <c r="W692" s="16" t="s">
        <v>56</v>
      </c>
      <c r="X692" s="6"/>
      <c r="AA692" s="11">
        <v>2</v>
      </c>
      <c r="AJ692" s="12">
        <f t="shared" si="56"/>
        <v>2.5</v>
      </c>
      <c r="AK692" s="14">
        <f>AJ692/1.11359</f>
        <v>2.2449914241327598</v>
      </c>
      <c r="AM692" s="14">
        <v>1.4800000000000001E-2</v>
      </c>
      <c r="AN692" s="14">
        <v>3.1669999999999998</v>
      </c>
      <c r="AO692" s="13">
        <f t="shared" si="59"/>
        <v>0.26948693987927341</v>
      </c>
    </row>
    <row r="693" spans="1:42" ht="12.75" customHeight="1" x14ac:dyDescent="0.2">
      <c r="A693" s="6">
        <v>243</v>
      </c>
      <c r="B693" s="6">
        <v>8</v>
      </c>
      <c r="C693" s="7">
        <v>40168</v>
      </c>
      <c r="D693" s="6" t="s">
        <v>227</v>
      </c>
      <c r="E693" s="26" t="s">
        <v>228</v>
      </c>
      <c r="F693" s="27" t="s">
        <v>229</v>
      </c>
      <c r="G693" s="27" t="s">
        <v>154</v>
      </c>
      <c r="I693" s="6" t="s">
        <v>100</v>
      </c>
      <c r="J693" s="6">
        <v>1</v>
      </c>
      <c r="K693" s="6">
        <v>4</v>
      </c>
      <c r="L693" s="6" t="s">
        <v>50</v>
      </c>
      <c r="M693" s="6" t="s">
        <v>177</v>
      </c>
      <c r="N693" s="6" t="s">
        <v>236</v>
      </c>
      <c r="O693" s="6" t="s">
        <v>237</v>
      </c>
      <c r="P693" s="10">
        <v>3</v>
      </c>
      <c r="Q693" s="10" t="str">
        <f t="shared" si="55"/>
        <v>0-5</v>
      </c>
      <c r="R693" s="10" t="s">
        <v>102</v>
      </c>
      <c r="S693" s="6">
        <v>7</v>
      </c>
      <c r="T693" s="16" t="s">
        <v>122</v>
      </c>
      <c r="U693" s="16" t="s">
        <v>75</v>
      </c>
      <c r="V693" s="16" t="s">
        <v>107</v>
      </c>
      <c r="W693" s="16" t="s">
        <v>56</v>
      </c>
      <c r="X693" s="6"/>
      <c r="AA693" s="11">
        <v>1</v>
      </c>
      <c r="AJ693" s="12">
        <f t="shared" si="56"/>
        <v>2.5</v>
      </c>
      <c r="AM693" s="14">
        <v>9.2999999999999992E-3</v>
      </c>
      <c r="AN693" s="14">
        <v>3.03</v>
      </c>
      <c r="AO693" s="13">
        <f t="shared" si="59"/>
        <v>0.14936236267050898</v>
      </c>
    </row>
    <row r="694" spans="1:42" ht="12.75" customHeight="1" x14ac:dyDescent="0.2">
      <c r="A694" s="6">
        <v>244</v>
      </c>
      <c r="B694" s="6">
        <v>8</v>
      </c>
      <c r="C694" s="7">
        <v>40168</v>
      </c>
      <c r="D694" s="6" t="s">
        <v>227</v>
      </c>
      <c r="E694" s="26" t="s">
        <v>228</v>
      </c>
      <c r="F694" s="27" t="s">
        <v>229</v>
      </c>
      <c r="G694" s="27" t="s">
        <v>154</v>
      </c>
      <c r="I694" s="6" t="s">
        <v>100</v>
      </c>
      <c r="J694" s="6">
        <v>1</v>
      </c>
      <c r="K694" s="6">
        <v>5</v>
      </c>
      <c r="L694" s="6" t="s">
        <v>50</v>
      </c>
      <c r="M694" s="6" t="s">
        <v>177</v>
      </c>
      <c r="N694" s="6" t="s">
        <v>236</v>
      </c>
      <c r="O694" s="6" t="s">
        <v>237</v>
      </c>
      <c r="P694" s="10">
        <v>3</v>
      </c>
      <c r="Q694" s="10" t="str">
        <f t="shared" si="55"/>
        <v>0-5</v>
      </c>
      <c r="R694" s="10" t="s">
        <v>102</v>
      </c>
      <c r="S694" s="6">
        <v>1</v>
      </c>
      <c r="T694" t="s">
        <v>131</v>
      </c>
      <c r="U694" t="s">
        <v>54</v>
      </c>
      <c r="V694" t="s">
        <v>63</v>
      </c>
      <c r="W694" t="s">
        <v>56</v>
      </c>
      <c r="X694" s="6"/>
      <c r="AC694" s="11">
        <v>30</v>
      </c>
      <c r="AJ694" s="12">
        <f t="shared" si="56"/>
        <v>15</v>
      </c>
      <c r="AK694" s="20">
        <f>(AJ694-1.82)/1.15</f>
        <v>11.460869565217392</v>
      </c>
      <c r="AM694" s="14">
        <v>0.01</v>
      </c>
      <c r="AN694" s="14">
        <v>3.2080000000000002</v>
      </c>
      <c r="AO694" s="13">
        <f t="shared" si="59"/>
        <v>59.278985026012037</v>
      </c>
    </row>
    <row r="695" spans="1:42" ht="12.75" customHeight="1" x14ac:dyDescent="0.2">
      <c r="A695" s="6">
        <v>244</v>
      </c>
      <c r="B695" s="6">
        <v>8</v>
      </c>
      <c r="C695" s="7">
        <v>40168</v>
      </c>
      <c r="D695" s="6" t="s">
        <v>227</v>
      </c>
      <c r="E695" s="26" t="s">
        <v>228</v>
      </c>
      <c r="F695" s="27" t="s">
        <v>229</v>
      </c>
      <c r="G695" s="27" t="s">
        <v>154</v>
      </c>
      <c r="I695" s="6" t="s">
        <v>100</v>
      </c>
      <c r="J695" s="6">
        <v>1</v>
      </c>
      <c r="K695" s="6">
        <v>5</v>
      </c>
      <c r="L695" s="6" t="s">
        <v>50</v>
      </c>
      <c r="M695" s="6" t="s">
        <v>177</v>
      </c>
      <c r="N695" s="6" t="s">
        <v>236</v>
      </c>
      <c r="O695" s="6" t="s">
        <v>237</v>
      </c>
      <c r="P695" s="10">
        <v>3</v>
      </c>
      <c r="Q695" s="10" t="str">
        <f t="shared" si="55"/>
        <v>0-5</v>
      </c>
      <c r="R695" s="10" t="s">
        <v>102</v>
      </c>
      <c r="S695" s="6">
        <v>2</v>
      </c>
      <c r="T695" t="s">
        <v>161</v>
      </c>
      <c r="U695" t="s">
        <v>162</v>
      </c>
      <c r="V695" t="s">
        <v>163</v>
      </c>
      <c r="W695" s="20" t="s">
        <v>56</v>
      </c>
      <c r="X695" s="6"/>
      <c r="AB695" s="11">
        <v>7</v>
      </c>
      <c r="AC695" s="11">
        <v>7</v>
      </c>
      <c r="AJ695" s="12">
        <f t="shared" si="56"/>
        <v>11.25</v>
      </c>
      <c r="AM695" s="14">
        <v>1.9300000000000001E-2</v>
      </c>
      <c r="AN695" s="14">
        <v>2.96</v>
      </c>
      <c r="AO695" s="13">
        <f t="shared" si="59"/>
        <v>24.944153790674463</v>
      </c>
    </row>
    <row r="696" spans="1:42" ht="12.75" customHeight="1" x14ac:dyDescent="0.2">
      <c r="A696" s="6">
        <v>244</v>
      </c>
      <c r="B696" s="6">
        <v>8</v>
      </c>
      <c r="C696" s="7">
        <v>40168</v>
      </c>
      <c r="D696" s="6" t="s">
        <v>227</v>
      </c>
      <c r="E696" s="26" t="s">
        <v>228</v>
      </c>
      <c r="F696" s="27" t="s">
        <v>229</v>
      </c>
      <c r="G696" s="27" t="s">
        <v>154</v>
      </c>
      <c r="I696" s="6" t="s">
        <v>100</v>
      </c>
      <c r="J696" s="6">
        <v>1</v>
      </c>
      <c r="K696" s="6">
        <v>5</v>
      </c>
      <c r="L696" s="6" t="s">
        <v>50</v>
      </c>
      <c r="M696" s="6" t="s">
        <v>177</v>
      </c>
      <c r="N696" s="6" t="s">
        <v>236</v>
      </c>
      <c r="O696" s="6" t="s">
        <v>237</v>
      </c>
      <c r="P696" s="10">
        <v>3</v>
      </c>
      <c r="Q696" s="10" t="str">
        <f t="shared" si="55"/>
        <v>0-5</v>
      </c>
      <c r="R696" s="10" t="s">
        <v>102</v>
      </c>
      <c r="S696" s="6">
        <v>3</v>
      </c>
      <c r="T696" s="16" t="s">
        <v>160</v>
      </c>
      <c r="U696" t="s">
        <v>54</v>
      </c>
      <c r="V696" s="16" t="s">
        <v>63</v>
      </c>
      <c r="W696" s="16" t="s">
        <v>56</v>
      </c>
      <c r="X696" s="6"/>
      <c r="AB696" s="11">
        <v>1</v>
      </c>
      <c r="AJ696" s="12">
        <f t="shared" si="56"/>
        <v>7.5</v>
      </c>
      <c r="AK696" s="14">
        <f>AJ696/1.11359</f>
        <v>6.7349742723982793</v>
      </c>
      <c r="AM696" s="14">
        <v>1.4800000000000001E-2</v>
      </c>
      <c r="AN696" s="14">
        <v>3.1669999999999998</v>
      </c>
      <c r="AO696" s="13">
        <f t="shared" si="59"/>
        <v>8.7413948245631392</v>
      </c>
    </row>
    <row r="697" spans="1:42" ht="12.75" customHeight="1" x14ac:dyDescent="0.2">
      <c r="A697" s="6">
        <v>244</v>
      </c>
      <c r="B697" s="6">
        <v>8</v>
      </c>
      <c r="C697" s="7">
        <v>40168</v>
      </c>
      <c r="D697" s="6" t="s">
        <v>227</v>
      </c>
      <c r="E697" s="26" t="s">
        <v>228</v>
      </c>
      <c r="F697" s="27" t="s">
        <v>229</v>
      </c>
      <c r="G697" s="27" t="s">
        <v>154</v>
      </c>
      <c r="I697" s="6" t="s">
        <v>100</v>
      </c>
      <c r="J697" s="6">
        <v>1</v>
      </c>
      <c r="K697" s="6">
        <v>5</v>
      </c>
      <c r="L697" s="6" t="s">
        <v>50</v>
      </c>
      <c r="M697" s="6" t="s">
        <v>177</v>
      </c>
      <c r="N697" s="6" t="s">
        <v>236</v>
      </c>
      <c r="O697" s="6" t="s">
        <v>237</v>
      </c>
      <c r="P697" s="10">
        <v>3</v>
      </c>
      <c r="Q697" s="10" t="str">
        <f t="shared" si="55"/>
        <v>0-5</v>
      </c>
      <c r="R697" s="10" t="s">
        <v>102</v>
      </c>
      <c r="S697" s="6">
        <v>4</v>
      </c>
      <c r="T697" t="s">
        <v>90</v>
      </c>
      <c r="U697" t="s">
        <v>66</v>
      </c>
      <c r="V697" t="s">
        <v>67</v>
      </c>
      <c r="W697" t="s">
        <v>56</v>
      </c>
      <c r="X697" s="6"/>
      <c r="AB697" s="11">
        <v>1</v>
      </c>
      <c r="AJ697" s="12">
        <f t="shared" si="56"/>
        <v>7.5</v>
      </c>
      <c r="AM697" s="14">
        <v>1.44E-2</v>
      </c>
      <c r="AN697" s="14">
        <v>3.1</v>
      </c>
      <c r="AO697" s="13">
        <f t="shared" si="59"/>
        <v>7.4310880735179419</v>
      </c>
    </row>
    <row r="698" spans="1:42" ht="12.75" customHeight="1" x14ac:dyDescent="0.2">
      <c r="A698" s="6">
        <v>244</v>
      </c>
      <c r="B698" s="6">
        <v>8</v>
      </c>
      <c r="C698" s="7">
        <v>40168</v>
      </c>
      <c r="D698" s="6" t="s">
        <v>227</v>
      </c>
      <c r="E698" s="26" t="s">
        <v>228</v>
      </c>
      <c r="F698" s="27" t="s">
        <v>229</v>
      </c>
      <c r="G698" s="27" t="s">
        <v>154</v>
      </c>
      <c r="I698" s="6" t="s">
        <v>100</v>
      </c>
      <c r="J698" s="6">
        <v>1</v>
      </c>
      <c r="K698" s="6">
        <v>5</v>
      </c>
      <c r="L698" s="6" t="s">
        <v>50</v>
      </c>
      <c r="M698" s="6" t="s">
        <v>177</v>
      </c>
      <c r="N698" s="6" t="s">
        <v>236</v>
      </c>
      <c r="O698" s="6" t="s">
        <v>237</v>
      </c>
      <c r="P698" s="10">
        <v>3</v>
      </c>
      <c r="Q698" s="10" t="str">
        <f t="shared" si="55"/>
        <v>0-5</v>
      </c>
      <c r="R698" s="10" t="s">
        <v>102</v>
      </c>
      <c r="S698" s="6">
        <v>5</v>
      </c>
      <c r="T698" t="s">
        <v>139</v>
      </c>
      <c r="U698" t="s">
        <v>54</v>
      </c>
      <c r="V698" t="s">
        <v>63</v>
      </c>
      <c r="W698" t="s">
        <v>56</v>
      </c>
      <c r="X698" s="6"/>
      <c r="AA698" s="11">
        <v>30</v>
      </c>
      <c r="AJ698" s="12">
        <f t="shared" si="56"/>
        <v>2.5</v>
      </c>
      <c r="AK698">
        <f>AJ698/1.15476</f>
        <v>2.1649520246631333</v>
      </c>
      <c r="AM698" s="14">
        <v>3.9E-2</v>
      </c>
      <c r="AN698" s="14">
        <v>2.91</v>
      </c>
      <c r="AO698" s="13">
        <f t="shared" si="59"/>
        <v>0.56113845525500017</v>
      </c>
    </row>
    <row r="699" spans="1:42" ht="12.75" customHeight="1" x14ac:dyDescent="0.2">
      <c r="A699" s="6">
        <v>245</v>
      </c>
      <c r="B699" s="6">
        <v>8</v>
      </c>
      <c r="C699" s="7">
        <v>40168</v>
      </c>
      <c r="D699" s="6" t="s">
        <v>227</v>
      </c>
      <c r="E699" s="26" t="s">
        <v>228</v>
      </c>
      <c r="F699" s="27" t="s">
        <v>229</v>
      </c>
      <c r="G699" s="27" t="s">
        <v>154</v>
      </c>
      <c r="I699" s="6" t="s">
        <v>100</v>
      </c>
      <c r="J699" s="6">
        <v>1</v>
      </c>
      <c r="K699" s="6">
        <v>6</v>
      </c>
      <c r="L699" s="6" t="s">
        <v>50</v>
      </c>
      <c r="M699" s="6" t="s">
        <v>177</v>
      </c>
      <c r="N699" s="6" t="s">
        <v>236</v>
      </c>
      <c r="O699" s="6" t="s">
        <v>237</v>
      </c>
      <c r="P699" s="10">
        <v>3</v>
      </c>
      <c r="Q699" s="10" t="str">
        <f t="shared" si="55"/>
        <v>0-5</v>
      </c>
      <c r="R699" s="10" t="s">
        <v>102</v>
      </c>
      <c r="S699" s="6">
        <v>1</v>
      </c>
      <c r="T699" t="s">
        <v>161</v>
      </c>
      <c r="U699" t="s">
        <v>162</v>
      </c>
      <c r="V699" t="s">
        <v>163</v>
      </c>
      <c r="W699" s="20" t="s">
        <v>56</v>
      </c>
      <c r="X699" s="6"/>
      <c r="AA699" s="11">
        <v>3</v>
      </c>
      <c r="AB699" s="11">
        <v>7</v>
      </c>
      <c r="AC699" s="11">
        <v>16</v>
      </c>
      <c r="AJ699" s="12">
        <f t="shared" si="56"/>
        <v>11.538461538461538</v>
      </c>
      <c r="AM699" s="14">
        <v>1.9300000000000001E-2</v>
      </c>
      <c r="AN699" s="14">
        <v>2.96</v>
      </c>
      <c r="AO699" s="13">
        <f t="shared" si="59"/>
        <v>26.885313994593808</v>
      </c>
    </row>
    <row r="700" spans="1:42" ht="12.75" customHeight="1" x14ac:dyDescent="0.2">
      <c r="A700" s="6">
        <v>245</v>
      </c>
      <c r="B700" s="6">
        <v>8</v>
      </c>
      <c r="C700" s="7">
        <v>40168</v>
      </c>
      <c r="D700" s="6" t="s">
        <v>227</v>
      </c>
      <c r="E700" s="26" t="s">
        <v>228</v>
      </c>
      <c r="F700" s="27" t="s">
        <v>229</v>
      </c>
      <c r="G700" s="27" t="s">
        <v>154</v>
      </c>
      <c r="I700" s="6" t="s">
        <v>100</v>
      </c>
      <c r="J700" s="6">
        <v>1</v>
      </c>
      <c r="K700" s="6">
        <v>6</v>
      </c>
      <c r="L700" s="6" t="s">
        <v>50</v>
      </c>
      <c r="M700" s="6" t="s">
        <v>177</v>
      </c>
      <c r="N700" s="6" t="s">
        <v>236</v>
      </c>
      <c r="O700" s="6" t="s">
        <v>237</v>
      </c>
      <c r="P700" s="10">
        <v>3</v>
      </c>
      <c r="Q700" s="10" t="str">
        <f t="shared" si="55"/>
        <v>0-5</v>
      </c>
      <c r="R700" s="10" t="s">
        <v>102</v>
      </c>
      <c r="S700" s="6">
        <v>2</v>
      </c>
      <c r="T700" s="20" t="s">
        <v>178</v>
      </c>
      <c r="U700" s="16" t="s">
        <v>75</v>
      </c>
      <c r="V700" t="s">
        <v>163</v>
      </c>
      <c r="W700" t="s">
        <v>56</v>
      </c>
      <c r="X700" s="6"/>
      <c r="AA700" s="11">
        <v>3</v>
      </c>
      <c r="AJ700" s="12">
        <f t="shared" si="56"/>
        <v>2.5</v>
      </c>
      <c r="AL700" s="13">
        <f>SUM(AA700:AI700)</f>
        <v>3</v>
      </c>
      <c r="AM700" s="14">
        <v>2.46E-2</v>
      </c>
      <c r="AN700" s="14">
        <v>2.85</v>
      </c>
      <c r="AO700" s="13">
        <f t="shared" si="59"/>
        <v>0.33501490681144003</v>
      </c>
      <c r="AP700" s="13">
        <f>AO700*AL700</f>
        <v>1.00504472043432</v>
      </c>
    </row>
    <row r="701" spans="1:42" ht="12.75" customHeight="1" x14ac:dyDescent="0.2">
      <c r="A701" s="6">
        <v>245</v>
      </c>
      <c r="B701" s="6">
        <v>8</v>
      </c>
      <c r="C701" s="7">
        <v>40168</v>
      </c>
      <c r="D701" s="6" t="s">
        <v>227</v>
      </c>
      <c r="E701" s="26" t="s">
        <v>228</v>
      </c>
      <c r="F701" s="27" t="s">
        <v>229</v>
      </c>
      <c r="G701" s="27" t="s">
        <v>154</v>
      </c>
      <c r="I701" s="6" t="s">
        <v>100</v>
      </c>
      <c r="J701" s="6">
        <v>1</v>
      </c>
      <c r="K701" s="6">
        <v>6</v>
      </c>
      <c r="L701" s="6" t="s">
        <v>50</v>
      </c>
      <c r="M701" s="6" t="s">
        <v>177</v>
      </c>
      <c r="N701" s="6" t="s">
        <v>236</v>
      </c>
      <c r="O701" s="6" t="s">
        <v>237</v>
      </c>
      <c r="P701" s="10">
        <v>3</v>
      </c>
      <c r="Q701" s="10" t="str">
        <f t="shared" si="55"/>
        <v>0-5</v>
      </c>
      <c r="R701" s="10" t="s">
        <v>102</v>
      </c>
      <c r="S701" s="6">
        <v>3</v>
      </c>
      <c r="T701" t="s">
        <v>53</v>
      </c>
      <c r="U701" t="s">
        <v>54</v>
      </c>
      <c r="V701" t="s">
        <v>55</v>
      </c>
      <c r="W701" t="s">
        <v>56</v>
      </c>
      <c r="X701" s="6"/>
      <c r="AB701" s="11">
        <v>1</v>
      </c>
      <c r="AJ701" s="12">
        <f t="shared" si="56"/>
        <v>7.5</v>
      </c>
      <c r="AM701" s="14">
        <v>9.2999999999999992E-3</v>
      </c>
      <c r="AN701" s="14">
        <v>3.07</v>
      </c>
      <c r="AO701" s="13">
        <f t="shared" si="59"/>
        <v>4.5177378560589574</v>
      </c>
    </row>
    <row r="702" spans="1:42" ht="12.75" customHeight="1" x14ac:dyDescent="0.2">
      <c r="A702" s="6">
        <v>245</v>
      </c>
      <c r="B702" s="6">
        <v>8</v>
      </c>
      <c r="C702" s="7">
        <v>40168</v>
      </c>
      <c r="D702" s="6" t="s">
        <v>227</v>
      </c>
      <c r="E702" s="26" t="s">
        <v>228</v>
      </c>
      <c r="F702" s="27" t="s">
        <v>229</v>
      </c>
      <c r="G702" s="27" t="s">
        <v>154</v>
      </c>
      <c r="I702" s="6" t="s">
        <v>100</v>
      </c>
      <c r="J702" s="6">
        <v>1</v>
      </c>
      <c r="K702" s="6">
        <v>6</v>
      </c>
      <c r="L702" s="6" t="s">
        <v>50</v>
      </c>
      <c r="M702" s="6" t="s">
        <v>177</v>
      </c>
      <c r="N702" s="6" t="s">
        <v>236</v>
      </c>
      <c r="O702" s="6" t="s">
        <v>237</v>
      </c>
      <c r="P702" s="10">
        <v>3</v>
      </c>
      <c r="Q702" s="10" t="str">
        <f t="shared" si="55"/>
        <v>0-5</v>
      </c>
      <c r="R702" s="10" t="s">
        <v>102</v>
      </c>
      <c r="S702" s="6">
        <v>4</v>
      </c>
      <c r="T702" t="s">
        <v>131</v>
      </c>
      <c r="U702" t="s">
        <v>54</v>
      </c>
      <c r="V702" t="s">
        <v>63</v>
      </c>
      <c r="W702" t="s">
        <v>56</v>
      </c>
      <c r="X702" s="6"/>
      <c r="AC702" s="11">
        <v>50</v>
      </c>
      <c r="AJ702" s="12">
        <f t="shared" si="56"/>
        <v>15</v>
      </c>
      <c r="AK702" s="20">
        <f>(AJ702-1.82)/1.15</f>
        <v>11.460869565217392</v>
      </c>
      <c r="AM702" s="14">
        <v>0.01</v>
      </c>
      <c r="AN702" s="14">
        <v>3.2080000000000002</v>
      </c>
      <c r="AO702" s="13">
        <f t="shared" si="59"/>
        <v>59.278985026012037</v>
      </c>
    </row>
    <row r="703" spans="1:42" ht="12.75" customHeight="1" x14ac:dyDescent="0.2">
      <c r="A703" s="6">
        <v>245</v>
      </c>
      <c r="B703" s="6">
        <v>8</v>
      </c>
      <c r="C703" s="7">
        <v>40168</v>
      </c>
      <c r="D703" s="6" t="s">
        <v>227</v>
      </c>
      <c r="E703" s="26" t="s">
        <v>228</v>
      </c>
      <c r="F703" s="27" t="s">
        <v>229</v>
      </c>
      <c r="G703" s="27" t="s">
        <v>154</v>
      </c>
      <c r="I703" s="6" t="s">
        <v>100</v>
      </c>
      <c r="J703" s="6">
        <v>1</v>
      </c>
      <c r="K703" s="6">
        <v>6</v>
      </c>
      <c r="L703" s="6" t="s">
        <v>50</v>
      </c>
      <c r="M703" s="6" t="s">
        <v>177</v>
      </c>
      <c r="N703" s="6" t="s">
        <v>236</v>
      </c>
      <c r="O703" s="6" t="s">
        <v>237</v>
      </c>
      <c r="P703" s="10">
        <v>3</v>
      </c>
      <c r="Q703" s="10" t="str">
        <f t="shared" si="55"/>
        <v>0-5</v>
      </c>
      <c r="R703" s="10" t="s">
        <v>102</v>
      </c>
      <c r="S703" s="6">
        <v>5</v>
      </c>
      <c r="T703" t="s">
        <v>139</v>
      </c>
      <c r="U703" t="s">
        <v>54</v>
      </c>
      <c r="V703" t="s">
        <v>63</v>
      </c>
      <c r="W703" t="s">
        <v>56</v>
      </c>
      <c r="X703" s="6"/>
      <c r="AA703" s="11">
        <v>30</v>
      </c>
      <c r="AJ703" s="12">
        <f t="shared" si="56"/>
        <v>2.5</v>
      </c>
      <c r="AK703">
        <f>AJ703/1.15476</f>
        <v>2.1649520246631333</v>
      </c>
      <c r="AM703" s="14">
        <v>3.9E-2</v>
      </c>
      <c r="AN703" s="14">
        <v>2.91</v>
      </c>
      <c r="AO703" s="13">
        <f t="shared" si="59"/>
        <v>0.56113845525500017</v>
      </c>
    </row>
    <row r="704" spans="1:42" ht="12.75" customHeight="1" x14ac:dyDescent="0.2">
      <c r="A704" s="6">
        <v>246</v>
      </c>
      <c r="B704" s="6">
        <v>8</v>
      </c>
      <c r="C704" s="7">
        <v>40168</v>
      </c>
      <c r="D704" s="6" t="s">
        <v>227</v>
      </c>
      <c r="E704" s="26" t="s">
        <v>228</v>
      </c>
      <c r="F704" s="27" t="s">
        <v>229</v>
      </c>
      <c r="G704" s="27" t="s">
        <v>154</v>
      </c>
      <c r="I704" s="6" t="s">
        <v>100</v>
      </c>
      <c r="J704" s="6">
        <v>1</v>
      </c>
      <c r="K704" s="6">
        <v>7</v>
      </c>
      <c r="L704" s="6" t="s">
        <v>50</v>
      </c>
      <c r="M704" s="6" t="s">
        <v>177</v>
      </c>
      <c r="N704" s="6" t="s">
        <v>236</v>
      </c>
      <c r="O704" s="6" t="s">
        <v>237</v>
      </c>
      <c r="P704" s="10">
        <v>2.5</v>
      </c>
      <c r="Q704" s="10" t="str">
        <f t="shared" si="55"/>
        <v>0-5</v>
      </c>
      <c r="R704" s="10" t="s">
        <v>102</v>
      </c>
      <c r="S704" s="6">
        <v>1</v>
      </c>
      <c r="T704" t="s">
        <v>53</v>
      </c>
      <c r="U704" t="s">
        <v>54</v>
      </c>
      <c r="V704" t="s">
        <v>55</v>
      </c>
      <c r="W704" t="s">
        <v>56</v>
      </c>
      <c r="X704" s="6"/>
      <c r="AB704" s="11">
        <v>1</v>
      </c>
      <c r="AC704" s="11">
        <v>1</v>
      </c>
      <c r="AJ704" s="12">
        <f t="shared" si="56"/>
        <v>11.25</v>
      </c>
      <c r="AM704" s="14">
        <v>9.2999999999999992E-3</v>
      </c>
      <c r="AN704" s="14">
        <v>3.07</v>
      </c>
      <c r="AO704" s="13">
        <f t="shared" si="59"/>
        <v>15.686324410907433</v>
      </c>
    </row>
    <row r="705" spans="1:46" ht="12.75" customHeight="1" x14ac:dyDescent="0.2">
      <c r="A705" s="6">
        <v>246</v>
      </c>
      <c r="B705" s="6">
        <v>8</v>
      </c>
      <c r="C705" s="7">
        <v>40168</v>
      </c>
      <c r="D705" s="6" t="s">
        <v>227</v>
      </c>
      <c r="E705" s="26" t="s">
        <v>228</v>
      </c>
      <c r="F705" s="27" t="s">
        <v>229</v>
      </c>
      <c r="G705" s="27" t="s">
        <v>154</v>
      </c>
      <c r="I705" s="6" t="s">
        <v>100</v>
      </c>
      <c r="J705" s="6">
        <v>1</v>
      </c>
      <c r="K705" s="6">
        <v>7</v>
      </c>
      <c r="L705" s="6" t="s">
        <v>50</v>
      </c>
      <c r="M705" s="6" t="s">
        <v>177</v>
      </c>
      <c r="N705" s="6" t="s">
        <v>236</v>
      </c>
      <c r="O705" s="6" t="s">
        <v>237</v>
      </c>
      <c r="P705" s="10">
        <v>2.5</v>
      </c>
      <c r="Q705" s="10" t="str">
        <f t="shared" si="55"/>
        <v>0-5</v>
      </c>
      <c r="R705" s="10" t="s">
        <v>102</v>
      </c>
      <c r="S705" s="6">
        <v>2</v>
      </c>
      <c r="T705" t="s">
        <v>161</v>
      </c>
      <c r="U705" t="s">
        <v>162</v>
      </c>
      <c r="V705" t="s">
        <v>163</v>
      </c>
      <c r="W705" s="20" t="s">
        <v>56</v>
      </c>
      <c r="X705" s="6"/>
      <c r="AB705" s="11">
        <v>4</v>
      </c>
      <c r="AC705" s="11">
        <v>9</v>
      </c>
      <c r="AJ705" s="12">
        <f t="shared" si="56"/>
        <v>12.692307692307692</v>
      </c>
      <c r="AM705" s="14">
        <v>1.9300000000000001E-2</v>
      </c>
      <c r="AN705" s="14">
        <v>2.96</v>
      </c>
      <c r="AO705" s="13">
        <f t="shared" si="59"/>
        <v>35.648188125096958</v>
      </c>
    </row>
    <row r="706" spans="1:46" ht="12.75" customHeight="1" x14ac:dyDescent="0.2">
      <c r="A706" s="6">
        <v>246</v>
      </c>
      <c r="B706" s="6">
        <v>8</v>
      </c>
      <c r="C706" s="7">
        <v>40168</v>
      </c>
      <c r="D706" s="6" t="s">
        <v>227</v>
      </c>
      <c r="E706" s="26" t="s">
        <v>228</v>
      </c>
      <c r="F706" s="27" t="s">
        <v>229</v>
      </c>
      <c r="G706" s="27" t="s">
        <v>154</v>
      </c>
      <c r="I706" s="6" t="s">
        <v>100</v>
      </c>
      <c r="J706" s="6">
        <v>1</v>
      </c>
      <c r="K706" s="6">
        <v>7</v>
      </c>
      <c r="L706" s="6" t="s">
        <v>50</v>
      </c>
      <c r="M706" s="6" t="s">
        <v>177</v>
      </c>
      <c r="N706" s="6" t="s">
        <v>236</v>
      </c>
      <c r="O706" s="6" t="s">
        <v>237</v>
      </c>
      <c r="P706" s="10">
        <v>2.5</v>
      </c>
      <c r="Q706" s="10" t="str">
        <f t="shared" ref="Q706:Q769" si="60">IF(P706&lt;=5,"0-5",IF(P706&lt;=10,"5-10",IF(P706&lt;=15,"10-15",IF(P706&lt;=20,"15-20",IF(P706&lt;=25,"20-25",IF(P706&lt;=30,"25-30",IF(P706&lt;=35,"30-35","35-40")))))))</f>
        <v>0-5</v>
      </c>
      <c r="R706" s="10" t="s">
        <v>102</v>
      </c>
      <c r="S706" s="6">
        <v>3</v>
      </c>
      <c r="T706" t="s">
        <v>131</v>
      </c>
      <c r="U706" t="s">
        <v>54</v>
      </c>
      <c r="V706" t="s">
        <v>63</v>
      </c>
      <c r="W706" t="s">
        <v>56</v>
      </c>
      <c r="X706" s="6"/>
      <c r="AC706" s="11">
        <v>50</v>
      </c>
      <c r="AJ706" s="12">
        <f t="shared" ref="AJ706:AJ769" si="61">((AA706*2.5)+(AB706*7.5)+(AC706*15)+(AD706*25)+(AE706*35)+(AF706*45)+(AG706*45)+(AH706*65)+(AI706*80))/SUM(AA706:AI706)</f>
        <v>15</v>
      </c>
      <c r="AK706" s="20">
        <f>(AJ706-1.82)/1.15</f>
        <v>11.460869565217392</v>
      </c>
      <c r="AM706" s="14">
        <v>0.01</v>
      </c>
      <c r="AN706" s="14">
        <v>3.2080000000000002</v>
      </c>
      <c r="AO706" s="13">
        <f t="shared" si="59"/>
        <v>59.278985026012037</v>
      </c>
    </row>
    <row r="707" spans="1:46" ht="12.75" customHeight="1" x14ac:dyDescent="0.2">
      <c r="A707" s="6">
        <v>246</v>
      </c>
      <c r="B707" s="6">
        <v>8</v>
      </c>
      <c r="C707" s="7">
        <v>40168</v>
      </c>
      <c r="D707" s="6" t="s">
        <v>227</v>
      </c>
      <c r="E707" s="26" t="s">
        <v>228</v>
      </c>
      <c r="F707" s="27" t="s">
        <v>229</v>
      </c>
      <c r="G707" s="27" t="s">
        <v>154</v>
      </c>
      <c r="I707" s="6" t="s">
        <v>100</v>
      </c>
      <c r="J707" s="6">
        <v>1</v>
      </c>
      <c r="K707" s="6">
        <v>7</v>
      </c>
      <c r="L707" s="6" t="s">
        <v>50</v>
      </c>
      <c r="M707" s="6" t="s">
        <v>177</v>
      </c>
      <c r="N707" s="6" t="s">
        <v>236</v>
      </c>
      <c r="O707" s="6" t="s">
        <v>237</v>
      </c>
      <c r="P707" s="10">
        <v>2.5</v>
      </c>
      <c r="Q707" s="10" t="str">
        <f t="shared" si="60"/>
        <v>0-5</v>
      </c>
      <c r="R707" s="10" t="s">
        <v>102</v>
      </c>
      <c r="S707" s="6">
        <v>4</v>
      </c>
      <c r="T707" s="16" t="s">
        <v>249</v>
      </c>
      <c r="U707" s="6" t="s">
        <v>114</v>
      </c>
      <c r="V707" s="6" t="s">
        <v>84</v>
      </c>
      <c r="W707" s="6" t="s">
        <v>56</v>
      </c>
      <c r="X707" s="6"/>
      <c r="AC707" s="11">
        <v>1</v>
      </c>
      <c r="AJ707" s="12">
        <f t="shared" si="61"/>
        <v>15</v>
      </c>
      <c r="AM707" s="14">
        <v>1.1299999999999999E-2</v>
      </c>
      <c r="AN707" s="14">
        <v>3.0310000000000001</v>
      </c>
      <c r="AO707" s="13">
        <f t="shared" si="59"/>
        <v>41.477354610898814</v>
      </c>
    </row>
    <row r="708" spans="1:46" ht="12.75" customHeight="1" x14ac:dyDescent="0.2">
      <c r="A708" s="6">
        <v>246</v>
      </c>
      <c r="B708" s="6">
        <v>8</v>
      </c>
      <c r="C708" s="7">
        <v>40168</v>
      </c>
      <c r="D708" s="6" t="s">
        <v>227</v>
      </c>
      <c r="E708" s="26" t="s">
        <v>228</v>
      </c>
      <c r="F708" s="27" t="s">
        <v>229</v>
      </c>
      <c r="G708" s="27" t="s">
        <v>154</v>
      </c>
      <c r="I708" s="6" t="s">
        <v>100</v>
      </c>
      <c r="J708" s="6">
        <v>1</v>
      </c>
      <c r="K708" s="6">
        <v>7</v>
      </c>
      <c r="L708" s="6" t="s">
        <v>50</v>
      </c>
      <c r="M708" s="6" t="s">
        <v>177</v>
      </c>
      <c r="N708" s="6" t="s">
        <v>236</v>
      </c>
      <c r="O708" s="6" t="s">
        <v>237</v>
      </c>
      <c r="P708" s="10">
        <v>2.5</v>
      </c>
      <c r="Q708" s="10" t="str">
        <f t="shared" si="60"/>
        <v>0-5</v>
      </c>
      <c r="R708" s="10" t="s">
        <v>102</v>
      </c>
      <c r="S708" s="6">
        <v>5</v>
      </c>
      <c r="T708" t="s">
        <v>139</v>
      </c>
      <c r="U708" t="s">
        <v>54</v>
      </c>
      <c r="V708" t="s">
        <v>63</v>
      </c>
      <c r="W708" t="s">
        <v>56</v>
      </c>
      <c r="X708" s="6"/>
      <c r="AC708" s="11">
        <v>3</v>
      </c>
      <c r="AD708" s="11">
        <v>1</v>
      </c>
      <c r="AJ708" s="12">
        <f t="shared" si="61"/>
        <v>17.5</v>
      </c>
      <c r="AK708">
        <f>AJ708/1.15476</f>
        <v>15.154664172641935</v>
      </c>
      <c r="AM708" s="14">
        <v>3.9E-2</v>
      </c>
      <c r="AN708" s="14">
        <v>2.91</v>
      </c>
      <c r="AO708" s="13">
        <f t="shared" si="59"/>
        <v>161.54939231171554</v>
      </c>
    </row>
    <row r="709" spans="1:46" s="17" customFormat="1" ht="12.75" customHeight="1" x14ac:dyDescent="0.2">
      <c r="A709" s="6">
        <v>246</v>
      </c>
      <c r="B709" s="6">
        <v>8</v>
      </c>
      <c r="C709" s="7">
        <v>40168</v>
      </c>
      <c r="D709" s="6" t="s">
        <v>227</v>
      </c>
      <c r="E709" s="26" t="s">
        <v>228</v>
      </c>
      <c r="F709" s="27" t="s">
        <v>229</v>
      </c>
      <c r="G709" s="27" t="s">
        <v>154</v>
      </c>
      <c r="H709" s="9"/>
      <c r="I709" s="6" t="s">
        <v>100</v>
      </c>
      <c r="J709" s="6">
        <v>1</v>
      </c>
      <c r="K709" s="6">
        <v>7</v>
      </c>
      <c r="L709" s="6" t="s">
        <v>50</v>
      </c>
      <c r="M709" s="6" t="s">
        <v>177</v>
      </c>
      <c r="N709" s="6" t="s">
        <v>236</v>
      </c>
      <c r="O709" s="6" t="s">
        <v>237</v>
      </c>
      <c r="P709" s="10">
        <v>2.5</v>
      </c>
      <c r="Q709" s="10" t="str">
        <f t="shared" si="60"/>
        <v>0-5</v>
      </c>
      <c r="R709" s="10" t="s">
        <v>102</v>
      </c>
      <c r="S709" s="6">
        <v>6</v>
      </c>
      <c r="T709" s="16" t="s">
        <v>160</v>
      </c>
      <c r="U709" t="s">
        <v>54</v>
      </c>
      <c r="V709" s="16" t="s">
        <v>63</v>
      </c>
      <c r="W709" s="16" t="s">
        <v>56</v>
      </c>
      <c r="X709" s="6"/>
      <c r="Y709" s="12"/>
      <c r="Z709" s="12"/>
      <c r="AA709" s="11"/>
      <c r="AB709" s="11"/>
      <c r="AC709" s="11">
        <v>2</v>
      </c>
      <c r="AD709" s="11">
        <v>4</v>
      </c>
      <c r="AE709" s="11"/>
      <c r="AF709" s="11"/>
      <c r="AG709" s="11"/>
      <c r="AH709" s="11"/>
      <c r="AI709" s="11"/>
      <c r="AJ709" s="12">
        <f t="shared" si="61"/>
        <v>21.666666666666668</v>
      </c>
      <c r="AK709" s="14">
        <f>AJ709/1.11359</f>
        <v>19.456592342483919</v>
      </c>
      <c r="AL709" s="13"/>
      <c r="AM709" s="14">
        <v>1.4800000000000001E-2</v>
      </c>
      <c r="AN709" s="14">
        <v>3.1669999999999998</v>
      </c>
      <c r="AO709" s="13">
        <f t="shared" si="59"/>
        <v>251.60270282983885</v>
      </c>
      <c r="AP709" s="13"/>
      <c r="AQ709" s="12"/>
      <c r="AR709" s="12"/>
      <c r="AS709" s="12"/>
      <c r="AT709" s="15"/>
    </row>
    <row r="710" spans="1:46" ht="12.75" customHeight="1" x14ac:dyDescent="0.2">
      <c r="A710" s="6">
        <v>246</v>
      </c>
      <c r="B710" s="6">
        <v>8</v>
      </c>
      <c r="C710" s="7">
        <v>40168</v>
      </c>
      <c r="D710" s="6" t="s">
        <v>227</v>
      </c>
      <c r="E710" s="26" t="s">
        <v>228</v>
      </c>
      <c r="F710" s="27" t="s">
        <v>229</v>
      </c>
      <c r="G710" s="27" t="s">
        <v>154</v>
      </c>
      <c r="I710" s="6" t="s">
        <v>100</v>
      </c>
      <c r="J710" s="6">
        <v>1</v>
      </c>
      <c r="K710" s="6">
        <v>7</v>
      </c>
      <c r="L710" s="6" t="s">
        <v>50</v>
      </c>
      <c r="M710" s="6" t="s">
        <v>177</v>
      </c>
      <c r="N710" s="6" t="s">
        <v>236</v>
      </c>
      <c r="O710" s="6" t="s">
        <v>237</v>
      </c>
      <c r="P710" s="10">
        <v>2.5</v>
      </c>
      <c r="Q710" s="10" t="str">
        <f t="shared" si="60"/>
        <v>0-5</v>
      </c>
      <c r="R710" s="10" t="s">
        <v>102</v>
      </c>
      <c r="S710" s="6">
        <v>7</v>
      </c>
      <c r="T710" t="s">
        <v>140</v>
      </c>
      <c r="U710" t="s">
        <v>66</v>
      </c>
      <c r="V710" t="s">
        <v>119</v>
      </c>
      <c r="W710" t="s">
        <v>56</v>
      </c>
      <c r="X710" s="6"/>
      <c r="AC710" s="11">
        <v>2</v>
      </c>
      <c r="AD710" s="11">
        <v>4</v>
      </c>
      <c r="AJ710" s="12">
        <f t="shared" si="61"/>
        <v>21.666666666666668</v>
      </c>
      <c r="AK710" s="14">
        <f>AJ710/1.03416</f>
        <v>20.950981150563422</v>
      </c>
      <c r="AM710" s="14">
        <v>2.2499999999999999E-2</v>
      </c>
      <c r="AN710" s="14">
        <v>3</v>
      </c>
      <c r="AO710" s="13">
        <f t="shared" si="59"/>
        <v>228.85416666666671</v>
      </c>
    </row>
    <row r="711" spans="1:46" ht="12.75" customHeight="1" x14ac:dyDescent="0.2">
      <c r="A711" s="6">
        <v>246</v>
      </c>
      <c r="B711" s="6">
        <v>8</v>
      </c>
      <c r="C711" s="7">
        <v>40168</v>
      </c>
      <c r="D711" s="6" t="s">
        <v>227</v>
      </c>
      <c r="E711" s="26" t="s">
        <v>228</v>
      </c>
      <c r="F711" s="27" t="s">
        <v>229</v>
      </c>
      <c r="G711" s="27" t="s">
        <v>154</v>
      </c>
      <c r="I711" s="6" t="s">
        <v>100</v>
      </c>
      <c r="J711" s="6">
        <v>1</v>
      </c>
      <c r="K711" s="6">
        <v>7</v>
      </c>
      <c r="L711" s="6" t="s">
        <v>50</v>
      </c>
      <c r="M711" s="6" t="s">
        <v>177</v>
      </c>
      <c r="N711" s="6" t="s">
        <v>236</v>
      </c>
      <c r="O711" s="6" t="s">
        <v>237</v>
      </c>
      <c r="P711" s="10">
        <v>2.5</v>
      </c>
      <c r="Q711" s="10" t="str">
        <f t="shared" si="60"/>
        <v>0-5</v>
      </c>
      <c r="R711" s="10" t="s">
        <v>102</v>
      </c>
      <c r="S711" s="6">
        <v>8</v>
      </c>
      <c r="T711" t="s">
        <v>118</v>
      </c>
      <c r="U711" t="s">
        <v>66</v>
      </c>
      <c r="V711" t="s">
        <v>119</v>
      </c>
      <c r="W711" t="s">
        <v>56</v>
      </c>
      <c r="X711" s="6"/>
      <c r="AC711" s="11">
        <v>3</v>
      </c>
      <c r="AJ711" s="12">
        <f t="shared" si="61"/>
        <v>15</v>
      </c>
      <c r="AK711" s="24">
        <f>AJ711/1.1</f>
        <v>13.636363636363635</v>
      </c>
      <c r="AM711" s="14">
        <v>2.5999999999999999E-2</v>
      </c>
      <c r="AN711" s="14">
        <v>2.87</v>
      </c>
      <c r="AO711" s="13">
        <f t="shared" si="59"/>
        <v>61.709959510213238</v>
      </c>
    </row>
    <row r="712" spans="1:46" ht="12.75" customHeight="1" x14ac:dyDescent="0.2">
      <c r="A712" s="6">
        <v>246</v>
      </c>
      <c r="B712" s="6">
        <v>8</v>
      </c>
      <c r="C712" s="7">
        <v>40168</v>
      </c>
      <c r="D712" s="6" t="s">
        <v>227</v>
      </c>
      <c r="E712" s="26" t="s">
        <v>228</v>
      </c>
      <c r="F712" s="27" t="s">
        <v>229</v>
      </c>
      <c r="G712" s="27" t="s">
        <v>154</v>
      </c>
      <c r="I712" s="6" t="s">
        <v>100</v>
      </c>
      <c r="J712" s="6">
        <v>1</v>
      </c>
      <c r="K712" s="6">
        <v>7</v>
      </c>
      <c r="L712" s="6" t="s">
        <v>50</v>
      </c>
      <c r="M712" s="6" t="s">
        <v>177</v>
      </c>
      <c r="N712" s="6" t="s">
        <v>236</v>
      </c>
      <c r="O712" s="6" t="s">
        <v>237</v>
      </c>
      <c r="P712" s="10">
        <v>2.5</v>
      </c>
      <c r="Q712" s="10" t="str">
        <f t="shared" si="60"/>
        <v>0-5</v>
      </c>
      <c r="R712" s="10" t="s">
        <v>102</v>
      </c>
      <c r="S712" s="6">
        <v>9</v>
      </c>
      <c r="T712" t="s">
        <v>59</v>
      </c>
      <c r="U712" t="s">
        <v>54</v>
      </c>
      <c r="V712" t="s">
        <v>60</v>
      </c>
      <c r="W712" t="s">
        <v>56</v>
      </c>
      <c r="X712" s="6"/>
      <c r="AA712" s="11">
        <v>3</v>
      </c>
      <c r="AJ712" s="12">
        <f t="shared" si="61"/>
        <v>2.5</v>
      </c>
      <c r="AM712" s="14">
        <v>8.6999999999999994E-3</v>
      </c>
      <c r="AN712" s="14">
        <v>3.202</v>
      </c>
      <c r="AO712" s="13">
        <f t="shared" si="59"/>
        <v>0.16357734705077065</v>
      </c>
    </row>
    <row r="713" spans="1:46" ht="12.75" customHeight="1" x14ac:dyDescent="0.2">
      <c r="A713" s="6">
        <v>247</v>
      </c>
      <c r="B713" s="6">
        <v>8</v>
      </c>
      <c r="C713" s="7">
        <v>40168</v>
      </c>
      <c r="D713" s="6" t="s">
        <v>227</v>
      </c>
      <c r="E713" s="26" t="s">
        <v>228</v>
      </c>
      <c r="F713" s="27" t="s">
        <v>229</v>
      </c>
      <c r="G713" s="27" t="s">
        <v>154</v>
      </c>
      <c r="I713" s="6" t="s">
        <v>100</v>
      </c>
      <c r="J713" s="6">
        <v>2</v>
      </c>
      <c r="K713" s="6">
        <v>1</v>
      </c>
      <c r="L713" s="6" t="s">
        <v>50</v>
      </c>
      <c r="M713" s="6" t="s">
        <v>177</v>
      </c>
      <c r="N713" s="6" t="s">
        <v>57</v>
      </c>
      <c r="O713" s="6" t="s">
        <v>237</v>
      </c>
      <c r="P713" s="10">
        <v>2</v>
      </c>
      <c r="Q713" s="10" t="str">
        <f t="shared" si="60"/>
        <v>0-5</v>
      </c>
      <c r="R713" s="10" t="s">
        <v>102</v>
      </c>
      <c r="S713" s="6">
        <v>1</v>
      </c>
      <c r="T713" t="s">
        <v>161</v>
      </c>
      <c r="U713" t="s">
        <v>162</v>
      </c>
      <c r="V713" t="s">
        <v>163</v>
      </c>
      <c r="W713" s="20" t="s">
        <v>56</v>
      </c>
      <c r="X713" s="6"/>
      <c r="AA713" s="11">
        <v>3</v>
      </c>
      <c r="AB713" s="11">
        <v>4</v>
      </c>
      <c r="AJ713" s="12">
        <f t="shared" si="61"/>
        <v>5.3571428571428568</v>
      </c>
      <c r="AM713" s="14">
        <v>1.9300000000000001E-2</v>
      </c>
      <c r="AN713" s="14">
        <v>2.96</v>
      </c>
      <c r="AO713" s="13">
        <f t="shared" si="59"/>
        <v>2.7745954071266468</v>
      </c>
    </row>
    <row r="714" spans="1:46" ht="12.75" customHeight="1" x14ac:dyDescent="0.2">
      <c r="A714" s="6">
        <v>247</v>
      </c>
      <c r="B714" s="6">
        <v>8</v>
      </c>
      <c r="C714" s="7">
        <v>40168</v>
      </c>
      <c r="D714" s="6" t="s">
        <v>227</v>
      </c>
      <c r="E714" s="26" t="s">
        <v>228</v>
      </c>
      <c r="F714" s="27" t="s">
        <v>229</v>
      </c>
      <c r="G714" s="27" t="s">
        <v>154</v>
      </c>
      <c r="I714" s="6" t="s">
        <v>100</v>
      </c>
      <c r="J714" s="6">
        <v>2</v>
      </c>
      <c r="K714" s="6">
        <v>1</v>
      </c>
      <c r="L714" s="6" t="s">
        <v>50</v>
      </c>
      <c r="M714" s="6" t="s">
        <v>177</v>
      </c>
      <c r="N714" s="6" t="s">
        <v>57</v>
      </c>
      <c r="O714" s="6" t="s">
        <v>237</v>
      </c>
      <c r="P714" s="10">
        <v>2</v>
      </c>
      <c r="Q714" s="10" t="str">
        <f t="shared" si="60"/>
        <v>0-5</v>
      </c>
      <c r="R714" s="10" t="s">
        <v>102</v>
      </c>
      <c r="S714" s="6">
        <v>2</v>
      </c>
      <c r="T714" t="s">
        <v>62</v>
      </c>
      <c r="U714" t="s">
        <v>54</v>
      </c>
      <c r="V714" t="s">
        <v>63</v>
      </c>
      <c r="W714" t="s">
        <v>56</v>
      </c>
      <c r="X714" s="6"/>
      <c r="AB714" s="11">
        <v>1</v>
      </c>
      <c r="AJ714" s="12">
        <f t="shared" si="61"/>
        <v>7.5</v>
      </c>
      <c r="AK714">
        <f>AJ714/1.08687</f>
        <v>6.9005492837229845</v>
      </c>
      <c r="AM714" s="14">
        <v>1.21E-2</v>
      </c>
      <c r="AN714" s="14">
        <v>3.161</v>
      </c>
      <c r="AO714" s="13">
        <f t="shared" si="59"/>
        <v>7.0608018500817282</v>
      </c>
    </row>
    <row r="715" spans="1:46" ht="12.75" customHeight="1" x14ac:dyDescent="0.2">
      <c r="A715" s="6">
        <v>247</v>
      </c>
      <c r="B715" s="6">
        <v>8</v>
      </c>
      <c r="C715" s="7">
        <v>40168</v>
      </c>
      <c r="D715" s="6" t="s">
        <v>227</v>
      </c>
      <c r="E715" s="26" t="s">
        <v>228</v>
      </c>
      <c r="F715" s="27" t="s">
        <v>229</v>
      </c>
      <c r="G715" s="27" t="s">
        <v>154</v>
      </c>
      <c r="I715" s="6" t="s">
        <v>100</v>
      </c>
      <c r="J715" s="6">
        <v>2</v>
      </c>
      <c r="K715" s="6">
        <v>1</v>
      </c>
      <c r="L715" s="6" t="s">
        <v>50</v>
      </c>
      <c r="M715" s="6" t="s">
        <v>177</v>
      </c>
      <c r="N715" s="6" t="s">
        <v>57</v>
      </c>
      <c r="O715" s="6" t="s">
        <v>237</v>
      </c>
      <c r="P715" s="10">
        <v>2</v>
      </c>
      <c r="Q715" s="10" t="str">
        <f t="shared" si="60"/>
        <v>0-5</v>
      </c>
      <c r="R715" s="10" t="s">
        <v>102</v>
      </c>
      <c r="S715" s="6">
        <v>3</v>
      </c>
      <c r="T715" t="s">
        <v>139</v>
      </c>
      <c r="U715" t="s">
        <v>54</v>
      </c>
      <c r="V715" t="s">
        <v>63</v>
      </c>
      <c r="W715" t="s">
        <v>56</v>
      </c>
      <c r="X715" s="6"/>
      <c r="AB715" s="11">
        <v>5</v>
      </c>
      <c r="AC715" s="11">
        <v>20</v>
      </c>
      <c r="AJ715" s="12">
        <f t="shared" si="61"/>
        <v>13.5</v>
      </c>
      <c r="AK715">
        <f>AJ715/1.15476</f>
        <v>11.690740933180921</v>
      </c>
      <c r="AM715" s="14">
        <v>3.9E-2</v>
      </c>
      <c r="AN715" s="14">
        <v>2.91</v>
      </c>
      <c r="AO715" s="13">
        <f t="shared" si="59"/>
        <v>75.916446836513529</v>
      </c>
    </row>
    <row r="716" spans="1:46" s="22" customFormat="1" ht="12.75" customHeight="1" x14ac:dyDescent="0.2">
      <c r="A716" s="6">
        <v>247</v>
      </c>
      <c r="B716" s="6">
        <v>8</v>
      </c>
      <c r="C716" s="7">
        <v>40168</v>
      </c>
      <c r="D716" s="6" t="s">
        <v>227</v>
      </c>
      <c r="E716" s="26" t="s">
        <v>228</v>
      </c>
      <c r="F716" s="27" t="s">
        <v>229</v>
      </c>
      <c r="G716" s="27" t="s">
        <v>154</v>
      </c>
      <c r="H716" s="9"/>
      <c r="I716" s="6" t="s">
        <v>100</v>
      </c>
      <c r="J716" s="6">
        <v>2</v>
      </c>
      <c r="K716" s="6">
        <v>1</v>
      </c>
      <c r="L716" s="6" t="s">
        <v>50</v>
      </c>
      <c r="M716" s="6" t="s">
        <v>177</v>
      </c>
      <c r="N716" s="6" t="s">
        <v>57</v>
      </c>
      <c r="O716" s="6" t="s">
        <v>237</v>
      </c>
      <c r="P716" s="10">
        <v>2</v>
      </c>
      <c r="Q716" s="10" t="str">
        <f t="shared" si="60"/>
        <v>0-5</v>
      </c>
      <c r="R716" s="10" t="s">
        <v>102</v>
      </c>
      <c r="S716" s="6">
        <v>4</v>
      </c>
      <c r="T716" s="16" t="s">
        <v>160</v>
      </c>
      <c r="U716" t="s">
        <v>54</v>
      </c>
      <c r="V716" s="16" t="s">
        <v>63</v>
      </c>
      <c r="W716" s="16" t="s">
        <v>56</v>
      </c>
      <c r="X716" s="6"/>
      <c r="Y716" s="12"/>
      <c r="Z716" s="12"/>
      <c r="AA716" s="11"/>
      <c r="AB716" s="11"/>
      <c r="AC716" s="11">
        <v>7</v>
      </c>
      <c r="AD716" s="11">
        <v>1</v>
      </c>
      <c r="AE716" s="11"/>
      <c r="AF716" s="11"/>
      <c r="AG716" s="11"/>
      <c r="AH716" s="11"/>
      <c r="AI716" s="11"/>
      <c r="AJ716" s="12">
        <f t="shared" si="61"/>
        <v>16.25</v>
      </c>
      <c r="AK716" s="14">
        <f>AJ716/1.11359</f>
        <v>14.592444256862938</v>
      </c>
      <c r="AL716" s="13"/>
      <c r="AM716" s="14">
        <v>1.4800000000000001E-2</v>
      </c>
      <c r="AN716" s="14">
        <v>3.1669999999999998</v>
      </c>
      <c r="AO716" s="13">
        <f t="shared" si="59"/>
        <v>101.16594049992484</v>
      </c>
      <c r="AP716" s="13"/>
      <c r="AQ716" s="12"/>
      <c r="AR716" s="12"/>
      <c r="AS716" s="12"/>
      <c r="AT716" s="15"/>
    </row>
    <row r="717" spans="1:46" ht="12.75" customHeight="1" x14ac:dyDescent="0.2">
      <c r="A717" s="6">
        <v>247</v>
      </c>
      <c r="B717" s="6">
        <v>8</v>
      </c>
      <c r="C717" s="7">
        <v>40168</v>
      </c>
      <c r="D717" s="6" t="s">
        <v>227</v>
      </c>
      <c r="E717" s="26" t="s">
        <v>228</v>
      </c>
      <c r="F717" s="27" t="s">
        <v>229</v>
      </c>
      <c r="G717" s="27" t="s">
        <v>154</v>
      </c>
      <c r="I717" s="6" t="s">
        <v>100</v>
      </c>
      <c r="J717" s="6">
        <v>2</v>
      </c>
      <c r="K717" s="6">
        <v>1</v>
      </c>
      <c r="L717" s="6" t="s">
        <v>50</v>
      </c>
      <c r="M717" s="6" t="s">
        <v>177</v>
      </c>
      <c r="N717" s="6" t="s">
        <v>57</v>
      </c>
      <c r="O717" s="6" t="s">
        <v>237</v>
      </c>
      <c r="P717" s="10">
        <v>2</v>
      </c>
      <c r="Q717" s="10" t="str">
        <f t="shared" si="60"/>
        <v>0-5</v>
      </c>
      <c r="R717" s="10" t="s">
        <v>102</v>
      </c>
      <c r="S717" s="6">
        <v>5</v>
      </c>
      <c r="T717" t="s">
        <v>179</v>
      </c>
      <c r="U717" t="s">
        <v>54</v>
      </c>
      <c r="V717" t="s">
        <v>55</v>
      </c>
      <c r="W717" t="s">
        <v>56</v>
      </c>
      <c r="X717" s="6"/>
      <c r="AC717" s="11">
        <v>5</v>
      </c>
      <c r="AJ717" s="12">
        <f t="shared" si="61"/>
        <v>15</v>
      </c>
      <c r="AM717" s="14">
        <v>1.26E-2</v>
      </c>
      <c r="AN717" s="14">
        <v>3.0672999999999999</v>
      </c>
      <c r="AO717" s="13">
        <f t="shared" si="59"/>
        <v>51.026439339633377</v>
      </c>
    </row>
    <row r="718" spans="1:46" ht="12.75" customHeight="1" x14ac:dyDescent="0.2">
      <c r="A718" s="6">
        <v>247</v>
      </c>
      <c r="B718" s="6">
        <v>8</v>
      </c>
      <c r="C718" s="7">
        <v>40168</v>
      </c>
      <c r="D718" s="6" t="s">
        <v>227</v>
      </c>
      <c r="E718" s="26" t="s">
        <v>228</v>
      </c>
      <c r="F718" s="27" t="s">
        <v>229</v>
      </c>
      <c r="G718" s="27" t="s">
        <v>154</v>
      </c>
      <c r="I718" s="6" t="s">
        <v>100</v>
      </c>
      <c r="J718" s="6">
        <v>2</v>
      </c>
      <c r="K718" s="6">
        <v>1</v>
      </c>
      <c r="L718" s="6" t="s">
        <v>50</v>
      </c>
      <c r="M718" s="6" t="s">
        <v>177</v>
      </c>
      <c r="N718" s="6" t="s">
        <v>57</v>
      </c>
      <c r="O718" s="6" t="s">
        <v>237</v>
      </c>
      <c r="P718" s="10">
        <v>2</v>
      </c>
      <c r="Q718" s="10" t="str">
        <f t="shared" si="60"/>
        <v>0-5</v>
      </c>
      <c r="R718" s="10" t="s">
        <v>102</v>
      </c>
      <c r="S718" s="6">
        <v>6</v>
      </c>
      <c r="T718" t="s">
        <v>90</v>
      </c>
      <c r="U718" t="s">
        <v>66</v>
      </c>
      <c r="V718" t="s">
        <v>67</v>
      </c>
      <c r="W718" t="s">
        <v>56</v>
      </c>
      <c r="X718" s="6"/>
      <c r="AC718" s="11">
        <v>6</v>
      </c>
      <c r="AD718" s="11">
        <v>1</v>
      </c>
      <c r="AJ718" s="12">
        <f t="shared" si="61"/>
        <v>16.428571428571427</v>
      </c>
      <c r="AM718" s="14">
        <v>1.6199999999999999E-2</v>
      </c>
      <c r="AN718" s="14">
        <v>3.0251999999999999</v>
      </c>
      <c r="AO718" s="13">
        <f t="shared" si="59"/>
        <v>77.081033766308337</v>
      </c>
    </row>
    <row r="719" spans="1:46" ht="12.75" customHeight="1" x14ac:dyDescent="0.2">
      <c r="A719" s="6">
        <v>247</v>
      </c>
      <c r="B719" s="6">
        <v>8</v>
      </c>
      <c r="C719" s="7">
        <v>40168</v>
      </c>
      <c r="D719" s="6" t="s">
        <v>227</v>
      </c>
      <c r="E719" s="26" t="s">
        <v>228</v>
      </c>
      <c r="F719" s="27" t="s">
        <v>229</v>
      </c>
      <c r="G719" s="27" t="s">
        <v>154</v>
      </c>
      <c r="I719" s="6" t="s">
        <v>100</v>
      </c>
      <c r="J719" s="6">
        <v>2</v>
      </c>
      <c r="K719" s="6">
        <v>1</v>
      </c>
      <c r="L719" s="6" t="s">
        <v>50</v>
      </c>
      <c r="M719" s="6" t="s">
        <v>177</v>
      </c>
      <c r="N719" s="6" t="s">
        <v>57</v>
      </c>
      <c r="O719" s="6" t="s">
        <v>237</v>
      </c>
      <c r="P719" s="10">
        <v>2</v>
      </c>
      <c r="Q719" s="10" t="str">
        <f t="shared" si="60"/>
        <v>0-5</v>
      </c>
      <c r="R719" s="10" t="s">
        <v>102</v>
      </c>
      <c r="S719" s="6">
        <v>7</v>
      </c>
      <c r="T719" s="19" t="s">
        <v>232</v>
      </c>
      <c r="U719" s="6" t="s">
        <v>195</v>
      </c>
      <c r="V719" s="6" t="s">
        <v>233</v>
      </c>
      <c r="W719" s="6" t="s">
        <v>234</v>
      </c>
      <c r="X719" s="6"/>
      <c r="AB719" s="11">
        <v>10</v>
      </c>
      <c r="AJ719" s="12">
        <f t="shared" si="61"/>
        <v>7.5</v>
      </c>
      <c r="AK719" s="12">
        <f>(AJ719-0.3)/1/11</f>
        <v>0.65454545454545454</v>
      </c>
      <c r="AM719" s="13">
        <v>0.3</v>
      </c>
      <c r="AN719" s="13">
        <v>1.1100000000000001</v>
      </c>
      <c r="AO719" s="13">
        <f t="shared" si="59"/>
        <v>2.8082725642008981</v>
      </c>
    </row>
    <row r="720" spans="1:46" ht="12.75" customHeight="1" x14ac:dyDescent="0.2">
      <c r="A720" s="6">
        <v>247</v>
      </c>
      <c r="B720" s="6">
        <v>8</v>
      </c>
      <c r="C720" s="7">
        <v>40168</v>
      </c>
      <c r="D720" s="6" t="s">
        <v>227</v>
      </c>
      <c r="E720" s="26" t="s">
        <v>228</v>
      </c>
      <c r="F720" s="27" t="s">
        <v>229</v>
      </c>
      <c r="G720" s="27" t="s">
        <v>154</v>
      </c>
      <c r="I720" s="6" t="s">
        <v>100</v>
      </c>
      <c r="J720" s="6">
        <v>2</v>
      </c>
      <c r="K720" s="6">
        <v>1</v>
      </c>
      <c r="L720" s="6" t="s">
        <v>50</v>
      </c>
      <c r="M720" s="6" t="s">
        <v>177</v>
      </c>
      <c r="N720" s="6" t="s">
        <v>57</v>
      </c>
      <c r="O720" s="6" t="s">
        <v>237</v>
      </c>
      <c r="P720" s="10">
        <v>2</v>
      </c>
      <c r="Q720" s="10" t="str">
        <f t="shared" si="60"/>
        <v>0-5</v>
      </c>
      <c r="R720" s="10" t="s">
        <v>102</v>
      </c>
      <c r="S720" s="6">
        <v>8</v>
      </c>
      <c r="T720" s="20" t="s">
        <v>178</v>
      </c>
      <c r="U720" s="16" t="s">
        <v>75</v>
      </c>
      <c r="V720" t="s">
        <v>163</v>
      </c>
      <c r="W720" t="s">
        <v>56</v>
      </c>
      <c r="X720" s="6"/>
      <c r="AB720" s="11">
        <v>4</v>
      </c>
      <c r="AJ720" s="12">
        <f t="shared" si="61"/>
        <v>7.5</v>
      </c>
      <c r="AL720" s="13">
        <f>SUM(AA720:AI720)</f>
        <v>4</v>
      </c>
      <c r="AM720" s="14">
        <v>2.46E-2</v>
      </c>
      <c r="AN720" s="14">
        <v>2.85</v>
      </c>
      <c r="AO720" s="13">
        <f t="shared" si="59"/>
        <v>7.671136449313793</v>
      </c>
      <c r="AP720" s="13">
        <f>AO720*AL720</f>
        <v>30.684545797255172</v>
      </c>
    </row>
    <row r="721" spans="1:42" ht="12.75" customHeight="1" x14ac:dyDescent="0.2">
      <c r="A721" s="6">
        <v>247</v>
      </c>
      <c r="B721" s="6">
        <v>8</v>
      </c>
      <c r="C721" s="7">
        <v>40168</v>
      </c>
      <c r="D721" s="6" t="s">
        <v>227</v>
      </c>
      <c r="E721" s="26" t="s">
        <v>228</v>
      </c>
      <c r="F721" s="27" t="s">
        <v>229</v>
      </c>
      <c r="G721" s="27" t="s">
        <v>154</v>
      </c>
      <c r="I721" s="6" t="s">
        <v>100</v>
      </c>
      <c r="J721" s="6">
        <v>2</v>
      </c>
      <c r="K721" s="6">
        <v>1</v>
      </c>
      <c r="L721" s="6" t="s">
        <v>50</v>
      </c>
      <c r="M721" s="6" t="s">
        <v>177</v>
      </c>
      <c r="N721" s="6" t="s">
        <v>57</v>
      </c>
      <c r="O721" s="6" t="s">
        <v>237</v>
      </c>
      <c r="P721" s="10">
        <v>2</v>
      </c>
      <c r="Q721" s="10" t="str">
        <f t="shared" si="60"/>
        <v>0-5</v>
      </c>
      <c r="R721" s="10" t="s">
        <v>102</v>
      </c>
      <c r="S721" s="6">
        <v>9</v>
      </c>
      <c r="T721" t="s">
        <v>83</v>
      </c>
      <c r="U721" t="s">
        <v>69</v>
      </c>
      <c r="V721" t="s">
        <v>84</v>
      </c>
      <c r="W721" t="s">
        <v>56</v>
      </c>
      <c r="X721" s="6"/>
      <c r="AC721" s="11">
        <v>4</v>
      </c>
      <c r="AJ721" s="12">
        <f t="shared" si="61"/>
        <v>15</v>
      </c>
      <c r="AK721">
        <f>1.77+0.78*AJ721</f>
        <v>13.47</v>
      </c>
      <c r="AM721" s="14">
        <v>4.0500000000000001E-2</v>
      </c>
      <c r="AN721" s="14">
        <v>2.718</v>
      </c>
      <c r="AO721" s="13">
        <f t="shared" si="59"/>
        <v>63.689973080974262</v>
      </c>
    </row>
    <row r="722" spans="1:42" ht="12.75" customHeight="1" x14ac:dyDescent="0.2">
      <c r="A722" s="6">
        <v>247</v>
      </c>
      <c r="B722" s="6">
        <v>8</v>
      </c>
      <c r="C722" s="7">
        <v>40168</v>
      </c>
      <c r="D722" s="6" t="s">
        <v>227</v>
      </c>
      <c r="E722" s="26" t="s">
        <v>228</v>
      </c>
      <c r="F722" s="27" t="s">
        <v>229</v>
      </c>
      <c r="G722" s="27" t="s">
        <v>154</v>
      </c>
      <c r="I722" s="6" t="s">
        <v>100</v>
      </c>
      <c r="J722" s="6">
        <v>2</v>
      </c>
      <c r="K722" s="6">
        <v>1</v>
      </c>
      <c r="L722" s="6" t="s">
        <v>50</v>
      </c>
      <c r="M722" s="6" t="s">
        <v>177</v>
      </c>
      <c r="N722" s="6" t="s">
        <v>57</v>
      </c>
      <c r="O722" s="6" t="s">
        <v>237</v>
      </c>
      <c r="P722" s="10">
        <v>2</v>
      </c>
      <c r="Q722" s="10" t="str">
        <f t="shared" si="60"/>
        <v>0-5</v>
      </c>
      <c r="R722" s="10" t="s">
        <v>102</v>
      </c>
      <c r="S722" s="6">
        <v>10</v>
      </c>
      <c r="T722" t="s">
        <v>118</v>
      </c>
      <c r="U722" t="s">
        <v>66</v>
      </c>
      <c r="V722" t="s">
        <v>119</v>
      </c>
      <c r="W722" t="s">
        <v>56</v>
      </c>
      <c r="X722" s="6"/>
      <c r="AB722" s="11">
        <v>1</v>
      </c>
      <c r="AJ722" s="12">
        <f t="shared" si="61"/>
        <v>7.5</v>
      </c>
      <c r="AM722" s="14">
        <v>2.5999999999999999E-2</v>
      </c>
      <c r="AN722" s="14">
        <v>2.87</v>
      </c>
      <c r="AO722" s="13">
        <f t="shared" si="59"/>
        <v>8.441102499635198</v>
      </c>
    </row>
    <row r="723" spans="1:42" ht="12.75" customHeight="1" x14ac:dyDescent="0.2">
      <c r="A723" s="6">
        <v>247</v>
      </c>
      <c r="B723" s="6">
        <v>8</v>
      </c>
      <c r="C723" s="7">
        <v>40168</v>
      </c>
      <c r="D723" s="6" t="s">
        <v>227</v>
      </c>
      <c r="E723" s="26" t="s">
        <v>228</v>
      </c>
      <c r="F723" s="27" t="s">
        <v>229</v>
      </c>
      <c r="G723" s="27" t="s">
        <v>154</v>
      </c>
      <c r="I723" s="6" t="s">
        <v>100</v>
      </c>
      <c r="J723" s="6">
        <v>2</v>
      </c>
      <c r="K723" s="6">
        <v>1</v>
      </c>
      <c r="L723" s="6" t="s">
        <v>50</v>
      </c>
      <c r="M723" s="6" t="s">
        <v>177</v>
      </c>
      <c r="N723" s="6" t="s">
        <v>57</v>
      </c>
      <c r="O723" s="6" t="s">
        <v>237</v>
      </c>
      <c r="P723" s="10">
        <v>2</v>
      </c>
      <c r="Q723" s="10" t="str">
        <f t="shared" si="60"/>
        <v>0-5</v>
      </c>
      <c r="R723" s="10" t="s">
        <v>102</v>
      </c>
      <c r="S723" s="6">
        <v>11</v>
      </c>
      <c r="T723" t="s">
        <v>140</v>
      </c>
      <c r="U723" t="s">
        <v>66</v>
      </c>
      <c r="V723" t="s">
        <v>119</v>
      </c>
      <c r="W723" t="s">
        <v>56</v>
      </c>
      <c r="X723" s="6"/>
      <c r="AC723" s="11">
        <v>1</v>
      </c>
      <c r="AJ723" s="12">
        <f t="shared" si="61"/>
        <v>15</v>
      </c>
      <c r="AK723" s="14">
        <f>AJ723/1.03416</f>
        <v>14.504525411928523</v>
      </c>
      <c r="AM723" s="14">
        <v>2.2499999999999999E-2</v>
      </c>
      <c r="AN723" s="14">
        <v>3</v>
      </c>
      <c r="AO723" s="13">
        <f t="shared" si="59"/>
        <v>75.9375</v>
      </c>
    </row>
    <row r="724" spans="1:42" ht="12.75" customHeight="1" x14ac:dyDescent="0.2">
      <c r="A724" s="6">
        <v>247</v>
      </c>
      <c r="B724" s="6">
        <v>8</v>
      </c>
      <c r="C724" s="7">
        <v>40168</v>
      </c>
      <c r="D724" s="6" t="s">
        <v>227</v>
      </c>
      <c r="E724" s="26" t="s">
        <v>228</v>
      </c>
      <c r="F724" s="27" t="s">
        <v>229</v>
      </c>
      <c r="G724" s="27" t="s">
        <v>154</v>
      </c>
      <c r="I724" s="6" t="s">
        <v>100</v>
      </c>
      <c r="J724" s="6">
        <v>2</v>
      </c>
      <c r="K724" s="6">
        <v>1</v>
      </c>
      <c r="L724" s="6" t="s">
        <v>50</v>
      </c>
      <c r="M724" s="6" t="s">
        <v>177</v>
      </c>
      <c r="N724" s="6" t="s">
        <v>57</v>
      </c>
      <c r="O724" s="6" t="s">
        <v>237</v>
      </c>
      <c r="P724" s="10">
        <v>2</v>
      </c>
      <c r="Q724" s="10" t="str">
        <f t="shared" si="60"/>
        <v>0-5</v>
      </c>
      <c r="R724" s="10" t="s">
        <v>102</v>
      </c>
      <c r="S724" s="6">
        <v>12</v>
      </c>
      <c r="T724" t="s">
        <v>53</v>
      </c>
      <c r="U724" t="s">
        <v>54</v>
      </c>
      <c r="V724" t="s">
        <v>55</v>
      </c>
      <c r="W724" t="s">
        <v>56</v>
      </c>
      <c r="X724" s="6"/>
      <c r="AB724" s="11">
        <v>2</v>
      </c>
      <c r="AJ724" s="12">
        <f t="shared" si="61"/>
        <v>7.5</v>
      </c>
      <c r="AM724" s="14">
        <v>9.2999999999999992E-3</v>
      </c>
      <c r="AN724" s="14">
        <v>3.07</v>
      </c>
      <c r="AO724" s="13">
        <f t="shared" si="59"/>
        <v>4.5177378560589574</v>
      </c>
    </row>
    <row r="725" spans="1:42" ht="12.75" customHeight="1" x14ac:dyDescent="0.2">
      <c r="A725" s="6">
        <v>247</v>
      </c>
      <c r="B725" s="6">
        <v>8</v>
      </c>
      <c r="C725" s="7">
        <v>40168</v>
      </c>
      <c r="D725" s="6" t="s">
        <v>227</v>
      </c>
      <c r="E725" s="26" t="s">
        <v>228</v>
      </c>
      <c r="F725" s="27" t="s">
        <v>229</v>
      </c>
      <c r="G725" s="27" t="s">
        <v>154</v>
      </c>
      <c r="I725" s="6" t="s">
        <v>100</v>
      </c>
      <c r="J725" s="6">
        <v>2</v>
      </c>
      <c r="K725" s="6">
        <v>1</v>
      </c>
      <c r="L725" s="6" t="s">
        <v>50</v>
      </c>
      <c r="M725" s="6" t="s">
        <v>177</v>
      </c>
      <c r="N725" s="6" t="s">
        <v>57</v>
      </c>
      <c r="O725" s="6" t="s">
        <v>237</v>
      </c>
      <c r="P725" s="10">
        <v>2</v>
      </c>
      <c r="Q725" s="10" t="str">
        <f t="shared" si="60"/>
        <v>0-5</v>
      </c>
      <c r="R725" s="10" t="s">
        <v>102</v>
      </c>
      <c r="S725" s="6">
        <v>13</v>
      </c>
      <c r="T725" t="s">
        <v>59</v>
      </c>
      <c r="U725" t="s">
        <v>54</v>
      </c>
      <c r="V725" t="s">
        <v>60</v>
      </c>
      <c r="W725" t="s">
        <v>56</v>
      </c>
      <c r="X725" s="6"/>
      <c r="AC725" s="11">
        <v>7</v>
      </c>
      <c r="AJ725" s="12">
        <f t="shared" si="61"/>
        <v>15</v>
      </c>
      <c r="AM725" s="14">
        <v>8.6999999999999994E-3</v>
      </c>
      <c r="AN725" s="14">
        <v>3.202</v>
      </c>
      <c r="AO725" s="13">
        <f t="shared" si="59"/>
        <v>50.74151899752669</v>
      </c>
    </row>
    <row r="726" spans="1:42" ht="12.75" customHeight="1" x14ac:dyDescent="0.2">
      <c r="A726" s="6">
        <v>247</v>
      </c>
      <c r="B726" s="6">
        <v>8</v>
      </c>
      <c r="C726" s="7">
        <v>40168</v>
      </c>
      <c r="D726" s="6" t="s">
        <v>227</v>
      </c>
      <c r="E726" s="26" t="s">
        <v>228</v>
      </c>
      <c r="F726" s="27" t="s">
        <v>229</v>
      </c>
      <c r="G726" s="27" t="s">
        <v>154</v>
      </c>
      <c r="I726" s="6" t="s">
        <v>100</v>
      </c>
      <c r="J726" s="6">
        <v>2</v>
      </c>
      <c r="K726" s="6">
        <v>1</v>
      </c>
      <c r="L726" s="6" t="s">
        <v>50</v>
      </c>
      <c r="M726" s="6" t="s">
        <v>177</v>
      </c>
      <c r="N726" s="6" t="s">
        <v>57</v>
      </c>
      <c r="O726" s="6" t="s">
        <v>237</v>
      </c>
      <c r="P726" s="10">
        <v>2</v>
      </c>
      <c r="Q726" s="10" t="str">
        <f t="shared" si="60"/>
        <v>0-5</v>
      </c>
      <c r="R726" s="10" t="s">
        <v>102</v>
      </c>
      <c r="S726" s="6">
        <v>14</v>
      </c>
      <c r="T726" t="s">
        <v>165</v>
      </c>
      <c r="U726" s="10" t="s">
        <v>54</v>
      </c>
      <c r="V726" s="10" t="s">
        <v>86</v>
      </c>
      <c r="W726" s="10" t="s">
        <v>56</v>
      </c>
      <c r="X726" s="6"/>
      <c r="AB726" s="11">
        <v>1</v>
      </c>
      <c r="AJ726" s="12">
        <f t="shared" si="61"/>
        <v>7.5</v>
      </c>
      <c r="AM726" s="14">
        <v>8.3999999999999995E-3</v>
      </c>
      <c r="AN726" s="14">
        <v>3.2</v>
      </c>
      <c r="AO726" s="13">
        <f t="shared" si="59"/>
        <v>5.3024347008870292</v>
      </c>
    </row>
    <row r="727" spans="1:42" ht="12.75" customHeight="1" x14ac:dyDescent="0.2">
      <c r="A727" s="6">
        <v>247</v>
      </c>
      <c r="B727" s="6">
        <v>8</v>
      </c>
      <c r="C727" s="7">
        <v>40168</v>
      </c>
      <c r="D727" s="6" t="s">
        <v>227</v>
      </c>
      <c r="E727" s="26" t="s">
        <v>228</v>
      </c>
      <c r="F727" s="27" t="s">
        <v>229</v>
      </c>
      <c r="G727" s="27" t="s">
        <v>154</v>
      </c>
      <c r="I727" s="6" t="s">
        <v>100</v>
      </c>
      <c r="J727" s="6">
        <v>2</v>
      </c>
      <c r="K727" s="6">
        <v>1</v>
      </c>
      <c r="L727" s="6" t="s">
        <v>50</v>
      </c>
      <c r="M727" s="6" t="s">
        <v>177</v>
      </c>
      <c r="N727" s="6" t="s">
        <v>57</v>
      </c>
      <c r="O727" s="6" t="s">
        <v>237</v>
      </c>
      <c r="P727" s="10">
        <v>2</v>
      </c>
      <c r="Q727" s="10" t="str">
        <f t="shared" si="60"/>
        <v>0-5</v>
      </c>
      <c r="R727" s="10" t="s">
        <v>102</v>
      </c>
      <c r="S727" s="6">
        <v>15</v>
      </c>
      <c r="T727" t="s">
        <v>231</v>
      </c>
      <c r="U727" t="s">
        <v>54</v>
      </c>
      <c r="V727" t="s">
        <v>94</v>
      </c>
      <c r="W727" t="s">
        <v>95</v>
      </c>
      <c r="X727" s="6"/>
      <c r="AC727" s="11">
        <v>1</v>
      </c>
      <c r="AJ727" s="12">
        <f t="shared" si="61"/>
        <v>15</v>
      </c>
      <c r="AK727">
        <f>0.812715*AJ727</f>
        <v>12.190724999999999</v>
      </c>
      <c r="AM727" s="14">
        <v>0.111</v>
      </c>
      <c r="AN727" s="14">
        <v>2.72</v>
      </c>
      <c r="AO727" s="13">
        <f t="shared" si="59"/>
        <v>175.50569092937931</v>
      </c>
    </row>
    <row r="728" spans="1:42" ht="12.75" customHeight="1" x14ac:dyDescent="0.2">
      <c r="A728" s="6">
        <v>248</v>
      </c>
      <c r="B728" s="6">
        <v>8</v>
      </c>
      <c r="C728" s="7">
        <v>40168</v>
      </c>
      <c r="D728" s="6" t="s">
        <v>227</v>
      </c>
      <c r="E728" s="26" t="s">
        <v>228</v>
      </c>
      <c r="F728" s="27" t="s">
        <v>229</v>
      </c>
      <c r="G728" s="27" t="s">
        <v>154</v>
      </c>
      <c r="I728" s="6" t="s">
        <v>100</v>
      </c>
      <c r="J728" s="6">
        <v>2</v>
      </c>
      <c r="K728" s="6">
        <v>2</v>
      </c>
      <c r="L728" s="6" t="s">
        <v>50</v>
      </c>
      <c r="M728" s="6" t="s">
        <v>177</v>
      </c>
      <c r="N728" s="6" t="s">
        <v>57</v>
      </c>
      <c r="O728" s="6" t="s">
        <v>237</v>
      </c>
      <c r="P728" s="10">
        <v>2</v>
      </c>
      <c r="Q728" s="10" t="str">
        <f t="shared" si="60"/>
        <v>0-5</v>
      </c>
      <c r="R728" s="10" t="s">
        <v>102</v>
      </c>
      <c r="S728" s="6">
        <v>1</v>
      </c>
      <c r="T728" t="s">
        <v>80</v>
      </c>
      <c r="U728" t="s">
        <v>54</v>
      </c>
      <c r="V728" t="s">
        <v>81</v>
      </c>
      <c r="W728" t="s">
        <v>56</v>
      </c>
      <c r="X728" s="6"/>
      <c r="AD728" s="11">
        <v>1</v>
      </c>
      <c r="AJ728" s="12">
        <f t="shared" si="61"/>
        <v>25</v>
      </c>
      <c r="AK728">
        <f>AJ728/1.08</f>
        <v>23.148148148148145</v>
      </c>
      <c r="AM728" s="14">
        <v>2.29E-2</v>
      </c>
      <c r="AN728" s="14">
        <v>2.9580000000000002</v>
      </c>
      <c r="AO728" s="13">
        <f t="shared" si="59"/>
        <v>312.56621087626104</v>
      </c>
    </row>
    <row r="729" spans="1:42" ht="12.75" customHeight="1" x14ac:dyDescent="0.2">
      <c r="A729" s="6">
        <v>248</v>
      </c>
      <c r="B729" s="6">
        <v>8</v>
      </c>
      <c r="C729" s="7">
        <v>40168</v>
      </c>
      <c r="D729" s="6" t="s">
        <v>227</v>
      </c>
      <c r="E729" s="26" t="s">
        <v>228</v>
      </c>
      <c r="F729" s="27" t="s">
        <v>229</v>
      </c>
      <c r="G729" s="27" t="s">
        <v>154</v>
      </c>
      <c r="I729" s="6" t="s">
        <v>100</v>
      </c>
      <c r="J729" s="6">
        <v>2</v>
      </c>
      <c r="K729" s="6">
        <v>2</v>
      </c>
      <c r="L729" s="6" t="s">
        <v>50</v>
      </c>
      <c r="M729" s="6" t="s">
        <v>177</v>
      </c>
      <c r="N729" s="6" t="s">
        <v>57</v>
      </c>
      <c r="O729" s="6" t="s">
        <v>237</v>
      </c>
      <c r="P729" s="10">
        <v>2</v>
      </c>
      <c r="Q729" s="10" t="str">
        <f t="shared" si="60"/>
        <v>0-5</v>
      </c>
      <c r="R729" s="10" t="s">
        <v>102</v>
      </c>
      <c r="S729" s="6">
        <v>2</v>
      </c>
      <c r="T729" t="s">
        <v>83</v>
      </c>
      <c r="U729" t="s">
        <v>69</v>
      </c>
      <c r="V729" t="s">
        <v>84</v>
      </c>
      <c r="W729" t="s">
        <v>56</v>
      </c>
      <c r="X729" s="6"/>
      <c r="AC729" s="11">
        <v>3</v>
      </c>
      <c r="AJ729" s="12">
        <f t="shared" si="61"/>
        <v>15</v>
      </c>
      <c r="AK729">
        <f>1.77+0.78*AJ729</f>
        <v>13.47</v>
      </c>
      <c r="AM729" s="14">
        <v>4.0500000000000001E-2</v>
      </c>
      <c r="AN729" s="14">
        <v>2.718</v>
      </c>
      <c r="AO729" s="13">
        <f t="shared" si="59"/>
        <v>63.689973080974262</v>
      </c>
    </row>
    <row r="730" spans="1:42" ht="12.75" customHeight="1" x14ac:dyDescent="0.2">
      <c r="A730" s="6">
        <v>248</v>
      </c>
      <c r="B730" s="6">
        <v>8</v>
      </c>
      <c r="C730" s="7">
        <v>40168</v>
      </c>
      <c r="D730" s="6" t="s">
        <v>227</v>
      </c>
      <c r="E730" s="26" t="s">
        <v>228</v>
      </c>
      <c r="F730" s="27" t="s">
        <v>229</v>
      </c>
      <c r="G730" s="27" t="s">
        <v>154</v>
      </c>
      <c r="I730" s="6" t="s">
        <v>100</v>
      </c>
      <c r="J730" s="6">
        <v>2</v>
      </c>
      <c r="K730" s="6">
        <v>2</v>
      </c>
      <c r="L730" s="6" t="s">
        <v>50</v>
      </c>
      <c r="M730" s="6" t="s">
        <v>177</v>
      </c>
      <c r="N730" s="6" t="s">
        <v>57</v>
      </c>
      <c r="O730" s="6" t="s">
        <v>237</v>
      </c>
      <c r="P730" s="10">
        <v>2</v>
      </c>
      <c r="Q730" s="10" t="str">
        <f t="shared" si="60"/>
        <v>0-5</v>
      </c>
      <c r="R730" s="10" t="s">
        <v>102</v>
      </c>
      <c r="S730" s="6">
        <v>3</v>
      </c>
      <c r="T730" t="s">
        <v>62</v>
      </c>
      <c r="U730" t="s">
        <v>54</v>
      </c>
      <c r="V730" t="s">
        <v>63</v>
      </c>
      <c r="W730" t="s">
        <v>56</v>
      </c>
      <c r="X730" s="6"/>
      <c r="AB730" s="11">
        <v>1</v>
      </c>
      <c r="AC730" s="11">
        <v>1</v>
      </c>
      <c r="AJ730" s="12">
        <f t="shared" si="61"/>
        <v>11.25</v>
      </c>
      <c r="AK730">
        <f>AJ730/1.08687</f>
        <v>10.350823925584477</v>
      </c>
      <c r="AM730" s="14">
        <v>1.21E-2</v>
      </c>
      <c r="AN730" s="14">
        <v>3.161</v>
      </c>
      <c r="AO730" s="13">
        <f t="shared" si="59"/>
        <v>25.437738225382553</v>
      </c>
    </row>
    <row r="731" spans="1:42" ht="12.75" customHeight="1" x14ac:dyDescent="0.2">
      <c r="A731" s="6">
        <v>248</v>
      </c>
      <c r="B731" s="6">
        <v>8</v>
      </c>
      <c r="C731" s="7">
        <v>40168</v>
      </c>
      <c r="D731" s="6" t="s">
        <v>227</v>
      </c>
      <c r="E731" s="26" t="s">
        <v>228</v>
      </c>
      <c r="F731" s="27" t="s">
        <v>229</v>
      </c>
      <c r="G731" s="27" t="s">
        <v>154</v>
      </c>
      <c r="I731" s="6" t="s">
        <v>100</v>
      </c>
      <c r="J731" s="6">
        <v>2</v>
      </c>
      <c r="K731" s="6">
        <v>2</v>
      </c>
      <c r="L731" s="6" t="s">
        <v>50</v>
      </c>
      <c r="M731" s="6" t="s">
        <v>177</v>
      </c>
      <c r="N731" s="6" t="s">
        <v>57</v>
      </c>
      <c r="O731" s="6" t="s">
        <v>237</v>
      </c>
      <c r="P731" s="10">
        <v>2</v>
      </c>
      <c r="Q731" s="10" t="str">
        <f t="shared" si="60"/>
        <v>0-5</v>
      </c>
      <c r="R731" s="10" t="s">
        <v>102</v>
      </c>
      <c r="S731" s="6">
        <v>4</v>
      </c>
      <c r="T731" t="s">
        <v>179</v>
      </c>
      <c r="U731" t="s">
        <v>54</v>
      </c>
      <c r="V731" t="s">
        <v>55</v>
      </c>
      <c r="W731" t="s">
        <v>56</v>
      </c>
      <c r="X731" s="6"/>
      <c r="AB731" s="11">
        <v>1</v>
      </c>
      <c r="AC731" s="11">
        <v>11</v>
      </c>
      <c r="AD731" s="11">
        <v>1</v>
      </c>
      <c r="AJ731" s="12">
        <f t="shared" si="61"/>
        <v>15.192307692307692</v>
      </c>
      <c r="AM731" s="14">
        <v>1.26E-2</v>
      </c>
      <c r="AN731" s="14">
        <v>3.0672999999999999</v>
      </c>
      <c r="AO731" s="13">
        <f t="shared" si="59"/>
        <v>53.059733738882372</v>
      </c>
    </row>
    <row r="732" spans="1:42" ht="12.75" customHeight="1" x14ac:dyDescent="0.2">
      <c r="A732" s="6">
        <v>248</v>
      </c>
      <c r="B732" s="6">
        <v>8</v>
      </c>
      <c r="C732" s="7">
        <v>40168</v>
      </c>
      <c r="D732" s="6" t="s">
        <v>227</v>
      </c>
      <c r="E732" s="26" t="s">
        <v>228</v>
      </c>
      <c r="F732" s="27" t="s">
        <v>229</v>
      </c>
      <c r="G732" s="27" t="s">
        <v>154</v>
      </c>
      <c r="I732" s="6" t="s">
        <v>100</v>
      </c>
      <c r="J732" s="6">
        <v>2</v>
      </c>
      <c r="K732" s="6">
        <v>2</v>
      </c>
      <c r="L732" s="6" t="s">
        <v>50</v>
      </c>
      <c r="M732" s="6" t="s">
        <v>177</v>
      </c>
      <c r="N732" s="6" t="s">
        <v>57</v>
      </c>
      <c r="O732" s="6" t="s">
        <v>237</v>
      </c>
      <c r="P732" s="10">
        <v>2</v>
      </c>
      <c r="Q732" s="10" t="str">
        <f t="shared" si="60"/>
        <v>0-5</v>
      </c>
      <c r="R732" s="10" t="s">
        <v>102</v>
      </c>
      <c r="S732" s="6">
        <v>5</v>
      </c>
      <c r="T732" s="20" t="s">
        <v>178</v>
      </c>
      <c r="U732" s="16" t="s">
        <v>75</v>
      </c>
      <c r="V732" t="s">
        <v>163</v>
      </c>
      <c r="W732" t="s">
        <v>56</v>
      </c>
      <c r="X732" s="6"/>
      <c r="AB732" s="11">
        <v>6</v>
      </c>
      <c r="AJ732" s="12">
        <f t="shared" si="61"/>
        <v>7.5</v>
      </c>
      <c r="AL732" s="13">
        <f>SUM(AA732:AI732)</f>
        <v>6</v>
      </c>
      <c r="AM732" s="14">
        <v>2.46E-2</v>
      </c>
      <c r="AN732" s="14">
        <v>2.85</v>
      </c>
      <c r="AO732" s="13">
        <f t="shared" si="59"/>
        <v>7.671136449313793</v>
      </c>
      <c r="AP732" s="13">
        <f>AO732*AL732</f>
        <v>46.02681869588276</v>
      </c>
    </row>
    <row r="733" spans="1:42" ht="12.75" customHeight="1" x14ac:dyDescent="0.2">
      <c r="A733" s="6">
        <v>248</v>
      </c>
      <c r="B733" s="6">
        <v>8</v>
      </c>
      <c r="C733" s="7">
        <v>40168</v>
      </c>
      <c r="D733" s="6" t="s">
        <v>227</v>
      </c>
      <c r="E733" s="26" t="s">
        <v>228</v>
      </c>
      <c r="F733" s="27" t="s">
        <v>229</v>
      </c>
      <c r="G733" s="27" t="s">
        <v>154</v>
      </c>
      <c r="I733" s="6" t="s">
        <v>100</v>
      </c>
      <c r="J733" s="6">
        <v>2</v>
      </c>
      <c r="K733" s="6">
        <v>2</v>
      </c>
      <c r="L733" s="6" t="s">
        <v>50</v>
      </c>
      <c r="M733" s="6" t="s">
        <v>177</v>
      </c>
      <c r="N733" s="6" t="s">
        <v>57</v>
      </c>
      <c r="O733" s="6" t="s">
        <v>237</v>
      </c>
      <c r="P733" s="10">
        <v>2</v>
      </c>
      <c r="Q733" s="10" t="str">
        <f t="shared" si="60"/>
        <v>0-5</v>
      </c>
      <c r="R733" s="10" t="s">
        <v>102</v>
      </c>
      <c r="S733" s="6">
        <v>6</v>
      </c>
      <c r="T733" t="s">
        <v>139</v>
      </c>
      <c r="U733" t="s">
        <v>54</v>
      </c>
      <c r="V733" t="s">
        <v>63</v>
      </c>
      <c r="W733" t="s">
        <v>56</v>
      </c>
      <c r="X733" s="6"/>
      <c r="AB733" s="11">
        <v>15</v>
      </c>
      <c r="AC733" s="11">
        <v>1</v>
      </c>
      <c r="AJ733" s="12">
        <f t="shared" si="61"/>
        <v>7.96875</v>
      </c>
      <c r="AK733">
        <f>AJ733/1.15476</f>
        <v>6.9007845786137381</v>
      </c>
      <c r="AM733" s="14">
        <v>3.9E-2</v>
      </c>
      <c r="AN733" s="14">
        <v>2.91</v>
      </c>
      <c r="AO733" s="13">
        <f t="shared" si="59"/>
        <v>16.372315127706052</v>
      </c>
    </row>
    <row r="734" spans="1:42" ht="12.75" customHeight="1" x14ac:dyDescent="0.2">
      <c r="A734" s="6">
        <v>248</v>
      </c>
      <c r="B734" s="6">
        <v>8</v>
      </c>
      <c r="C734" s="7">
        <v>40168</v>
      </c>
      <c r="D734" s="6" t="s">
        <v>227</v>
      </c>
      <c r="E734" s="26" t="s">
        <v>228</v>
      </c>
      <c r="F734" s="27" t="s">
        <v>229</v>
      </c>
      <c r="G734" s="27" t="s">
        <v>154</v>
      </c>
      <c r="I734" s="6" t="s">
        <v>100</v>
      </c>
      <c r="J734" s="6">
        <v>2</v>
      </c>
      <c r="K734" s="6">
        <v>2</v>
      </c>
      <c r="L734" s="6" t="s">
        <v>50</v>
      </c>
      <c r="M734" s="6" t="s">
        <v>177</v>
      </c>
      <c r="N734" s="6" t="s">
        <v>57</v>
      </c>
      <c r="O734" s="6" t="s">
        <v>237</v>
      </c>
      <c r="P734" s="10">
        <v>2</v>
      </c>
      <c r="Q734" s="10" t="str">
        <f t="shared" si="60"/>
        <v>0-5</v>
      </c>
      <c r="R734" s="10" t="s">
        <v>102</v>
      </c>
      <c r="S734" s="6">
        <v>7</v>
      </c>
      <c r="T734" t="s">
        <v>90</v>
      </c>
      <c r="U734" t="s">
        <v>66</v>
      </c>
      <c r="V734" t="s">
        <v>67</v>
      </c>
      <c r="W734" t="s">
        <v>56</v>
      </c>
      <c r="X734" s="6"/>
      <c r="AB734" s="11">
        <v>6</v>
      </c>
      <c r="AJ734" s="12">
        <f t="shared" si="61"/>
        <v>7.5</v>
      </c>
      <c r="AM734" s="14">
        <v>1.44E-2</v>
      </c>
      <c r="AN734" s="14">
        <v>3.1</v>
      </c>
      <c r="AO734" s="13">
        <f t="shared" si="59"/>
        <v>7.4310880735179419</v>
      </c>
    </row>
    <row r="735" spans="1:42" ht="12.75" customHeight="1" x14ac:dyDescent="0.2">
      <c r="A735" s="6">
        <v>248</v>
      </c>
      <c r="B735" s="6">
        <v>8</v>
      </c>
      <c r="C735" s="7">
        <v>40168</v>
      </c>
      <c r="D735" s="6" t="s">
        <v>227</v>
      </c>
      <c r="E735" s="26" t="s">
        <v>228</v>
      </c>
      <c r="F735" s="27" t="s">
        <v>229</v>
      </c>
      <c r="G735" s="27" t="s">
        <v>154</v>
      </c>
      <c r="I735" s="6" t="s">
        <v>100</v>
      </c>
      <c r="J735" s="6">
        <v>2</v>
      </c>
      <c r="K735" s="6">
        <v>2</v>
      </c>
      <c r="L735" s="6" t="s">
        <v>50</v>
      </c>
      <c r="M735" s="6" t="s">
        <v>177</v>
      </c>
      <c r="N735" s="6" t="s">
        <v>57</v>
      </c>
      <c r="O735" s="6" t="s">
        <v>237</v>
      </c>
      <c r="P735" s="10">
        <v>2</v>
      </c>
      <c r="Q735" s="10" t="str">
        <f t="shared" si="60"/>
        <v>0-5</v>
      </c>
      <c r="R735" s="10" t="s">
        <v>102</v>
      </c>
      <c r="S735" s="6">
        <v>8</v>
      </c>
      <c r="T735" t="s">
        <v>161</v>
      </c>
      <c r="U735" t="s">
        <v>162</v>
      </c>
      <c r="V735" t="s">
        <v>163</v>
      </c>
      <c r="W735" s="20" t="s">
        <v>56</v>
      </c>
      <c r="X735" s="6"/>
      <c r="AA735" s="11">
        <v>1</v>
      </c>
      <c r="AB735" s="11">
        <v>4</v>
      </c>
      <c r="AJ735" s="12">
        <f t="shared" si="61"/>
        <v>6.5</v>
      </c>
      <c r="AM735" s="14">
        <v>1.9300000000000001E-2</v>
      </c>
      <c r="AN735" s="14">
        <v>2.96</v>
      </c>
      <c r="AO735" s="13">
        <f t="shared" si="59"/>
        <v>4.9179130346113817</v>
      </c>
    </row>
    <row r="736" spans="1:42" ht="12.75" customHeight="1" x14ac:dyDescent="0.2">
      <c r="A736" s="6">
        <v>248</v>
      </c>
      <c r="B736" s="6">
        <v>8</v>
      </c>
      <c r="C736" s="7">
        <v>40168</v>
      </c>
      <c r="D736" s="6" t="s">
        <v>227</v>
      </c>
      <c r="E736" s="26" t="s">
        <v>228</v>
      </c>
      <c r="F736" s="27" t="s">
        <v>229</v>
      </c>
      <c r="G736" s="27" t="s">
        <v>154</v>
      </c>
      <c r="I736" s="6" t="s">
        <v>100</v>
      </c>
      <c r="J736" s="6">
        <v>2</v>
      </c>
      <c r="K736" s="6">
        <v>2</v>
      </c>
      <c r="L736" s="6" t="s">
        <v>50</v>
      </c>
      <c r="M736" s="6" t="s">
        <v>177</v>
      </c>
      <c r="N736" s="6" t="s">
        <v>57</v>
      </c>
      <c r="O736" s="6" t="s">
        <v>237</v>
      </c>
      <c r="P736" s="10">
        <v>2</v>
      </c>
      <c r="Q736" s="10" t="str">
        <f t="shared" si="60"/>
        <v>0-5</v>
      </c>
      <c r="R736" s="10" t="s">
        <v>102</v>
      </c>
      <c r="S736" s="6">
        <v>9</v>
      </c>
      <c r="T736" s="16" t="s">
        <v>160</v>
      </c>
      <c r="U736" t="s">
        <v>54</v>
      </c>
      <c r="V736" s="16" t="s">
        <v>63</v>
      </c>
      <c r="W736" s="16" t="s">
        <v>56</v>
      </c>
      <c r="X736" s="6"/>
      <c r="AC736" s="11">
        <v>5</v>
      </c>
      <c r="AD736" s="11">
        <v>1</v>
      </c>
      <c r="AJ736" s="12">
        <f t="shared" si="61"/>
        <v>16.666666666666668</v>
      </c>
      <c r="AK736" s="14">
        <f>AJ736/1.11359</f>
        <v>14.9666094942184</v>
      </c>
      <c r="AM736" s="14">
        <v>1.4800000000000001E-2</v>
      </c>
      <c r="AN736" s="14">
        <v>3.1669999999999998</v>
      </c>
      <c r="AO736" s="13">
        <f t="shared" si="59"/>
        <v>109.61164750979798</v>
      </c>
    </row>
    <row r="737" spans="1:42" ht="12.75" customHeight="1" x14ac:dyDescent="0.2">
      <c r="A737" s="6">
        <v>248</v>
      </c>
      <c r="B737" s="6">
        <v>8</v>
      </c>
      <c r="C737" s="7">
        <v>40168</v>
      </c>
      <c r="D737" s="6" t="s">
        <v>227</v>
      </c>
      <c r="E737" s="26" t="s">
        <v>228</v>
      </c>
      <c r="F737" s="27" t="s">
        <v>229</v>
      </c>
      <c r="G737" s="27" t="s">
        <v>154</v>
      </c>
      <c r="I737" s="6" t="s">
        <v>100</v>
      </c>
      <c r="J737" s="6">
        <v>2</v>
      </c>
      <c r="K737" s="6">
        <v>2</v>
      </c>
      <c r="L737" s="6" t="s">
        <v>50</v>
      </c>
      <c r="M737" s="6" t="s">
        <v>177</v>
      </c>
      <c r="N737" s="6" t="s">
        <v>57</v>
      </c>
      <c r="O737" s="6" t="s">
        <v>237</v>
      </c>
      <c r="P737" s="10">
        <v>2</v>
      </c>
      <c r="Q737" s="10" t="str">
        <f t="shared" si="60"/>
        <v>0-5</v>
      </c>
      <c r="R737" s="10" t="s">
        <v>102</v>
      </c>
      <c r="S737" s="6">
        <v>10</v>
      </c>
      <c r="T737" t="s">
        <v>140</v>
      </c>
      <c r="U737" t="s">
        <v>66</v>
      </c>
      <c r="V737" t="s">
        <v>119</v>
      </c>
      <c r="W737" t="s">
        <v>56</v>
      </c>
      <c r="X737" s="6"/>
      <c r="AC737" s="11">
        <v>1</v>
      </c>
      <c r="AJ737" s="12">
        <f t="shared" si="61"/>
        <v>15</v>
      </c>
      <c r="AK737" s="14">
        <f>AJ737/1.03416</f>
        <v>14.504525411928523</v>
      </c>
      <c r="AM737" s="14">
        <v>2.2499999999999999E-2</v>
      </c>
      <c r="AN737" s="14">
        <v>3</v>
      </c>
      <c r="AO737" s="13">
        <f t="shared" si="59"/>
        <v>75.9375</v>
      </c>
    </row>
    <row r="738" spans="1:42" ht="12.75" customHeight="1" x14ac:dyDescent="0.2">
      <c r="A738" s="6">
        <v>248</v>
      </c>
      <c r="B738" s="6">
        <v>8</v>
      </c>
      <c r="C738" s="7">
        <v>40168</v>
      </c>
      <c r="D738" s="6" t="s">
        <v>227</v>
      </c>
      <c r="E738" s="26" t="s">
        <v>228</v>
      </c>
      <c r="F738" s="27" t="s">
        <v>229</v>
      </c>
      <c r="G738" s="27" t="s">
        <v>154</v>
      </c>
      <c r="I738" s="6" t="s">
        <v>100</v>
      </c>
      <c r="J738" s="6">
        <v>2</v>
      </c>
      <c r="K738" s="6">
        <v>2</v>
      </c>
      <c r="L738" s="6" t="s">
        <v>50</v>
      </c>
      <c r="M738" s="6" t="s">
        <v>177</v>
      </c>
      <c r="N738" s="6" t="s">
        <v>57</v>
      </c>
      <c r="O738" s="6" t="s">
        <v>237</v>
      </c>
      <c r="P738" s="10">
        <v>2</v>
      </c>
      <c r="Q738" s="10" t="str">
        <f t="shared" si="60"/>
        <v>0-5</v>
      </c>
      <c r="R738" s="10" t="s">
        <v>102</v>
      </c>
      <c r="S738" s="6">
        <v>11</v>
      </c>
      <c r="T738" t="s">
        <v>231</v>
      </c>
      <c r="U738" t="s">
        <v>54</v>
      </c>
      <c r="V738" t="s">
        <v>94</v>
      </c>
      <c r="W738" t="s">
        <v>95</v>
      </c>
      <c r="X738" s="6"/>
      <c r="AC738" s="11">
        <v>2</v>
      </c>
      <c r="AJ738" s="12">
        <f t="shared" si="61"/>
        <v>15</v>
      </c>
      <c r="AK738">
        <f>0.812715*AJ738</f>
        <v>12.190724999999999</v>
      </c>
      <c r="AM738" s="14">
        <v>0.111</v>
      </c>
      <c r="AN738" s="14">
        <v>2.72</v>
      </c>
      <c r="AO738" s="13">
        <f t="shared" si="59"/>
        <v>175.50569092937931</v>
      </c>
    </row>
    <row r="739" spans="1:42" ht="12.75" customHeight="1" x14ac:dyDescent="0.2">
      <c r="A739" s="6">
        <v>248</v>
      </c>
      <c r="B739" s="6">
        <v>8</v>
      </c>
      <c r="C739" s="7">
        <v>40168</v>
      </c>
      <c r="D739" s="6" t="s">
        <v>227</v>
      </c>
      <c r="E739" s="26" t="s">
        <v>228</v>
      </c>
      <c r="F739" s="27" t="s">
        <v>229</v>
      </c>
      <c r="G739" s="27" t="s">
        <v>154</v>
      </c>
      <c r="I739" s="6" t="s">
        <v>100</v>
      </c>
      <c r="J739" s="6">
        <v>2</v>
      </c>
      <c r="K739" s="6">
        <v>2</v>
      </c>
      <c r="L739" s="6" t="s">
        <v>50</v>
      </c>
      <c r="M739" s="6" t="s">
        <v>177</v>
      </c>
      <c r="N739" s="6" t="s">
        <v>57</v>
      </c>
      <c r="O739" s="6" t="s">
        <v>237</v>
      </c>
      <c r="P739" s="10">
        <v>2</v>
      </c>
      <c r="Q739" s="10" t="str">
        <f t="shared" si="60"/>
        <v>0-5</v>
      </c>
      <c r="R739" s="10" t="s">
        <v>102</v>
      </c>
      <c r="S739" s="6">
        <v>12</v>
      </c>
      <c r="T739" s="19" t="s">
        <v>250</v>
      </c>
      <c r="U739" s="6" t="s">
        <v>54</v>
      </c>
      <c r="V739" s="6" t="s">
        <v>251</v>
      </c>
      <c r="W739" s="6" t="s">
        <v>252</v>
      </c>
      <c r="X739" s="6"/>
      <c r="AB739" s="11">
        <v>1</v>
      </c>
      <c r="AJ739" s="12">
        <f t="shared" si="61"/>
        <v>7.5</v>
      </c>
      <c r="AM739" s="14">
        <v>1.23E-2</v>
      </c>
      <c r="AN739" s="14">
        <v>3.0329999999999999</v>
      </c>
      <c r="AO739" s="13">
        <f t="shared" si="59"/>
        <v>5.5458219624334291</v>
      </c>
    </row>
    <row r="740" spans="1:42" ht="12.75" customHeight="1" x14ac:dyDescent="0.2">
      <c r="A740" s="6">
        <v>248</v>
      </c>
      <c r="B740" s="6">
        <v>8</v>
      </c>
      <c r="C740" s="7">
        <v>40168</v>
      </c>
      <c r="D740" s="6" t="s">
        <v>227</v>
      </c>
      <c r="E740" s="26" t="s">
        <v>228</v>
      </c>
      <c r="F740" s="27" t="s">
        <v>229</v>
      </c>
      <c r="G740" s="27" t="s">
        <v>154</v>
      </c>
      <c r="I740" s="6" t="s">
        <v>100</v>
      </c>
      <c r="J740" s="6">
        <v>2</v>
      </c>
      <c r="K740" s="6">
        <v>2</v>
      </c>
      <c r="L740" s="6" t="s">
        <v>50</v>
      </c>
      <c r="M740" s="6" t="s">
        <v>177</v>
      </c>
      <c r="N740" s="6" t="s">
        <v>57</v>
      </c>
      <c r="O740" s="6" t="s">
        <v>237</v>
      </c>
      <c r="P740" s="10">
        <v>2</v>
      </c>
      <c r="Q740" s="10" t="str">
        <f t="shared" si="60"/>
        <v>0-5</v>
      </c>
      <c r="R740" s="10" t="s">
        <v>102</v>
      </c>
      <c r="S740" s="6">
        <v>13</v>
      </c>
      <c r="T740" t="s">
        <v>165</v>
      </c>
      <c r="U740" s="10" t="s">
        <v>54</v>
      </c>
      <c r="V740" s="10" t="s">
        <v>86</v>
      </c>
      <c r="W740" s="10" t="s">
        <v>56</v>
      </c>
      <c r="X740" s="6"/>
      <c r="AB740" s="11">
        <v>2</v>
      </c>
      <c r="AJ740" s="12">
        <f t="shared" si="61"/>
        <v>7.5</v>
      </c>
      <c r="AM740" s="14">
        <v>8.3999999999999995E-3</v>
      </c>
      <c r="AN740" s="14">
        <v>3.2</v>
      </c>
      <c r="AO740" s="13">
        <f t="shared" si="59"/>
        <v>5.3024347008870292</v>
      </c>
    </row>
    <row r="741" spans="1:42" ht="12.75" customHeight="1" x14ac:dyDescent="0.2">
      <c r="A741" s="6">
        <v>248</v>
      </c>
      <c r="B741" s="6">
        <v>8</v>
      </c>
      <c r="C741" s="7">
        <v>40168</v>
      </c>
      <c r="D741" s="6" t="s">
        <v>227</v>
      </c>
      <c r="E741" s="26" t="s">
        <v>228</v>
      </c>
      <c r="F741" s="27" t="s">
        <v>229</v>
      </c>
      <c r="G741" s="27" t="s">
        <v>154</v>
      </c>
      <c r="I741" s="6" t="s">
        <v>100</v>
      </c>
      <c r="J741" s="6">
        <v>2</v>
      </c>
      <c r="K741" s="6">
        <v>2</v>
      </c>
      <c r="L741" s="6" t="s">
        <v>50</v>
      </c>
      <c r="M741" s="6" t="s">
        <v>177</v>
      </c>
      <c r="N741" s="6" t="s">
        <v>57</v>
      </c>
      <c r="O741" s="6" t="s">
        <v>237</v>
      </c>
      <c r="P741" s="10">
        <v>2</v>
      </c>
      <c r="Q741" s="10" t="str">
        <f t="shared" si="60"/>
        <v>0-5</v>
      </c>
      <c r="R741" s="10" t="s">
        <v>102</v>
      </c>
      <c r="S741" s="6">
        <v>14</v>
      </c>
      <c r="T741" t="s">
        <v>59</v>
      </c>
      <c r="U741" t="s">
        <v>54</v>
      </c>
      <c r="V741" t="s">
        <v>60</v>
      </c>
      <c r="W741" t="s">
        <v>56</v>
      </c>
      <c r="X741" s="6"/>
      <c r="AA741" s="11">
        <v>2</v>
      </c>
      <c r="AJ741" s="12">
        <f t="shared" si="61"/>
        <v>2.5</v>
      </c>
      <c r="AM741" s="14">
        <v>8.6999999999999994E-3</v>
      </c>
      <c r="AN741" s="14">
        <v>3.202</v>
      </c>
      <c r="AO741" s="13">
        <f t="shared" si="59"/>
        <v>0.16357734705077065</v>
      </c>
    </row>
    <row r="742" spans="1:42" ht="12.75" customHeight="1" x14ac:dyDescent="0.2">
      <c r="A742" s="6">
        <v>248</v>
      </c>
      <c r="B742" s="6">
        <v>8</v>
      </c>
      <c r="C742" s="7">
        <v>40168</v>
      </c>
      <c r="D742" s="6" t="s">
        <v>227</v>
      </c>
      <c r="E742" s="26" t="s">
        <v>228</v>
      </c>
      <c r="F742" s="27" t="s">
        <v>229</v>
      </c>
      <c r="G742" s="27" t="s">
        <v>154</v>
      </c>
      <c r="I742" s="6" t="s">
        <v>100</v>
      </c>
      <c r="J742" s="6">
        <v>2</v>
      </c>
      <c r="K742" s="6">
        <v>2</v>
      </c>
      <c r="L742" s="6" t="s">
        <v>50</v>
      </c>
      <c r="M742" s="6" t="s">
        <v>177</v>
      </c>
      <c r="N742" s="6" t="s">
        <v>57</v>
      </c>
      <c r="O742" s="6" t="s">
        <v>237</v>
      </c>
      <c r="P742" s="10">
        <v>2</v>
      </c>
      <c r="Q742" s="10" t="str">
        <f t="shared" si="60"/>
        <v>0-5</v>
      </c>
      <c r="R742" s="10" t="s">
        <v>102</v>
      </c>
      <c r="S742" s="6">
        <v>15</v>
      </c>
      <c r="T742" t="s">
        <v>169</v>
      </c>
      <c r="U742" s="6" t="s">
        <v>54</v>
      </c>
      <c r="V742" s="6" t="s">
        <v>86</v>
      </c>
      <c r="W742" s="6" t="s">
        <v>56</v>
      </c>
      <c r="X742" s="6"/>
      <c r="AA742" s="11">
        <v>1</v>
      </c>
      <c r="AJ742" s="12">
        <f t="shared" si="61"/>
        <v>2.5</v>
      </c>
      <c r="AM742" s="14">
        <v>1.2200000000000001E-2</v>
      </c>
      <c r="AN742" s="14">
        <v>2.95</v>
      </c>
      <c r="AO742" s="13">
        <f t="shared" ref="AO742:AO805" si="62">AM742*(AJ742^AN742)</f>
        <v>0.18208864169091182</v>
      </c>
    </row>
    <row r="743" spans="1:42" ht="12.75" customHeight="1" x14ac:dyDescent="0.2">
      <c r="A743" s="6">
        <v>249</v>
      </c>
      <c r="B743" s="6">
        <v>8</v>
      </c>
      <c r="C743" s="7">
        <v>40168</v>
      </c>
      <c r="D743" s="6" t="s">
        <v>227</v>
      </c>
      <c r="E743" s="26" t="s">
        <v>228</v>
      </c>
      <c r="F743" s="27" t="s">
        <v>229</v>
      </c>
      <c r="G743" s="27" t="s">
        <v>154</v>
      </c>
      <c r="I743" s="6" t="s">
        <v>100</v>
      </c>
      <c r="J743" s="6">
        <v>2</v>
      </c>
      <c r="K743" s="6">
        <v>3</v>
      </c>
      <c r="L743" s="6" t="s">
        <v>50</v>
      </c>
      <c r="M743" s="6" t="s">
        <v>177</v>
      </c>
      <c r="N743" s="6" t="s">
        <v>57</v>
      </c>
      <c r="O743" s="6" t="s">
        <v>237</v>
      </c>
      <c r="P743" s="10">
        <v>2</v>
      </c>
      <c r="Q743" s="10" t="str">
        <f t="shared" si="60"/>
        <v>0-5</v>
      </c>
      <c r="R743" s="10" t="s">
        <v>102</v>
      </c>
      <c r="S743" s="6">
        <v>1</v>
      </c>
      <c r="T743" t="s">
        <v>179</v>
      </c>
      <c r="U743" t="s">
        <v>54</v>
      </c>
      <c r="V743" t="s">
        <v>55</v>
      </c>
      <c r="W743" t="s">
        <v>56</v>
      </c>
      <c r="X743" s="6"/>
      <c r="AA743" s="11">
        <v>4</v>
      </c>
      <c r="AC743" s="11">
        <v>4</v>
      </c>
      <c r="AJ743" s="12">
        <f t="shared" si="61"/>
        <v>8.75</v>
      </c>
      <c r="AM743" s="14">
        <v>1.26E-2</v>
      </c>
      <c r="AN743" s="14">
        <v>3.0672999999999999</v>
      </c>
      <c r="AO743" s="13">
        <f t="shared" si="62"/>
        <v>9.7676895125500121</v>
      </c>
    </row>
    <row r="744" spans="1:42" ht="12.75" customHeight="1" x14ac:dyDescent="0.2">
      <c r="A744" s="6">
        <v>249</v>
      </c>
      <c r="B744" s="6">
        <v>8</v>
      </c>
      <c r="C744" s="7">
        <v>40168</v>
      </c>
      <c r="D744" s="6" t="s">
        <v>227</v>
      </c>
      <c r="E744" s="26" t="s">
        <v>228</v>
      </c>
      <c r="F744" s="27" t="s">
        <v>229</v>
      </c>
      <c r="G744" s="27" t="s">
        <v>154</v>
      </c>
      <c r="I744" s="6" t="s">
        <v>100</v>
      </c>
      <c r="J744" s="6">
        <v>2</v>
      </c>
      <c r="K744" s="6">
        <v>3</v>
      </c>
      <c r="L744" s="6" t="s">
        <v>50</v>
      </c>
      <c r="M744" s="6" t="s">
        <v>177</v>
      </c>
      <c r="N744" s="6" t="s">
        <v>57</v>
      </c>
      <c r="O744" s="6" t="s">
        <v>237</v>
      </c>
      <c r="P744" s="10">
        <v>2</v>
      </c>
      <c r="Q744" s="10" t="str">
        <f t="shared" si="60"/>
        <v>0-5</v>
      </c>
      <c r="R744" s="10" t="s">
        <v>102</v>
      </c>
      <c r="S744" s="6">
        <v>2</v>
      </c>
      <c r="T744" t="s">
        <v>90</v>
      </c>
      <c r="U744" t="s">
        <v>66</v>
      </c>
      <c r="V744" t="s">
        <v>67</v>
      </c>
      <c r="W744" t="s">
        <v>56</v>
      </c>
      <c r="X744" s="6"/>
      <c r="AB744" s="11">
        <v>1</v>
      </c>
      <c r="AC744" s="11">
        <v>4</v>
      </c>
      <c r="AJ744" s="12">
        <f t="shared" si="61"/>
        <v>13.5</v>
      </c>
      <c r="AM744" s="14">
        <v>1.6199999999999999E-2</v>
      </c>
      <c r="AN744" s="14">
        <v>3.0251999999999999</v>
      </c>
      <c r="AO744" s="13">
        <f t="shared" si="62"/>
        <v>42.559912949106135</v>
      </c>
    </row>
    <row r="745" spans="1:42" ht="12.75" customHeight="1" x14ac:dyDescent="0.2">
      <c r="A745" s="6">
        <v>249</v>
      </c>
      <c r="B745" s="6">
        <v>8</v>
      </c>
      <c r="C745" s="7">
        <v>40168</v>
      </c>
      <c r="D745" s="6" t="s">
        <v>227</v>
      </c>
      <c r="E745" s="26" t="s">
        <v>228</v>
      </c>
      <c r="F745" s="27" t="s">
        <v>229</v>
      </c>
      <c r="G745" s="27" t="s">
        <v>154</v>
      </c>
      <c r="I745" s="6" t="s">
        <v>100</v>
      </c>
      <c r="J745" s="6">
        <v>2</v>
      </c>
      <c r="K745" s="6">
        <v>3</v>
      </c>
      <c r="L745" s="6" t="s">
        <v>50</v>
      </c>
      <c r="M745" s="6" t="s">
        <v>177</v>
      </c>
      <c r="N745" s="6" t="s">
        <v>57</v>
      </c>
      <c r="O745" s="6" t="s">
        <v>237</v>
      </c>
      <c r="P745" s="10">
        <v>2</v>
      </c>
      <c r="Q745" s="10" t="str">
        <f t="shared" si="60"/>
        <v>0-5</v>
      </c>
      <c r="R745" s="10" t="s">
        <v>102</v>
      </c>
      <c r="S745" s="6">
        <v>3</v>
      </c>
      <c r="T745" t="s">
        <v>118</v>
      </c>
      <c r="U745" t="s">
        <v>66</v>
      </c>
      <c r="V745" t="s">
        <v>119</v>
      </c>
      <c r="W745" t="s">
        <v>56</v>
      </c>
      <c r="X745" s="6"/>
      <c r="AC745" s="11">
        <v>2</v>
      </c>
      <c r="AJ745" s="12">
        <f t="shared" si="61"/>
        <v>15</v>
      </c>
      <c r="AK745" s="24">
        <f>AJ745/1.1</f>
        <v>13.636363636363635</v>
      </c>
      <c r="AM745" s="14">
        <v>2.3599999999999999E-2</v>
      </c>
      <c r="AN745" s="14">
        <v>2.9750000000000001</v>
      </c>
      <c r="AO745" s="13">
        <f t="shared" si="62"/>
        <v>74.436080804008085</v>
      </c>
    </row>
    <row r="746" spans="1:42" ht="12.75" customHeight="1" x14ac:dyDescent="0.2">
      <c r="A746" s="6">
        <v>249</v>
      </c>
      <c r="B746" s="6">
        <v>8</v>
      </c>
      <c r="C746" s="7">
        <v>40168</v>
      </c>
      <c r="D746" s="6" t="s">
        <v>227</v>
      </c>
      <c r="E746" s="26" t="s">
        <v>228</v>
      </c>
      <c r="F746" s="27" t="s">
        <v>229</v>
      </c>
      <c r="G746" s="27" t="s">
        <v>154</v>
      </c>
      <c r="I746" s="6" t="s">
        <v>100</v>
      </c>
      <c r="J746" s="6">
        <v>2</v>
      </c>
      <c r="K746" s="6">
        <v>3</v>
      </c>
      <c r="L746" s="6" t="s">
        <v>50</v>
      </c>
      <c r="M746" s="6" t="s">
        <v>177</v>
      </c>
      <c r="N746" s="6" t="s">
        <v>57</v>
      </c>
      <c r="O746" s="6" t="s">
        <v>237</v>
      </c>
      <c r="P746" s="10">
        <v>2</v>
      </c>
      <c r="Q746" s="10" t="str">
        <f t="shared" si="60"/>
        <v>0-5</v>
      </c>
      <c r="R746" s="10" t="s">
        <v>102</v>
      </c>
      <c r="S746" s="6">
        <v>4</v>
      </c>
      <c r="T746" t="s">
        <v>161</v>
      </c>
      <c r="U746" t="s">
        <v>162</v>
      </c>
      <c r="V746" t="s">
        <v>163</v>
      </c>
      <c r="W746" s="20" t="s">
        <v>56</v>
      </c>
      <c r="X746" s="6"/>
      <c r="AA746" s="11">
        <v>2</v>
      </c>
      <c r="AB746" s="11">
        <v>7</v>
      </c>
      <c r="AC746" s="11">
        <v>1</v>
      </c>
      <c r="AJ746" s="12">
        <f t="shared" si="61"/>
        <v>7.25</v>
      </c>
      <c r="AM746" s="14">
        <v>1.9300000000000001E-2</v>
      </c>
      <c r="AN746" s="14">
        <v>2.96</v>
      </c>
      <c r="AO746" s="13">
        <f t="shared" si="62"/>
        <v>6.7945047792215529</v>
      </c>
    </row>
    <row r="747" spans="1:42" ht="12.75" customHeight="1" x14ac:dyDescent="0.2">
      <c r="A747" s="6">
        <v>249</v>
      </c>
      <c r="B747" s="6">
        <v>8</v>
      </c>
      <c r="C747" s="7">
        <v>40168</v>
      </c>
      <c r="D747" s="6" t="s">
        <v>227</v>
      </c>
      <c r="E747" s="26" t="s">
        <v>228</v>
      </c>
      <c r="F747" s="27" t="s">
        <v>229</v>
      </c>
      <c r="G747" s="27" t="s">
        <v>154</v>
      </c>
      <c r="I747" s="6" t="s">
        <v>100</v>
      </c>
      <c r="J747" s="6">
        <v>2</v>
      </c>
      <c r="K747" s="6">
        <v>3</v>
      </c>
      <c r="L747" s="6" t="s">
        <v>50</v>
      </c>
      <c r="M747" s="6" t="s">
        <v>177</v>
      </c>
      <c r="N747" s="6" t="s">
        <v>57</v>
      </c>
      <c r="O747" s="6" t="s">
        <v>237</v>
      </c>
      <c r="P747" s="10">
        <v>2</v>
      </c>
      <c r="Q747" s="10" t="str">
        <f t="shared" si="60"/>
        <v>0-5</v>
      </c>
      <c r="R747" s="10" t="s">
        <v>102</v>
      </c>
      <c r="S747" s="6">
        <v>5</v>
      </c>
      <c r="T747" s="20" t="s">
        <v>178</v>
      </c>
      <c r="U747" s="16" t="s">
        <v>75</v>
      </c>
      <c r="V747" t="s">
        <v>163</v>
      </c>
      <c r="W747" t="s">
        <v>56</v>
      </c>
      <c r="X747" s="6"/>
      <c r="AB747" s="11">
        <v>2</v>
      </c>
      <c r="AJ747" s="12">
        <f t="shared" si="61"/>
        <v>7.5</v>
      </c>
      <c r="AL747" s="13">
        <f>SUM(AA747:AI747)</f>
        <v>2</v>
      </c>
      <c r="AM747" s="14">
        <v>2.46E-2</v>
      </c>
      <c r="AN747" s="14">
        <v>2.85</v>
      </c>
      <c r="AO747" s="13">
        <f t="shared" si="62"/>
        <v>7.671136449313793</v>
      </c>
      <c r="AP747" s="13">
        <f>AO747*AL747</f>
        <v>15.342272898627586</v>
      </c>
    </row>
    <row r="748" spans="1:42" ht="12.75" customHeight="1" x14ac:dyDescent="0.2">
      <c r="A748" s="6">
        <v>249</v>
      </c>
      <c r="B748" s="6">
        <v>8</v>
      </c>
      <c r="C748" s="7">
        <v>40168</v>
      </c>
      <c r="D748" s="6" t="s">
        <v>227</v>
      </c>
      <c r="E748" s="26" t="s">
        <v>228</v>
      </c>
      <c r="F748" s="27" t="s">
        <v>229</v>
      </c>
      <c r="G748" s="27" t="s">
        <v>154</v>
      </c>
      <c r="I748" s="6" t="s">
        <v>100</v>
      </c>
      <c r="J748" s="6">
        <v>2</v>
      </c>
      <c r="K748" s="6">
        <v>3</v>
      </c>
      <c r="L748" s="6" t="s">
        <v>50</v>
      </c>
      <c r="M748" s="6" t="s">
        <v>177</v>
      </c>
      <c r="N748" s="6" t="s">
        <v>57</v>
      </c>
      <c r="O748" s="6" t="s">
        <v>237</v>
      </c>
      <c r="P748" s="10">
        <v>2</v>
      </c>
      <c r="Q748" s="10" t="str">
        <f t="shared" si="60"/>
        <v>0-5</v>
      </c>
      <c r="R748" s="10" t="s">
        <v>102</v>
      </c>
      <c r="S748" s="6">
        <v>6</v>
      </c>
      <c r="T748" s="16" t="s">
        <v>160</v>
      </c>
      <c r="U748" t="s">
        <v>54</v>
      </c>
      <c r="V748" s="16" t="s">
        <v>63</v>
      </c>
      <c r="W748" s="16" t="s">
        <v>56</v>
      </c>
      <c r="X748" s="6"/>
      <c r="AC748" s="11">
        <v>1</v>
      </c>
      <c r="AJ748" s="12">
        <f t="shared" si="61"/>
        <v>15</v>
      </c>
      <c r="AK748" s="14">
        <f>AJ748/1.11359</f>
        <v>13.469948544796559</v>
      </c>
      <c r="AM748" s="14">
        <v>1.4800000000000001E-2</v>
      </c>
      <c r="AN748" s="14">
        <v>3.1669999999999998</v>
      </c>
      <c r="AO748" s="13">
        <f t="shared" si="62"/>
        <v>78.513209826723369</v>
      </c>
    </row>
    <row r="749" spans="1:42" ht="12.75" customHeight="1" x14ac:dyDescent="0.2">
      <c r="A749" s="6">
        <v>249</v>
      </c>
      <c r="B749" s="6">
        <v>8</v>
      </c>
      <c r="C749" s="7">
        <v>40168</v>
      </c>
      <c r="D749" s="6" t="s">
        <v>227</v>
      </c>
      <c r="E749" s="26" t="s">
        <v>228</v>
      </c>
      <c r="F749" s="27" t="s">
        <v>229</v>
      </c>
      <c r="G749" s="27" t="s">
        <v>154</v>
      </c>
      <c r="I749" s="6" t="s">
        <v>100</v>
      </c>
      <c r="J749" s="6">
        <v>2</v>
      </c>
      <c r="K749" s="6">
        <v>3</v>
      </c>
      <c r="L749" s="6" t="s">
        <v>50</v>
      </c>
      <c r="M749" s="6" t="s">
        <v>177</v>
      </c>
      <c r="N749" s="6" t="s">
        <v>57</v>
      </c>
      <c r="O749" s="6" t="s">
        <v>237</v>
      </c>
      <c r="P749" s="10">
        <v>2</v>
      </c>
      <c r="Q749" s="10" t="str">
        <f t="shared" si="60"/>
        <v>0-5</v>
      </c>
      <c r="R749" s="10" t="s">
        <v>102</v>
      </c>
      <c r="S749" s="6">
        <v>7</v>
      </c>
      <c r="T749" t="s">
        <v>139</v>
      </c>
      <c r="U749" t="s">
        <v>54</v>
      </c>
      <c r="V749" t="s">
        <v>63</v>
      </c>
      <c r="W749" t="s">
        <v>56</v>
      </c>
      <c r="X749" s="6"/>
      <c r="AB749" s="11">
        <v>3</v>
      </c>
      <c r="AJ749" s="12">
        <f t="shared" si="61"/>
        <v>7.5</v>
      </c>
      <c r="AK749">
        <f>AJ749/1.15476</f>
        <v>6.4948560739893999</v>
      </c>
      <c r="AM749" s="14">
        <v>3.9E-2</v>
      </c>
      <c r="AN749" s="14">
        <v>2.91</v>
      </c>
      <c r="AO749" s="13">
        <f t="shared" si="62"/>
        <v>13.724384715589805</v>
      </c>
    </row>
    <row r="750" spans="1:42" ht="12.75" customHeight="1" x14ac:dyDescent="0.2">
      <c r="A750" s="6">
        <v>249</v>
      </c>
      <c r="B750" s="6">
        <v>8</v>
      </c>
      <c r="C750" s="7">
        <v>40168</v>
      </c>
      <c r="D750" s="6" t="s">
        <v>227</v>
      </c>
      <c r="E750" s="26" t="s">
        <v>228</v>
      </c>
      <c r="F750" s="27" t="s">
        <v>229</v>
      </c>
      <c r="G750" s="27" t="s">
        <v>154</v>
      </c>
      <c r="I750" s="6" t="s">
        <v>100</v>
      </c>
      <c r="J750" s="6">
        <v>2</v>
      </c>
      <c r="K750" s="6">
        <v>3</v>
      </c>
      <c r="L750" s="6" t="s">
        <v>50</v>
      </c>
      <c r="M750" s="6" t="s">
        <v>177</v>
      </c>
      <c r="N750" s="6" t="s">
        <v>57</v>
      </c>
      <c r="O750" s="6" t="s">
        <v>237</v>
      </c>
      <c r="P750" s="10">
        <v>2</v>
      </c>
      <c r="Q750" s="10" t="str">
        <f t="shared" si="60"/>
        <v>0-5</v>
      </c>
      <c r="R750" s="10" t="s">
        <v>102</v>
      </c>
      <c r="S750" s="6">
        <v>8</v>
      </c>
      <c r="T750" t="s">
        <v>83</v>
      </c>
      <c r="U750" t="s">
        <v>69</v>
      </c>
      <c r="V750" t="s">
        <v>84</v>
      </c>
      <c r="W750" t="s">
        <v>56</v>
      </c>
      <c r="X750" s="6"/>
      <c r="AC750" s="11">
        <v>2</v>
      </c>
      <c r="AJ750" s="12">
        <f t="shared" si="61"/>
        <v>15</v>
      </c>
      <c r="AK750">
        <f>1.77+0.78*AJ750</f>
        <v>13.47</v>
      </c>
      <c r="AM750" s="14">
        <v>4.0500000000000001E-2</v>
      </c>
      <c r="AN750" s="14">
        <v>2.718</v>
      </c>
      <c r="AO750" s="13">
        <f t="shared" si="62"/>
        <v>63.689973080974262</v>
      </c>
    </row>
    <row r="751" spans="1:42" ht="12.75" customHeight="1" x14ac:dyDescent="0.2">
      <c r="A751" s="6">
        <v>249</v>
      </c>
      <c r="B751" s="6">
        <v>8</v>
      </c>
      <c r="C751" s="7">
        <v>40168</v>
      </c>
      <c r="D751" s="6" t="s">
        <v>227</v>
      </c>
      <c r="E751" s="26" t="s">
        <v>228</v>
      </c>
      <c r="F751" s="27" t="s">
        <v>229</v>
      </c>
      <c r="G751" s="27" t="s">
        <v>154</v>
      </c>
      <c r="I751" s="6" t="s">
        <v>100</v>
      </c>
      <c r="J751" s="6">
        <v>2</v>
      </c>
      <c r="K751" s="6">
        <v>3</v>
      </c>
      <c r="L751" s="6" t="s">
        <v>50</v>
      </c>
      <c r="M751" s="6" t="s">
        <v>177</v>
      </c>
      <c r="N751" s="6" t="s">
        <v>57</v>
      </c>
      <c r="O751" s="6" t="s">
        <v>237</v>
      </c>
      <c r="P751" s="10">
        <v>2</v>
      </c>
      <c r="Q751" s="10" t="str">
        <f t="shared" si="60"/>
        <v>0-5</v>
      </c>
      <c r="R751" s="10" t="s">
        <v>102</v>
      </c>
      <c r="S751" s="6">
        <v>9</v>
      </c>
      <c r="T751" t="s">
        <v>140</v>
      </c>
      <c r="U751" t="s">
        <v>66</v>
      </c>
      <c r="V751" t="s">
        <v>119</v>
      </c>
      <c r="W751" t="s">
        <v>56</v>
      </c>
      <c r="X751" s="6"/>
      <c r="AC751" s="11">
        <v>1</v>
      </c>
      <c r="AJ751" s="12">
        <f t="shared" si="61"/>
        <v>15</v>
      </c>
      <c r="AK751" s="14">
        <f>AJ751/1.03416</f>
        <v>14.504525411928523</v>
      </c>
      <c r="AM751" s="14">
        <v>2.2499999999999999E-2</v>
      </c>
      <c r="AN751" s="14">
        <v>3</v>
      </c>
      <c r="AO751" s="13">
        <f t="shared" si="62"/>
        <v>75.9375</v>
      </c>
    </row>
    <row r="752" spans="1:42" ht="12.75" customHeight="1" x14ac:dyDescent="0.2">
      <c r="A752" s="6">
        <v>249</v>
      </c>
      <c r="B752" s="6">
        <v>8</v>
      </c>
      <c r="C752" s="7">
        <v>40168</v>
      </c>
      <c r="D752" s="6" t="s">
        <v>227</v>
      </c>
      <c r="E752" s="26" t="s">
        <v>228</v>
      </c>
      <c r="F752" s="27" t="s">
        <v>229</v>
      </c>
      <c r="G752" s="27" t="s">
        <v>154</v>
      </c>
      <c r="I752" s="6" t="s">
        <v>100</v>
      </c>
      <c r="J752" s="6">
        <v>2</v>
      </c>
      <c r="K752" s="6">
        <v>3</v>
      </c>
      <c r="L752" s="6" t="s">
        <v>50</v>
      </c>
      <c r="M752" s="6" t="s">
        <v>177</v>
      </c>
      <c r="N752" s="6" t="s">
        <v>57</v>
      </c>
      <c r="O752" s="6" t="s">
        <v>237</v>
      </c>
      <c r="P752" s="10">
        <v>2</v>
      </c>
      <c r="Q752" s="10" t="str">
        <f t="shared" si="60"/>
        <v>0-5</v>
      </c>
      <c r="R752" s="10" t="s">
        <v>102</v>
      </c>
      <c r="S752" s="6">
        <v>10</v>
      </c>
      <c r="T752" t="s">
        <v>186</v>
      </c>
      <c r="U752" t="s">
        <v>54</v>
      </c>
      <c r="V752" t="s">
        <v>181</v>
      </c>
      <c r="W752" t="s">
        <v>56</v>
      </c>
      <c r="X752" s="6"/>
      <c r="AC752" s="11">
        <v>2</v>
      </c>
      <c r="AJ752" s="12">
        <f t="shared" si="61"/>
        <v>15</v>
      </c>
      <c r="AK752" s="14">
        <f>AJ752/1.15239</f>
        <v>13.016426730533933</v>
      </c>
      <c r="AM752" s="14">
        <v>5.8999999999999999E-3</v>
      </c>
      <c r="AN752" s="14">
        <v>3.3919999999999999</v>
      </c>
      <c r="AO752" s="13">
        <f t="shared" si="62"/>
        <v>57.564344335080101</v>
      </c>
    </row>
    <row r="753" spans="1:41" ht="12.75" customHeight="1" x14ac:dyDescent="0.2">
      <c r="A753" s="6">
        <v>249</v>
      </c>
      <c r="B753" s="6">
        <v>8</v>
      </c>
      <c r="C753" s="7">
        <v>40168</v>
      </c>
      <c r="D753" s="6" t="s">
        <v>227</v>
      </c>
      <c r="E753" s="26" t="s">
        <v>228</v>
      </c>
      <c r="F753" s="27" t="s">
        <v>229</v>
      </c>
      <c r="G753" s="27" t="s">
        <v>154</v>
      </c>
      <c r="I753" s="6" t="s">
        <v>100</v>
      </c>
      <c r="J753" s="6">
        <v>2</v>
      </c>
      <c r="K753" s="6">
        <v>3</v>
      </c>
      <c r="L753" s="6" t="s">
        <v>50</v>
      </c>
      <c r="M753" s="6" t="s">
        <v>177</v>
      </c>
      <c r="N753" s="6" t="s">
        <v>57</v>
      </c>
      <c r="O753" s="6" t="s">
        <v>237</v>
      </c>
      <c r="P753" s="10">
        <v>2</v>
      </c>
      <c r="Q753" s="10" t="str">
        <f t="shared" si="60"/>
        <v>0-5</v>
      </c>
      <c r="R753" s="10" t="s">
        <v>102</v>
      </c>
      <c r="S753" s="6">
        <v>11</v>
      </c>
      <c r="T753" t="s">
        <v>244</v>
      </c>
      <c r="U753" t="s">
        <v>69</v>
      </c>
      <c r="V753" t="s">
        <v>84</v>
      </c>
      <c r="W753" t="s">
        <v>56</v>
      </c>
      <c r="X753" s="6"/>
      <c r="AD753" s="11">
        <v>1</v>
      </c>
      <c r="AJ753" s="12">
        <f t="shared" si="61"/>
        <v>25</v>
      </c>
      <c r="AM753" s="14">
        <v>1.5900000000000001E-2</v>
      </c>
      <c r="AN753" s="14">
        <v>2.9980000000000002</v>
      </c>
      <c r="AO753" s="13">
        <f t="shared" si="62"/>
        <v>246.84325824681881</v>
      </c>
    </row>
    <row r="754" spans="1:41" ht="12.75" customHeight="1" x14ac:dyDescent="0.2">
      <c r="A754" s="6">
        <v>249</v>
      </c>
      <c r="B754" s="6">
        <v>8</v>
      </c>
      <c r="C754" s="7">
        <v>40168</v>
      </c>
      <c r="D754" s="6" t="s">
        <v>227</v>
      </c>
      <c r="E754" s="26" t="s">
        <v>228</v>
      </c>
      <c r="F754" s="27" t="s">
        <v>229</v>
      </c>
      <c r="G754" s="27" t="s">
        <v>154</v>
      </c>
      <c r="I754" s="6" t="s">
        <v>100</v>
      </c>
      <c r="J754" s="6">
        <v>2</v>
      </c>
      <c r="K754" s="6">
        <v>3</v>
      </c>
      <c r="L754" s="6" t="s">
        <v>50</v>
      </c>
      <c r="M754" s="6" t="s">
        <v>177</v>
      </c>
      <c r="N754" s="6" t="s">
        <v>57</v>
      </c>
      <c r="O754" s="6" t="s">
        <v>237</v>
      </c>
      <c r="P754" s="10">
        <v>2</v>
      </c>
      <c r="Q754" s="10" t="str">
        <f t="shared" si="60"/>
        <v>0-5</v>
      </c>
      <c r="R754" s="10" t="s">
        <v>102</v>
      </c>
      <c r="S754" s="6">
        <v>12</v>
      </c>
      <c r="T754" t="s">
        <v>53</v>
      </c>
      <c r="U754" t="s">
        <v>54</v>
      </c>
      <c r="V754" t="s">
        <v>55</v>
      </c>
      <c r="W754" t="s">
        <v>56</v>
      </c>
      <c r="X754" s="6"/>
      <c r="AB754" s="11">
        <v>3</v>
      </c>
      <c r="AJ754" s="12">
        <f t="shared" si="61"/>
        <v>7.5</v>
      </c>
      <c r="AM754" s="14">
        <v>9.2999999999999992E-3</v>
      </c>
      <c r="AN754" s="14">
        <v>3.07</v>
      </c>
      <c r="AO754" s="13">
        <f t="shared" si="62"/>
        <v>4.5177378560589574</v>
      </c>
    </row>
    <row r="755" spans="1:41" ht="12.75" customHeight="1" x14ac:dyDescent="0.2">
      <c r="A755" s="6">
        <v>249</v>
      </c>
      <c r="B755" s="6">
        <v>8</v>
      </c>
      <c r="C755" s="7">
        <v>40168</v>
      </c>
      <c r="D755" s="6" t="s">
        <v>227</v>
      </c>
      <c r="E755" s="26" t="s">
        <v>228</v>
      </c>
      <c r="F755" s="27" t="s">
        <v>229</v>
      </c>
      <c r="G755" s="27" t="s">
        <v>154</v>
      </c>
      <c r="I755" s="6" t="s">
        <v>100</v>
      </c>
      <c r="J755" s="6">
        <v>2</v>
      </c>
      <c r="K755" s="6">
        <v>3</v>
      </c>
      <c r="L755" s="6" t="s">
        <v>50</v>
      </c>
      <c r="M755" s="6" t="s">
        <v>177</v>
      </c>
      <c r="N755" s="6" t="s">
        <v>57</v>
      </c>
      <c r="O755" s="6" t="s">
        <v>237</v>
      </c>
      <c r="P755" s="10">
        <v>2</v>
      </c>
      <c r="Q755" s="10" t="str">
        <f t="shared" si="60"/>
        <v>0-5</v>
      </c>
      <c r="R755" s="10" t="s">
        <v>102</v>
      </c>
      <c r="S755" s="6">
        <v>13</v>
      </c>
      <c r="T755" s="16" t="s">
        <v>122</v>
      </c>
      <c r="U755" s="16" t="s">
        <v>75</v>
      </c>
      <c r="V755" s="16" t="s">
        <v>107</v>
      </c>
      <c r="W755" s="16" t="s">
        <v>56</v>
      </c>
      <c r="X755" s="6"/>
      <c r="AA755" s="11">
        <v>2</v>
      </c>
      <c r="AJ755" s="12">
        <f t="shared" si="61"/>
        <v>2.5</v>
      </c>
      <c r="AM755" s="14">
        <v>9.2999999999999992E-3</v>
      </c>
      <c r="AN755" s="14">
        <v>3.03</v>
      </c>
      <c r="AO755" s="13">
        <f t="shared" si="62"/>
        <v>0.14936236267050898</v>
      </c>
    </row>
    <row r="756" spans="1:41" ht="12.75" customHeight="1" x14ac:dyDescent="0.2">
      <c r="A756" s="6">
        <v>250</v>
      </c>
      <c r="B756" s="6">
        <v>8</v>
      </c>
      <c r="C756" s="7">
        <v>40168</v>
      </c>
      <c r="D756" s="6" t="s">
        <v>227</v>
      </c>
      <c r="E756" s="26" t="s">
        <v>228</v>
      </c>
      <c r="F756" s="27" t="s">
        <v>229</v>
      </c>
      <c r="G756" s="27" t="s">
        <v>154</v>
      </c>
      <c r="I756" s="6" t="s">
        <v>100</v>
      </c>
      <c r="J756" s="6">
        <v>2</v>
      </c>
      <c r="K756" s="6">
        <v>4</v>
      </c>
      <c r="L756" s="6" t="s">
        <v>50</v>
      </c>
      <c r="M756" s="6" t="s">
        <v>177</v>
      </c>
      <c r="N756" s="6" t="s">
        <v>57</v>
      </c>
      <c r="O756" s="6" t="s">
        <v>242</v>
      </c>
      <c r="P756" s="10">
        <v>1.5</v>
      </c>
      <c r="Q756" s="10" t="str">
        <f t="shared" si="60"/>
        <v>0-5</v>
      </c>
      <c r="R756" s="10" t="s">
        <v>102</v>
      </c>
      <c r="S756" s="6">
        <v>1</v>
      </c>
      <c r="T756" t="s">
        <v>179</v>
      </c>
      <c r="U756" t="s">
        <v>54</v>
      </c>
      <c r="V756" t="s">
        <v>55</v>
      </c>
      <c r="W756" t="s">
        <v>56</v>
      </c>
      <c r="X756" s="6"/>
      <c r="AA756" s="11">
        <v>2</v>
      </c>
      <c r="AJ756" s="12">
        <f t="shared" si="61"/>
        <v>2.5</v>
      </c>
      <c r="AM756" s="14">
        <v>7.0000000000000001E-3</v>
      </c>
      <c r="AN756" s="14">
        <v>3.39</v>
      </c>
      <c r="AO756" s="13">
        <f t="shared" si="62"/>
        <v>0.1563560424508863</v>
      </c>
    </row>
    <row r="757" spans="1:41" ht="12.75" customHeight="1" x14ac:dyDescent="0.2">
      <c r="A757" s="6">
        <v>250</v>
      </c>
      <c r="B757" s="6">
        <v>8</v>
      </c>
      <c r="C757" s="7">
        <v>40168</v>
      </c>
      <c r="D757" s="6" t="s">
        <v>227</v>
      </c>
      <c r="E757" s="26" t="s">
        <v>228</v>
      </c>
      <c r="F757" s="27" t="s">
        <v>229</v>
      </c>
      <c r="G757" s="27" t="s">
        <v>154</v>
      </c>
      <c r="I757" s="6" t="s">
        <v>100</v>
      </c>
      <c r="J757" s="6">
        <v>2</v>
      </c>
      <c r="K757" s="6">
        <v>4</v>
      </c>
      <c r="L757" s="6" t="s">
        <v>50</v>
      </c>
      <c r="M757" s="6" t="s">
        <v>177</v>
      </c>
      <c r="N757" s="6" t="s">
        <v>57</v>
      </c>
      <c r="O757" s="6" t="s">
        <v>242</v>
      </c>
      <c r="P757" s="10">
        <v>1.5</v>
      </c>
      <c r="Q757" s="10" t="str">
        <f t="shared" si="60"/>
        <v>0-5</v>
      </c>
      <c r="R757" s="10" t="s">
        <v>102</v>
      </c>
      <c r="S757" s="6">
        <v>2</v>
      </c>
      <c r="T757" t="s">
        <v>161</v>
      </c>
      <c r="U757" t="s">
        <v>162</v>
      </c>
      <c r="V757" t="s">
        <v>163</v>
      </c>
      <c r="W757" s="20" t="s">
        <v>56</v>
      </c>
      <c r="X757" s="6"/>
      <c r="AA757" s="11">
        <v>4</v>
      </c>
      <c r="AB757" s="11">
        <v>15</v>
      </c>
      <c r="AC757" s="11">
        <v>1</v>
      </c>
      <c r="AJ757" s="12">
        <f t="shared" si="61"/>
        <v>6.875</v>
      </c>
      <c r="AM757" s="14">
        <v>1.9300000000000001E-2</v>
      </c>
      <c r="AN757" s="14">
        <v>2.96</v>
      </c>
      <c r="AO757" s="13">
        <f t="shared" si="62"/>
        <v>5.8060999583618784</v>
      </c>
    </row>
    <row r="758" spans="1:41" ht="12.75" customHeight="1" x14ac:dyDescent="0.2">
      <c r="A758" s="6">
        <v>250</v>
      </c>
      <c r="B758" s="6">
        <v>8</v>
      </c>
      <c r="C758" s="7">
        <v>40168</v>
      </c>
      <c r="D758" s="6" t="s">
        <v>227</v>
      </c>
      <c r="E758" s="26" t="s">
        <v>228</v>
      </c>
      <c r="F758" s="27" t="s">
        <v>229</v>
      </c>
      <c r="G758" s="27" t="s">
        <v>154</v>
      </c>
      <c r="I758" s="6" t="s">
        <v>100</v>
      </c>
      <c r="J758" s="6">
        <v>2</v>
      </c>
      <c r="K758" s="6">
        <v>4</v>
      </c>
      <c r="L758" s="6" t="s">
        <v>50</v>
      </c>
      <c r="M758" s="6" t="s">
        <v>177</v>
      </c>
      <c r="N758" s="6" t="s">
        <v>57</v>
      </c>
      <c r="O758" s="6" t="s">
        <v>242</v>
      </c>
      <c r="P758" s="10">
        <v>1.5</v>
      </c>
      <c r="Q758" s="10" t="str">
        <f t="shared" si="60"/>
        <v>0-5</v>
      </c>
      <c r="R758" s="10" t="s">
        <v>102</v>
      </c>
      <c r="S758" s="6">
        <v>3</v>
      </c>
      <c r="T758" t="s">
        <v>53</v>
      </c>
      <c r="U758" t="s">
        <v>54</v>
      </c>
      <c r="V758" t="s">
        <v>55</v>
      </c>
      <c r="W758" t="s">
        <v>56</v>
      </c>
      <c r="X758" s="6"/>
      <c r="AB758" s="11">
        <v>2</v>
      </c>
      <c r="AJ758" s="12">
        <f t="shared" si="61"/>
        <v>7.5</v>
      </c>
      <c r="AM758" s="14">
        <v>9.2999999999999992E-3</v>
      </c>
      <c r="AN758" s="14">
        <v>3.07</v>
      </c>
      <c r="AO758" s="13">
        <f t="shared" si="62"/>
        <v>4.5177378560589574</v>
      </c>
    </row>
    <row r="759" spans="1:41" ht="12.75" customHeight="1" x14ac:dyDescent="0.2">
      <c r="A759" s="6">
        <v>250</v>
      </c>
      <c r="B759" s="6">
        <v>8</v>
      </c>
      <c r="C759" s="7">
        <v>40168</v>
      </c>
      <c r="D759" s="6" t="s">
        <v>227</v>
      </c>
      <c r="E759" s="26" t="s">
        <v>228</v>
      </c>
      <c r="F759" s="27" t="s">
        <v>229</v>
      </c>
      <c r="G759" s="27" t="s">
        <v>154</v>
      </c>
      <c r="I759" s="6" t="s">
        <v>100</v>
      </c>
      <c r="J759" s="6">
        <v>2</v>
      </c>
      <c r="K759" s="6">
        <v>4</v>
      </c>
      <c r="L759" s="6" t="s">
        <v>50</v>
      </c>
      <c r="M759" s="6" t="s">
        <v>177</v>
      </c>
      <c r="N759" s="6" t="s">
        <v>57</v>
      </c>
      <c r="O759" s="6" t="s">
        <v>242</v>
      </c>
      <c r="P759" s="10">
        <v>1.5</v>
      </c>
      <c r="Q759" s="10" t="str">
        <f t="shared" si="60"/>
        <v>0-5</v>
      </c>
      <c r="R759" s="10" t="s">
        <v>102</v>
      </c>
      <c r="S759" s="6">
        <v>4</v>
      </c>
      <c r="T759" t="s">
        <v>164</v>
      </c>
      <c r="U759" t="s">
        <v>162</v>
      </c>
      <c r="V759" t="s">
        <v>163</v>
      </c>
      <c r="W759" t="s">
        <v>56</v>
      </c>
      <c r="X759" s="6"/>
      <c r="AA759" s="11">
        <v>1</v>
      </c>
      <c r="AJ759" s="12">
        <f t="shared" si="61"/>
        <v>2.5</v>
      </c>
      <c r="AM759" s="14">
        <v>1.5599999999999999E-2</v>
      </c>
      <c r="AN759" s="14">
        <v>3.13</v>
      </c>
      <c r="AO759" s="13">
        <f t="shared" si="62"/>
        <v>0.27458501045858014</v>
      </c>
    </row>
    <row r="760" spans="1:41" ht="12.75" customHeight="1" x14ac:dyDescent="0.2">
      <c r="A760" s="6">
        <v>250</v>
      </c>
      <c r="B760" s="6">
        <v>8</v>
      </c>
      <c r="C760" s="7">
        <v>40168</v>
      </c>
      <c r="D760" s="6" t="s">
        <v>227</v>
      </c>
      <c r="E760" s="26" t="s">
        <v>228</v>
      </c>
      <c r="F760" s="27" t="s">
        <v>229</v>
      </c>
      <c r="G760" s="27" t="s">
        <v>154</v>
      </c>
      <c r="I760" s="6" t="s">
        <v>100</v>
      </c>
      <c r="J760" s="6">
        <v>2</v>
      </c>
      <c r="K760" s="6">
        <v>4</v>
      </c>
      <c r="L760" s="6" t="s">
        <v>50</v>
      </c>
      <c r="M760" s="6" t="s">
        <v>177</v>
      </c>
      <c r="N760" s="6" t="s">
        <v>57</v>
      </c>
      <c r="O760" s="6" t="s">
        <v>242</v>
      </c>
      <c r="P760" s="10">
        <v>1.5</v>
      </c>
      <c r="Q760" s="10" t="str">
        <f t="shared" si="60"/>
        <v>0-5</v>
      </c>
      <c r="R760" s="10" t="s">
        <v>102</v>
      </c>
      <c r="S760" s="6">
        <v>5</v>
      </c>
      <c r="T760" s="19" t="s">
        <v>232</v>
      </c>
      <c r="U760" s="6" t="s">
        <v>195</v>
      </c>
      <c r="V760" s="6" t="s">
        <v>233</v>
      </c>
      <c r="W760" s="6" t="s">
        <v>234</v>
      </c>
      <c r="X760" s="6"/>
      <c r="AB760" s="11">
        <v>30</v>
      </c>
      <c r="AJ760" s="12">
        <f t="shared" si="61"/>
        <v>7.5</v>
      </c>
      <c r="AK760" s="12">
        <f>(AJ760-0.3)/1/11</f>
        <v>0.65454545454545454</v>
      </c>
      <c r="AM760" s="13">
        <v>0.3</v>
      </c>
      <c r="AN760" s="13">
        <v>1.1100000000000001</v>
      </c>
      <c r="AO760" s="13">
        <f t="shared" si="62"/>
        <v>2.8082725642008981</v>
      </c>
    </row>
    <row r="761" spans="1:41" ht="12.75" customHeight="1" x14ac:dyDescent="0.2">
      <c r="A761" s="6">
        <v>250</v>
      </c>
      <c r="B761" s="6">
        <v>8</v>
      </c>
      <c r="C761" s="7">
        <v>40168</v>
      </c>
      <c r="D761" s="6" t="s">
        <v>227</v>
      </c>
      <c r="E761" s="26" t="s">
        <v>228</v>
      </c>
      <c r="F761" s="27" t="s">
        <v>229</v>
      </c>
      <c r="G761" s="27" t="s">
        <v>154</v>
      </c>
      <c r="I761" s="6" t="s">
        <v>100</v>
      </c>
      <c r="J761" s="6">
        <v>2</v>
      </c>
      <c r="K761" s="6">
        <v>4</v>
      </c>
      <c r="L761" s="6" t="s">
        <v>50</v>
      </c>
      <c r="M761" s="6" t="s">
        <v>177</v>
      </c>
      <c r="N761" s="6" t="s">
        <v>57</v>
      </c>
      <c r="O761" s="6" t="s">
        <v>242</v>
      </c>
      <c r="P761" s="10">
        <v>1.5</v>
      </c>
      <c r="Q761" s="10" t="str">
        <f t="shared" si="60"/>
        <v>0-5</v>
      </c>
      <c r="R761" s="10" t="s">
        <v>102</v>
      </c>
      <c r="S761" s="6">
        <v>6</v>
      </c>
      <c r="T761" s="16" t="s">
        <v>160</v>
      </c>
      <c r="U761" t="s">
        <v>54</v>
      </c>
      <c r="V761" s="16" t="s">
        <v>63</v>
      </c>
      <c r="W761" s="16" t="s">
        <v>56</v>
      </c>
      <c r="X761" s="6"/>
      <c r="AA761" s="11">
        <v>3</v>
      </c>
      <c r="AJ761" s="12">
        <f t="shared" si="61"/>
        <v>2.5</v>
      </c>
      <c r="AK761" s="14">
        <f>AJ761/1.11359</f>
        <v>2.2449914241327598</v>
      </c>
      <c r="AM761" s="14">
        <v>1.4800000000000001E-2</v>
      </c>
      <c r="AN761" s="14">
        <v>3.1669999999999998</v>
      </c>
      <c r="AO761" s="13">
        <f t="shared" si="62"/>
        <v>0.26948693987927341</v>
      </c>
    </row>
    <row r="762" spans="1:41" ht="12.75" customHeight="1" x14ac:dyDescent="0.2">
      <c r="A762" s="6">
        <v>250</v>
      </c>
      <c r="B762" s="6">
        <v>8</v>
      </c>
      <c r="C762" s="7">
        <v>40168</v>
      </c>
      <c r="D762" s="6" t="s">
        <v>227</v>
      </c>
      <c r="E762" s="26" t="s">
        <v>228</v>
      </c>
      <c r="F762" s="27" t="s">
        <v>229</v>
      </c>
      <c r="G762" s="27" t="s">
        <v>154</v>
      </c>
      <c r="I762" s="6" t="s">
        <v>100</v>
      </c>
      <c r="J762" s="6">
        <v>2</v>
      </c>
      <c r="K762" s="6">
        <v>4</v>
      </c>
      <c r="L762" s="6" t="s">
        <v>50</v>
      </c>
      <c r="M762" s="6" t="s">
        <v>177</v>
      </c>
      <c r="N762" s="6" t="s">
        <v>57</v>
      </c>
      <c r="O762" s="6" t="s">
        <v>242</v>
      </c>
      <c r="P762" s="10">
        <v>1.5</v>
      </c>
      <c r="Q762" s="10" t="str">
        <f t="shared" si="60"/>
        <v>0-5</v>
      </c>
      <c r="R762" s="10" t="s">
        <v>102</v>
      </c>
      <c r="S762" s="6">
        <v>7</v>
      </c>
      <c r="T762" t="s">
        <v>165</v>
      </c>
      <c r="U762" s="10" t="s">
        <v>54</v>
      </c>
      <c r="V762" s="10" t="s">
        <v>86</v>
      </c>
      <c r="W762" s="10" t="s">
        <v>56</v>
      </c>
      <c r="X762" s="6"/>
      <c r="AB762" s="11">
        <v>1</v>
      </c>
      <c r="AJ762" s="12">
        <f t="shared" si="61"/>
        <v>7.5</v>
      </c>
      <c r="AM762" s="14">
        <v>8.3999999999999995E-3</v>
      </c>
      <c r="AN762" s="14">
        <v>3.2</v>
      </c>
      <c r="AO762" s="13">
        <f t="shared" si="62"/>
        <v>5.3024347008870292</v>
      </c>
    </row>
    <row r="763" spans="1:41" ht="12.75" customHeight="1" x14ac:dyDescent="0.2">
      <c r="A763" s="6">
        <v>250</v>
      </c>
      <c r="B763" s="6">
        <v>8</v>
      </c>
      <c r="C763" s="7">
        <v>40168</v>
      </c>
      <c r="D763" s="6" t="s">
        <v>227</v>
      </c>
      <c r="E763" s="26" t="s">
        <v>228</v>
      </c>
      <c r="F763" s="27" t="s">
        <v>229</v>
      </c>
      <c r="G763" s="27" t="s">
        <v>154</v>
      </c>
      <c r="I763" s="6" t="s">
        <v>100</v>
      </c>
      <c r="J763" s="6">
        <v>2</v>
      </c>
      <c r="K763" s="6">
        <v>4</v>
      </c>
      <c r="L763" s="6" t="s">
        <v>50</v>
      </c>
      <c r="M763" s="6" t="s">
        <v>177</v>
      </c>
      <c r="N763" s="6" t="s">
        <v>57</v>
      </c>
      <c r="O763" s="6" t="s">
        <v>242</v>
      </c>
      <c r="P763" s="10">
        <v>1.5</v>
      </c>
      <c r="Q763" s="10" t="str">
        <f t="shared" si="60"/>
        <v>0-5</v>
      </c>
      <c r="R763" s="10" t="s">
        <v>102</v>
      </c>
      <c r="S763" s="6">
        <v>8</v>
      </c>
      <c r="T763" s="28" t="s">
        <v>253</v>
      </c>
      <c r="U763" t="s">
        <v>69</v>
      </c>
      <c r="V763" t="s">
        <v>70</v>
      </c>
      <c r="W763" t="s">
        <v>56</v>
      </c>
      <c r="X763" s="6"/>
      <c r="AA763" s="11">
        <v>1</v>
      </c>
      <c r="AJ763" s="12">
        <f t="shared" si="61"/>
        <v>2.5</v>
      </c>
      <c r="AM763" s="14">
        <v>6.8999999999999999E-3</v>
      </c>
      <c r="AN763" s="14">
        <v>3.2050000000000001</v>
      </c>
      <c r="AO763" s="13">
        <f t="shared" si="62"/>
        <v>0.13009087012892187</v>
      </c>
    </row>
    <row r="764" spans="1:41" ht="12.75" customHeight="1" x14ac:dyDescent="0.2">
      <c r="A764" s="6">
        <v>251</v>
      </c>
      <c r="B764" s="6">
        <v>8</v>
      </c>
      <c r="C764" s="7">
        <v>40168</v>
      </c>
      <c r="D764" s="6" t="s">
        <v>227</v>
      </c>
      <c r="E764" s="26" t="s">
        <v>228</v>
      </c>
      <c r="F764" s="27" t="s">
        <v>229</v>
      </c>
      <c r="G764" s="27" t="s">
        <v>154</v>
      </c>
      <c r="I764" s="6" t="s">
        <v>100</v>
      </c>
      <c r="J764" s="6">
        <v>2</v>
      </c>
      <c r="K764" s="6">
        <v>5</v>
      </c>
      <c r="L764" s="6" t="s">
        <v>50</v>
      </c>
      <c r="M764" s="6" t="s">
        <v>177</v>
      </c>
      <c r="N764" s="6" t="s">
        <v>57</v>
      </c>
      <c r="O764" s="6" t="s">
        <v>242</v>
      </c>
      <c r="P764" s="10">
        <v>1.5</v>
      </c>
      <c r="Q764" s="10" t="str">
        <f t="shared" si="60"/>
        <v>0-5</v>
      </c>
      <c r="R764" s="10" t="s">
        <v>102</v>
      </c>
      <c r="S764" s="6">
        <v>1</v>
      </c>
      <c r="T764" t="s">
        <v>161</v>
      </c>
      <c r="U764" t="s">
        <v>162</v>
      </c>
      <c r="V764" t="s">
        <v>163</v>
      </c>
      <c r="W764" s="20" t="s">
        <v>56</v>
      </c>
      <c r="X764" s="6"/>
      <c r="AA764" s="11">
        <v>4</v>
      </c>
      <c r="AB764" s="11">
        <v>27</v>
      </c>
      <c r="AC764" s="11">
        <v>6</v>
      </c>
      <c r="AJ764" s="12">
        <f t="shared" si="61"/>
        <v>8.1756756756756754</v>
      </c>
      <c r="AM764" s="14">
        <v>1.9300000000000001E-2</v>
      </c>
      <c r="AN764" s="14">
        <v>2.96</v>
      </c>
      <c r="AO764" s="13">
        <f t="shared" si="62"/>
        <v>9.6967752018376707</v>
      </c>
    </row>
    <row r="765" spans="1:41" ht="12.75" customHeight="1" x14ac:dyDescent="0.2">
      <c r="A765" s="6">
        <v>251</v>
      </c>
      <c r="B765" s="6">
        <v>8</v>
      </c>
      <c r="C765" s="7">
        <v>40168</v>
      </c>
      <c r="D765" s="6" t="s">
        <v>227</v>
      </c>
      <c r="E765" s="26" t="s">
        <v>228</v>
      </c>
      <c r="F765" s="27" t="s">
        <v>229</v>
      </c>
      <c r="G765" s="27" t="s">
        <v>154</v>
      </c>
      <c r="I765" s="6" t="s">
        <v>100</v>
      </c>
      <c r="J765" s="6">
        <v>2</v>
      </c>
      <c r="K765" s="6">
        <v>5</v>
      </c>
      <c r="L765" s="6" t="s">
        <v>50</v>
      </c>
      <c r="M765" s="6" t="s">
        <v>177</v>
      </c>
      <c r="N765" s="6" t="s">
        <v>57</v>
      </c>
      <c r="O765" s="6" t="s">
        <v>242</v>
      </c>
      <c r="P765" s="10">
        <v>1.5</v>
      </c>
      <c r="Q765" s="10" t="str">
        <f t="shared" si="60"/>
        <v>0-5</v>
      </c>
      <c r="R765" s="10" t="s">
        <v>102</v>
      </c>
      <c r="S765" s="6">
        <v>2</v>
      </c>
      <c r="T765" t="s">
        <v>139</v>
      </c>
      <c r="U765" t="s">
        <v>54</v>
      </c>
      <c r="V765" t="s">
        <v>63</v>
      </c>
      <c r="W765" t="s">
        <v>56</v>
      </c>
      <c r="X765" s="6"/>
      <c r="AB765" s="11">
        <v>28</v>
      </c>
      <c r="AJ765" s="12">
        <f t="shared" si="61"/>
        <v>7.5</v>
      </c>
      <c r="AK765">
        <f>AJ765/1.15476</f>
        <v>6.4948560739893999</v>
      </c>
      <c r="AM765" s="14">
        <v>3.9E-2</v>
      </c>
      <c r="AN765" s="14">
        <v>2.91</v>
      </c>
      <c r="AO765" s="13">
        <f t="shared" si="62"/>
        <v>13.724384715589805</v>
      </c>
    </row>
    <row r="766" spans="1:41" ht="12.75" customHeight="1" x14ac:dyDescent="0.2">
      <c r="A766" s="6">
        <v>251</v>
      </c>
      <c r="B766" s="6">
        <v>8</v>
      </c>
      <c r="C766" s="7">
        <v>40168</v>
      </c>
      <c r="D766" s="6" t="s">
        <v>227</v>
      </c>
      <c r="E766" s="26" t="s">
        <v>228</v>
      </c>
      <c r="F766" s="27" t="s">
        <v>229</v>
      </c>
      <c r="G766" s="27" t="s">
        <v>154</v>
      </c>
      <c r="I766" s="6" t="s">
        <v>100</v>
      </c>
      <c r="J766" s="6">
        <v>2</v>
      </c>
      <c r="K766" s="6">
        <v>5</v>
      </c>
      <c r="L766" s="6" t="s">
        <v>50</v>
      </c>
      <c r="M766" s="6" t="s">
        <v>177</v>
      </c>
      <c r="N766" s="6" t="s">
        <v>57</v>
      </c>
      <c r="O766" s="6" t="s">
        <v>242</v>
      </c>
      <c r="P766" s="10">
        <v>1.5</v>
      </c>
      <c r="Q766" s="10" t="str">
        <f t="shared" si="60"/>
        <v>0-5</v>
      </c>
      <c r="R766" s="10" t="s">
        <v>102</v>
      </c>
      <c r="S766" s="6">
        <v>3</v>
      </c>
      <c r="T766" t="s">
        <v>179</v>
      </c>
      <c r="U766" t="s">
        <v>54</v>
      </c>
      <c r="V766" t="s">
        <v>55</v>
      </c>
      <c r="W766" t="s">
        <v>56</v>
      </c>
      <c r="X766" s="6"/>
      <c r="AB766" s="11">
        <v>1</v>
      </c>
      <c r="AJ766" s="12">
        <f t="shared" si="61"/>
        <v>7.5</v>
      </c>
      <c r="AM766" s="14">
        <v>1.26E-2</v>
      </c>
      <c r="AN766" s="14">
        <v>3.0672999999999999</v>
      </c>
      <c r="AO766" s="13">
        <f t="shared" si="62"/>
        <v>6.0875978967715536</v>
      </c>
    </row>
    <row r="767" spans="1:41" ht="12.75" customHeight="1" x14ac:dyDescent="0.2">
      <c r="A767" s="6">
        <v>251</v>
      </c>
      <c r="B767" s="6">
        <v>8</v>
      </c>
      <c r="C767" s="7">
        <v>40168</v>
      </c>
      <c r="D767" s="6" t="s">
        <v>227</v>
      </c>
      <c r="E767" s="26" t="s">
        <v>228</v>
      </c>
      <c r="F767" s="27" t="s">
        <v>229</v>
      </c>
      <c r="G767" s="27" t="s">
        <v>154</v>
      </c>
      <c r="I767" s="6" t="s">
        <v>100</v>
      </c>
      <c r="J767" s="6">
        <v>2</v>
      </c>
      <c r="K767" s="6">
        <v>5</v>
      </c>
      <c r="L767" s="6" t="s">
        <v>50</v>
      </c>
      <c r="M767" s="6" t="s">
        <v>177</v>
      </c>
      <c r="N767" s="6" t="s">
        <v>57</v>
      </c>
      <c r="O767" s="6" t="s">
        <v>242</v>
      </c>
      <c r="P767" s="10">
        <v>1.5</v>
      </c>
      <c r="Q767" s="10" t="str">
        <f t="shared" si="60"/>
        <v>0-5</v>
      </c>
      <c r="R767" s="10" t="s">
        <v>102</v>
      </c>
      <c r="S767" s="6">
        <v>4</v>
      </c>
      <c r="T767" s="16" t="s">
        <v>160</v>
      </c>
      <c r="U767" t="s">
        <v>54</v>
      </c>
      <c r="V767" s="16" t="s">
        <v>63</v>
      </c>
      <c r="W767" s="16" t="s">
        <v>56</v>
      </c>
      <c r="X767" s="6"/>
      <c r="AC767" s="11">
        <v>2</v>
      </c>
      <c r="AJ767" s="12">
        <f t="shared" si="61"/>
        <v>15</v>
      </c>
      <c r="AK767" s="14">
        <f>AJ767/1.11359</f>
        <v>13.469948544796559</v>
      </c>
      <c r="AM767" s="14">
        <v>1.4800000000000001E-2</v>
      </c>
      <c r="AN767" s="14">
        <v>3.1669999999999998</v>
      </c>
      <c r="AO767" s="13">
        <f t="shared" si="62"/>
        <v>78.513209826723369</v>
      </c>
    </row>
    <row r="768" spans="1:41" ht="12.75" customHeight="1" x14ac:dyDescent="0.2">
      <c r="A768" s="6">
        <v>251</v>
      </c>
      <c r="B768" s="6">
        <v>8</v>
      </c>
      <c r="C768" s="7">
        <v>40168</v>
      </c>
      <c r="D768" s="6" t="s">
        <v>227</v>
      </c>
      <c r="E768" s="26" t="s">
        <v>228</v>
      </c>
      <c r="F768" s="27" t="s">
        <v>229</v>
      </c>
      <c r="G768" s="27" t="s">
        <v>154</v>
      </c>
      <c r="I768" s="6" t="s">
        <v>100</v>
      </c>
      <c r="J768" s="6">
        <v>2</v>
      </c>
      <c r="K768" s="6">
        <v>5</v>
      </c>
      <c r="L768" s="6" t="s">
        <v>50</v>
      </c>
      <c r="M768" s="6" t="s">
        <v>177</v>
      </c>
      <c r="N768" s="6" t="s">
        <v>57</v>
      </c>
      <c r="O768" s="6" t="s">
        <v>242</v>
      </c>
      <c r="P768" s="10">
        <v>1.5</v>
      </c>
      <c r="Q768" s="10" t="str">
        <f t="shared" si="60"/>
        <v>0-5</v>
      </c>
      <c r="R768" s="10" t="s">
        <v>102</v>
      </c>
      <c r="S768" s="6">
        <v>5</v>
      </c>
      <c r="T768" t="s">
        <v>53</v>
      </c>
      <c r="U768" t="s">
        <v>54</v>
      </c>
      <c r="V768" t="s">
        <v>55</v>
      </c>
      <c r="W768" t="s">
        <v>56</v>
      </c>
      <c r="X768" s="6"/>
      <c r="AB768" s="11">
        <v>1</v>
      </c>
      <c r="AJ768" s="12">
        <f t="shared" si="61"/>
        <v>7.5</v>
      </c>
      <c r="AM768" s="14">
        <v>9.2999999999999992E-3</v>
      </c>
      <c r="AN768" s="14">
        <v>3.07</v>
      </c>
      <c r="AO768" s="13">
        <f t="shared" si="62"/>
        <v>4.5177378560589574</v>
      </c>
    </row>
    <row r="769" spans="1:46" ht="12.75" customHeight="1" x14ac:dyDescent="0.2">
      <c r="A769" s="6">
        <v>251</v>
      </c>
      <c r="B769" s="6">
        <v>8</v>
      </c>
      <c r="C769" s="7">
        <v>40168</v>
      </c>
      <c r="D769" s="6" t="s">
        <v>227</v>
      </c>
      <c r="E769" s="26" t="s">
        <v>228</v>
      </c>
      <c r="F769" s="27" t="s">
        <v>229</v>
      </c>
      <c r="G769" s="27" t="s">
        <v>154</v>
      </c>
      <c r="I769" s="6" t="s">
        <v>100</v>
      </c>
      <c r="J769" s="6">
        <v>2</v>
      </c>
      <c r="K769" s="6">
        <v>5</v>
      </c>
      <c r="L769" s="6" t="s">
        <v>50</v>
      </c>
      <c r="M769" s="6" t="s">
        <v>177</v>
      </c>
      <c r="N769" s="6" t="s">
        <v>57</v>
      </c>
      <c r="O769" s="6" t="s">
        <v>242</v>
      </c>
      <c r="P769" s="10">
        <v>1.5</v>
      </c>
      <c r="Q769" s="10" t="str">
        <f t="shared" si="60"/>
        <v>0-5</v>
      </c>
      <c r="R769" s="10" t="s">
        <v>102</v>
      </c>
      <c r="S769" s="6">
        <v>6</v>
      </c>
      <c r="T769" s="20" t="s">
        <v>178</v>
      </c>
      <c r="U769" s="16" t="s">
        <v>75</v>
      </c>
      <c r="V769" t="s">
        <v>163</v>
      </c>
      <c r="W769" t="s">
        <v>56</v>
      </c>
      <c r="X769" s="6"/>
      <c r="AB769" s="11">
        <v>1</v>
      </c>
      <c r="AJ769" s="12">
        <f t="shared" si="61"/>
        <v>7.5</v>
      </c>
      <c r="AL769" s="13">
        <f>SUM(AA769:AI769)</f>
        <v>1</v>
      </c>
      <c r="AM769" s="14">
        <v>2.46E-2</v>
      </c>
      <c r="AN769" s="14">
        <v>2.85</v>
      </c>
      <c r="AO769" s="13">
        <f t="shared" si="62"/>
        <v>7.671136449313793</v>
      </c>
      <c r="AP769" s="13">
        <f>AO769*AL769</f>
        <v>7.671136449313793</v>
      </c>
    </row>
    <row r="770" spans="1:46" ht="12.75" customHeight="1" x14ac:dyDescent="0.2">
      <c r="A770" s="6">
        <v>251</v>
      </c>
      <c r="B770" s="6">
        <v>8</v>
      </c>
      <c r="C770" s="7">
        <v>40168</v>
      </c>
      <c r="D770" s="6" t="s">
        <v>227</v>
      </c>
      <c r="E770" s="26" t="s">
        <v>228</v>
      </c>
      <c r="F770" s="27" t="s">
        <v>229</v>
      </c>
      <c r="G770" s="27" t="s">
        <v>154</v>
      </c>
      <c r="I770" s="6" t="s">
        <v>100</v>
      </c>
      <c r="J770" s="6">
        <v>2</v>
      </c>
      <c r="K770" s="6">
        <v>5</v>
      </c>
      <c r="L770" s="6" t="s">
        <v>50</v>
      </c>
      <c r="M770" s="6" t="s">
        <v>177</v>
      </c>
      <c r="N770" s="6" t="s">
        <v>57</v>
      </c>
      <c r="O770" s="6" t="s">
        <v>242</v>
      </c>
      <c r="P770" s="10">
        <v>1.5</v>
      </c>
      <c r="Q770" s="10" t="str">
        <f t="shared" ref="Q770:Q833" si="63">IF(P770&lt;=5,"0-5",IF(P770&lt;=10,"5-10",IF(P770&lt;=15,"10-15",IF(P770&lt;=20,"15-20",IF(P770&lt;=25,"20-25",IF(P770&lt;=30,"25-30",IF(P770&lt;=35,"30-35","35-40")))))))</f>
        <v>0-5</v>
      </c>
      <c r="R770" s="10" t="s">
        <v>102</v>
      </c>
      <c r="S770" s="6">
        <v>7</v>
      </c>
      <c r="T770" s="19" t="s">
        <v>232</v>
      </c>
      <c r="U770" s="6" t="s">
        <v>195</v>
      </c>
      <c r="V770" s="6" t="s">
        <v>233</v>
      </c>
      <c r="W770" s="6" t="s">
        <v>234</v>
      </c>
      <c r="X770" s="6"/>
      <c r="AB770" s="11">
        <v>15</v>
      </c>
      <c r="AJ770" s="12">
        <f t="shared" ref="AJ770:AJ833" si="64">((AA770*2.5)+(AB770*7.5)+(AC770*15)+(AD770*25)+(AE770*35)+(AF770*45)+(AG770*45)+(AH770*65)+(AI770*80))/SUM(AA770:AI770)</f>
        <v>7.5</v>
      </c>
      <c r="AK770" s="12">
        <f>(AJ770-0.3)/1/11</f>
        <v>0.65454545454545454</v>
      </c>
      <c r="AM770" s="13">
        <v>0.3</v>
      </c>
      <c r="AN770" s="13">
        <v>1.1100000000000001</v>
      </c>
      <c r="AO770" s="13">
        <f t="shared" si="62"/>
        <v>2.8082725642008981</v>
      </c>
    </row>
    <row r="771" spans="1:46" ht="12.75" customHeight="1" x14ac:dyDescent="0.2">
      <c r="A771" s="6">
        <v>251</v>
      </c>
      <c r="B771" s="6">
        <v>8</v>
      </c>
      <c r="C771" s="7">
        <v>40168</v>
      </c>
      <c r="D771" s="6" t="s">
        <v>227</v>
      </c>
      <c r="E771" s="26" t="s">
        <v>228</v>
      </c>
      <c r="F771" s="27" t="s">
        <v>229</v>
      </c>
      <c r="G771" s="27" t="s">
        <v>154</v>
      </c>
      <c r="I771" s="6" t="s">
        <v>100</v>
      </c>
      <c r="J771" s="6">
        <v>2</v>
      </c>
      <c r="K771" s="6">
        <v>5</v>
      </c>
      <c r="L771" s="6" t="s">
        <v>50</v>
      </c>
      <c r="M771" s="6" t="s">
        <v>177</v>
      </c>
      <c r="N771" s="6" t="s">
        <v>57</v>
      </c>
      <c r="O771" s="6" t="s">
        <v>242</v>
      </c>
      <c r="P771" s="10">
        <v>1.5</v>
      </c>
      <c r="Q771" s="10" t="str">
        <f t="shared" si="63"/>
        <v>0-5</v>
      </c>
      <c r="R771" s="10" t="s">
        <v>102</v>
      </c>
      <c r="S771" s="6">
        <v>8</v>
      </c>
      <c r="T771" t="s">
        <v>165</v>
      </c>
      <c r="U771" s="10" t="s">
        <v>54</v>
      </c>
      <c r="V771" s="10" t="s">
        <v>86</v>
      </c>
      <c r="W771" s="10" t="s">
        <v>56</v>
      </c>
      <c r="X771" s="6"/>
      <c r="AB771" s="11">
        <v>4</v>
      </c>
      <c r="AJ771" s="12">
        <f t="shared" si="64"/>
        <v>7.5</v>
      </c>
      <c r="AM771" s="14">
        <v>8.3999999999999995E-3</v>
      </c>
      <c r="AN771" s="14">
        <v>3.2</v>
      </c>
      <c r="AO771" s="13">
        <f t="shared" si="62"/>
        <v>5.3024347008870292</v>
      </c>
    </row>
    <row r="772" spans="1:46" s="17" customFormat="1" ht="12.75" customHeight="1" x14ac:dyDescent="0.2">
      <c r="A772" s="6">
        <v>252</v>
      </c>
      <c r="B772" s="6">
        <v>8</v>
      </c>
      <c r="C772" s="7">
        <v>40168</v>
      </c>
      <c r="D772" s="6" t="s">
        <v>227</v>
      </c>
      <c r="E772" s="26" t="s">
        <v>228</v>
      </c>
      <c r="F772" s="27" t="s">
        <v>229</v>
      </c>
      <c r="G772" s="27" t="s">
        <v>154</v>
      </c>
      <c r="H772" s="9"/>
      <c r="I772" s="6" t="s">
        <v>100</v>
      </c>
      <c r="J772" s="6">
        <v>2</v>
      </c>
      <c r="K772" s="6">
        <v>6</v>
      </c>
      <c r="L772" s="6" t="s">
        <v>50</v>
      </c>
      <c r="M772" s="6" t="s">
        <v>177</v>
      </c>
      <c r="N772" s="6" t="s">
        <v>57</v>
      </c>
      <c r="O772" s="6" t="s">
        <v>242</v>
      </c>
      <c r="P772" s="10">
        <v>1.5</v>
      </c>
      <c r="Q772" s="10" t="str">
        <f t="shared" si="63"/>
        <v>0-5</v>
      </c>
      <c r="R772" s="6" t="s">
        <v>159</v>
      </c>
      <c r="S772" s="6">
        <v>1</v>
      </c>
      <c r="T772" t="s">
        <v>161</v>
      </c>
      <c r="U772" t="s">
        <v>162</v>
      </c>
      <c r="V772" t="s">
        <v>163</v>
      </c>
      <c r="W772" s="20" t="s">
        <v>56</v>
      </c>
      <c r="X772" s="6"/>
      <c r="Y772" s="12"/>
      <c r="Z772" s="12"/>
      <c r="AA772" s="11">
        <v>2</v>
      </c>
      <c r="AB772" s="11">
        <v>24</v>
      </c>
      <c r="AC772" s="11">
        <v>4</v>
      </c>
      <c r="AD772" s="11"/>
      <c r="AE772" s="11"/>
      <c r="AF772" s="11"/>
      <c r="AG772" s="11"/>
      <c r="AH772" s="11"/>
      <c r="AI772" s="11"/>
      <c r="AJ772" s="12">
        <f t="shared" si="64"/>
        <v>8.1666666666666661</v>
      </c>
      <c r="AK772" s="12"/>
      <c r="AL772" s="13"/>
      <c r="AM772" s="14">
        <v>1.9300000000000001E-2</v>
      </c>
      <c r="AN772" s="14">
        <v>2.96</v>
      </c>
      <c r="AO772" s="13">
        <f t="shared" si="62"/>
        <v>9.6651812954586731</v>
      </c>
      <c r="AP772" s="13"/>
      <c r="AQ772" s="12"/>
      <c r="AR772" s="12"/>
      <c r="AS772" s="12"/>
      <c r="AT772" s="15"/>
    </row>
    <row r="773" spans="1:46" ht="12.75" customHeight="1" x14ac:dyDescent="0.2">
      <c r="A773" s="6">
        <v>252</v>
      </c>
      <c r="B773" s="6">
        <v>8</v>
      </c>
      <c r="C773" s="7">
        <v>40168</v>
      </c>
      <c r="D773" s="6" t="s">
        <v>227</v>
      </c>
      <c r="E773" s="26" t="s">
        <v>228</v>
      </c>
      <c r="F773" s="27" t="s">
        <v>229</v>
      </c>
      <c r="G773" s="27" t="s">
        <v>154</v>
      </c>
      <c r="I773" s="6" t="s">
        <v>100</v>
      </c>
      <c r="J773" s="6">
        <v>2</v>
      </c>
      <c r="K773" s="6">
        <v>6</v>
      </c>
      <c r="L773" s="6" t="s">
        <v>50</v>
      </c>
      <c r="M773" s="6" t="s">
        <v>177</v>
      </c>
      <c r="N773" s="6" t="s">
        <v>57</v>
      </c>
      <c r="O773" s="6" t="s">
        <v>242</v>
      </c>
      <c r="P773" s="10">
        <v>1.5</v>
      </c>
      <c r="Q773" s="10" t="str">
        <f t="shared" si="63"/>
        <v>0-5</v>
      </c>
      <c r="R773" s="6" t="s">
        <v>159</v>
      </c>
      <c r="S773" s="6">
        <v>2</v>
      </c>
      <c r="T773" s="20" t="s">
        <v>178</v>
      </c>
      <c r="U773" s="16" t="s">
        <v>75</v>
      </c>
      <c r="V773" t="s">
        <v>163</v>
      </c>
      <c r="W773" t="s">
        <v>56</v>
      </c>
      <c r="X773" s="6"/>
      <c r="AB773" s="11">
        <v>17</v>
      </c>
      <c r="AJ773" s="12">
        <f t="shared" si="64"/>
        <v>7.5</v>
      </c>
      <c r="AL773" s="13">
        <f>SUM(AA773:AI773)</f>
        <v>17</v>
      </c>
      <c r="AM773" s="14">
        <v>2.46E-2</v>
      </c>
      <c r="AN773" s="14">
        <v>2.85</v>
      </c>
      <c r="AO773" s="13">
        <f t="shared" si="62"/>
        <v>7.671136449313793</v>
      </c>
      <c r="AP773" s="13">
        <f>AO773*AL773</f>
        <v>130.40931963833449</v>
      </c>
    </row>
    <row r="774" spans="1:46" ht="12.75" customHeight="1" x14ac:dyDescent="0.2">
      <c r="A774" s="6">
        <v>252</v>
      </c>
      <c r="B774" s="6">
        <v>8</v>
      </c>
      <c r="C774" s="7">
        <v>40168</v>
      </c>
      <c r="D774" s="6" t="s">
        <v>227</v>
      </c>
      <c r="E774" s="26" t="s">
        <v>228</v>
      </c>
      <c r="F774" s="27" t="s">
        <v>229</v>
      </c>
      <c r="G774" s="27" t="s">
        <v>154</v>
      </c>
      <c r="I774" s="6" t="s">
        <v>100</v>
      </c>
      <c r="J774" s="6">
        <v>2</v>
      </c>
      <c r="K774" s="6">
        <v>6</v>
      </c>
      <c r="L774" s="6" t="s">
        <v>50</v>
      </c>
      <c r="M774" s="6" t="s">
        <v>177</v>
      </c>
      <c r="N774" s="6" t="s">
        <v>57</v>
      </c>
      <c r="O774" s="6" t="s">
        <v>242</v>
      </c>
      <c r="P774" s="10">
        <v>1.5</v>
      </c>
      <c r="Q774" s="10" t="str">
        <f t="shared" si="63"/>
        <v>0-5</v>
      </c>
      <c r="R774" s="6" t="s">
        <v>159</v>
      </c>
      <c r="S774" s="6">
        <v>3</v>
      </c>
      <c r="T774" s="19" t="s">
        <v>232</v>
      </c>
      <c r="U774" s="6" t="s">
        <v>195</v>
      </c>
      <c r="V774" s="6" t="s">
        <v>233</v>
      </c>
      <c r="W774" s="6" t="s">
        <v>234</v>
      </c>
      <c r="X774" s="6"/>
      <c r="AB774" s="11">
        <v>60</v>
      </c>
      <c r="AJ774" s="12">
        <f t="shared" si="64"/>
        <v>7.5</v>
      </c>
      <c r="AK774" s="12">
        <f>(AJ774-0.3)/1/11</f>
        <v>0.65454545454545454</v>
      </c>
      <c r="AM774" s="13">
        <v>0.3</v>
      </c>
      <c r="AN774" s="13">
        <v>1.1100000000000001</v>
      </c>
      <c r="AO774" s="13">
        <f t="shared" si="62"/>
        <v>2.8082725642008981</v>
      </c>
    </row>
    <row r="775" spans="1:46" ht="12.75" customHeight="1" x14ac:dyDescent="0.2">
      <c r="A775" s="6">
        <v>252</v>
      </c>
      <c r="B775" s="6">
        <v>8</v>
      </c>
      <c r="C775" s="7">
        <v>40168</v>
      </c>
      <c r="D775" s="6" t="s">
        <v>227</v>
      </c>
      <c r="E775" s="26" t="s">
        <v>228</v>
      </c>
      <c r="F775" s="27" t="s">
        <v>229</v>
      </c>
      <c r="G775" s="27" t="s">
        <v>154</v>
      </c>
      <c r="I775" s="6" t="s">
        <v>100</v>
      </c>
      <c r="J775" s="6">
        <v>2</v>
      </c>
      <c r="K775" s="6">
        <v>6</v>
      </c>
      <c r="L775" s="6" t="s">
        <v>50</v>
      </c>
      <c r="M775" s="6" t="s">
        <v>177</v>
      </c>
      <c r="N775" s="6" t="s">
        <v>57</v>
      </c>
      <c r="O775" s="6" t="s">
        <v>242</v>
      </c>
      <c r="P775" s="10">
        <v>1.5</v>
      </c>
      <c r="Q775" s="10" t="str">
        <f t="shared" si="63"/>
        <v>0-5</v>
      </c>
      <c r="R775" s="6" t="s">
        <v>159</v>
      </c>
      <c r="S775" s="6">
        <v>4</v>
      </c>
      <c r="T775" s="19" t="s">
        <v>93</v>
      </c>
      <c r="U775" s="6" t="s">
        <v>54</v>
      </c>
      <c r="V775" s="6" t="s">
        <v>94</v>
      </c>
      <c r="W775" s="6" t="s">
        <v>95</v>
      </c>
      <c r="X775" s="6"/>
      <c r="AC775" s="11">
        <v>1</v>
      </c>
      <c r="AJ775" s="12">
        <f t="shared" si="64"/>
        <v>15</v>
      </c>
      <c r="AK775">
        <f>AJ775/1.21019</f>
        <v>12.394747932142886</v>
      </c>
      <c r="AM775" s="14">
        <v>2.0799999999999999E-2</v>
      </c>
      <c r="AN775" s="14">
        <v>3</v>
      </c>
      <c r="AO775" s="13">
        <f t="shared" si="62"/>
        <v>70.2</v>
      </c>
    </row>
    <row r="776" spans="1:46" ht="12.75" customHeight="1" x14ac:dyDescent="0.2">
      <c r="A776" s="6">
        <v>252</v>
      </c>
      <c r="B776" s="6">
        <v>8</v>
      </c>
      <c r="C776" s="7">
        <v>40168</v>
      </c>
      <c r="D776" s="6" t="s">
        <v>227</v>
      </c>
      <c r="E776" s="26" t="s">
        <v>228</v>
      </c>
      <c r="F776" s="27" t="s">
        <v>229</v>
      </c>
      <c r="G776" s="27" t="s">
        <v>154</v>
      </c>
      <c r="I776" s="6" t="s">
        <v>100</v>
      </c>
      <c r="J776" s="6">
        <v>2</v>
      </c>
      <c r="K776" s="6">
        <v>6</v>
      </c>
      <c r="L776" s="6" t="s">
        <v>50</v>
      </c>
      <c r="M776" s="6" t="s">
        <v>177</v>
      </c>
      <c r="N776" s="6" t="s">
        <v>57</v>
      </c>
      <c r="O776" s="6" t="s">
        <v>242</v>
      </c>
      <c r="P776" s="10">
        <v>1.5</v>
      </c>
      <c r="Q776" s="10" t="str">
        <f t="shared" si="63"/>
        <v>0-5</v>
      </c>
      <c r="R776" s="6" t="s">
        <v>159</v>
      </c>
      <c r="S776" s="6">
        <v>5</v>
      </c>
      <c r="T776" t="s">
        <v>53</v>
      </c>
      <c r="U776" t="s">
        <v>54</v>
      </c>
      <c r="V776" t="s">
        <v>55</v>
      </c>
      <c r="W776" t="s">
        <v>56</v>
      </c>
      <c r="X776" s="6"/>
      <c r="AB776" s="11">
        <v>3</v>
      </c>
      <c r="AC776" s="11">
        <v>1</v>
      </c>
      <c r="AJ776" s="12">
        <f t="shared" si="64"/>
        <v>9.375</v>
      </c>
      <c r="AM776" s="14">
        <v>9.2999999999999992E-3</v>
      </c>
      <c r="AN776" s="14">
        <v>3.07</v>
      </c>
      <c r="AO776" s="13">
        <f t="shared" si="62"/>
        <v>8.9626155349941605</v>
      </c>
    </row>
    <row r="777" spans="1:46" ht="12.75" customHeight="1" x14ac:dyDescent="0.2">
      <c r="A777" s="6">
        <v>252</v>
      </c>
      <c r="B777" s="6">
        <v>8</v>
      </c>
      <c r="C777" s="7">
        <v>40168</v>
      </c>
      <c r="D777" s="6" t="s">
        <v>227</v>
      </c>
      <c r="E777" s="26" t="s">
        <v>228</v>
      </c>
      <c r="F777" s="27" t="s">
        <v>229</v>
      </c>
      <c r="G777" s="27" t="s">
        <v>154</v>
      </c>
      <c r="I777" s="6" t="s">
        <v>100</v>
      </c>
      <c r="J777" s="6">
        <v>2</v>
      </c>
      <c r="K777" s="6">
        <v>6</v>
      </c>
      <c r="L777" s="6" t="s">
        <v>50</v>
      </c>
      <c r="M777" s="6" t="s">
        <v>177</v>
      </c>
      <c r="N777" s="6" t="s">
        <v>57</v>
      </c>
      <c r="O777" s="6" t="s">
        <v>242</v>
      </c>
      <c r="P777" s="10">
        <v>1.5</v>
      </c>
      <c r="Q777" s="10" t="str">
        <f t="shared" si="63"/>
        <v>0-5</v>
      </c>
      <c r="R777" s="6" t="s">
        <v>159</v>
      </c>
      <c r="S777" s="6">
        <v>6</v>
      </c>
      <c r="T777" t="s">
        <v>179</v>
      </c>
      <c r="U777" t="s">
        <v>54</v>
      </c>
      <c r="V777" t="s">
        <v>55</v>
      </c>
      <c r="W777" t="s">
        <v>56</v>
      </c>
      <c r="X777" s="6"/>
      <c r="AB777" s="11">
        <v>1</v>
      </c>
      <c r="AJ777" s="12">
        <f t="shared" si="64"/>
        <v>7.5</v>
      </c>
      <c r="AM777" s="14">
        <v>1.26E-2</v>
      </c>
      <c r="AN777" s="14">
        <v>3.0672999999999999</v>
      </c>
      <c r="AO777" s="13">
        <f t="shared" si="62"/>
        <v>6.0875978967715536</v>
      </c>
    </row>
    <row r="778" spans="1:46" ht="12.75" customHeight="1" x14ac:dyDescent="0.2">
      <c r="A778" s="6">
        <v>252</v>
      </c>
      <c r="B778" s="6">
        <v>8</v>
      </c>
      <c r="C778" s="7">
        <v>40168</v>
      </c>
      <c r="D778" s="6" t="s">
        <v>227</v>
      </c>
      <c r="E778" s="26" t="s">
        <v>228</v>
      </c>
      <c r="F778" s="27" t="s">
        <v>229</v>
      </c>
      <c r="G778" s="27" t="s">
        <v>154</v>
      </c>
      <c r="I778" s="6" t="s">
        <v>100</v>
      </c>
      <c r="J778" s="6">
        <v>2</v>
      </c>
      <c r="K778" s="6">
        <v>6</v>
      </c>
      <c r="L778" s="6" t="s">
        <v>50</v>
      </c>
      <c r="M778" s="6" t="s">
        <v>177</v>
      </c>
      <c r="N778" s="6" t="s">
        <v>57</v>
      </c>
      <c r="O778" s="6" t="s">
        <v>242</v>
      </c>
      <c r="P778" s="10">
        <v>1.5</v>
      </c>
      <c r="Q778" s="10" t="str">
        <f t="shared" si="63"/>
        <v>0-5</v>
      </c>
      <c r="R778" s="6" t="s">
        <v>159</v>
      </c>
      <c r="S778" s="6">
        <v>7</v>
      </c>
      <c r="T778" t="s">
        <v>165</v>
      </c>
      <c r="U778" s="10" t="s">
        <v>54</v>
      </c>
      <c r="V778" s="10" t="s">
        <v>86</v>
      </c>
      <c r="W778" s="10" t="s">
        <v>56</v>
      </c>
      <c r="X778" s="6"/>
      <c r="AB778" s="11">
        <v>1</v>
      </c>
      <c r="AJ778" s="12">
        <f t="shared" si="64"/>
        <v>7.5</v>
      </c>
      <c r="AM778" s="14">
        <v>8.3999999999999995E-3</v>
      </c>
      <c r="AN778" s="14">
        <v>3.2</v>
      </c>
      <c r="AO778" s="13">
        <f t="shared" si="62"/>
        <v>5.3024347008870292</v>
      </c>
    </row>
    <row r="779" spans="1:46" ht="12.75" customHeight="1" x14ac:dyDescent="0.2">
      <c r="A779" s="6">
        <v>253</v>
      </c>
      <c r="B779" s="6">
        <v>8</v>
      </c>
      <c r="C779" s="7">
        <v>40168</v>
      </c>
      <c r="D779" s="6" t="s">
        <v>227</v>
      </c>
      <c r="E779" s="26" t="s">
        <v>228</v>
      </c>
      <c r="F779" s="27" t="s">
        <v>229</v>
      </c>
      <c r="G779" s="27" t="s">
        <v>154</v>
      </c>
      <c r="I779" s="6" t="s">
        <v>100</v>
      </c>
      <c r="J779" s="6">
        <v>2</v>
      </c>
      <c r="K779" s="6">
        <v>7</v>
      </c>
      <c r="L779" s="6" t="s">
        <v>50</v>
      </c>
      <c r="M779" s="6" t="s">
        <v>177</v>
      </c>
      <c r="N779" s="6" t="s">
        <v>57</v>
      </c>
      <c r="O779" s="6" t="s">
        <v>242</v>
      </c>
      <c r="P779" s="10">
        <v>1.5</v>
      </c>
      <c r="Q779" s="10" t="str">
        <f t="shared" si="63"/>
        <v>0-5</v>
      </c>
      <c r="R779" s="6" t="s">
        <v>102</v>
      </c>
      <c r="S779" s="6">
        <v>1</v>
      </c>
      <c r="T779" t="s">
        <v>161</v>
      </c>
      <c r="U779" t="s">
        <v>162</v>
      </c>
      <c r="V779" t="s">
        <v>163</v>
      </c>
      <c r="W779" s="20" t="s">
        <v>56</v>
      </c>
      <c r="X779" s="6"/>
      <c r="AA779" s="11">
        <v>2</v>
      </c>
      <c r="AB779" s="11">
        <v>23</v>
      </c>
      <c r="AJ779" s="12">
        <f t="shared" si="64"/>
        <v>7.1</v>
      </c>
      <c r="AM779" s="14">
        <v>1.9300000000000001E-2</v>
      </c>
      <c r="AN779" s="14">
        <v>2.96</v>
      </c>
      <c r="AO779" s="13">
        <f t="shared" si="62"/>
        <v>6.3867809496423948</v>
      </c>
    </row>
    <row r="780" spans="1:46" ht="12.75" customHeight="1" x14ac:dyDescent="0.2">
      <c r="A780" s="6">
        <v>253</v>
      </c>
      <c r="B780" s="6">
        <v>8</v>
      </c>
      <c r="C780" s="7">
        <v>40168</v>
      </c>
      <c r="D780" s="6" t="s">
        <v>227</v>
      </c>
      <c r="E780" s="26" t="s">
        <v>228</v>
      </c>
      <c r="F780" s="27" t="s">
        <v>229</v>
      </c>
      <c r="G780" s="27" t="s">
        <v>154</v>
      </c>
      <c r="I780" s="6" t="s">
        <v>100</v>
      </c>
      <c r="J780" s="6">
        <v>2</v>
      </c>
      <c r="K780" s="6">
        <v>7</v>
      </c>
      <c r="L780" s="6" t="s">
        <v>50</v>
      </c>
      <c r="M780" s="6" t="s">
        <v>177</v>
      </c>
      <c r="N780" s="6" t="s">
        <v>57</v>
      </c>
      <c r="O780" s="6" t="s">
        <v>242</v>
      </c>
      <c r="P780" s="10">
        <v>1.5</v>
      </c>
      <c r="Q780" s="10" t="str">
        <f t="shared" si="63"/>
        <v>0-5</v>
      </c>
      <c r="R780" s="6" t="s">
        <v>102</v>
      </c>
      <c r="S780" s="6">
        <v>2</v>
      </c>
      <c r="T780" s="19" t="s">
        <v>232</v>
      </c>
      <c r="U780" s="6" t="s">
        <v>195</v>
      </c>
      <c r="V780" s="6" t="s">
        <v>233</v>
      </c>
      <c r="W780" s="6" t="s">
        <v>234</v>
      </c>
      <c r="X780" s="6"/>
      <c r="AB780" s="11">
        <v>50</v>
      </c>
      <c r="AJ780" s="12">
        <f t="shared" si="64"/>
        <v>7.5</v>
      </c>
      <c r="AK780" s="12">
        <f>(AJ780-0.3)/1/11</f>
        <v>0.65454545454545454</v>
      </c>
      <c r="AM780" s="13">
        <v>0.3</v>
      </c>
      <c r="AN780" s="13">
        <v>1.1100000000000001</v>
      </c>
      <c r="AO780" s="13">
        <f t="shared" si="62"/>
        <v>2.8082725642008981</v>
      </c>
    </row>
    <row r="781" spans="1:46" ht="12.75" customHeight="1" x14ac:dyDescent="0.2">
      <c r="A781" s="6">
        <v>253</v>
      </c>
      <c r="B781" s="6">
        <v>8</v>
      </c>
      <c r="C781" s="7">
        <v>40168</v>
      </c>
      <c r="D781" s="6" t="s">
        <v>227</v>
      </c>
      <c r="E781" s="26" t="s">
        <v>228</v>
      </c>
      <c r="F781" s="27" t="s">
        <v>229</v>
      </c>
      <c r="G781" s="27" t="s">
        <v>154</v>
      </c>
      <c r="I781" s="6" t="s">
        <v>100</v>
      </c>
      <c r="J781" s="6">
        <v>2</v>
      </c>
      <c r="K781" s="6">
        <v>7</v>
      </c>
      <c r="L781" s="6" t="s">
        <v>50</v>
      </c>
      <c r="M781" s="6" t="s">
        <v>177</v>
      </c>
      <c r="N781" s="6" t="s">
        <v>57</v>
      </c>
      <c r="O781" s="6" t="s">
        <v>242</v>
      </c>
      <c r="P781" s="10">
        <v>1.5</v>
      </c>
      <c r="Q781" s="10" t="str">
        <f t="shared" si="63"/>
        <v>0-5</v>
      </c>
      <c r="R781" s="6" t="s">
        <v>102</v>
      </c>
      <c r="S781" s="6">
        <v>3</v>
      </c>
      <c r="T781" s="20" t="s">
        <v>178</v>
      </c>
      <c r="U781" s="16" t="s">
        <v>75</v>
      </c>
      <c r="V781" t="s">
        <v>163</v>
      </c>
      <c r="W781" t="s">
        <v>56</v>
      </c>
      <c r="X781" s="6"/>
      <c r="AB781" s="11">
        <v>2</v>
      </c>
      <c r="AJ781" s="12">
        <f t="shared" si="64"/>
        <v>7.5</v>
      </c>
      <c r="AL781" s="13">
        <f>SUM(AA781:AI781)</f>
        <v>2</v>
      </c>
      <c r="AM781" s="14">
        <v>2.46E-2</v>
      </c>
      <c r="AN781" s="14">
        <v>2.85</v>
      </c>
      <c r="AO781" s="13">
        <f t="shared" si="62"/>
        <v>7.671136449313793</v>
      </c>
      <c r="AP781" s="13">
        <f>AO781*AL781</f>
        <v>15.342272898627586</v>
      </c>
    </row>
    <row r="782" spans="1:46" ht="12.75" customHeight="1" x14ac:dyDescent="0.2">
      <c r="A782" s="6">
        <v>253</v>
      </c>
      <c r="B782" s="6">
        <v>8</v>
      </c>
      <c r="C782" s="7">
        <v>40168</v>
      </c>
      <c r="D782" s="6" t="s">
        <v>227</v>
      </c>
      <c r="E782" s="26" t="s">
        <v>228</v>
      </c>
      <c r="F782" s="27" t="s">
        <v>229</v>
      </c>
      <c r="G782" s="27" t="s">
        <v>154</v>
      </c>
      <c r="I782" s="6" t="s">
        <v>100</v>
      </c>
      <c r="J782" s="6">
        <v>2</v>
      </c>
      <c r="K782" s="6">
        <v>7</v>
      </c>
      <c r="L782" s="6" t="s">
        <v>50</v>
      </c>
      <c r="M782" s="6" t="s">
        <v>177</v>
      </c>
      <c r="N782" s="6" t="s">
        <v>57</v>
      </c>
      <c r="O782" s="6" t="s">
        <v>242</v>
      </c>
      <c r="P782" s="10">
        <v>1.5</v>
      </c>
      <c r="Q782" s="10" t="str">
        <f t="shared" si="63"/>
        <v>0-5</v>
      </c>
      <c r="R782" s="6" t="s">
        <v>102</v>
      </c>
      <c r="S782" s="6">
        <v>4</v>
      </c>
      <c r="T782" t="s">
        <v>179</v>
      </c>
      <c r="U782" t="s">
        <v>54</v>
      </c>
      <c r="V782" t="s">
        <v>55</v>
      </c>
      <c r="W782" t="s">
        <v>56</v>
      </c>
      <c r="X782" s="6"/>
      <c r="AA782" s="11">
        <v>1</v>
      </c>
      <c r="AB782" s="11">
        <v>1</v>
      </c>
      <c r="AJ782" s="12">
        <f t="shared" si="64"/>
        <v>5</v>
      </c>
      <c r="AM782" s="14">
        <v>1.26E-2</v>
      </c>
      <c r="AN782" s="14">
        <v>3.0672999999999999</v>
      </c>
      <c r="AO782" s="13">
        <f t="shared" si="62"/>
        <v>1.7551782940068625</v>
      </c>
    </row>
    <row r="783" spans="1:46" ht="12.75" customHeight="1" x14ac:dyDescent="0.2">
      <c r="A783" s="6">
        <v>253</v>
      </c>
      <c r="B783" s="6">
        <v>8</v>
      </c>
      <c r="C783" s="7">
        <v>40168</v>
      </c>
      <c r="D783" s="6" t="s">
        <v>227</v>
      </c>
      <c r="E783" s="26" t="s">
        <v>228</v>
      </c>
      <c r="F783" s="27" t="s">
        <v>229</v>
      </c>
      <c r="G783" s="27" t="s">
        <v>154</v>
      </c>
      <c r="I783" s="6" t="s">
        <v>100</v>
      </c>
      <c r="J783" s="6">
        <v>2</v>
      </c>
      <c r="K783" s="6">
        <v>7</v>
      </c>
      <c r="L783" s="6" t="s">
        <v>50</v>
      </c>
      <c r="M783" s="6" t="s">
        <v>177</v>
      </c>
      <c r="N783" s="6" t="s">
        <v>57</v>
      </c>
      <c r="O783" s="6" t="s">
        <v>242</v>
      </c>
      <c r="P783" s="10">
        <v>1.5</v>
      </c>
      <c r="Q783" s="10" t="str">
        <f t="shared" si="63"/>
        <v>0-5</v>
      </c>
      <c r="R783" s="6" t="s">
        <v>102</v>
      </c>
      <c r="S783" s="6">
        <v>5</v>
      </c>
      <c r="T783" t="s">
        <v>53</v>
      </c>
      <c r="U783" t="s">
        <v>54</v>
      </c>
      <c r="V783" t="s">
        <v>55</v>
      </c>
      <c r="W783" t="s">
        <v>56</v>
      </c>
      <c r="X783" s="6"/>
      <c r="AB783" s="11">
        <v>3</v>
      </c>
      <c r="AJ783" s="12">
        <f t="shared" si="64"/>
        <v>7.5</v>
      </c>
      <c r="AM783" s="14">
        <v>9.2999999999999992E-3</v>
      </c>
      <c r="AN783" s="14">
        <v>3.07</v>
      </c>
      <c r="AO783" s="13">
        <f t="shared" si="62"/>
        <v>4.5177378560589574</v>
      </c>
    </row>
    <row r="784" spans="1:46" ht="12.75" customHeight="1" x14ac:dyDescent="0.2">
      <c r="A784" s="6">
        <v>253</v>
      </c>
      <c r="B784" s="6">
        <v>8</v>
      </c>
      <c r="C784" s="7">
        <v>40168</v>
      </c>
      <c r="D784" s="6" t="s">
        <v>227</v>
      </c>
      <c r="E784" s="26" t="s">
        <v>228</v>
      </c>
      <c r="F784" s="27" t="s">
        <v>229</v>
      </c>
      <c r="G784" s="27" t="s">
        <v>154</v>
      </c>
      <c r="I784" s="6" t="s">
        <v>100</v>
      </c>
      <c r="J784" s="6">
        <v>2</v>
      </c>
      <c r="K784" s="6">
        <v>7</v>
      </c>
      <c r="L784" s="6" t="s">
        <v>50</v>
      </c>
      <c r="M784" s="6" t="s">
        <v>177</v>
      </c>
      <c r="N784" s="6" t="s">
        <v>57</v>
      </c>
      <c r="O784" s="6" t="s">
        <v>242</v>
      </c>
      <c r="P784" s="10">
        <v>1.5</v>
      </c>
      <c r="Q784" s="10" t="str">
        <f t="shared" si="63"/>
        <v>0-5</v>
      </c>
      <c r="R784" s="6" t="s">
        <v>102</v>
      </c>
      <c r="S784" s="6">
        <v>6</v>
      </c>
      <c r="T784" t="s">
        <v>90</v>
      </c>
      <c r="U784" t="s">
        <v>66</v>
      </c>
      <c r="V784" t="s">
        <v>67</v>
      </c>
      <c r="W784" t="s">
        <v>56</v>
      </c>
      <c r="X784" s="6"/>
      <c r="AB784" s="11">
        <v>1</v>
      </c>
      <c r="AJ784" s="12">
        <f t="shared" si="64"/>
        <v>7.5</v>
      </c>
      <c r="AM784" s="14">
        <v>1.44E-2</v>
      </c>
      <c r="AN784" s="14">
        <v>3.1</v>
      </c>
      <c r="AO784" s="13">
        <f t="shared" si="62"/>
        <v>7.4310880735179419</v>
      </c>
    </row>
    <row r="785" spans="1:41" ht="12.75" customHeight="1" x14ac:dyDescent="0.2">
      <c r="A785" s="6">
        <v>253</v>
      </c>
      <c r="B785" s="6">
        <v>8</v>
      </c>
      <c r="C785" s="7">
        <v>40168</v>
      </c>
      <c r="D785" s="6" t="s">
        <v>227</v>
      </c>
      <c r="E785" s="26" t="s">
        <v>228</v>
      </c>
      <c r="F785" s="27" t="s">
        <v>229</v>
      </c>
      <c r="G785" s="27" t="s">
        <v>154</v>
      </c>
      <c r="I785" s="6" t="s">
        <v>100</v>
      </c>
      <c r="J785" s="6">
        <v>2</v>
      </c>
      <c r="K785" s="6">
        <v>7</v>
      </c>
      <c r="L785" s="6" t="s">
        <v>50</v>
      </c>
      <c r="M785" s="6" t="s">
        <v>177</v>
      </c>
      <c r="N785" s="6" t="s">
        <v>57</v>
      </c>
      <c r="O785" s="6" t="s">
        <v>242</v>
      </c>
      <c r="P785" s="10">
        <v>1.5</v>
      </c>
      <c r="Q785" s="10" t="str">
        <f t="shared" si="63"/>
        <v>0-5</v>
      </c>
      <c r="R785" s="6" t="s">
        <v>102</v>
      </c>
      <c r="S785" s="6">
        <v>7</v>
      </c>
      <c r="T785" t="s">
        <v>165</v>
      </c>
      <c r="U785" s="10" t="s">
        <v>54</v>
      </c>
      <c r="V785" s="10" t="s">
        <v>86</v>
      </c>
      <c r="W785" s="10" t="s">
        <v>56</v>
      </c>
      <c r="X785" s="6"/>
      <c r="AB785" s="11">
        <v>2</v>
      </c>
      <c r="AJ785" s="12">
        <f t="shared" si="64"/>
        <v>7.5</v>
      </c>
      <c r="AM785" s="14">
        <v>8.3999999999999995E-3</v>
      </c>
      <c r="AN785" s="14">
        <v>3.2</v>
      </c>
      <c r="AO785" s="13">
        <f t="shared" si="62"/>
        <v>5.3024347008870292</v>
      </c>
    </row>
    <row r="786" spans="1:41" ht="12.75" customHeight="1" x14ac:dyDescent="0.2">
      <c r="A786" s="6">
        <v>254</v>
      </c>
      <c r="B786" s="6">
        <v>8</v>
      </c>
      <c r="C786" s="7">
        <v>40168</v>
      </c>
      <c r="D786" s="6" t="s">
        <v>227</v>
      </c>
      <c r="E786" s="26" t="s">
        <v>228</v>
      </c>
      <c r="F786" s="27" t="s">
        <v>229</v>
      </c>
      <c r="G786" s="27" t="s">
        <v>154</v>
      </c>
      <c r="I786" s="6" t="s">
        <v>100</v>
      </c>
      <c r="J786" s="6">
        <v>2</v>
      </c>
      <c r="K786" s="6">
        <v>8</v>
      </c>
      <c r="L786" s="6" t="s">
        <v>50</v>
      </c>
      <c r="M786" s="6" t="s">
        <v>177</v>
      </c>
      <c r="N786" s="6" t="s">
        <v>57</v>
      </c>
      <c r="O786" s="6" t="s">
        <v>242</v>
      </c>
      <c r="P786" s="10">
        <v>1.5</v>
      </c>
      <c r="Q786" s="10" t="str">
        <f t="shared" si="63"/>
        <v>0-5</v>
      </c>
      <c r="R786" s="6" t="s">
        <v>102</v>
      </c>
      <c r="S786" s="6">
        <v>1</v>
      </c>
      <c r="T786" t="s">
        <v>53</v>
      </c>
      <c r="U786" t="s">
        <v>54</v>
      </c>
      <c r="V786" t="s">
        <v>55</v>
      </c>
      <c r="W786" t="s">
        <v>56</v>
      </c>
      <c r="X786" s="6"/>
      <c r="AA786" s="11">
        <v>1</v>
      </c>
      <c r="AB786" s="11">
        <v>5</v>
      </c>
      <c r="AJ786" s="12">
        <f t="shared" si="64"/>
        <v>6.666666666666667</v>
      </c>
      <c r="AM786" s="14">
        <v>9.2999999999999992E-3</v>
      </c>
      <c r="AN786" s="14">
        <v>3.07</v>
      </c>
      <c r="AO786" s="13">
        <f t="shared" si="62"/>
        <v>3.1468988466431709</v>
      </c>
    </row>
    <row r="787" spans="1:41" ht="12.75" customHeight="1" x14ac:dyDescent="0.2">
      <c r="A787" s="6">
        <v>254</v>
      </c>
      <c r="B787" s="6">
        <v>8</v>
      </c>
      <c r="C787" s="7">
        <v>40168</v>
      </c>
      <c r="D787" s="6" t="s">
        <v>227</v>
      </c>
      <c r="E787" s="26" t="s">
        <v>228</v>
      </c>
      <c r="F787" s="27" t="s">
        <v>229</v>
      </c>
      <c r="G787" s="27" t="s">
        <v>154</v>
      </c>
      <c r="I787" s="6" t="s">
        <v>100</v>
      </c>
      <c r="J787" s="6">
        <v>2</v>
      </c>
      <c r="K787" s="6">
        <v>8</v>
      </c>
      <c r="L787" s="6" t="s">
        <v>50</v>
      </c>
      <c r="M787" s="6" t="s">
        <v>177</v>
      </c>
      <c r="N787" s="6" t="s">
        <v>57</v>
      </c>
      <c r="O787" s="6" t="s">
        <v>242</v>
      </c>
      <c r="P787" s="10">
        <v>1.5</v>
      </c>
      <c r="Q787" s="10" t="str">
        <f t="shared" si="63"/>
        <v>0-5</v>
      </c>
      <c r="R787" s="6" t="s">
        <v>102</v>
      </c>
      <c r="S787" s="6">
        <v>2</v>
      </c>
      <c r="T787" t="s">
        <v>161</v>
      </c>
      <c r="U787" t="s">
        <v>162</v>
      </c>
      <c r="V787" t="s">
        <v>163</v>
      </c>
      <c r="W787" s="20" t="s">
        <v>56</v>
      </c>
      <c r="X787" s="6"/>
      <c r="AA787" s="11">
        <v>4</v>
      </c>
      <c r="AB787" s="11">
        <v>6</v>
      </c>
      <c r="AJ787" s="12">
        <f t="shared" si="64"/>
        <v>5.5</v>
      </c>
      <c r="AM787" s="14">
        <v>1.9300000000000001E-2</v>
      </c>
      <c r="AN787" s="14">
        <v>2.96</v>
      </c>
      <c r="AO787" s="13">
        <f t="shared" si="62"/>
        <v>2.999375708824588</v>
      </c>
    </row>
    <row r="788" spans="1:41" ht="12.75" customHeight="1" x14ac:dyDescent="0.2">
      <c r="A788" s="6">
        <v>254</v>
      </c>
      <c r="B788" s="6">
        <v>8</v>
      </c>
      <c r="C788" s="7">
        <v>40168</v>
      </c>
      <c r="D788" s="6" t="s">
        <v>227</v>
      </c>
      <c r="E788" s="26" t="s">
        <v>228</v>
      </c>
      <c r="F788" s="27" t="s">
        <v>229</v>
      </c>
      <c r="G788" s="27" t="s">
        <v>154</v>
      </c>
      <c r="I788" s="6" t="s">
        <v>100</v>
      </c>
      <c r="J788" s="6">
        <v>2</v>
      </c>
      <c r="K788" s="6">
        <v>8</v>
      </c>
      <c r="L788" s="6" t="s">
        <v>50</v>
      </c>
      <c r="M788" s="6" t="s">
        <v>177</v>
      </c>
      <c r="N788" s="6" t="s">
        <v>57</v>
      </c>
      <c r="O788" s="6" t="s">
        <v>242</v>
      </c>
      <c r="P788" s="10">
        <v>1.5</v>
      </c>
      <c r="Q788" s="10" t="str">
        <f t="shared" si="63"/>
        <v>0-5</v>
      </c>
      <c r="R788" s="6" t="s">
        <v>102</v>
      </c>
      <c r="S788" s="6">
        <v>3</v>
      </c>
      <c r="T788" t="s">
        <v>90</v>
      </c>
      <c r="U788" t="s">
        <v>66</v>
      </c>
      <c r="V788" t="s">
        <v>67</v>
      </c>
      <c r="W788" t="s">
        <v>56</v>
      </c>
      <c r="X788" s="6"/>
      <c r="AA788" s="11">
        <v>4</v>
      </c>
      <c r="AB788" s="11">
        <v>1</v>
      </c>
      <c r="AJ788" s="12">
        <f t="shared" si="64"/>
        <v>3.5</v>
      </c>
      <c r="AM788" s="14">
        <v>1.44E-2</v>
      </c>
      <c r="AN788" s="14">
        <v>3.1</v>
      </c>
      <c r="AO788" s="13">
        <f t="shared" si="62"/>
        <v>0.69979918052348877</v>
      </c>
    </row>
    <row r="789" spans="1:41" ht="12.75" customHeight="1" x14ac:dyDescent="0.2">
      <c r="A789" s="6">
        <v>254</v>
      </c>
      <c r="B789" s="6">
        <v>8</v>
      </c>
      <c r="C789" s="7">
        <v>40168</v>
      </c>
      <c r="D789" s="6" t="s">
        <v>227</v>
      </c>
      <c r="E789" s="26" t="s">
        <v>228</v>
      </c>
      <c r="F789" s="27" t="s">
        <v>229</v>
      </c>
      <c r="G789" s="27" t="s">
        <v>154</v>
      </c>
      <c r="I789" s="6" t="s">
        <v>100</v>
      </c>
      <c r="J789" s="6">
        <v>2</v>
      </c>
      <c r="K789" s="6">
        <v>8</v>
      </c>
      <c r="L789" s="6" t="s">
        <v>50</v>
      </c>
      <c r="M789" s="6" t="s">
        <v>177</v>
      </c>
      <c r="N789" s="6" t="s">
        <v>57</v>
      </c>
      <c r="O789" s="6" t="s">
        <v>242</v>
      </c>
      <c r="P789" s="10">
        <v>1.5</v>
      </c>
      <c r="Q789" s="10" t="str">
        <f t="shared" si="63"/>
        <v>0-5</v>
      </c>
      <c r="R789" s="6" t="s">
        <v>102</v>
      </c>
      <c r="S789" s="6">
        <v>4</v>
      </c>
      <c r="T789" s="16" t="s">
        <v>160</v>
      </c>
      <c r="U789" t="s">
        <v>54</v>
      </c>
      <c r="V789" s="16" t="s">
        <v>63</v>
      </c>
      <c r="W789" s="16" t="s">
        <v>56</v>
      </c>
      <c r="X789" s="6"/>
      <c r="AA789" s="11">
        <v>2</v>
      </c>
      <c r="AJ789" s="12">
        <f t="shared" si="64"/>
        <v>2.5</v>
      </c>
      <c r="AK789" s="14">
        <f>AJ789/1.11359</f>
        <v>2.2449914241327598</v>
      </c>
      <c r="AM789" s="14">
        <v>1.4800000000000001E-2</v>
      </c>
      <c r="AN789" s="14">
        <v>3.1669999999999998</v>
      </c>
      <c r="AO789" s="13">
        <f t="shared" si="62"/>
        <v>0.26948693987927341</v>
      </c>
    </row>
    <row r="790" spans="1:41" ht="12.75" customHeight="1" x14ac:dyDescent="0.2">
      <c r="A790" s="6">
        <v>254</v>
      </c>
      <c r="B790" s="6">
        <v>8</v>
      </c>
      <c r="C790" s="7">
        <v>40168</v>
      </c>
      <c r="D790" s="6" t="s">
        <v>227</v>
      </c>
      <c r="E790" s="26" t="s">
        <v>228</v>
      </c>
      <c r="F790" s="27" t="s">
        <v>229</v>
      </c>
      <c r="G790" s="27" t="s">
        <v>154</v>
      </c>
      <c r="I790" s="6" t="s">
        <v>100</v>
      </c>
      <c r="J790" s="6">
        <v>2</v>
      </c>
      <c r="K790" s="6">
        <v>8</v>
      </c>
      <c r="L790" s="6" t="s">
        <v>50</v>
      </c>
      <c r="M790" s="6" t="s">
        <v>177</v>
      </c>
      <c r="N790" s="6" t="s">
        <v>57</v>
      </c>
      <c r="O790" s="6" t="s">
        <v>242</v>
      </c>
      <c r="P790" s="10">
        <v>1.5</v>
      </c>
      <c r="Q790" s="10" t="str">
        <f t="shared" si="63"/>
        <v>0-5</v>
      </c>
      <c r="R790" s="6" t="s">
        <v>102</v>
      </c>
      <c r="S790" s="6">
        <v>5</v>
      </c>
      <c r="T790" s="19" t="s">
        <v>232</v>
      </c>
      <c r="U790" s="6" t="s">
        <v>195</v>
      </c>
      <c r="V790" s="6" t="s">
        <v>233</v>
      </c>
      <c r="W790" s="6" t="s">
        <v>234</v>
      </c>
      <c r="X790" s="6"/>
      <c r="AB790" s="11">
        <v>30</v>
      </c>
      <c r="AJ790" s="12">
        <f t="shared" si="64"/>
        <v>7.5</v>
      </c>
      <c r="AK790" s="12">
        <f>(AJ790-0.3)/1/11</f>
        <v>0.65454545454545454</v>
      </c>
      <c r="AM790" s="13">
        <v>0.3</v>
      </c>
      <c r="AN790" s="13">
        <v>1.1100000000000001</v>
      </c>
      <c r="AO790" s="13">
        <f t="shared" si="62"/>
        <v>2.8082725642008981</v>
      </c>
    </row>
    <row r="791" spans="1:41" ht="12.75" customHeight="1" x14ac:dyDescent="0.2">
      <c r="A791" s="6">
        <v>255</v>
      </c>
      <c r="B791" s="6">
        <v>8</v>
      </c>
      <c r="C791" s="7">
        <v>40168</v>
      </c>
      <c r="D791" s="6" t="s">
        <v>227</v>
      </c>
      <c r="E791" s="26" t="s">
        <v>228</v>
      </c>
      <c r="F791" s="27" t="s">
        <v>229</v>
      </c>
      <c r="G791" s="27" t="s">
        <v>154</v>
      </c>
      <c r="I791" s="6" t="s">
        <v>100</v>
      </c>
      <c r="J791" s="6">
        <v>2</v>
      </c>
      <c r="K791" s="6">
        <v>9</v>
      </c>
      <c r="L791" s="6" t="s">
        <v>50</v>
      </c>
      <c r="M791" s="6" t="s">
        <v>177</v>
      </c>
      <c r="N791" s="6" t="s">
        <v>57</v>
      </c>
      <c r="O791" s="6" t="s">
        <v>237</v>
      </c>
      <c r="P791" s="10">
        <v>2</v>
      </c>
      <c r="Q791" s="10" t="str">
        <f t="shared" si="63"/>
        <v>0-5</v>
      </c>
      <c r="R791" s="6" t="s">
        <v>52</v>
      </c>
      <c r="S791" s="6">
        <v>1</v>
      </c>
      <c r="T791" t="s">
        <v>53</v>
      </c>
      <c r="U791" t="s">
        <v>54</v>
      </c>
      <c r="V791" t="s">
        <v>55</v>
      </c>
      <c r="W791" t="s">
        <v>56</v>
      </c>
      <c r="X791" s="6"/>
      <c r="AB791" s="11">
        <v>2</v>
      </c>
      <c r="AC791" s="11">
        <v>3</v>
      </c>
      <c r="AJ791" s="12">
        <f t="shared" si="64"/>
        <v>12</v>
      </c>
      <c r="AM791" s="14">
        <v>9.2999999999999992E-3</v>
      </c>
      <c r="AN791" s="14">
        <v>3.07</v>
      </c>
      <c r="AO791" s="13">
        <f t="shared" si="62"/>
        <v>19.123587791640233</v>
      </c>
    </row>
    <row r="792" spans="1:41" ht="12.75" customHeight="1" x14ac:dyDescent="0.2">
      <c r="A792" s="6">
        <v>255</v>
      </c>
      <c r="B792" s="6">
        <v>8</v>
      </c>
      <c r="C792" s="7">
        <v>40168</v>
      </c>
      <c r="D792" s="6" t="s">
        <v>227</v>
      </c>
      <c r="E792" s="26" t="s">
        <v>228</v>
      </c>
      <c r="F792" s="27" t="s">
        <v>229</v>
      </c>
      <c r="G792" s="27" t="s">
        <v>154</v>
      </c>
      <c r="I792" s="6" t="s">
        <v>100</v>
      </c>
      <c r="J792" s="6">
        <v>2</v>
      </c>
      <c r="K792" s="6">
        <v>9</v>
      </c>
      <c r="L792" s="6" t="s">
        <v>50</v>
      </c>
      <c r="M792" s="6" t="s">
        <v>177</v>
      </c>
      <c r="N792" s="6" t="s">
        <v>57</v>
      </c>
      <c r="O792" s="6" t="s">
        <v>237</v>
      </c>
      <c r="P792" s="10">
        <v>2</v>
      </c>
      <c r="Q792" s="10" t="str">
        <f t="shared" si="63"/>
        <v>0-5</v>
      </c>
      <c r="R792" s="6" t="s">
        <v>52</v>
      </c>
      <c r="S792" s="6">
        <v>2</v>
      </c>
      <c r="T792" s="16" t="s">
        <v>160</v>
      </c>
      <c r="U792" t="s">
        <v>54</v>
      </c>
      <c r="V792" s="16" t="s">
        <v>63</v>
      </c>
      <c r="W792" s="16" t="s">
        <v>56</v>
      </c>
      <c r="X792" s="6"/>
      <c r="AC792" s="11">
        <v>2</v>
      </c>
      <c r="AJ792" s="12">
        <f t="shared" si="64"/>
        <v>15</v>
      </c>
      <c r="AK792" s="14">
        <f>AJ792/1.11359</f>
        <v>13.469948544796559</v>
      </c>
      <c r="AM792" s="14">
        <v>1.4800000000000001E-2</v>
      </c>
      <c r="AN792" s="14">
        <v>3.1669999999999998</v>
      </c>
      <c r="AO792" s="13">
        <f t="shared" si="62"/>
        <v>78.513209826723369</v>
      </c>
    </row>
    <row r="793" spans="1:41" ht="12.75" customHeight="1" x14ac:dyDescent="0.2">
      <c r="A793" s="6">
        <v>255</v>
      </c>
      <c r="B793" s="6">
        <v>8</v>
      </c>
      <c r="C793" s="7">
        <v>40168</v>
      </c>
      <c r="D793" s="6" t="s">
        <v>227</v>
      </c>
      <c r="E793" s="26" t="s">
        <v>228</v>
      </c>
      <c r="F793" s="27" t="s">
        <v>229</v>
      </c>
      <c r="G793" s="27" t="s">
        <v>154</v>
      </c>
      <c r="I793" s="6" t="s">
        <v>100</v>
      </c>
      <c r="J793" s="6">
        <v>2</v>
      </c>
      <c r="K793" s="6">
        <v>9</v>
      </c>
      <c r="L793" s="6" t="s">
        <v>50</v>
      </c>
      <c r="M793" s="6" t="s">
        <v>177</v>
      </c>
      <c r="N793" s="6" t="s">
        <v>57</v>
      </c>
      <c r="O793" s="6" t="s">
        <v>237</v>
      </c>
      <c r="P793" s="10">
        <v>2</v>
      </c>
      <c r="Q793" s="10" t="str">
        <f t="shared" si="63"/>
        <v>0-5</v>
      </c>
      <c r="R793" s="6" t="s">
        <v>52</v>
      </c>
      <c r="S793" s="6">
        <v>3</v>
      </c>
      <c r="T793" s="19" t="s">
        <v>232</v>
      </c>
      <c r="U793" s="6" t="s">
        <v>195</v>
      </c>
      <c r="V793" s="6" t="s">
        <v>233</v>
      </c>
      <c r="W793" s="6" t="s">
        <v>234</v>
      </c>
      <c r="X793" s="6"/>
      <c r="AB793" s="11">
        <v>250</v>
      </c>
      <c r="AJ793" s="12">
        <f t="shared" si="64"/>
        <v>7.5</v>
      </c>
      <c r="AK793" s="12">
        <f>(AJ793-0.3)/1/11</f>
        <v>0.65454545454545454</v>
      </c>
      <c r="AM793" s="13">
        <v>0.3</v>
      </c>
      <c r="AN793" s="13">
        <v>1.1100000000000001</v>
      </c>
      <c r="AO793" s="13">
        <f t="shared" si="62"/>
        <v>2.8082725642008981</v>
      </c>
    </row>
    <row r="794" spans="1:41" ht="12.75" customHeight="1" x14ac:dyDescent="0.2">
      <c r="A794" s="6">
        <v>255</v>
      </c>
      <c r="B794" s="6">
        <v>8</v>
      </c>
      <c r="C794" s="7">
        <v>40168</v>
      </c>
      <c r="D794" s="6" t="s">
        <v>227</v>
      </c>
      <c r="E794" s="26" t="s">
        <v>228</v>
      </c>
      <c r="F794" s="27" t="s">
        <v>229</v>
      </c>
      <c r="G794" s="27" t="s">
        <v>154</v>
      </c>
      <c r="I794" s="6" t="s">
        <v>100</v>
      </c>
      <c r="J794" s="6">
        <v>2</v>
      </c>
      <c r="K794" s="6">
        <v>9</v>
      </c>
      <c r="L794" s="6" t="s">
        <v>50</v>
      </c>
      <c r="M794" s="6" t="s">
        <v>177</v>
      </c>
      <c r="N794" s="6" t="s">
        <v>57</v>
      </c>
      <c r="O794" s="6" t="s">
        <v>237</v>
      </c>
      <c r="P794" s="10">
        <v>2</v>
      </c>
      <c r="Q794" s="10" t="str">
        <f t="shared" si="63"/>
        <v>0-5</v>
      </c>
      <c r="R794" s="6" t="s">
        <v>52</v>
      </c>
      <c r="S794" s="6">
        <v>4</v>
      </c>
      <c r="T794" t="s">
        <v>90</v>
      </c>
      <c r="U794" t="s">
        <v>66</v>
      </c>
      <c r="V794" t="s">
        <v>67</v>
      </c>
      <c r="W794" t="s">
        <v>56</v>
      </c>
      <c r="X794" s="6"/>
      <c r="AC794" s="11">
        <v>2</v>
      </c>
      <c r="AD794" s="11">
        <v>1</v>
      </c>
      <c r="AJ794" s="12">
        <f t="shared" si="64"/>
        <v>18.333333333333332</v>
      </c>
      <c r="AM794" s="14">
        <v>1.6199999999999999E-2</v>
      </c>
      <c r="AN794" s="14">
        <v>3.0251999999999999</v>
      </c>
      <c r="AO794" s="13">
        <f t="shared" si="62"/>
        <v>107.41699604872743</v>
      </c>
    </row>
    <row r="795" spans="1:41" ht="12.75" customHeight="1" x14ac:dyDescent="0.2">
      <c r="A795" s="6">
        <v>255</v>
      </c>
      <c r="B795" s="6">
        <v>8</v>
      </c>
      <c r="C795" s="7">
        <v>40168</v>
      </c>
      <c r="D795" s="6" t="s">
        <v>227</v>
      </c>
      <c r="E795" s="26" t="s">
        <v>228</v>
      </c>
      <c r="F795" s="27" t="s">
        <v>229</v>
      </c>
      <c r="G795" s="27" t="s">
        <v>154</v>
      </c>
      <c r="I795" s="6" t="s">
        <v>100</v>
      </c>
      <c r="J795" s="6">
        <v>2</v>
      </c>
      <c r="K795" s="6">
        <v>9</v>
      </c>
      <c r="L795" s="6" t="s">
        <v>50</v>
      </c>
      <c r="M795" s="6" t="s">
        <v>177</v>
      </c>
      <c r="N795" s="6" t="s">
        <v>57</v>
      </c>
      <c r="O795" s="6" t="s">
        <v>237</v>
      </c>
      <c r="P795" s="10">
        <v>2</v>
      </c>
      <c r="Q795" s="10" t="str">
        <f t="shared" si="63"/>
        <v>0-5</v>
      </c>
      <c r="R795" s="6" t="s">
        <v>52</v>
      </c>
      <c r="S795" s="6">
        <v>5</v>
      </c>
      <c r="T795" t="s">
        <v>161</v>
      </c>
      <c r="U795" t="s">
        <v>162</v>
      </c>
      <c r="V795" t="s">
        <v>163</v>
      </c>
      <c r="W795" s="20" t="s">
        <v>56</v>
      </c>
      <c r="X795" s="6"/>
      <c r="AB795" s="11">
        <v>8</v>
      </c>
      <c r="AJ795" s="12">
        <f t="shared" si="64"/>
        <v>7.5</v>
      </c>
      <c r="AM795" s="14">
        <v>1.9300000000000001E-2</v>
      </c>
      <c r="AN795" s="14">
        <v>2.96</v>
      </c>
      <c r="AO795" s="13">
        <f t="shared" si="62"/>
        <v>7.5117071566069322</v>
      </c>
    </row>
    <row r="796" spans="1:41" ht="12.75" customHeight="1" x14ac:dyDescent="0.2">
      <c r="A796" s="6">
        <v>255</v>
      </c>
      <c r="B796" s="6">
        <v>8</v>
      </c>
      <c r="C796" s="7">
        <v>40168</v>
      </c>
      <c r="D796" s="6" t="s">
        <v>227</v>
      </c>
      <c r="E796" s="26" t="s">
        <v>228</v>
      </c>
      <c r="F796" s="27" t="s">
        <v>229</v>
      </c>
      <c r="G796" s="27" t="s">
        <v>154</v>
      </c>
      <c r="I796" s="6" t="s">
        <v>100</v>
      </c>
      <c r="J796" s="6">
        <v>2</v>
      </c>
      <c r="K796" s="6">
        <v>9</v>
      </c>
      <c r="L796" s="6" t="s">
        <v>50</v>
      </c>
      <c r="M796" s="6" t="s">
        <v>177</v>
      </c>
      <c r="N796" s="6" t="s">
        <v>57</v>
      </c>
      <c r="O796" s="6" t="s">
        <v>237</v>
      </c>
      <c r="P796" s="10">
        <v>2</v>
      </c>
      <c r="Q796" s="10" t="str">
        <f t="shared" si="63"/>
        <v>0-5</v>
      </c>
      <c r="R796" s="6" t="s">
        <v>52</v>
      </c>
      <c r="S796" s="6">
        <v>6</v>
      </c>
      <c r="T796" t="s">
        <v>179</v>
      </c>
      <c r="U796" t="s">
        <v>54</v>
      </c>
      <c r="V796" t="s">
        <v>55</v>
      </c>
      <c r="W796" t="s">
        <v>56</v>
      </c>
      <c r="X796" s="6"/>
      <c r="AA796" s="11">
        <v>4</v>
      </c>
      <c r="AC796" s="11">
        <v>2</v>
      </c>
      <c r="AJ796" s="12">
        <f t="shared" si="64"/>
        <v>6.666666666666667</v>
      </c>
      <c r="AM796" s="14">
        <v>1.26E-2</v>
      </c>
      <c r="AN796" s="14">
        <v>3.0672999999999999</v>
      </c>
      <c r="AO796" s="13">
        <f t="shared" si="62"/>
        <v>4.2417574004809868</v>
      </c>
    </row>
    <row r="797" spans="1:41" ht="12.75" customHeight="1" x14ac:dyDescent="0.2">
      <c r="A797" s="6">
        <v>255</v>
      </c>
      <c r="B797" s="6">
        <v>8</v>
      </c>
      <c r="C797" s="7">
        <v>40168</v>
      </c>
      <c r="D797" s="6" t="s">
        <v>227</v>
      </c>
      <c r="E797" s="26" t="s">
        <v>228</v>
      </c>
      <c r="F797" s="27" t="s">
        <v>229</v>
      </c>
      <c r="G797" s="27" t="s">
        <v>154</v>
      </c>
      <c r="I797" s="6" t="s">
        <v>100</v>
      </c>
      <c r="J797" s="6">
        <v>2</v>
      </c>
      <c r="K797" s="6">
        <v>9</v>
      </c>
      <c r="L797" s="6" t="s">
        <v>50</v>
      </c>
      <c r="M797" s="6" t="s">
        <v>177</v>
      </c>
      <c r="N797" s="6" t="s">
        <v>57</v>
      </c>
      <c r="O797" s="6" t="s">
        <v>237</v>
      </c>
      <c r="P797" s="10">
        <v>2</v>
      </c>
      <c r="Q797" s="10" t="str">
        <f t="shared" si="63"/>
        <v>0-5</v>
      </c>
      <c r="R797" s="6" t="s">
        <v>52</v>
      </c>
      <c r="S797" s="6">
        <v>7</v>
      </c>
      <c r="T797" t="s">
        <v>59</v>
      </c>
      <c r="U797" t="s">
        <v>54</v>
      </c>
      <c r="V797" t="s">
        <v>60</v>
      </c>
      <c r="W797" t="s">
        <v>56</v>
      </c>
      <c r="X797" s="6"/>
      <c r="AB797" s="11">
        <v>2</v>
      </c>
      <c r="AC797" s="11">
        <v>2</v>
      </c>
      <c r="AJ797" s="12">
        <f t="shared" si="64"/>
        <v>11.25</v>
      </c>
      <c r="AM797" s="14">
        <v>8.6999999999999994E-3</v>
      </c>
      <c r="AN797" s="14">
        <v>3.202</v>
      </c>
      <c r="AO797" s="13">
        <f t="shared" si="62"/>
        <v>20.198058675531946</v>
      </c>
    </row>
    <row r="798" spans="1:41" ht="12.75" customHeight="1" x14ac:dyDescent="0.2">
      <c r="A798" s="6">
        <v>255</v>
      </c>
      <c r="B798" s="6">
        <v>8</v>
      </c>
      <c r="C798" s="7">
        <v>40168</v>
      </c>
      <c r="D798" s="6" t="s">
        <v>227</v>
      </c>
      <c r="E798" s="26" t="s">
        <v>228</v>
      </c>
      <c r="F798" s="27" t="s">
        <v>229</v>
      </c>
      <c r="G798" s="27" t="s">
        <v>154</v>
      </c>
      <c r="I798" s="6" t="s">
        <v>100</v>
      </c>
      <c r="J798" s="6">
        <v>2</v>
      </c>
      <c r="K798" s="6">
        <v>9</v>
      </c>
      <c r="L798" s="6" t="s">
        <v>50</v>
      </c>
      <c r="M798" s="6" t="s">
        <v>177</v>
      </c>
      <c r="N798" s="6" t="s">
        <v>57</v>
      </c>
      <c r="O798" s="6" t="s">
        <v>237</v>
      </c>
      <c r="P798" s="10">
        <v>2</v>
      </c>
      <c r="Q798" s="10" t="str">
        <f t="shared" si="63"/>
        <v>0-5</v>
      </c>
      <c r="R798" s="6" t="s">
        <v>52</v>
      </c>
      <c r="S798" s="6">
        <v>8</v>
      </c>
      <c r="T798" t="s">
        <v>165</v>
      </c>
      <c r="U798" s="10" t="s">
        <v>54</v>
      </c>
      <c r="V798" s="10" t="s">
        <v>86</v>
      </c>
      <c r="W798" s="10" t="s">
        <v>56</v>
      </c>
      <c r="X798" s="6"/>
      <c r="AB798" s="11">
        <v>2</v>
      </c>
      <c r="AJ798" s="12">
        <f t="shared" si="64"/>
        <v>7.5</v>
      </c>
      <c r="AM798" s="14">
        <v>8.3999999999999995E-3</v>
      </c>
      <c r="AN798" s="14">
        <v>3.2</v>
      </c>
      <c r="AO798" s="13">
        <f t="shared" si="62"/>
        <v>5.3024347008870292</v>
      </c>
    </row>
    <row r="799" spans="1:41" ht="12.75" customHeight="1" x14ac:dyDescent="0.2">
      <c r="A799" s="6">
        <v>255</v>
      </c>
      <c r="B799" s="6">
        <v>8</v>
      </c>
      <c r="C799" s="7">
        <v>40168</v>
      </c>
      <c r="D799" s="6" t="s">
        <v>227</v>
      </c>
      <c r="E799" s="26" t="s">
        <v>228</v>
      </c>
      <c r="F799" s="27" t="s">
        <v>229</v>
      </c>
      <c r="G799" s="27" t="s">
        <v>154</v>
      </c>
      <c r="I799" s="6" t="s">
        <v>100</v>
      </c>
      <c r="J799" s="6">
        <v>2</v>
      </c>
      <c r="K799" s="6">
        <v>9</v>
      </c>
      <c r="L799" s="6" t="s">
        <v>50</v>
      </c>
      <c r="M799" s="6" t="s">
        <v>177</v>
      </c>
      <c r="N799" s="6" t="s">
        <v>57</v>
      </c>
      <c r="O799" s="6" t="s">
        <v>237</v>
      </c>
      <c r="P799" s="10">
        <v>2</v>
      </c>
      <c r="Q799" s="10" t="str">
        <f t="shared" si="63"/>
        <v>0-5</v>
      </c>
      <c r="R799" s="6" t="s">
        <v>52</v>
      </c>
      <c r="S799" s="6">
        <v>9</v>
      </c>
      <c r="T799" t="s">
        <v>164</v>
      </c>
      <c r="U799" t="s">
        <v>162</v>
      </c>
      <c r="V799" t="s">
        <v>163</v>
      </c>
      <c r="W799" t="s">
        <v>56</v>
      </c>
      <c r="X799" s="6"/>
      <c r="AA799" s="11">
        <v>1</v>
      </c>
      <c r="AJ799" s="12">
        <f t="shared" si="64"/>
        <v>2.5</v>
      </c>
      <c r="AM799" s="14">
        <v>1.5599999999999999E-2</v>
      </c>
      <c r="AN799" s="14">
        <v>3.13</v>
      </c>
      <c r="AO799" s="13">
        <f t="shared" si="62"/>
        <v>0.27458501045858014</v>
      </c>
    </row>
    <row r="800" spans="1:41" ht="12.75" customHeight="1" x14ac:dyDescent="0.2">
      <c r="A800" s="6">
        <v>255</v>
      </c>
      <c r="B800" s="6">
        <v>8</v>
      </c>
      <c r="C800" s="7">
        <v>40168</v>
      </c>
      <c r="D800" s="6" t="s">
        <v>227</v>
      </c>
      <c r="E800" s="26" t="s">
        <v>228</v>
      </c>
      <c r="F800" s="27" t="s">
        <v>229</v>
      </c>
      <c r="G800" s="27" t="s">
        <v>154</v>
      </c>
      <c r="I800" s="6" t="s">
        <v>100</v>
      </c>
      <c r="J800" s="6">
        <v>2</v>
      </c>
      <c r="K800" s="6">
        <v>9</v>
      </c>
      <c r="L800" s="6" t="s">
        <v>50</v>
      </c>
      <c r="M800" s="6" t="s">
        <v>177</v>
      </c>
      <c r="N800" s="6" t="s">
        <v>57</v>
      </c>
      <c r="O800" s="6" t="s">
        <v>237</v>
      </c>
      <c r="P800" s="10">
        <v>2</v>
      </c>
      <c r="Q800" s="10" t="str">
        <f t="shared" si="63"/>
        <v>0-5</v>
      </c>
      <c r="R800" s="6" t="s">
        <v>52</v>
      </c>
      <c r="S800" s="6">
        <v>10</v>
      </c>
      <c r="T800" s="16" t="s">
        <v>91</v>
      </c>
      <c r="U800" s="16" t="s">
        <v>75</v>
      </c>
      <c r="V800" s="16" t="s">
        <v>92</v>
      </c>
      <c r="W800" s="16" t="s">
        <v>89</v>
      </c>
      <c r="X800" s="6"/>
      <c r="AA800" s="11">
        <v>1</v>
      </c>
      <c r="AJ800" s="12">
        <f t="shared" si="64"/>
        <v>2.5</v>
      </c>
      <c r="AM800" s="14">
        <v>1.9699999999999999E-2</v>
      </c>
      <c r="AN800" s="14">
        <v>2.9174000000000002</v>
      </c>
      <c r="AO800" s="13">
        <f t="shared" si="62"/>
        <v>0.28537531735533872</v>
      </c>
    </row>
    <row r="801" spans="1:42" ht="12.75" customHeight="1" x14ac:dyDescent="0.2">
      <c r="A801" s="6">
        <v>256</v>
      </c>
      <c r="B801" s="6">
        <v>8</v>
      </c>
      <c r="C801" s="7">
        <v>40168</v>
      </c>
      <c r="D801" s="6" t="s">
        <v>227</v>
      </c>
      <c r="E801" s="26" t="s">
        <v>228</v>
      </c>
      <c r="F801" s="27" t="s">
        <v>229</v>
      </c>
      <c r="G801" s="27" t="s">
        <v>154</v>
      </c>
      <c r="I801" s="6" t="s">
        <v>100</v>
      </c>
      <c r="J801" s="6">
        <v>2</v>
      </c>
      <c r="K801" s="6">
        <v>10</v>
      </c>
      <c r="L801" s="6" t="s">
        <v>50</v>
      </c>
      <c r="M801" s="6" t="s">
        <v>177</v>
      </c>
      <c r="N801" s="6" t="s">
        <v>57</v>
      </c>
      <c r="O801" s="6" t="s">
        <v>237</v>
      </c>
      <c r="P801" s="10">
        <v>2</v>
      </c>
      <c r="Q801" s="10" t="str">
        <f t="shared" si="63"/>
        <v>0-5</v>
      </c>
      <c r="R801" s="6" t="s">
        <v>102</v>
      </c>
      <c r="S801" s="6">
        <v>1</v>
      </c>
      <c r="T801" t="s">
        <v>53</v>
      </c>
      <c r="U801" t="s">
        <v>54</v>
      </c>
      <c r="V801" t="s">
        <v>55</v>
      </c>
      <c r="W801" t="s">
        <v>56</v>
      </c>
      <c r="X801" s="6"/>
      <c r="AB801" s="11">
        <v>6</v>
      </c>
      <c r="AJ801" s="12">
        <f t="shared" si="64"/>
        <v>7.5</v>
      </c>
      <c r="AM801" s="14">
        <v>9.2999999999999992E-3</v>
      </c>
      <c r="AN801" s="14">
        <v>3.07</v>
      </c>
      <c r="AO801" s="13">
        <f t="shared" si="62"/>
        <v>4.5177378560589574</v>
      </c>
    </row>
    <row r="802" spans="1:42" ht="12.75" customHeight="1" x14ac:dyDescent="0.2">
      <c r="A802" s="6">
        <v>256</v>
      </c>
      <c r="B802" s="6">
        <v>8</v>
      </c>
      <c r="C802" s="7">
        <v>40168</v>
      </c>
      <c r="D802" s="6" t="s">
        <v>227</v>
      </c>
      <c r="E802" s="26" t="s">
        <v>228</v>
      </c>
      <c r="F802" s="27" t="s">
        <v>229</v>
      </c>
      <c r="G802" s="27" t="s">
        <v>154</v>
      </c>
      <c r="I802" s="6" t="s">
        <v>100</v>
      </c>
      <c r="J802" s="6">
        <v>2</v>
      </c>
      <c r="K802" s="6">
        <v>10</v>
      </c>
      <c r="L802" s="6" t="s">
        <v>50</v>
      </c>
      <c r="M802" s="6" t="s">
        <v>177</v>
      </c>
      <c r="N802" s="6" t="s">
        <v>57</v>
      </c>
      <c r="O802" s="6" t="s">
        <v>237</v>
      </c>
      <c r="P802" s="10">
        <v>2</v>
      </c>
      <c r="Q802" s="10" t="str">
        <f t="shared" si="63"/>
        <v>0-5</v>
      </c>
      <c r="R802" s="6" t="s">
        <v>102</v>
      </c>
      <c r="S802" s="6">
        <v>2</v>
      </c>
      <c r="T802" t="s">
        <v>139</v>
      </c>
      <c r="U802" t="s">
        <v>54</v>
      </c>
      <c r="V802" t="s">
        <v>63</v>
      </c>
      <c r="W802" t="s">
        <v>56</v>
      </c>
      <c r="X802" s="6"/>
      <c r="AC802" s="11">
        <v>3</v>
      </c>
      <c r="AJ802" s="12">
        <f t="shared" si="64"/>
        <v>15</v>
      </c>
      <c r="AK802">
        <f>AJ802/1.15476</f>
        <v>12.9897121479788</v>
      </c>
      <c r="AM802" s="14">
        <v>3.9E-2</v>
      </c>
      <c r="AN802" s="14">
        <v>2.91</v>
      </c>
      <c r="AO802" s="13">
        <f t="shared" si="62"/>
        <v>103.15497327409354</v>
      </c>
    </row>
    <row r="803" spans="1:42" ht="12.75" customHeight="1" x14ac:dyDescent="0.2">
      <c r="A803" s="6">
        <v>256</v>
      </c>
      <c r="B803" s="6">
        <v>8</v>
      </c>
      <c r="C803" s="7">
        <v>40168</v>
      </c>
      <c r="D803" s="6" t="s">
        <v>227</v>
      </c>
      <c r="E803" s="26" t="s">
        <v>228</v>
      </c>
      <c r="F803" s="27" t="s">
        <v>229</v>
      </c>
      <c r="G803" s="27" t="s">
        <v>154</v>
      </c>
      <c r="I803" s="6" t="s">
        <v>100</v>
      </c>
      <c r="J803" s="6">
        <v>2</v>
      </c>
      <c r="K803" s="6">
        <v>10</v>
      </c>
      <c r="L803" s="6" t="s">
        <v>50</v>
      </c>
      <c r="M803" s="6" t="s">
        <v>177</v>
      </c>
      <c r="N803" s="6" t="s">
        <v>57</v>
      </c>
      <c r="O803" s="6" t="s">
        <v>237</v>
      </c>
      <c r="P803" s="10">
        <v>2</v>
      </c>
      <c r="Q803" s="10" t="str">
        <f t="shared" si="63"/>
        <v>0-5</v>
      </c>
      <c r="R803" s="6" t="s">
        <v>102</v>
      </c>
      <c r="S803" s="6">
        <v>3</v>
      </c>
      <c r="T803" t="s">
        <v>161</v>
      </c>
      <c r="U803" t="s">
        <v>162</v>
      </c>
      <c r="V803" t="s">
        <v>163</v>
      </c>
      <c r="W803" s="20" t="s">
        <v>56</v>
      </c>
      <c r="X803" s="6"/>
      <c r="AA803" s="11">
        <v>2</v>
      </c>
      <c r="AB803" s="11">
        <v>9</v>
      </c>
      <c r="AJ803" s="12">
        <f t="shared" si="64"/>
        <v>6.5909090909090908</v>
      </c>
      <c r="AM803" s="14">
        <v>1.9300000000000001E-2</v>
      </c>
      <c r="AN803" s="14">
        <v>2.96</v>
      </c>
      <c r="AO803" s="13">
        <f t="shared" si="62"/>
        <v>5.1243107724326462</v>
      </c>
    </row>
    <row r="804" spans="1:42" ht="12.75" customHeight="1" x14ac:dyDescent="0.2">
      <c r="A804" s="6">
        <v>256</v>
      </c>
      <c r="B804" s="6">
        <v>8</v>
      </c>
      <c r="C804" s="7">
        <v>40168</v>
      </c>
      <c r="D804" s="6" t="s">
        <v>227</v>
      </c>
      <c r="E804" s="26" t="s">
        <v>228</v>
      </c>
      <c r="F804" s="27" t="s">
        <v>229</v>
      </c>
      <c r="G804" s="27" t="s">
        <v>154</v>
      </c>
      <c r="I804" s="6" t="s">
        <v>100</v>
      </c>
      <c r="J804" s="6">
        <v>2</v>
      </c>
      <c r="K804" s="6">
        <v>10</v>
      </c>
      <c r="L804" s="6" t="s">
        <v>50</v>
      </c>
      <c r="M804" s="6" t="s">
        <v>177</v>
      </c>
      <c r="N804" s="6" t="s">
        <v>57</v>
      </c>
      <c r="O804" s="6" t="s">
        <v>237</v>
      </c>
      <c r="P804" s="10">
        <v>2</v>
      </c>
      <c r="Q804" s="10" t="str">
        <f t="shared" si="63"/>
        <v>0-5</v>
      </c>
      <c r="R804" s="6" t="s">
        <v>102</v>
      </c>
      <c r="S804" s="6">
        <v>4</v>
      </c>
      <c r="T804" s="16" t="s">
        <v>160</v>
      </c>
      <c r="U804" t="s">
        <v>54</v>
      </c>
      <c r="V804" s="16" t="s">
        <v>63</v>
      </c>
      <c r="W804" s="16" t="s">
        <v>56</v>
      </c>
      <c r="X804" s="6"/>
      <c r="AC804" s="11">
        <v>1</v>
      </c>
      <c r="AJ804" s="12">
        <f t="shared" si="64"/>
        <v>15</v>
      </c>
      <c r="AK804" s="14">
        <f>AJ804/1.11359</f>
        <v>13.469948544796559</v>
      </c>
      <c r="AM804" s="14">
        <v>1.4800000000000001E-2</v>
      </c>
      <c r="AN804" s="14">
        <v>3.1669999999999998</v>
      </c>
      <c r="AO804" s="13">
        <f t="shared" si="62"/>
        <v>78.513209826723369</v>
      </c>
    </row>
    <row r="805" spans="1:42" ht="12.75" customHeight="1" x14ac:dyDescent="0.2">
      <c r="A805" s="6">
        <v>256</v>
      </c>
      <c r="B805" s="6">
        <v>8</v>
      </c>
      <c r="C805" s="7">
        <v>40168</v>
      </c>
      <c r="D805" s="6" t="s">
        <v>227</v>
      </c>
      <c r="E805" s="26" t="s">
        <v>228</v>
      </c>
      <c r="F805" s="27" t="s">
        <v>229</v>
      </c>
      <c r="G805" s="27" t="s">
        <v>154</v>
      </c>
      <c r="I805" s="6" t="s">
        <v>100</v>
      </c>
      <c r="J805" s="6">
        <v>2</v>
      </c>
      <c r="K805" s="6">
        <v>10</v>
      </c>
      <c r="L805" s="6" t="s">
        <v>50</v>
      </c>
      <c r="M805" s="6" t="s">
        <v>177</v>
      </c>
      <c r="N805" s="6" t="s">
        <v>57</v>
      </c>
      <c r="O805" s="6" t="s">
        <v>237</v>
      </c>
      <c r="P805" s="10">
        <v>2</v>
      </c>
      <c r="Q805" s="10" t="str">
        <f t="shared" si="63"/>
        <v>0-5</v>
      </c>
      <c r="R805" s="6" t="s">
        <v>102</v>
      </c>
      <c r="S805" s="6">
        <v>5</v>
      </c>
      <c r="T805" t="s">
        <v>62</v>
      </c>
      <c r="U805" t="s">
        <v>54</v>
      </c>
      <c r="V805" t="s">
        <v>63</v>
      </c>
      <c r="W805" t="s">
        <v>56</v>
      </c>
      <c r="X805" s="6"/>
      <c r="AB805" s="11">
        <v>1</v>
      </c>
      <c r="AJ805" s="12">
        <f t="shared" si="64"/>
        <v>7.5</v>
      </c>
      <c r="AK805">
        <f>AJ805/1.08687</f>
        <v>6.9005492837229845</v>
      </c>
      <c r="AM805" s="14">
        <v>1.21E-2</v>
      </c>
      <c r="AN805" s="14">
        <v>3.161</v>
      </c>
      <c r="AO805" s="13">
        <f t="shared" si="62"/>
        <v>7.0608018500817282</v>
      </c>
    </row>
    <row r="806" spans="1:42" ht="12.75" customHeight="1" x14ac:dyDescent="0.2">
      <c r="A806" s="6">
        <v>256</v>
      </c>
      <c r="B806" s="6">
        <v>8</v>
      </c>
      <c r="C806" s="7">
        <v>40168</v>
      </c>
      <c r="D806" s="6" t="s">
        <v>227</v>
      </c>
      <c r="E806" s="26" t="s">
        <v>228</v>
      </c>
      <c r="F806" s="27" t="s">
        <v>229</v>
      </c>
      <c r="G806" s="27" t="s">
        <v>154</v>
      </c>
      <c r="I806" s="6" t="s">
        <v>100</v>
      </c>
      <c r="J806" s="6">
        <v>2</v>
      </c>
      <c r="K806" s="6">
        <v>10</v>
      </c>
      <c r="L806" s="6" t="s">
        <v>50</v>
      </c>
      <c r="M806" s="6" t="s">
        <v>177</v>
      </c>
      <c r="N806" s="6" t="s">
        <v>57</v>
      </c>
      <c r="O806" s="6" t="s">
        <v>237</v>
      </c>
      <c r="P806" s="10">
        <v>2</v>
      </c>
      <c r="Q806" s="10" t="str">
        <f t="shared" si="63"/>
        <v>0-5</v>
      </c>
      <c r="R806" s="6" t="s">
        <v>102</v>
      </c>
      <c r="S806" s="6">
        <v>6</v>
      </c>
      <c r="T806" t="s">
        <v>90</v>
      </c>
      <c r="U806" t="s">
        <v>66</v>
      </c>
      <c r="V806" t="s">
        <v>67</v>
      </c>
      <c r="W806" t="s">
        <v>56</v>
      </c>
      <c r="X806" s="6"/>
      <c r="AC806" s="11">
        <v>3</v>
      </c>
      <c r="AJ806" s="12">
        <f t="shared" si="64"/>
        <v>15</v>
      </c>
      <c r="AM806" s="14">
        <v>1.6199999999999999E-2</v>
      </c>
      <c r="AN806" s="14">
        <v>3.0251999999999999</v>
      </c>
      <c r="AO806" s="13">
        <f t="shared" ref="AO806:AO869" si="65">AM806*(AJ806^AN806)</f>
        <v>58.536437970851551</v>
      </c>
    </row>
    <row r="807" spans="1:42" ht="12.75" customHeight="1" x14ac:dyDescent="0.2">
      <c r="A807" s="6">
        <v>256</v>
      </c>
      <c r="B807" s="6">
        <v>8</v>
      </c>
      <c r="C807" s="7">
        <v>40168</v>
      </c>
      <c r="D807" s="6" t="s">
        <v>227</v>
      </c>
      <c r="E807" s="26" t="s">
        <v>228</v>
      </c>
      <c r="F807" s="27" t="s">
        <v>229</v>
      </c>
      <c r="G807" s="27" t="s">
        <v>154</v>
      </c>
      <c r="I807" s="6" t="s">
        <v>100</v>
      </c>
      <c r="J807" s="6">
        <v>2</v>
      </c>
      <c r="K807" s="6">
        <v>10</v>
      </c>
      <c r="L807" s="6" t="s">
        <v>50</v>
      </c>
      <c r="M807" s="6" t="s">
        <v>177</v>
      </c>
      <c r="N807" s="6" t="s">
        <v>57</v>
      </c>
      <c r="O807" s="6" t="s">
        <v>237</v>
      </c>
      <c r="P807" s="10">
        <v>2</v>
      </c>
      <c r="Q807" s="10" t="str">
        <f t="shared" si="63"/>
        <v>0-5</v>
      </c>
      <c r="R807" s="6" t="s">
        <v>102</v>
      </c>
      <c r="S807" s="6">
        <v>7</v>
      </c>
      <c r="T807" t="s">
        <v>179</v>
      </c>
      <c r="U807" t="s">
        <v>54</v>
      </c>
      <c r="V807" t="s">
        <v>55</v>
      </c>
      <c r="W807" t="s">
        <v>56</v>
      </c>
      <c r="X807" s="6"/>
      <c r="AA807" s="11">
        <v>2</v>
      </c>
      <c r="AC807" s="11">
        <v>2</v>
      </c>
      <c r="AJ807" s="12">
        <f t="shared" si="64"/>
        <v>8.75</v>
      </c>
      <c r="AM807" s="14">
        <v>1.26E-2</v>
      </c>
      <c r="AN807" s="14">
        <v>3.0672999999999999</v>
      </c>
      <c r="AO807" s="13">
        <f t="shared" si="65"/>
        <v>9.7676895125500121</v>
      </c>
    </row>
    <row r="808" spans="1:42" ht="12.75" customHeight="1" x14ac:dyDescent="0.2">
      <c r="A808" s="6">
        <v>256</v>
      </c>
      <c r="B808" s="6">
        <v>8</v>
      </c>
      <c r="C808" s="7">
        <v>40168</v>
      </c>
      <c r="D808" s="6" t="s">
        <v>227</v>
      </c>
      <c r="E808" s="26" t="s">
        <v>228</v>
      </c>
      <c r="F808" s="27" t="s">
        <v>229</v>
      </c>
      <c r="G808" s="27" t="s">
        <v>154</v>
      </c>
      <c r="I808" s="6" t="s">
        <v>100</v>
      </c>
      <c r="J808" s="6">
        <v>2</v>
      </c>
      <c r="K808" s="6">
        <v>10</v>
      </c>
      <c r="L808" s="6" t="s">
        <v>50</v>
      </c>
      <c r="M808" s="6" t="s">
        <v>177</v>
      </c>
      <c r="N808" s="6" t="s">
        <v>57</v>
      </c>
      <c r="O808" s="6" t="s">
        <v>237</v>
      </c>
      <c r="P808" s="10">
        <v>2</v>
      </c>
      <c r="Q808" s="10" t="str">
        <f t="shared" si="63"/>
        <v>0-5</v>
      </c>
      <c r="R808" s="6" t="s">
        <v>102</v>
      </c>
      <c r="S808" s="6">
        <v>8</v>
      </c>
      <c r="T808" s="20" t="s">
        <v>178</v>
      </c>
      <c r="U808" s="16" t="s">
        <v>75</v>
      </c>
      <c r="V808" t="s">
        <v>163</v>
      </c>
      <c r="W808" t="s">
        <v>56</v>
      </c>
      <c r="X808" s="6"/>
      <c r="AB808" s="11">
        <v>1</v>
      </c>
      <c r="AJ808" s="12">
        <f t="shared" si="64"/>
        <v>7.5</v>
      </c>
      <c r="AL808" s="13">
        <f>SUM(AA808:AI808)</f>
        <v>1</v>
      </c>
      <c r="AM808" s="14">
        <v>2.46E-2</v>
      </c>
      <c r="AN808" s="14">
        <v>2.85</v>
      </c>
      <c r="AO808" s="13">
        <f t="shared" si="65"/>
        <v>7.671136449313793</v>
      </c>
      <c r="AP808" s="13">
        <f>AO808*AL808</f>
        <v>7.671136449313793</v>
      </c>
    </row>
    <row r="809" spans="1:42" ht="12.75" customHeight="1" x14ac:dyDescent="0.2">
      <c r="A809" s="6">
        <v>256</v>
      </c>
      <c r="B809" s="6">
        <v>8</v>
      </c>
      <c r="C809" s="7">
        <v>40168</v>
      </c>
      <c r="D809" s="6" t="s">
        <v>227</v>
      </c>
      <c r="E809" s="26" t="s">
        <v>228</v>
      </c>
      <c r="F809" s="27" t="s">
        <v>229</v>
      </c>
      <c r="G809" s="27" t="s">
        <v>154</v>
      </c>
      <c r="I809" s="6" t="s">
        <v>100</v>
      </c>
      <c r="J809" s="6">
        <v>2</v>
      </c>
      <c r="K809" s="6">
        <v>10</v>
      </c>
      <c r="L809" s="6" t="s">
        <v>50</v>
      </c>
      <c r="M809" s="6" t="s">
        <v>177</v>
      </c>
      <c r="N809" s="6" t="s">
        <v>57</v>
      </c>
      <c r="O809" s="6" t="s">
        <v>237</v>
      </c>
      <c r="P809" s="10">
        <v>2</v>
      </c>
      <c r="Q809" s="10" t="str">
        <f t="shared" si="63"/>
        <v>0-5</v>
      </c>
      <c r="R809" s="6" t="s">
        <v>102</v>
      </c>
      <c r="S809" s="6">
        <v>9</v>
      </c>
      <c r="T809" s="19" t="s">
        <v>93</v>
      </c>
      <c r="U809" s="6" t="s">
        <v>54</v>
      </c>
      <c r="V809" s="6" t="s">
        <v>94</v>
      </c>
      <c r="W809" s="6" t="s">
        <v>95</v>
      </c>
      <c r="X809" s="6"/>
      <c r="AC809" s="11">
        <v>1</v>
      </c>
      <c r="AJ809" s="12">
        <f t="shared" si="64"/>
        <v>15</v>
      </c>
      <c r="AK809">
        <f>AJ809/1.21019</f>
        <v>12.394747932142886</v>
      </c>
      <c r="AM809" s="14">
        <v>2.0799999999999999E-2</v>
      </c>
      <c r="AN809" s="14">
        <v>3</v>
      </c>
      <c r="AO809" s="13">
        <f t="shared" si="65"/>
        <v>70.2</v>
      </c>
    </row>
    <row r="810" spans="1:42" ht="12.75" customHeight="1" x14ac:dyDescent="0.2">
      <c r="A810" s="6">
        <v>256</v>
      </c>
      <c r="B810" s="6">
        <v>8</v>
      </c>
      <c r="C810" s="7">
        <v>40168</v>
      </c>
      <c r="D810" s="6" t="s">
        <v>227</v>
      </c>
      <c r="E810" s="26" t="s">
        <v>228</v>
      </c>
      <c r="F810" s="27" t="s">
        <v>229</v>
      </c>
      <c r="G810" s="27" t="s">
        <v>154</v>
      </c>
      <c r="I810" s="6" t="s">
        <v>100</v>
      </c>
      <c r="J810" s="6">
        <v>2</v>
      </c>
      <c r="K810" s="6">
        <v>10</v>
      </c>
      <c r="L810" s="6" t="s">
        <v>50</v>
      </c>
      <c r="M810" s="6" t="s">
        <v>177</v>
      </c>
      <c r="N810" s="6" t="s">
        <v>57</v>
      </c>
      <c r="O810" s="6" t="s">
        <v>237</v>
      </c>
      <c r="P810" s="10">
        <v>2</v>
      </c>
      <c r="Q810" s="10" t="str">
        <f t="shared" si="63"/>
        <v>0-5</v>
      </c>
      <c r="R810" s="6" t="s">
        <v>102</v>
      </c>
      <c r="S810" s="6">
        <v>10</v>
      </c>
      <c r="T810" t="s">
        <v>164</v>
      </c>
      <c r="U810" t="s">
        <v>162</v>
      </c>
      <c r="V810" t="s">
        <v>163</v>
      </c>
      <c r="W810" t="s">
        <v>56</v>
      </c>
      <c r="X810" s="6"/>
      <c r="AA810" s="11">
        <v>2</v>
      </c>
      <c r="AJ810" s="12">
        <f t="shared" si="64"/>
        <v>2.5</v>
      </c>
      <c r="AM810" s="14">
        <v>1.5599999999999999E-2</v>
      </c>
      <c r="AN810" s="14">
        <v>3.13</v>
      </c>
      <c r="AO810" s="13">
        <f t="shared" si="65"/>
        <v>0.27458501045858014</v>
      </c>
    </row>
    <row r="811" spans="1:42" ht="12.75" customHeight="1" x14ac:dyDescent="0.2">
      <c r="A811" s="6">
        <v>256</v>
      </c>
      <c r="B811" s="6">
        <v>8</v>
      </c>
      <c r="C811" s="7">
        <v>40168</v>
      </c>
      <c r="D811" s="6" t="s">
        <v>227</v>
      </c>
      <c r="E811" s="26" t="s">
        <v>228</v>
      </c>
      <c r="F811" s="27" t="s">
        <v>229</v>
      </c>
      <c r="G811" s="27" t="s">
        <v>154</v>
      </c>
      <c r="I811" s="6" t="s">
        <v>100</v>
      </c>
      <c r="J811" s="6">
        <v>2</v>
      </c>
      <c r="K811" s="6">
        <v>10</v>
      </c>
      <c r="L811" s="6" t="s">
        <v>50</v>
      </c>
      <c r="M811" s="6" t="s">
        <v>177</v>
      </c>
      <c r="N811" s="6" t="s">
        <v>57</v>
      </c>
      <c r="O811" s="6" t="s">
        <v>237</v>
      </c>
      <c r="P811" s="10">
        <v>2</v>
      </c>
      <c r="Q811" s="10" t="str">
        <f t="shared" si="63"/>
        <v>0-5</v>
      </c>
      <c r="R811" s="6" t="s">
        <v>102</v>
      </c>
      <c r="S811" s="6">
        <v>11</v>
      </c>
      <c r="T811" s="19" t="s">
        <v>232</v>
      </c>
      <c r="U811" s="6" t="s">
        <v>195</v>
      </c>
      <c r="V811" s="6" t="s">
        <v>233</v>
      </c>
      <c r="W811" s="6" t="s">
        <v>234</v>
      </c>
      <c r="X811" s="6"/>
      <c r="AB811" s="11">
        <v>250</v>
      </c>
      <c r="AJ811" s="12">
        <f t="shared" si="64"/>
        <v>7.5</v>
      </c>
      <c r="AK811" s="12">
        <f>(AJ811-0.3)/1/11</f>
        <v>0.65454545454545454</v>
      </c>
      <c r="AM811" s="13">
        <v>0.3</v>
      </c>
      <c r="AN811" s="13">
        <v>1.1100000000000001</v>
      </c>
      <c r="AO811" s="13">
        <f t="shared" si="65"/>
        <v>2.8082725642008981</v>
      </c>
    </row>
    <row r="812" spans="1:42" ht="12.75" customHeight="1" x14ac:dyDescent="0.2">
      <c r="A812" s="6">
        <v>257</v>
      </c>
      <c r="B812" s="6">
        <v>8</v>
      </c>
      <c r="C812" s="7">
        <v>40168</v>
      </c>
      <c r="D812" s="6" t="s">
        <v>227</v>
      </c>
      <c r="E812" s="26" t="s">
        <v>228</v>
      </c>
      <c r="F812" s="27" t="s">
        <v>229</v>
      </c>
      <c r="G812" s="27" t="s">
        <v>154</v>
      </c>
      <c r="I812" s="6" t="s">
        <v>100</v>
      </c>
      <c r="J812" s="6">
        <v>2</v>
      </c>
      <c r="K812" s="6">
        <v>11</v>
      </c>
      <c r="L812" s="6" t="s">
        <v>50</v>
      </c>
      <c r="M812" s="6" t="s">
        <v>177</v>
      </c>
      <c r="N812" s="6" t="s">
        <v>57</v>
      </c>
      <c r="O812" s="6" t="s">
        <v>237</v>
      </c>
      <c r="P812" s="10">
        <v>2.5</v>
      </c>
      <c r="Q812" s="10" t="str">
        <f t="shared" si="63"/>
        <v>0-5</v>
      </c>
      <c r="R812" s="6" t="s">
        <v>102</v>
      </c>
      <c r="S812" s="6">
        <v>1</v>
      </c>
      <c r="T812" t="s">
        <v>161</v>
      </c>
      <c r="U812" t="s">
        <v>162</v>
      </c>
      <c r="V812" t="s">
        <v>163</v>
      </c>
      <c r="W812" s="20" t="s">
        <v>56</v>
      </c>
      <c r="X812" s="6"/>
      <c r="AA812" s="11">
        <v>1</v>
      </c>
      <c r="AB812" s="11">
        <v>6</v>
      </c>
      <c r="AJ812" s="12">
        <f t="shared" si="64"/>
        <v>6.7857142857142856</v>
      </c>
      <c r="AM812" s="14">
        <v>1.9300000000000001E-2</v>
      </c>
      <c r="AN812" s="14">
        <v>2.96</v>
      </c>
      <c r="AO812" s="13">
        <f t="shared" si="65"/>
        <v>5.5857332909670507</v>
      </c>
    </row>
    <row r="813" spans="1:42" ht="12.75" customHeight="1" x14ac:dyDescent="0.2">
      <c r="A813" s="6">
        <v>257</v>
      </c>
      <c r="B813" s="6">
        <v>8</v>
      </c>
      <c r="C813" s="7">
        <v>40168</v>
      </c>
      <c r="D813" s="6" t="s">
        <v>227</v>
      </c>
      <c r="E813" s="26" t="s">
        <v>228</v>
      </c>
      <c r="F813" s="27" t="s">
        <v>229</v>
      </c>
      <c r="G813" s="27" t="s">
        <v>154</v>
      </c>
      <c r="I813" s="6" t="s">
        <v>100</v>
      </c>
      <c r="J813" s="6">
        <v>2</v>
      </c>
      <c r="K813" s="6">
        <v>11</v>
      </c>
      <c r="L813" s="6" t="s">
        <v>50</v>
      </c>
      <c r="M813" s="6" t="s">
        <v>177</v>
      </c>
      <c r="N813" s="6" t="s">
        <v>57</v>
      </c>
      <c r="O813" s="6" t="s">
        <v>237</v>
      </c>
      <c r="P813" s="10">
        <v>2.5</v>
      </c>
      <c r="Q813" s="10" t="str">
        <f t="shared" si="63"/>
        <v>0-5</v>
      </c>
      <c r="R813" s="6" t="s">
        <v>102</v>
      </c>
      <c r="S813" s="6">
        <v>2</v>
      </c>
      <c r="T813" t="s">
        <v>140</v>
      </c>
      <c r="U813" t="s">
        <v>66</v>
      </c>
      <c r="V813" t="s">
        <v>119</v>
      </c>
      <c r="W813" t="s">
        <v>56</v>
      </c>
      <c r="X813" s="6"/>
      <c r="AC813" s="11">
        <v>2</v>
      </c>
      <c r="AD813" s="11">
        <v>1</v>
      </c>
      <c r="AJ813" s="12">
        <f t="shared" si="64"/>
        <v>18.333333333333332</v>
      </c>
      <c r="AK813" s="14">
        <f>AJ813/1.03416</f>
        <v>17.72775328124597</v>
      </c>
      <c r="AM813" s="14">
        <v>2.2499999999999999E-2</v>
      </c>
      <c r="AN813" s="14">
        <v>3</v>
      </c>
      <c r="AO813" s="13">
        <f t="shared" si="65"/>
        <v>138.64583333333331</v>
      </c>
    </row>
    <row r="814" spans="1:42" ht="12.75" customHeight="1" x14ac:dyDescent="0.2">
      <c r="A814" s="6">
        <v>257</v>
      </c>
      <c r="B814" s="6">
        <v>8</v>
      </c>
      <c r="C814" s="7">
        <v>40168</v>
      </c>
      <c r="D814" s="6" t="s">
        <v>227</v>
      </c>
      <c r="E814" s="26" t="s">
        <v>228</v>
      </c>
      <c r="F814" s="27" t="s">
        <v>229</v>
      </c>
      <c r="G814" s="27" t="s">
        <v>154</v>
      </c>
      <c r="I814" s="6" t="s">
        <v>100</v>
      </c>
      <c r="J814" s="6">
        <v>2</v>
      </c>
      <c r="K814" s="6">
        <v>11</v>
      </c>
      <c r="L814" s="6" t="s">
        <v>50</v>
      </c>
      <c r="M814" s="6" t="s">
        <v>177</v>
      </c>
      <c r="N814" s="6" t="s">
        <v>57</v>
      </c>
      <c r="O814" s="6" t="s">
        <v>237</v>
      </c>
      <c r="P814" s="10">
        <v>2.5</v>
      </c>
      <c r="Q814" s="10" t="str">
        <f t="shared" si="63"/>
        <v>0-5</v>
      </c>
      <c r="R814" s="6" t="s">
        <v>102</v>
      </c>
      <c r="S814" s="6">
        <v>3</v>
      </c>
      <c r="T814" t="s">
        <v>53</v>
      </c>
      <c r="U814" t="s">
        <v>54</v>
      </c>
      <c r="V814" t="s">
        <v>55</v>
      </c>
      <c r="W814" t="s">
        <v>56</v>
      </c>
      <c r="X814" s="6"/>
      <c r="AB814" s="11">
        <v>6</v>
      </c>
      <c r="AC814" s="11">
        <v>1</v>
      </c>
      <c r="AJ814" s="12">
        <f t="shared" si="64"/>
        <v>8.5714285714285712</v>
      </c>
      <c r="AM814" s="14">
        <v>9.2999999999999992E-3</v>
      </c>
      <c r="AN814" s="14">
        <v>3.07</v>
      </c>
      <c r="AO814" s="13">
        <f t="shared" si="65"/>
        <v>6.8070086798378773</v>
      </c>
    </row>
    <row r="815" spans="1:42" ht="12.75" customHeight="1" x14ac:dyDescent="0.2">
      <c r="A815" s="6">
        <v>257</v>
      </c>
      <c r="B815" s="6">
        <v>8</v>
      </c>
      <c r="C815" s="7">
        <v>40168</v>
      </c>
      <c r="D815" s="6" t="s">
        <v>227</v>
      </c>
      <c r="E815" s="26" t="s">
        <v>228</v>
      </c>
      <c r="F815" s="27" t="s">
        <v>229</v>
      </c>
      <c r="G815" s="27" t="s">
        <v>154</v>
      </c>
      <c r="I815" s="6" t="s">
        <v>100</v>
      </c>
      <c r="J815" s="6">
        <v>2</v>
      </c>
      <c r="K815" s="6">
        <v>11</v>
      </c>
      <c r="L815" s="6" t="s">
        <v>50</v>
      </c>
      <c r="M815" s="6" t="s">
        <v>177</v>
      </c>
      <c r="N815" s="6" t="s">
        <v>57</v>
      </c>
      <c r="O815" s="6" t="s">
        <v>237</v>
      </c>
      <c r="P815" s="10">
        <v>2.5</v>
      </c>
      <c r="Q815" s="10" t="str">
        <f t="shared" si="63"/>
        <v>0-5</v>
      </c>
      <c r="R815" s="6" t="s">
        <v>102</v>
      </c>
      <c r="S815" s="6">
        <v>4</v>
      </c>
      <c r="T815" s="19" t="s">
        <v>93</v>
      </c>
      <c r="U815" s="6" t="s">
        <v>54</v>
      </c>
      <c r="V815" s="6" t="s">
        <v>94</v>
      </c>
      <c r="W815" s="6" t="s">
        <v>95</v>
      </c>
      <c r="X815" s="6"/>
      <c r="AC815" s="11">
        <v>1</v>
      </c>
      <c r="AJ815" s="12">
        <f t="shared" si="64"/>
        <v>15</v>
      </c>
      <c r="AK815">
        <f>AJ815/1.21019</f>
        <v>12.394747932142886</v>
      </c>
      <c r="AM815" s="14">
        <v>2.0799999999999999E-2</v>
      </c>
      <c r="AN815" s="14">
        <v>3</v>
      </c>
      <c r="AO815" s="13">
        <f t="shared" si="65"/>
        <v>70.2</v>
      </c>
    </row>
    <row r="816" spans="1:42" ht="12.75" customHeight="1" x14ac:dyDescent="0.2">
      <c r="A816" s="6">
        <v>257</v>
      </c>
      <c r="B816" s="6">
        <v>8</v>
      </c>
      <c r="C816" s="7">
        <v>40168</v>
      </c>
      <c r="D816" s="6" t="s">
        <v>227</v>
      </c>
      <c r="E816" s="26" t="s">
        <v>228</v>
      </c>
      <c r="F816" s="27" t="s">
        <v>229</v>
      </c>
      <c r="G816" s="27" t="s">
        <v>154</v>
      </c>
      <c r="I816" s="6" t="s">
        <v>100</v>
      </c>
      <c r="J816" s="6">
        <v>2</v>
      </c>
      <c r="K816" s="6">
        <v>11</v>
      </c>
      <c r="L816" s="6" t="s">
        <v>50</v>
      </c>
      <c r="M816" s="6" t="s">
        <v>177</v>
      </c>
      <c r="N816" s="6" t="s">
        <v>57</v>
      </c>
      <c r="O816" s="6" t="s">
        <v>237</v>
      </c>
      <c r="P816" s="10">
        <v>2.5</v>
      </c>
      <c r="Q816" s="10" t="str">
        <f t="shared" si="63"/>
        <v>0-5</v>
      </c>
      <c r="R816" s="6" t="s">
        <v>102</v>
      </c>
      <c r="S816" s="6">
        <v>5</v>
      </c>
      <c r="T816" t="s">
        <v>139</v>
      </c>
      <c r="U816" t="s">
        <v>54</v>
      </c>
      <c r="V816" t="s">
        <v>63</v>
      </c>
      <c r="W816" t="s">
        <v>56</v>
      </c>
      <c r="X816" s="6"/>
      <c r="AC816" s="11">
        <v>1</v>
      </c>
      <c r="AJ816" s="12">
        <f t="shared" si="64"/>
        <v>15</v>
      </c>
      <c r="AK816">
        <f>AJ816/1.15476</f>
        <v>12.9897121479788</v>
      </c>
      <c r="AM816" s="14">
        <v>3.9E-2</v>
      </c>
      <c r="AN816" s="14">
        <v>2.91</v>
      </c>
      <c r="AO816" s="13">
        <f t="shared" si="65"/>
        <v>103.15497327409354</v>
      </c>
    </row>
    <row r="817" spans="1:42" ht="12.75" customHeight="1" x14ac:dyDescent="0.2">
      <c r="A817" s="6">
        <v>257</v>
      </c>
      <c r="B817" s="6">
        <v>8</v>
      </c>
      <c r="C817" s="7">
        <v>40168</v>
      </c>
      <c r="D817" s="6" t="s">
        <v>227</v>
      </c>
      <c r="E817" s="26" t="s">
        <v>228</v>
      </c>
      <c r="F817" s="27" t="s">
        <v>229</v>
      </c>
      <c r="G817" s="27" t="s">
        <v>154</v>
      </c>
      <c r="I817" s="6" t="s">
        <v>100</v>
      </c>
      <c r="J817" s="6">
        <v>2</v>
      </c>
      <c r="K817" s="6">
        <v>11</v>
      </c>
      <c r="L817" s="6" t="s">
        <v>50</v>
      </c>
      <c r="M817" s="6" t="s">
        <v>177</v>
      </c>
      <c r="N817" s="6" t="s">
        <v>57</v>
      </c>
      <c r="O817" s="6" t="s">
        <v>237</v>
      </c>
      <c r="P817" s="10">
        <v>2.5</v>
      </c>
      <c r="Q817" s="10" t="str">
        <f t="shared" si="63"/>
        <v>0-5</v>
      </c>
      <c r="R817" s="6" t="s">
        <v>102</v>
      </c>
      <c r="S817" s="6">
        <v>6</v>
      </c>
      <c r="T817" s="19" t="s">
        <v>232</v>
      </c>
      <c r="U817" s="6" t="s">
        <v>195</v>
      </c>
      <c r="V817" s="6" t="s">
        <v>233</v>
      </c>
      <c r="W817" s="6" t="s">
        <v>234</v>
      </c>
      <c r="X817" s="6"/>
      <c r="AB817" s="11">
        <v>200</v>
      </c>
      <c r="AJ817" s="12">
        <f t="shared" si="64"/>
        <v>7.5</v>
      </c>
      <c r="AK817" s="12">
        <f>(AJ817-0.3)/1/11</f>
        <v>0.65454545454545454</v>
      </c>
      <c r="AM817" s="13">
        <v>0.3</v>
      </c>
      <c r="AN817" s="13">
        <v>1.1100000000000001</v>
      </c>
      <c r="AO817" s="13">
        <f t="shared" si="65"/>
        <v>2.8082725642008981</v>
      </c>
    </row>
    <row r="818" spans="1:42" ht="12.75" customHeight="1" x14ac:dyDescent="0.2">
      <c r="A818" s="6">
        <v>257</v>
      </c>
      <c r="B818" s="6">
        <v>8</v>
      </c>
      <c r="C818" s="7">
        <v>40168</v>
      </c>
      <c r="D818" s="6" t="s">
        <v>227</v>
      </c>
      <c r="E818" s="26" t="s">
        <v>228</v>
      </c>
      <c r="F818" s="27" t="s">
        <v>229</v>
      </c>
      <c r="G818" s="27" t="s">
        <v>154</v>
      </c>
      <c r="I818" s="6" t="s">
        <v>100</v>
      </c>
      <c r="J818" s="6">
        <v>2</v>
      </c>
      <c r="K818" s="6">
        <v>11</v>
      </c>
      <c r="L818" s="6" t="s">
        <v>50</v>
      </c>
      <c r="M818" s="6" t="s">
        <v>177</v>
      </c>
      <c r="N818" s="6" t="s">
        <v>57</v>
      </c>
      <c r="O818" s="6" t="s">
        <v>237</v>
      </c>
      <c r="P818" s="10">
        <v>2.5</v>
      </c>
      <c r="Q818" s="10" t="str">
        <f t="shared" si="63"/>
        <v>0-5</v>
      </c>
      <c r="R818" s="6" t="s">
        <v>102</v>
      </c>
      <c r="S818" s="6">
        <v>7</v>
      </c>
      <c r="T818" t="s">
        <v>90</v>
      </c>
      <c r="U818" t="s">
        <v>66</v>
      </c>
      <c r="V818" t="s">
        <v>67</v>
      </c>
      <c r="W818" t="s">
        <v>56</v>
      </c>
      <c r="X818" s="6"/>
      <c r="AC818" s="11">
        <v>2</v>
      </c>
      <c r="AJ818" s="12">
        <f t="shared" si="64"/>
        <v>15</v>
      </c>
      <c r="AM818" s="14">
        <v>1.6199999999999999E-2</v>
      </c>
      <c r="AN818" s="14">
        <v>3.0251999999999999</v>
      </c>
      <c r="AO818" s="13">
        <f t="shared" si="65"/>
        <v>58.536437970851551</v>
      </c>
    </row>
    <row r="819" spans="1:42" ht="12.75" customHeight="1" x14ac:dyDescent="0.2">
      <c r="A819" s="6">
        <v>257</v>
      </c>
      <c r="B819" s="6">
        <v>8</v>
      </c>
      <c r="C819" s="7">
        <v>40168</v>
      </c>
      <c r="D819" s="6" t="s">
        <v>227</v>
      </c>
      <c r="E819" s="26" t="s">
        <v>228</v>
      </c>
      <c r="F819" s="27" t="s">
        <v>229</v>
      </c>
      <c r="G819" s="27" t="s">
        <v>154</v>
      </c>
      <c r="I819" s="6" t="s">
        <v>100</v>
      </c>
      <c r="J819" s="6">
        <v>2</v>
      </c>
      <c r="K819" s="6">
        <v>11</v>
      </c>
      <c r="L819" s="6" t="s">
        <v>50</v>
      </c>
      <c r="M819" s="6" t="s">
        <v>177</v>
      </c>
      <c r="N819" s="6" t="s">
        <v>57</v>
      </c>
      <c r="O819" s="6" t="s">
        <v>237</v>
      </c>
      <c r="P819" s="10">
        <v>2.5</v>
      </c>
      <c r="Q819" s="10" t="str">
        <f t="shared" si="63"/>
        <v>0-5</v>
      </c>
      <c r="R819" s="6" t="s">
        <v>102</v>
      </c>
      <c r="S819" s="6">
        <v>8</v>
      </c>
      <c r="T819" t="s">
        <v>83</v>
      </c>
      <c r="U819" t="s">
        <v>69</v>
      </c>
      <c r="V819" t="s">
        <v>84</v>
      </c>
      <c r="W819" t="s">
        <v>56</v>
      </c>
      <c r="X819" s="6"/>
      <c r="AC819" s="11">
        <v>1</v>
      </c>
      <c r="AJ819" s="12">
        <f t="shared" si="64"/>
        <v>15</v>
      </c>
      <c r="AK819">
        <f>1.77+0.78*AJ819</f>
        <v>13.47</v>
      </c>
      <c r="AM819" s="14">
        <v>4.0500000000000001E-2</v>
      </c>
      <c r="AN819" s="14">
        <v>2.718</v>
      </c>
      <c r="AO819" s="13">
        <f t="shared" si="65"/>
        <v>63.689973080974262</v>
      </c>
    </row>
    <row r="820" spans="1:42" ht="12.75" customHeight="1" x14ac:dyDescent="0.2">
      <c r="A820" s="6">
        <v>257</v>
      </c>
      <c r="B820" s="6">
        <v>8</v>
      </c>
      <c r="C820" s="7">
        <v>40168</v>
      </c>
      <c r="D820" s="6" t="s">
        <v>227</v>
      </c>
      <c r="E820" s="26" t="s">
        <v>228</v>
      </c>
      <c r="F820" s="27" t="s">
        <v>229</v>
      </c>
      <c r="G820" s="27" t="s">
        <v>154</v>
      </c>
      <c r="I820" s="6" t="s">
        <v>100</v>
      </c>
      <c r="J820" s="6">
        <v>2</v>
      </c>
      <c r="K820" s="6">
        <v>11</v>
      </c>
      <c r="L820" s="6" t="s">
        <v>50</v>
      </c>
      <c r="M820" s="6" t="s">
        <v>177</v>
      </c>
      <c r="N820" s="6" t="s">
        <v>57</v>
      </c>
      <c r="O820" s="6" t="s">
        <v>237</v>
      </c>
      <c r="P820" s="10">
        <v>2.5</v>
      </c>
      <c r="Q820" s="10" t="str">
        <f t="shared" si="63"/>
        <v>0-5</v>
      </c>
      <c r="R820" s="6" t="s">
        <v>102</v>
      </c>
      <c r="S820" s="6">
        <v>9</v>
      </c>
      <c r="T820" t="s">
        <v>118</v>
      </c>
      <c r="U820" t="s">
        <v>66</v>
      </c>
      <c r="V820" t="s">
        <v>119</v>
      </c>
      <c r="W820" t="s">
        <v>56</v>
      </c>
      <c r="X820" s="6"/>
      <c r="AC820" s="11">
        <v>1</v>
      </c>
      <c r="AJ820" s="12">
        <f t="shared" si="64"/>
        <v>15</v>
      </c>
      <c r="AK820" s="24">
        <f>AJ820/1.1</f>
        <v>13.636363636363635</v>
      </c>
      <c r="AM820" s="14">
        <v>2.3599999999999999E-2</v>
      </c>
      <c r="AN820" s="14">
        <v>2.9750000000000001</v>
      </c>
      <c r="AO820" s="13">
        <f t="shared" si="65"/>
        <v>74.436080804008085</v>
      </c>
    </row>
    <row r="821" spans="1:42" ht="12.75" customHeight="1" x14ac:dyDescent="0.2">
      <c r="A821" s="6">
        <v>257</v>
      </c>
      <c r="B821" s="6">
        <v>8</v>
      </c>
      <c r="C821" s="7">
        <v>40168</v>
      </c>
      <c r="D821" s="6" t="s">
        <v>227</v>
      </c>
      <c r="E821" s="26" t="s">
        <v>228</v>
      </c>
      <c r="F821" s="27" t="s">
        <v>229</v>
      </c>
      <c r="G821" s="27" t="s">
        <v>154</v>
      </c>
      <c r="I821" s="6" t="s">
        <v>100</v>
      </c>
      <c r="J821" s="6">
        <v>2</v>
      </c>
      <c r="K821" s="6">
        <v>11</v>
      </c>
      <c r="L821" s="6" t="s">
        <v>50</v>
      </c>
      <c r="M821" s="6" t="s">
        <v>177</v>
      </c>
      <c r="N821" s="6" t="s">
        <v>57</v>
      </c>
      <c r="O821" s="6" t="s">
        <v>237</v>
      </c>
      <c r="P821" s="10">
        <v>2.5</v>
      </c>
      <c r="Q821" s="10" t="str">
        <f t="shared" si="63"/>
        <v>0-5</v>
      </c>
      <c r="R821" s="6" t="s">
        <v>102</v>
      </c>
      <c r="S821" s="6">
        <v>10</v>
      </c>
      <c r="T821" s="16" t="s">
        <v>160</v>
      </c>
      <c r="U821" t="s">
        <v>54</v>
      </c>
      <c r="V821" s="16" t="s">
        <v>63</v>
      </c>
      <c r="W821" s="16" t="s">
        <v>56</v>
      </c>
      <c r="X821" s="6"/>
      <c r="AC821" s="11">
        <v>1</v>
      </c>
      <c r="AJ821" s="12">
        <f t="shared" si="64"/>
        <v>15</v>
      </c>
      <c r="AK821" s="14">
        <f>AJ821/1.11359</f>
        <v>13.469948544796559</v>
      </c>
      <c r="AM821" s="14">
        <v>1.4800000000000001E-2</v>
      </c>
      <c r="AN821" s="14">
        <v>3.1669999999999998</v>
      </c>
      <c r="AO821" s="13">
        <f t="shared" si="65"/>
        <v>78.513209826723369</v>
      </c>
    </row>
    <row r="822" spans="1:42" ht="12.75" customHeight="1" x14ac:dyDescent="0.2">
      <c r="A822" s="6">
        <v>257</v>
      </c>
      <c r="B822" s="6">
        <v>8</v>
      </c>
      <c r="C822" s="7">
        <v>40168</v>
      </c>
      <c r="D822" s="6" t="s">
        <v>227</v>
      </c>
      <c r="E822" s="26" t="s">
        <v>228</v>
      </c>
      <c r="F822" s="27" t="s">
        <v>229</v>
      </c>
      <c r="G822" s="27" t="s">
        <v>154</v>
      </c>
      <c r="I822" s="6" t="s">
        <v>100</v>
      </c>
      <c r="J822" s="6">
        <v>2</v>
      </c>
      <c r="K822" s="6">
        <v>11</v>
      </c>
      <c r="L822" s="6" t="s">
        <v>50</v>
      </c>
      <c r="M822" s="6" t="s">
        <v>177</v>
      </c>
      <c r="N822" s="6" t="s">
        <v>57</v>
      </c>
      <c r="O822" s="6" t="s">
        <v>237</v>
      </c>
      <c r="P822" s="10">
        <v>2.5</v>
      </c>
      <c r="Q822" s="10" t="str">
        <f t="shared" si="63"/>
        <v>0-5</v>
      </c>
      <c r="R822" s="6" t="s">
        <v>102</v>
      </c>
      <c r="S822" s="6">
        <v>11</v>
      </c>
      <c r="T822" t="s">
        <v>165</v>
      </c>
      <c r="U822" s="10" t="s">
        <v>54</v>
      </c>
      <c r="V822" s="10" t="s">
        <v>86</v>
      </c>
      <c r="W822" s="10" t="s">
        <v>56</v>
      </c>
      <c r="X822" s="6"/>
      <c r="AB822" s="11">
        <v>2</v>
      </c>
      <c r="AJ822" s="12">
        <f t="shared" si="64"/>
        <v>7.5</v>
      </c>
      <c r="AM822" s="14">
        <v>8.3999999999999995E-3</v>
      </c>
      <c r="AN822" s="14">
        <v>3.2</v>
      </c>
      <c r="AO822" s="13">
        <f t="shared" si="65"/>
        <v>5.3024347008870292</v>
      </c>
    </row>
    <row r="823" spans="1:42" ht="12.75" customHeight="1" x14ac:dyDescent="0.2">
      <c r="A823" s="6">
        <v>257</v>
      </c>
      <c r="B823" s="6">
        <v>8</v>
      </c>
      <c r="C823" s="7">
        <v>40168</v>
      </c>
      <c r="D823" s="6" t="s">
        <v>227</v>
      </c>
      <c r="E823" s="26" t="s">
        <v>228</v>
      </c>
      <c r="F823" s="27" t="s">
        <v>229</v>
      </c>
      <c r="G823" s="27" t="s">
        <v>154</v>
      </c>
      <c r="I823" s="6" t="s">
        <v>100</v>
      </c>
      <c r="J823" s="6">
        <v>2</v>
      </c>
      <c r="K823" s="6">
        <v>11</v>
      </c>
      <c r="L823" s="6" t="s">
        <v>50</v>
      </c>
      <c r="M823" s="6" t="s">
        <v>177</v>
      </c>
      <c r="N823" s="6" t="s">
        <v>57</v>
      </c>
      <c r="O823" s="6" t="s">
        <v>237</v>
      </c>
      <c r="P823" s="10">
        <v>2.5</v>
      </c>
      <c r="Q823" s="10" t="str">
        <f t="shared" si="63"/>
        <v>0-5</v>
      </c>
      <c r="R823" s="6" t="s">
        <v>102</v>
      </c>
      <c r="S823" s="6">
        <v>12</v>
      </c>
      <c r="T823" t="s">
        <v>59</v>
      </c>
      <c r="U823" t="s">
        <v>54</v>
      </c>
      <c r="V823" t="s">
        <v>60</v>
      </c>
      <c r="W823" t="s">
        <v>56</v>
      </c>
      <c r="X823" s="6"/>
      <c r="AB823" s="11">
        <v>2</v>
      </c>
      <c r="AJ823" s="12">
        <f t="shared" si="64"/>
        <v>7.5</v>
      </c>
      <c r="AM823" s="14">
        <v>8.6999999999999994E-3</v>
      </c>
      <c r="AN823" s="14">
        <v>3.202</v>
      </c>
      <c r="AO823" s="13">
        <f t="shared" si="65"/>
        <v>5.5139829389005399</v>
      </c>
    </row>
    <row r="824" spans="1:42" ht="12.75" customHeight="1" x14ac:dyDescent="0.2">
      <c r="A824" s="6">
        <v>257</v>
      </c>
      <c r="B824" s="6">
        <v>8</v>
      </c>
      <c r="C824" s="7">
        <v>40168</v>
      </c>
      <c r="D824" s="6" t="s">
        <v>227</v>
      </c>
      <c r="E824" s="26" t="s">
        <v>228</v>
      </c>
      <c r="F824" s="27" t="s">
        <v>229</v>
      </c>
      <c r="G824" s="27" t="s">
        <v>154</v>
      </c>
      <c r="I824" s="6" t="s">
        <v>100</v>
      </c>
      <c r="J824" s="6">
        <v>2</v>
      </c>
      <c r="K824" s="6">
        <v>11</v>
      </c>
      <c r="L824" s="6" t="s">
        <v>50</v>
      </c>
      <c r="M824" s="6" t="s">
        <v>177</v>
      </c>
      <c r="N824" s="6" t="s">
        <v>57</v>
      </c>
      <c r="O824" s="6" t="s">
        <v>237</v>
      </c>
      <c r="P824" s="10">
        <v>2.5</v>
      </c>
      <c r="Q824" s="10" t="str">
        <f t="shared" si="63"/>
        <v>0-5</v>
      </c>
      <c r="R824" s="6" t="s">
        <v>102</v>
      </c>
      <c r="S824" s="6">
        <v>13</v>
      </c>
      <c r="T824" t="s">
        <v>179</v>
      </c>
      <c r="U824" t="s">
        <v>54</v>
      </c>
      <c r="V824" t="s">
        <v>55</v>
      </c>
      <c r="W824" t="s">
        <v>56</v>
      </c>
      <c r="X824" s="6"/>
      <c r="AA824" s="11">
        <v>4</v>
      </c>
      <c r="AJ824" s="12">
        <f t="shared" si="64"/>
        <v>2.5</v>
      </c>
      <c r="AM824" s="14">
        <v>7.0000000000000001E-3</v>
      </c>
      <c r="AN824" s="14">
        <v>3.39</v>
      </c>
      <c r="AO824" s="13">
        <f t="shared" si="65"/>
        <v>0.1563560424508863</v>
      </c>
    </row>
    <row r="825" spans="1:42" ht="12.75" customHeight="1" x14ac:dyDescent="0.2">
      <c r="A825" s="6">
        <v>257</v>
      </c>
      <c r="B825" s="6">
        <v>8</v>
      </c>
      <c r="C825" s="7">
        <v>40168</v>
      </c>
      <c r="D825" s="6" t="s">
        <v>227</v>
      </c>
      <c r="E825" s="26" t="s">
        <v>228</v>
      </c>
      <c r="F825" s="27" t="s">
        <v>229</v>
      </c>
      <c r="G825" s="27" t="s">
        <v>154</v>
      </c>
      <c r="I825" s="6" t="s">
        <v>100</v>
      </c>
      <c r="J825" s="6">
        <v>2</v>
      </c>
      <c r="K825" s="6">
        <v>11</v>
      </c>
      <c r="L825" s="6" t="s">
        <v>50</v>
      </c>
      <c r="M825" s="6" t="s">
        <v>177</v>
      </c>
      <c r="N825" s="6" t="s">
        <v>57</v>
      </c>
      <c r="O825" s="6" t="s">
        <v>237</v>
      </c>
      <c r="P825" s="10">
        <v>2.5</v>
      </c>
      <c r="Q825" s="10" t="str">
        <f t="shared" si="63"/>
        <v>0-5</v>
      </c>
      <c r="R825" s="6" t="s">
        <v>102</v>
      </c>
      <c r="S825" s="6">
        <v>14</v>
      </c>
      <c r="T825" t="s">
        <v>134</v>
      </c>
      <c r="U825" s="6" t="s">
        <v>114</v>
      </c>
      <c r="V825" s="6" t="s">
        <v>135</v>
      </c>
      <c r="W825" s="6" t="s">
        <v>136</v>
      </c>
      <c r="X825" s="6"/>
      <c r="AC825" s="11">
        <v>1</v>
      </c>
      <c r="AJ825" s="12">
        <f t="shared" si="64"/>
        <v>15</v>
      </c>
      <c r="AM825" s="14">
        <v>3.4799999999999998E-2</v>
      </c>
      <c r="AN825" s="14">
        <v>2.85</v>
      </c>
      <c r="AO825" s="13">
        <f t="shared" si="65"/>
        <v>78.241889926693077</v>
      </c>
    </row>
    <row r="826" spans="1:42" ht="12.75" customHeight="1" x14ac:dyDescent="0.2">
      <c r="A826" s="6">
        <v>257</v>
      </c>
      <c r="B826" s="6">
        <v>8</v>
      </c>
      <c r="C826" s="7">
        <v>40168</v>
      </c>
      <c r="D826" s="6" t="s">
        <v>227</v>
      </c>
      <c r="E826" s="26" t="s">
        <v>228</v>
      </c>
      <c r="F826" s="27" t="s">
        <v>229</v>
      </c>
      <c r="G826" s="27" t="s">
        <v>154</v>
      </c>
      <c r="I826" s="6" t="s">
        <v>100</v>
      </c>
      <c r="J826" s="6">
        <v>2</v>
      </c>
      <c r="K826" s="6">
        <v>11</v>
      </c>
      <c r="L826" s="6" t="s">
        <v>50</v>
      </c>
      <c r="M826" s="6" t="s">
        <v>177</v>
      </c>
      <c r="N826" s="6" t="s">
        <v>57</v>
      </c>
      <c r="O826" s="6" t="s">
        <v>237</v>
      </c>
      <c r="P826" s="10">
        <v>2.5</v>
      </c>
      <c r="Q826" s="10" t="str">
        <f t="shared" si="63"/>
        <v>0-5</v>
      </c>
      <c r="R826" s="6" t="s">
        <v>102</v>
      </c>
      <c r="S826" s="6">
        <v>15</v>
      </c>
      <c r="T826" t="s">
        <v>164</v>
      </c>
      <c r="U826" t="s">
        <v>162</v>
      </c>
      <c r="V826" t="s">
        <v>163</v>
      </c>
      <c r="W826" t="s">
        <v>56</v>
      </c>
      <c r="X826" s="6"/>
      <c r="AA826" s="11">
        <v>1</v>
      </c>
      <c r="AJ826" s="12">
        <f t="shared" si="64"/>
        <v>2.5</v>
      </c>
      <c r="AM826" s="14">
        <v>1.5599999999999999E-2</v>
      </c>
      <c r="AN826" s="14">
        <v>3.13</v>
      </c>
      <c r="AO826" s="13">
        <f t="shared" si="65"/>
        <v>0.27458501045858014</v>
      </c>
    </row>
    <row r="827" spans="1:42" ht="12.75" customHeight="1" x14ac:dyDescent="0.2">
      <c r="A827" s="6">
        <v>258</v>
      </c>
      <c r="B827" s="6">
        <v>8</v>
      </c>
      <c r="C827" s="7">
        <v>40168</v>
      </c>
      <c r="D827" s="6" t="s">
        <v>227</v>
      </c>
      <c r="E827" s="26" t="s">
        <v>228</v>
      </c>
      <c r="F827" s="27" t="s">
        <v>229</v>
      </c>
      <c r="G827" s="27" t="s">
        <v>154</v>
      </c>
      <c r="I827" s="6" t="s">
        <v>100</v>
      </c>
      <c r="J827" s="6">
        <v>2</v>
      </c>
      <c r="K827" s="6">
        <v>12</v>
      </c>
      <c r="L827" s="6" t="s">
        <v>50</v>
      </c>
      <c r="M827" s="6" t="s">
        <v>177</v>
      </c>
      <c r="N827" s="6" t="s">
        <v>57</v>
      </c>
      <c r="O827" s="6" t="s">
        <v>237</v>
      </c>
      <c r="P827" s="10">
        <v>2.5</v>
      </c>
      <c r="Q827" s="10" t="str">
        <f t="shared" si="63"/>
        <v>0-5</v>
      </c>
      <c r="R827" s="6" t="s">
        <v>102</v>
      </c>
      <c r="S827" s="6">
        <v>1</v>
      </c>
      <c r="T827" s="16" t="s">
        <v>160</v>
      </c>
      <c r="U827" t="s">
        <v>54</v>
      </c>
      <c r="V827" s="16" t="s">
        <v>63</v>
      </c>
      <c r="W827" s="16" t="s">
        <v>56</v>
      </c>
      <c r="X827" s="6"/>
      <c r="AB827" s="11">
        <v>1</v>
      </c>
      <c r="AC827" s="11">
        <v>1</v>
      </c>
      <c r="AJ827" s="12">
        <f t="shared" si="64"/>
        <v>11.25</v>
      </c>
      <c r="AK827" s="14">
        <f>AJ827/1.11359</f>
        <v>10.102461408597419</v>
      </c>
      <c r="AM827" s="14">
        <v>1.4800000000000001E-2</v>
      </c>
      <c r="AN827" s="14">
        <v>3.1669999999999998</v>
      </c>
      <c r="AO827" s="13">
        <f t="shared" si="65"/>
        <v>31.569067519756498</v>
      </c>
    </row>
    <row r="828" spans="1:42" ht="12.75" customHeight="1" x14ac:dyDescent="0.2">
      <c r="A828" s="6">
        <v>258</v>
      </c>
      <c r="B828" s="6">
        <v>8</v>
      </c>
      <c r="C828" s="7">
        <v>40168</v>
      </c>
      <c r="D828" s="6" t="s">
        <v>227</v>
      </c>
      <c r="E828" s="26" t="s">
        <v>228</v>
      </c>
      <c r="F828" s="27" t="s">
        <v>229</v>
      </c>
      <c r="G828" s="27" t="s">
        <v>154</v>
      </c>
      <c r="I828" s="6" t="s">
        <v>100</v>
      </c>
      <c r="J828" s="6">
        <v>2</v>
      </c>
      <c r="K828" s="6">
        <v>12</v>
      </c>
      <c r="L828" s="6" t="s">
        <v>50</v>
      </c>
      <c r="M828" s="6" t="s">
        <v>177</v>
      </c>
      <c r="N828" s="6" t="s">
        <v>57</v>
      </c>
      <c r="O828" s="6" t="s">
        <v>237</v>
      </c>
      <c r="P828" s="10">
        <v>2.5</v>
      </c>
      <c r="Q828" s="10" t="str">
        <f t="shared" si="63"/>
        <v>0-5</v>
      </c>
      <c r="R828" s="6" t="s">
        <v>102</v>
      </c>
      <c r="S828" s="6">
        <v>2</v>
      </c>
      <c r="T828" t="s">
        <v>161</v>
      </c>
      <c r="U828" t="s">
        <v>162</v>
      </c>
      <c r="V828" t="s">
        <v>163</v>
      </c>
      <c r="W828" s="20" t="s">
        <v>56</v>
      </c>
      <c r="X828" s="6"/>
      <c r="AA828" s="11">
        <v>2</v>
      </c>
      <c r="AB828" s="11">
        <v>6</v>
      </c>
      <c r="AJ828" s="12">
        <f t="shared" si="64"/>
        <v>6.25</v>
      </c>
      <c r="AM828" s="14">
        <v>1.9300000000000001E-2</v>
      </c>
      <c r="AN828" s="14">
        <v>2.96</v>
      </c>
      <c r="AO828" s="13">
        <f t="shared" si="65"/>
        <v>4.3788710920390592</v>
      </c>
    </row>
    <row r="829" spans="1:42" ht="12.75" customHeight="1" x14ac:dyDescent="0.2">
      <c r="A829" s="6">
        <v>258</v>
      </c>
      <c r="B829" s="6">
        <v>8</v>
      </c>
      <c r="C829" s="7">
        <v>40168</v>
      </c>
      <c r="D829" s="6" t="s">
        <v>227</v>
      </c>
      <c r="E829" s="26" t="s">
        <v>228</v>
      </c>
      <c r="F829" s="27" t="s">
        <v>229</v>
      </c>
      <c r="G829" s="27" t="s">
        <v>154</v>
      </c>
      <c r="I829" s="6" t="s">
        <v>100</v>
      </c>
      <c r="J829" s="6">
        <v>2</v>
      </c>
      <c r="K829" s="6">
        <v>12</v>
      </c>
      <c r="L829" s="6" t="s">
        <v>50</v>
      </c>
      <c r="M829" s="6" t="s">
        <v>177</v>
      </c>
      <c r="N829" s="6" t="s">
        <v>57</v>
      </c>
      <c r="O829" s="6" t="s">
        <v>237</v>
      </c>
      <c r="P829" s="10">
        <v>2.5</v>
      </c>
      <c r="Q829" s="10" t="str">
        <f t="shared" si="63"/>
        <v>0-5</v>
      </c>
      <c r="R829" s="6" t="s">
        <v>102</v>
      </c>
      <c r="S829" s="6">
        <v>3</v>
      </c>
      <c r="T829" t="s">
        <v>53</v>
      </c>
      <c r="U829" t="s">
        <v>54</v>
      </c>
      <c r="V829" t="s">
        <v>55</v>
      </c>
      <c r="W829" t="s">
        <v>56</v>
      </c>
      <c r="X829" s="6"/>
      <c r="AA829" s="11">
        <v>1</v>
      </c>
      <c r="AB829" s="11">
        <v>5</v>
      </c>
      <c r="AJ829" s="12">
        <f t="shared" si="64"/>
        <v>6.666666666666667</v>
      </c>
      <c r="AM829" s="14">
        <v>9.2999999999999992E-3</v>
      </c>
      <c r="AN829" s="14">
        <v>3.07</v>
      </c>
      <c r="AO829" s="13">
        <f t="shared" si="65"/>
        <v>3.1468988466431709</v>
      </c>
    </row>
    <row r="830" spans="1:42" ht="12.75" customHeight="1" x14ac:dyDescent="0.2">
      <c r="A830" s="6">
        <v>258</v>
      </c>
      <c r="B830" s="6">
        <v>8</v>
      </c>
      <c r="C830" s="7">
        <v>40168</v>
      </c>
      <c r="D830" s="6" t="s">
        <v>227</v>
      </c>
      <c r="E830" s="26" t="s">
        <v>228</v>
      </c>
      <c r="F830" s="27" t="s">
        <v>229</v>
      </c>
      <c r="G830" s="27" t="s">
        <v>154</v>
      </c>
      <c r="I830" s="6" t="s">
        <v>100</v>
      </c>
      <c r="J830" s="6">
        <v>2</v>
      </c>
      <c r="K830" s="6">
        <v>12</v>
      </c>
      <c r="L830" s="6" t="s">
        <v>50</v>
      </c>
      <c r="M830" s="6" t="s">
        <v>177</v>
      </c>
      <c r="N830" s="6" t="s">
        <v>57</v>
      </c>
      <c r="O830" s="6" t="s">
        <v>237</v>
      </c>
      <c r="P830" s="10">
        <v>2.5</v>
      </c>
      <c r="Q830" s="10" t="str">
        <f t="shared" si="63"/>
        <v>0-5</v>
      </c>
      <c r="R830" s="6" t="s">
        <v>102</v>
      </c>
      <c r="S830" s="6">
        <v>4</v>
      </c>
      <c r="T830" s="20" t="s">
        <v>178</v>
      </c>
      <c r="U830" s="16" t="s">
        <v>75</v>
      </c>
      <c r="V830" t="s">
        <v>163</v>
      </c>
      <c r="W830" t="s">
        <v>56</v>
      </c>
      <c r="X830" s="6"/>
      <c r="AB830" s="11">
        <v>1</v>
      </c>
      <c r="AJ830" s="12">
        <f t="shared" si="64"/>
        <v>7.5</v>
      </c>
      <c r="AL830" s="13">
        <f>SUM(AA830:AI830)</f>
        <v>1</v>
      </c>
      <c r="AM830" s="14">
        <v>2.46E-2</v>
      </c>
      <c r="AN830" s="14">
        <v>2.85</v>
      </c>
      <c r="AO830" s="13">
        <f t="shared" si="65"/>
        <v>7.671136449313793</v>
      </c>
      <c r="AP830" s="13">
        <f>AO830*AL830</f>
        <v>7.671136449313793</v>
      </c>
    </row>
    <row r="831" spans="1:42" ht="12.75" customHeight="1" x14ac:dyDescent="0.2">
      <c r="A831" s="6">
        <v>258</v>
      </c>
      <c r="B831" s="6">
        <v>8</v>
      </c>
      <c r="C831" s="7">
        <v>40168</v>
      </c>
      <c r="D831" s="6" t="s">
        <v>227</v>
      </c>
      <c r="E831" s="26" t="s">
        <v>228</v>
      </c>
      <c r="F831" s="27" t="s">
        <v>229</v>
      </c>
      <c r="G831" s="27" t="s">
        <v>154</v>
      </c>
      <c r="I831" s="6" t="s">
        <v>100</v>
      </c>
      <c r="J831" s="6">
        <v>2</v>
      </c>
      <c r="K831" s="6">
        <v>12</v>
      </c>
      <c r="L831" s="6" t="s">
        <v>50</v>
      </c>
      <c r="M831" s="6" t="s">
        <v>177</v>
      </c>
      <c r="N831" s="6" t="s">
        <v>57</v>
      </c>
      <c r="O831" s="6" t="s">
        <v>237</v>
      </c>
      <c r="P831" s="10">
        <v>2.5</v>
      </c>
      <c r="Q831" s="10" t="str">
        <f t="shared" si="63"/>
        <v>0-5</v>
      </c>
      <c r="R831" s="6" t="s">
        <v>102</v>
      </c>
      <c r="S831" s="6">
        <v>5</v>
      </c>
      <c r="T831" s="19" t="s">
        <v>232</v>
      </c>
      <c r="U831" s="6" t="s">
        <v>195</v>
      </c>
      <c r="V831" s="6" t="s">
        <v>233</v>
      </c>
      <c r="W831" s="6" t="s">
        <v>234</v>
      </c>
      <c r="X831" s="6"/>
      <c r="AB831" s="11">
        <v>50</v>
      </c>
      <c r="AJ831" s="12">
        <f t="shared" si="64"/>
        <v>7.5</v>
      </c>
      <c r="AK831" s="12">
        <f>(AJ831-0.3)/1/11</f>
        <v>0.65454545454545454</v>
      </c>
      <c r="AM831" s="13">
        <v>0.3</v>
      </c>
      <c r="AN831" s="13">
        <v>1.1100000000000001</v>
      </c>
      <c r="AO831" s="13">
        <f t="shared" si="65"/>
        <v>2.8082725642008981</v>
      </c>
    </row>
    <row r="832" spans="1:42" ht="12.75" customHeight="1" x14ac:dyDescent="0.2">
      <c r="A832" s="6">
        <v>258</v>
      </c>
      <c r="B832" s="6">
        <v>8</v>
      </c>
      <c r="C832" s="7">
        <v>40168</v>
      </c>
      <c r="D832" s="6" t="s">
        <v>227</v>
      </c>
      <c r="E832" s="26" t="s">
        <v>228</v>
      </c>
      <c r="F832" s="27" t="s">
        <v>229</v>
      </c>
      <c r="G832" s="27" t="s">
        <v>154</v>
      </c>
      <c r="I832" s="6" t="s">
        <v>100</v>
      </c>
      <c r="J832" s="6">
        <v>2</v>
      </c>
      <c r="K832" s="6">
        <v>12</v>
      </c>
      <c r="L832" s="6" t="s">
        <v>50</v>
      </c>
      <c r="M832" s="6" t="s">
        <v>177</v>
      </c>
      <c r="N832" s="6" t="s">
        <v>57</v>
      </c>
      <c r="O832" s="6" t="s">
        <v>237</v>
      </c>
      <c r="P832" s="10">
        <v>2.5</v>
      </c>
      <c r="Q832" s="10" t="str">
        <f t="shared" si="63"/>
        <v>0-5</v>
      </c>
      <c r="R832" s="6" t="s">
        <v>102</v>
      </c>
      <c r="S832" s="6">
        <v>6</v>
      </c>
      <c r="T832" t="s">
        <v>164</v>
      </c>
      <c r="U832" t="s">
        <v>162</v>
      </c>
      <c r="V832" t="s">
        <v>163</v>
      </c>
      <c r="W832" t="s">
        <v>56</v>
      </c>
      <c r="X832" s="6"/>
      <c r="AA832" s="11">
        <v>3</v>
      </c>
      <c r="AJ832" s="12">
        <f t="shared" si="64"/>
        <v>2.5</v>
      </c>
      <c r="AM832" s="14">
        <v>1.5599999999999999E-2</v>
      </c>
      <c r="AN832" s="14">
        <v>3.13</v>
      </c>
      <c r="AO832" s="13">
        <f t="shared" si="65"/>
        <v>0.27458501045858014</v>
      </c>
    </row>
    <row r="833" spans="1:43" ht="12.75" customHeight="1" x14ac:dyDescent="0.2">
      <c r="A833" s="6">
        <v>258</v>
      </c>
      <c r="B833" s="6">
        <v>8</v>
      </c>
      <c r="C833" s="7">
        <v>40168</v>
      </c>
      <c r="D833" s="6" t="s">
        <v>227</v>
      </c>
      <c r="E833" s="26" t="s">
        <v>228</v>
      </c>
      <c r="F833" s="27" t="s">
        <v>229</v>
      </c>
      <c r="G833" s="27" t="s">
        <v>154</v>
      </c>
      <c r="I833" s="6" t="s">
        <v>100</v>
      </c>
      <c r="J833" s="6">
        <v>2</v>
      </c>
      <c r="K833" s="6">
        <v>12</v>
      </c>
      <c r="L833" s="6" t="s">
        <v>50</v>
      </c>
      <c r="M833" s="6" t="s">
        <v>177</v>
      </c>
      <c r="N833" s="6" t="s">
        <v>57</v>
      </c>
      <c r="O833" s="6" t="s">
        <v>237</v>
      </c>
      <c r="P833" s="10">
        <v>2.5</v>
      </c>
      <c r="Q833" s="10" t="str">
        <f t="shared" si="63"/>
        <v>0-5</v>
      </c>
      <c r="R833" s="6" t="s">
        <v>102</v>
      </c>
      <c r="S833" s="6">
        <v>7</v>
      </c>
      <c r="T833" t="s">
        <v>90</v>
      </c>
      <c r="U833" t="s">
        <v>66</v>
      </c>
      <c r="V833" t="s">
        <v>67</v>
      </c>
      <c r="W833" t="s">
        <v>56</v>
      </c>
      <c r="X833" s="6"/>
      <c r="AB833" s="11">
        <v>2</v>
      </c>
      <c r="AC833" s="11">
        <v>1</v>
      </c>
      <c r="AJ833" s="12">
        <f t="shared" si="64"/>
        <v>10</v>
      </c>
      <c r="AM833" s="14">
        <v>1.6199999999999999E-2</v>
      </c>
      <c r="AN833" s="14">
        <v>3.0251999999999999</v>
      </c>
      <c r="AO833" s="13">
        <f t="shared" si="65"/>
        <v>17.16781459850619</v>
      </c>
    </row>
    <row r="834" spans="1:43" ht="12.75" customHeight="1" x14ac:dyDescent="0.2">
      <c r="A834" s="6">
        <v>258</v>
      </c>
      <c r="B834" s="6">
        <v>8</v>
      </c>
      <c r="C834" s="7">
        <v>40168</v>
      </c>
      <c r="D834" s="6" t="s">
        <v>227</v>
      </c>
      <c r="E834" s="26" t="s">
        <v>228</v>
      </c>
      <c r="F834" s="27" t="s">
        <v>229</v>
      </c>
      <c r="G834" s="27" t="s">
        <v>154</v>
      </c>
      <c r="I834" s="6" t="s">
        <v>100</v>
      </c>
      <c r="J834" s="6">
        <v>2</v>
      </c>
      <c r="K834" s="6">
        <v>12</v>
      </c>
      <c r="L834" s="6" t="s">
        <v>50</v>
      </c>
      <c r="M834" s="6" t="s">
        <v>177</v>
      </c>
      <c r="N834" s="6" t="s">
        <v>57</v>
      </c>
      <c r="O834" s="6" t="s">
        <v>237</v>
      </c>
      <c r="P834" s="10">
        <v>2.5</v>
      </c>
      <c r="Q834" s="10" t="str">
        <f t="shared" ref="Q834:Q897" si="66">IF(P834&lt;=5,"0-5",IF(P834&lt;=10,"5-10",IF(P834&lt;=15,"10-15",IF(P834&lt;=20,"15-20",IF(P834&lt;=25,"20-25",IF(P834&lt;=30,"25-30",IF(P834&lt;=35,"30-35","35-40")))))))</f>
        <v>0-5</v>
      </c>
      <c r="R834" s="6" t="s">
        <v>102</v>
      </c>
      <c r="S834" s="6">
        <v>8</v>
      </c>
      <c r="T834" t="s">
        <v>139</v>
      </c>
      <c r="U834" t="s">
        <v>54</v>
      </c>
      <c r="V834" t="s">
        <v>63</v>
      </c>
      <c r="W834" t="s">
        <v>56</v>
      </c>
      <c r="X834" s="6"/>
      <c r="AB834" s="11">
        <v>6</v>
      </c>
      <c r="AJ834" s="12">
        <f t="shared" ref="AJ834:AJ897" si="67">((AA834*2.5)+(AB834*7.5)+(AC834*15)+(AD834*25)+(AE834*35)+(AF834*45)+(AG834*45)+(AH834*65)+(AI834*80))/SUM(AA834:AI834)</f>
        <v>7.5</v>
      </c>
      <c r="AK834">
        <f>AJ834/1.15476</f>
        <v>6.4948560739893999</v>
      </c>
      <c r="AM834" s="14">
        <v>3.9E-2</v>
      </c>
      <c r="AN834" s="14">
        <v>2.91</v>
      </c>
      <c r="AO834" s="13">
        <f t="shared" si="65"/>
        <v>13.724384715589805</v>
      </c>
    </row>
    <row r="835" spans="1:43" ht="12.75" customHeight="1" x14ac:dyDescent="0.2">
      <c r="A835" s="6">
        <v>258</v>
      </c>
      <c r="B835" s="6">
        <v>8</v>
      </c>
      <c r="C835" s="7">
        <v>40168</v>
      </c>
      <c r="D835" s="6" t="s">
        <v>227</v>
      </c>
      <c r="E835" s="26" t="s">
        <v>228</v>
      </c>
      <c r="F835" s="27" t="s">
        <v>229</v>
      </c>
      <c r="G835" s="27" t="s">
        <v>154</v>
      </c>
      <c r="I835" s="6" t="s">
        <v>100</v>
      </c>
      <c r="J835" s="6">
        <v>2</v>
      </c>
      <c r="K835" s="6">
        <v>12</v>
      </c>
      <c r="L835" s="6" t="s">
        <v>50</v>
      </c>
      <c r="M835" s="6" t="s">
        <v>177</v>
      </c>
      <c r="N835" s="6" t="s">
        <v>57</v>
      </c>
      <c r="O835" s="6" t="s">
        <v>237</v>
      </c>
      <c r="P835" s="10">
        <v>2.5</v>
      </c>
      <c r="Q835" s="10" t="str">
        <f t="shared" si="66"/>
        <v>0-5</v>
      </c>
      <c r="R835" s="6" t="s">
        <v>102</v>
      </c>
      <c r="S835" s="6">
        <v>9</v>
      </c>
      <c r="T835" t="s">
        <v>62</v>
      </c>
      <c r="U835" t="s">
        <v>54</v>
      </c>
      <c r="V835" t="s">
        <v>63</v>
      </c>
      <c r="W835" t="s">
        <v>56</v>
      </c>
      <c r="X835" s="6"/>
      <c r="AB835" s="11">
        <v>3</v>
      </c>
      <c r="AJ835" s="12">
        <f t="shared" si="67"/>
        <v>7.5</v>
      </c>
      <c r="AK835">
        <f>AJ835/1.08687</f>
        <v>6.9005492837229845</v>
      </c>
      <c r="AM835" s="14">
        <v>1.21E-2</v>
      </c>
      <c r="AN835" s="14">
        <v>3.161</v>
      </c>
      <c r="AO835" s="13">
        <f t="shared" si="65"/>
        <v>7.0608018500817282</v>
      </c>
    </row>
    <row r="836" spans="1:43" ht="12.75" customHeight="1" x14ac:dyDescent="0.2">
      <c r="A836" s="6">
        <v>258</v>
      </c>
      <c r="B836" s="6">
        <v>8</v>
      </c>
      <c r="C836" s="7">
        <v>40168</v>
      </c>
      <c r="D836" s="6" t="s">
        <v>227</v>
      </c>
      <c r="E836" s="26" t="s">
        <v>228</v>
      </c>
      <c r="F836" s="27" t="s">
        <v>229</v>
      </c>
      <c r="G836" s="27" t="s">
        <v>154</v>
      </c>
      <c r="I836" s="6" t="s">
        <v>100</v>
      </c>
      <c r="J836" s="6">
        <v>2</v>
      </c>
      <c r="K836" s="6">
        <v>12</v>
      </c>
      <c r="L836" s="6" t="s">
        <v>50</v>
      </c>
      <c r="M836" s="6" t="s">
        <v>177</v>
      </c>
      <c r="N836" s="6" t="s">
        <v>57</v>
      </c>
      <c r="O836" s="6" t="s">
        <v>237</v>
      </c>
      <c r="P836" s="10">
        <v>2.5</v>
      </c>
      <c r="Q836" s="10" t="str">
        <f t="shared" si="66"/>
        <v>0-5</v>
      </c>
      <c r="R836" s="6" t="s">
        <v>102</v>
      </c>
      <c r="S836" s="6">
        <v>10</v>
      </c>
      <c r="T836" s="19" t="s">
        <v>93</v>
      </c>
      <c r="U836" s="6" t="s">
        <v>54</v>
      </c>
      <c r="V836" s="6" t="s">
        <v>94</v>
      </c>
      <c r="W836" s="6" t="s">
        <v>95</v>
      </c>
      <c r="X836" s="6"/>
      <c r="AC836" s="11">
        <v>1</v>
      </c>
      <c r="AJ836" s="12">
        <f t="shared" si="67"/>
        <v>15</v>
      </c>
      <c r="AK836">
        <f>AJ836/1.21019</f>
        <v>12.394747932142886</v>
      </c>
      <c r="AM836" s="14">
        <v>2.0799999999999999E-2</v>
      </c>
      <c r="AN836" s="14">
        <v>3</v>
      </c>
      <c r="AO836" s="13">
        <f t="shared" si="65"/>
        <v>70.2</v>
      </c>
    </row>
    <row r="837" spans="1:43" ht="12.75" customHeight="1" x14ac:dyDescent="0.2">
      <c r="A837" s="6">
        <v>258</v>
      </c>
      <c r="B837" s="6">
        <v>8</v>
      </c>
      <c r="C837" s="7">
        <v>40168</v>
      </c>
      <c r="D837" s="6" t="s">
        <v>227</v>
      </c>
      <c r="E837" s="26" t="s">
        <v>228</v>
      </c>
      <c r="F837" s="27" t="s">
        <v>229</v>
      </c>
      <c r="G837" s="27" t="s">
        <v>154</v>
      </c>
      <c r="I837" s="6" t="s">
        <v>100</v>
      </c>
      <c r="J837" s="6">
        <v>2</v>
      </c>
      <c r="K837" s="6">
        <v>12</v>
      </c>
      <c r="L837" s="6" t="s">
        <v>50</v>
      </c>
      <c r="M837" s="6" t="s">
        <v>177</v>
      </c>
      <c r="N837" s="6" t="s">
        <v>57</v>
      </c>
      <c r="O837" s="6" t="s">
        <v>237</v>
      </c>
      <c r="P837" s="10">
        <v>2.5</v>
      </c>
      <c r="Q837" s="10" t="str">
        <f t="shared" si="66"/>
        <v>0-5</v>
      </c>
      <c r="R837" s="6" t="s">
        <v>102</v>
      </c>
      <c r="S837" s="6">
        <v>11</v>
      </c>
      <c r="T837" t="s">
        <v>134</v>
      </c>
      <c r="U837" s="6" t="s">
        <v>114</v>
      </c>
      <c r="V837" s="6" t="s">
        <v>135</v>
      </c>
      <c r="W837" s="6" t="s">
        <v>136</v>
      </c>
      <c r="X837" s="6"/>
      <c r="AC837" s="11">
        <v>1</v>
      </c>
      <c r="AJ837" s="12">
        <f t="shared" si="67"/>
        <v>15</v>
      </c>
      <c r="AM837" s="14">
        <v>3.4799999999999998E-2</v>
      </c>
      <c r="AN837" s="14">
        <v>2.85</v>
      </c>
      <c r="AO837" s="13">
        <f t="shared" si="65"/>
        <v>78.241889926693077</v>
      </c>
    </row>
    <row r="838" spans="1:43" ht="12.75" customHeight="1" x14ac:dyDescent="0.2">
      <c r="A838" s="6">
        <v>258</v>
      </c>
      <c r="B838" s="6">
        <v>8</v>
      </c>
      <c r="C838" s="7">
        <v>40168</v>
      </c>
      <c r="D838" s="6" t="s">
        <v>227</v>
      </c>
      <c r="E838" s="26" t="s">
        <v>228</v>
      </c>
      <c r="F838" s="27" t="s">
        <v>229</v>
      </c>
      <c r="G838" s="27" t="s">
        <v>154</v>
      </c>
      <c r="I838" s="6" t="s">
        <v>100</v>
      </c>
      <c r="J838" s="6">
        <v>2</v>
      </c>
      <c r="K838" s="6">
        <v>12</v>
      </c>
      <c r="L838" s="6" t="s">
        <v>50</v>
      </c>
      <c r="M838" s="6" t="s">
        <v>177</v>
      </c>
      <c r="N838" s="6" t="s">
        <v>57</v>
      </c>
      <c r="O838" s="6" t="s">
        <v>237</v>
      </c>
      <c r="P838" s="10">
        <v>2.5</v>
      </c>
      <c r="Q838" s="10" t="str">
        <f t="shared" si="66"/>
        <v>0-5</v>
      </c>
      <c r="R838" s="6" t="s">
        <v>102</v>
      </c>
      <c r="S838" s="6">
        <v>12</v>
      </c>
      <c r="T838" t="s">
        <v>165</v>
      </c>
      <c r="U838" s="10" t="s">
        <v>54</v>
      </c>
      <c r="V838" s="10" t="s">
        <v>86</v>
      </c>
      <c r="W838" s="10" t="s">
        <v>56</v>
      </c>
      <c r="X838" s="6"/>
      <c r="AB838" s="11">
        <v>1</v>
      </c>
      <c r="AJ838" s="12">
        <f t="shared" si="67"/>
        <v>7.5</v>
      </c>
      <c r="AM838" s="14">
        <v>8.3999999999999995E-3</v>
      </c>
      <c r="AN838" s="14">
        <v>3.2</v>
      </c>
      <c r="AO838" s="13">
        <f t="shared" si="65"/>
        <v>5.3024347008870292</v>
      </c>
    </row>
    <row r="839" spans="1:43" ht="12.75" customHeight="1" x14ac:dyDescent="0.2">
      <c r="A839" s="6">
        <v>258</v>
      </c>
      <c r="B839" s="6">
        <v>8</v>
      </c>
      <c r="C839" s="7">
        <v>40168</v>
      </c>
      <c r="D839" s="6" t="s">
        <v>227</v>
      </c>
      <c r="E839" s="26" t="s">
        <v>228</v>
      </c>
      <c r="F839" s="27" t="s">
        <v>229</v>
      </c>
      <c r="G839" s="27" t="s">
        <v>154</v>
      </c>
      <c r="I839" s="6" t="s">
        <v>100</v>
      </c>
      <c r="J839" s="6">
        <v>2</v>
      </c>
      <c r="K839" s="6">
        <v>12</v>
      </c>
      <c r="L839" s="6" t="s">
        <v>50</v>
      </c>
      <c r="M839" s="6" t="s">
        <v>177</v>
      </c>
      <c r="N839" s="6" t="s">
        <v>57</v>
      </c>
      <c r="O839" s="6" t="s">
        <v>237</v>
      </c>
      <c r="P839" s="10">
        <v>2.5</v>
      </c>
      <c r="Q839" s="10" t="str">
        <f t="shared" si="66"/>
        <v>0-5</v>
      </c>
      <c r="R839" s="6" t="s">
        <v>102</v>
      </c>
      <c r="S839" s="6">
        <v>13</v>
      </c>
      <c r="T839" t="s">
        <v>59</v>
      </c>
      <c r="U839" t="s">
        <v>54</v>
      </c>
      <c r="V839" t="s">
        <v>60</v>
      </c>
      <c r="W839" t="s">
        <v>56</v>
      </c>
      <c r="X839" s="6"/>
      <c r="AA839" s="11">
        <v>1</v>
      </c>
      <c r="AJ839" s="12">
        <f t="shared" si="67"/>
        <v>2.5</v>
      </c>
      <c r="AM839" s="14">
        <v>8.6999999999999994E-3</v>
      </c>
      <c r="AN839" s="14">
        <v>3.202</v>
      </c>
      <c r="AO839" s="13">
        <f t="shared" si="65"/>
        <v>0.16357734705077065</v>
      </c>
    </row>
    <row r="840" spans="1:43" ht="12.75" customHeight="1" x14ac:dyDescent="0.2">
      <c r="A840" s="6">
        <v>258</v>
      </c>
      <c r="B840" s="6">
        <v>8</v>
      </c>
      <c r="C840" s="7">
        <v>40168</v>
      </c>
      <c r="D840" s="6" t="s">
        <v>227</v>
      </c>
      <c r="E840" s="26" t="s">
        <v>228</v>
      </c>
      <c r="F840" s="27" t="s">
        <v>229</v>
      </c>
      <c r="G840" s="27" t="s">
        <v>154</v>
      </c>
      <c r="I840" s="6" t="s">
        <v>100</v>
      </c>
      <c r="J840" s="6">
        <v>2</v>
      </c>
      <c r="K840" s="6">
        <v>12</v>
      </c>
      <c r="L840" s="6" t="s">
        <v>50</v>
      </c>
      <c r="M840" s="6" t="s">
        <v>177</v>
      </c>
      <c r="N840" s="6" t="s">
        <v>57</v>
      </c>
      <c r="O840" s="6" t="s">
        <v>237</v>
      </c>
      <c r="P840" s="10">
        <v>2.5</v>
      </c>
      <c r="Q840" s="10" t="str">
        <f t="shared" si="66"/>
        <v>0-5</v>
      </c>
      <c r="R840" s="6" t="s">
        <v>102</v>
      </c>
      <c r="AJ840" s="12" t="e">
        <f t="shared" si="67"/>
        <v>#DIV/0!</v>
      </c>
      <c r="AO840" s="13" t="e">
        <f t="shared" si="65"/>
        <v>#DIV/0!</v>
      </c>
    </row>
    <row r="841" spans="1:43" ht="12.75" customHeight="1" x14ac:dyDescent="0.2">
      <c r="A841" s="6">
        <v>97</v>
      </c>
      <c r="B841" s="6">
        <v>6</v>
      </c>
      <c r="C841" s="7">
        <v>39888</v>
      </c>
      <c r="D841" s="6" t="s">
        <v>44</v>
      </c>
      <c r="E841" s="8" t="s">
        <v>254</v>
      </c>
      <c r="F841" s="9" t="s">
        <v>255</v>
      </c>
      <c r="G841" s="9" t="s">
        <v>154</v>
      </c>
      <c r="H841" s="9" t="s">
        <v>48</v>
      </c>
      <c r="I841" s="6" t="s">
        <v>49</v>
      </c>
      <c r="J841" s="6">
        <v>3</v>
      </c>
      <c r="K841" s="6">
        <v>1</v>
      </c>
      <c r="L841" s="6" t="s">
        <v>50</v>
      </c>
      <c r="M841" s="6" t="s">
        <v>177</v>
      </c>
      <c r="N841" s="6"/>
      <c r="O841" s="6"/>
      <c r="P841" s="10">
        <v>9</v>
      </c>
      <c r="Q841" s="10" t="str">
        <f t="shared" si="66"/>
        <v>5-10</v>
      </c>
      <c r="R841" s="6" t="s">
        <v>102</v>
      </c>
      <c r="S841" s="6">
        <v>1</v>
      </c>
      <c r="T841" t="s">
        <v>121</v>
      </c>
      <c r="U841" t="s">
        <v>54</v>
      </c>
      <c r="V841" t="s">
        <v>55</v>
      </c>
      <c r="W841" t="s">
        <v>56</v>
      </c>
      <c r="X841" s="6"/>
      <c r="Y841" s="6" t="s">
        <v>57</v>
      </c>
      <c r="Z841" s="6" t="s">
        <v>58</v>
      </c>
      <c r="AA841" s="11">
        <v>1</v>
      </c>
      <c r="AJ841" s="12">
        <f t="shared" si="67"/>
        <v>2.5</v>
      </c>
      <c r="AK841">
        <f>AJ841/1.08175</f>
        <v>2.3110700254217704</v>
      </c>
      <c r="AL841" s="13">
        <f t="shared" ref="AL841:AL904" si="68">SUM(AA841:AI841)</f>
        <v>1</v>
      </c>
      <c r="AM841" s="14">
        <v>1.4500000000000001E-2</v>
      </c>
      <c r="AN841" s="14">
        <v>3.0529999999999999</v>
      </c>
      <c r="AO841" s="13">
        <f t="shared" si="65"/>
        <v>0.23783668813637363</v>
      </c>
      <c r="AQ841" s="12">
        <f t="shared" ref="AQ841:AQ904" si="69">AL841/40</f>
        <v>2.5000000000000001E-2</v>
      </c>
    </row>
    <row r="842" spans="1:43" ht="12.75" customHeight="1" x14ac:dyDescent="0.2">
      <c r="A842" s="6">
        <v>97</v>
      </c>
      <c r="B842" s="6">
        <v>6</v>
      </c>
      <c r="C842" s="7">
        <v>39888</v>
      </c>
      <c r="D842" s="6" t="s">
        <v>44</v>
      </c>
      <c r="E842" s="8" t="s">
        <v>254</v>
      </c>
      <c r="F842" s="9" t="s">
        <v>255</v>
      </c>
      <c r="G842" s="9" t="s">
        <v>154</v>
      </c>
      <c r="H842" s="9" t="s">
        <v>48</v>
      </c>
      <c r="I842" s="6" t="s">
        <v>49</v>
      </c>
      <c r="J842" s="6">
        <v>3</v>
      </c>
      <c r="K842" s="6">
        <v>1</v>
      </c>
      <c r="L842" s="6" t="s">
        <v>50</v>
      </c>
      <c r="M842" s="6" t="s">
        <v>177</v>
      </c>
      <c r="N842" s="6"/>
      <c r="O842" s="6"/>
      <c r="P842" s="10">
        <v>9</v>
      </c>
      <c r="Q842" s="10" t="str">
        <f t="shared" si="66"/>
        <v>5-10</v>
      </c>
      <c r="R842" s="6" t="s">
        <v>102</v>
      </c>
      <c r="S842" s="6">
        <v>2</v>
      </c>
      <c r="T842" t="s">
        <v>179</v>
      </c>
      <c r="U842" t="s">
        <v>54</v>
      </c>
      <c r="V842" t="s">
        <v>55</v>
      </c>
      <c r="W842" t="s">
        <v>56</v>
      </c>
      <c r="X842" s="6"/>
      <c r="Y842" s="6" t="s">
        <v>57</v>
      </c>
      <c r="Z842" s="6" t="s">
        <v>58</v>
      </c>
      <c r="AA842" s="11">
        <v>1</v>
      </c>
      <c r="AJ842" s="12">
        <f t="shared" si="67"/>
        <v>2.5</v>
      </c>
      <c r="AL842" s="13">
        <f t="shared" si="68"/>
        <v>1</v>
      </c>
      <c r="AM842" s="14">
        <v>7.0000000000000001E-3</v>
      </c>
      <c r="AN842" s="14">
        <v>3.39</v>
      </c>
      <c r="AO842" s="13">
        <f t="shared" si="65"/>
        <v>0.1563560424508863</v>
      </c>
      <c r="AQ842" s="12">
        <f t="shared" si="69"/>
        <v>2.5000000000000001E-2</v>
      </c>
    </row>
    <row r="843" spans="1:43" ht="12.75" customHeight="1" x14ac:dyDescent="0.2">
      <c r="A843" s="6">
        <v>97</v>
      </c>
      <c r="B843" s="6">
        <v>6</v>
      </c>
      <c r="C843" s="7">
        <v>39888</v>
      </c>
      <c r="D843" s="6" t="s">
        <v>44</v>
      </c>
      <c r="E843" s="8" t="s">
        <v>254</v>
      </c>
      <c r="F843" s="9" t="s">
        <v>255</v>
      </c>
      <c r="G843" s="9" t="s">
        <v>154</v>
      </c>
      <c r="H843" s="9" t="s">
        <v>48</v>
      </c>
      <c r="I843" s="6" t="s">
        <v>49</v>
      </c>
      <c r="J843" s="6">
        <v>3</v>
      </c>
      <c r="K843" s="6">
        <v>1</v>
      </c>
      <c r="L843" s="6" t="s">
        <v>50</v>
      </c>
      <c r="M843" s="6" t="s">
        <v>177</v>
      </c>
      <c r="N843" s="6"/>
      <c r="O843" s="6"/>
      <c r="P843" s="10">
        <v>9</v>
      </c>
      <c r="Q843" s="10" t="str">
        <f t="shared" si="66"/>
        <v>5-10</v>
      </c>
      <c r="R843" s="6" t="s">
        <v>102</v>
      </c>
      <c r="S843" s="6">
        <v>3</v>
      </c>
      <c r="T843" t="s">
        <v>185</v>
      </c>
      <c r="U843" t="s">
        <v>69</v>
      </c>
      <c r="V843" t="s">
        <v>70</v>
      </c>
      <c r="W843" t="s">
        <v>56</v>
      </c>
      <c r="X843" s="6"/>
      <c r="Y843" s="6" t="s">
        <v>57</v>
      </c>
      <c r="Z843" s="6" t="s">
        <v>58</v>
      </c>
      <c r="AB843" s="11">
        <v>4</v>
      </c>
      <c r="AJ843" s="12">
        <f t="shared" si="67"/>
        <v>7.5</v>
      </c>
      <c r="AL843" s="13">
        <f t="shared" si="68"/>
        <v>4</v>
      </c>
      <c r="AM843" s="14">
        <v>1.2800000000000001E-2</v>
      </c>
      <c r="AN843" s="14">
        <v>3.0670000000000002</v>
      </c>
      <c r="AO843" s="13">
        <f t="shared" si="65"/>
        <v>6.180489379442994</v>
      </c>
      <c r="AQ843" s="12">
        <f t="shared" si="69"/>
        <v>0.1</v>
      </c>
    </row>
    <row r="844" spans="1:43" ht="12.75" customHeight="1" x14ac:dyDescent="0.2">
      <c r="A844" s="6">
        <v>97</v>
      </c>
      <c r="B844" s="6">
        <v>6</v>
      </c>
      <c r="C844" s="7">
        <v>39888</v>
      </c>
      <c r="D844" s="6" t="s">
        <v>44</v>
      </c>
      <c r="E844" s="8" t="s">
        <v>254</v>
      </c>
      <c r="F844" s="9" t="s">
        <v>255</v>
      </c>
      <c r="G844" s="9" t="s">
        <v>154</v>
      </c>
      <c r="H844" s="9" t="s">
        <v>48</v>
      </c>
      <c r="I844" s="6" t="s">
        <v>49</v>
      </c>
      <c r="J844" s="6">
        <v>3</v>
      </c>
      <c r="K844" s="6">
        <v>1</v>
      </c>
      <c r="L844" s="6" t="s">
        <v>50</v>
      </c>
      <c r="M844" s="6" t="s">
        <v>177</v>
      </c>
      <c r="N844" s="6"/>
      <c r="O844" s="6"/>
      <c r="P844" s="10">
        <v>9</v>
      </c>
      <c r="Q844" s="10" t="str">
        <f t="shared" si="66"/>
        <v>5-10</v>
      </c>
      <c r="R844" s="6" t="s">
        <v>102</v>
      </c>
      <c r="S844" s="6">
        <v>4</v>
      </c>
      <c r="T844" t="s">
        <v>53</v>
      </c>
      <c r="U844" t="s">
        <v>54</v>
      </c>
      <c r="V844" t="s">
        <v>55</v>
      </c>
      <c r="W844" t="s">
        <v>56</v>
      </c>
      <c r="X844" s="6"/>
      <c r="Y844" s="6" t="s">
        <v>57</v>
      </c>
      <c r="Z844" s="6" t="s">
        <v>58</v>
      </c>
      <c r="AA844" s="11">
        <v>5</v>
      </c>
      <c r="AB844" s="11">
        <v>2</v>
      </c>
      <c r="AC844" s="11">
        <v>3</v>
      </c>
      <c r="AJ844" s="12">
        <f t="shared" si="67"/>
        <v>7.25</v>
      </c>
      <c r="AL844" s="13">
        <f t="shared" si="68"/>
        <v>10</v>
      </c>
      <c r="AM844" s="14">
        <v>9.2999999999999992E-3</v>
      </c>
      <c r="AN844" s="14">
        <v>3.07</v>
      </c>
      <c r="AO844" s="13">
        <f t="shared" si="65"/>
        <v>4.0711830406578304</v>
      </c>
      <c r="AQ844" s="12">
        <f t="shared" si="69"/>
        <v>0.25</v>
      </c>
    </row>
    <row r="845" spans="1:43" ht="12.75" customHeight="1" x14ac:dyDescent="0.2">
      <c r="A845" s="6">
        <v>97</v>
      </c>
      <c r="B845" s="6">
        <v>6</v>
      </c>
      <c r="C845" s="7">
        <v>39888</v>
      </c>
      <c r="D845" s="6" t="s">
        <v>44</v>
      </c>
      <c r="E845" s="8" t="s">
        <v>254</v>
      </c>
      <c r="F845" s="9" t="s">
        <v>255</v>
      </c>
      <c r="G845" s="9" t="s">
        <v>154</v>
      </c>
      <c r="H845" s="9" t="s">
        <v>48</v>
      </c>
      <c r="I845" s="6" t="s">
        <v>49</v>
      </c>
      <c r="J845" s="6">
        <v>3</v>
      </c>
      <c r="K845" s="6">
        <v>1</v>
      </c>
      <c r="L845" s="6" t="s">
        <v>50</v>
      </c>
      <c r="M845" s="6" t="s">
        <v>177</v>
      </c>
      <c r="N845" s="6"/>
      <c r="O845" s="6"/>
      <c r="P845" s="10">
        <v>9</v>
      </c>
      <c r="Q845" s="10" t="str">
        <f t="shared" si="66"/>
        <v>5-10</v>
      </c>
      <c r="R845" s="6" t="s">
        <v>102</v>
      </c>
      <c r="S845" s="6">
        <v>5</v>
      </c>
      <c r="T845" t="s">
        <v>90</v>
      </c>
      <c r="U845" t="s">
        <v>66</v>
      </c>
      <c r="V845" t="s">
        <v>67</v>
      </c>
      <c r="W845" t="s">
        <v>56</v>
      </c>
      <c r="X845" s="6"/>
      <c r="Y845" s="10" t="s">
        <v>57</v>
      </c>
      <c r="Z845" s="10" t="s">
        <v>58</v>
      </c>
      <c r="AC845" s="11">
        <v>3</v>
      </c>
      <c r="AJ845" s="12">
        <f t="shared" si="67"/>
        <v>15</v>
      </c>
      <c r="AL845" s="13">
        <f t="shared" si="68"/>
        <v>3</v>
      </c>
      <c r="AM845" s="14">
        <v>1.6199999999999999E-2</v>
      </c>
      <c r="AN845" s="14">
        <v>3.0251999999999999</v>
      </c>
      <c r="AO845" s="13">
        <f t="shared" si="65"/>
        <v>58.536437970851551</v>
      </c>
      <c r="AQ845" s="12">
        <f t="shared" si="69"/>
        <v>7.4999999999999997E-2</v>
      </c>
    </row>
    <row r="846" spans="1:43" ht="12.75" customHeight="1" x14ac:dyDescent="0.2">
      <c r="A846" s="6">
        <v>97</v>
      </c>
      <c r="B846" s="6">
        <v>6</v>
      </c>
      <c r="C846" s="7">
        <v>39888</v>
      </c>
      <c r="D846" s="6" t="s">
        <v>44</v>
      </c>
      <c r="E846" s="8" t="s">
        <v>254</v>
      </c>
      <c r="F846" s="9" t="s">
        <v>255</v>
      </c>
      <c r="G846" s="9" t="s">
        <v>154</v>
      </c>
      <c r="H846" s="9" t="s">
        <v>48</v>
      </c>
      <c r="I846" s="6" t="s">
        <v>49</v>
      </c>
      <c r="J846" s="6">
        <v>3</v>
      </c>
      <c r="K846" s="6">
        <v>1</v>
      </c>
      <c r="L846" s="6" t="s">
        <v>50</v>
      </c>
      <c r="M846" s="6" t="s">
        <v>177</v>
      </c>
      <c r="N846" s="6"/>
      <c r="O846" s="6"/>
      <c r="P846" s="10">
        <v>9</v>
      </c>
      <c r="Q846" s="10" t="str">
        <f t="shared" si="66"/>
        <v>5-10</v>
      </c>
      <c r="R846" s="6" t="s">
        <v>102</v>
      </c>
      <c r="S846" s="6">
        <v>6</v>
      </c>
      <c r="T846" t="s">
        <v>80</v>
      </c>
      <c r="U846" t="s">
        <v>54</v>
      </c>
      <c r="V846" t="s">
        <v>81</v>
      </c>
      <c r="W846" t="s">
        <v>56</v>
      </c>
      <c r="X846" s="6"/>
      <c r="Y846" s="10" t="s">
        <v>57</v>
      </c>
      <c r="Z846" s="10" t="s">
        <v>61</v>
      </c>
      <c r="AC846" s="11">
        <v>1</v>
      </c>
      <c r="AJ846" s="12">
        <f t="shared" si="67"/>
        <v>15</v>
      </c>
      <c r="AK846">
        <f>AJ846/1.08</f>
        <v>13.888888888888888</v>
      </c>
      <c r="AL846" s="13">
        <f t="shared" si="68"/>
        <v>1</v>
      </c>
      <c r="AM846" s="14">
        <v>2.29E-2</v>
      </c>
      <c r="AN846" s="14">
        <v>2.9580000000000002</v>
      </c>
      <c r="AO846" s="13">
        <f t="shared" si="65"/>
        <v>68.97844927320179</v>
      </c>
      <c r="AQ846" s="12">
        <f t="shared" si="69"/>
        <v>2.5000000000000001E-2</v>
      </c>
    </row>
    <row r="847" spans="1:43" ht="12.75" customHeight="1" x14ac:dyDescent="0.2">
      <c r="A847" s="6">
        <v>97</v>
      </c>
      <c r="B847" s="6">
        <v>6</v>
      </c>
      <c r="C847" s="7">
        <v>39888</v>
      </c>
      <c r="D847" s="6" t="s">
        <v>44</v>
      </c>
      <c r="E847" s="8" t="s">
        <v>254</v>
      </c>
      <c r="F847" s="9" t="s">
        <v>255</v>
      </c>
      <c r="G847" s="9" t="s">
        <v>154</v>
      </c>
      <c r="H847" s="9" t="s">
        <v>48</v>
      </c>
      <c r="I847" s="6" t="s">
        <v>49</v>
      </c>
      <c r="J847" s="6">
        <v>3</v>
      </c>
      <c r="K847" s="6">
        <v>1</v>
      </c>
      <c r="L847" s="6" t="s">
        <v>50</v>
      </c>
      <c r="M847" s="6" t="s">
        <v>177</v>
      </c>
      <c r="N847" s="6"/>
      <c r="O847" s="6"/>
      <c r="P847" s="10">
        <v>9</v>
      </c>
      <c r="Q847" s="10" t="str">
        <f t="shared" si="66"/>
        <v>5-10</v>
      </c>
      <c r="R847" s="6" t="s">
        <v>102</v>
      </c>
      <c r="S847" s="6">
        <v>7</v>
      </c>
      <c r="T847" t="s">
        <v>130</v>
      </c>
      <c r="U847" t="s">
        <v>69</v>
      </c>
      <c r="V847" t="s">
        <v>70</v>
      </c>
      <c r="W847" t="s">
        <v>56</v>
      </c>
      <c r="X847" s="6"/>
      <c r="Y847" s="10" t="s">
        <v>57</v>
      </c>
      <c r="Z847" s="10" t="s">
        <v>61</v>
      </c>
      <c r="AB847" s="11">
        <v>1</v>
      </c>
      <c r="AJ847" s="12">
        <f t="shared" si="67"/>
        <v>7.5</v>
      </c>
      <c r="AL847" s="13">
        <f t="shared" si="68"/>
        <v>1</v>
      </c>
      <c r="AM847" s="14">
        <v>1.9400000000000001E-2</v>
      </c>
      <c r="AN847" s="14">
        <v>2.8527999999999998</v>
      </c>
      <c r="AO847" s="13">
        <f t="shared" si="65"/>
        <v>6.0838220437352977</v>
      </c>
      <c r="AQ847" s="12">
        <f t="shared" si="69"/>
        <v>2.5000000000000001E-2</v>
      </c>
    </row>
    <row r="848" spans="1:43" ht="12.75" customHeight="1" x14ac:dyDescent="0.2">
      <c r="A848" s="6">
        <v>97</v>
      </c>
      <c r="B848" s="6">
        <v>6</v>
      </c>
      <c r="C848" s="7">
        <v>39888</v>
      </c>
      <c r="D848" s="6" t="s">
        <v>44</v>
      </c>
      <c r="E848" s="8" t="s">
        <v>254</v>
      </c>
      <c r="F848" s="9" t="s">
        <v>255</v>
      </c>
      <c r="G848" s="9" t="s">
        <v>154</v>
      </c>
      <c r="H848" s="9" t="s">
        <v>48</v>
      </c>
      <c r="I848" s="6" t="s">
        <v>49</v>
      </c>
      <c r="J848" s="6">
        <v>3</v>
      </c>
      <c r="K848" s="6">
        <v>1</v>
      </c>
      <c r="L848" s="6" t="s">
        <v>50</v>
      </c>
      <c r="M848" s="6" t="s">
        <v>177</v>
      </c>
      <c r="N848" s="6"/>
      <c r="O848" s="6"/>
      <c r="P848" s="10">
        <v>9</v>
      </c>
      <c r="Q848" s="10" t="str">
        <f t="shared" si="66"/>
        <v>5-10</v>
      </c>
      <c r="R848" s="6" t="s">
        <v>102</v>
      </c>
      <c r="S848" s="6">
        <v>8</v>
      </c>
      <c r="T848" s="19" t="s">
        <v>85</v>
      </c>
      <c r="U848" s="6" t="s">
        <v>54</v>
      </c>
      <c r="V848" s="6" t="s">
        <v>86</v>
      </c>
      <c r="W848" s="6" t="s">
        <v>56</v>
      </c>
      <c r="X848" s="6"/>
      <c r="Y848" s="6" t="s">
        <v>57</v>
      </c>
      <c r="Z848" s="6" t="s">
        <v>61</v>
      </c>
      <c r="AA848" s="11">
        <v>1</v>
      </c>
      <c r="AJ848" s="12">
        <f t="shared" si="67"/>
        <v>2.5</v>
      </c>
      <c r="AL848" s="13">
        <f t="shared" si="68"/>
        <v>1</v>
      </c>
      <c r="AM848" s="14">
        <v>8.8999999999999999E-3</v>
      </c>
      <c r="AN848" s="14">
        <v>3</v>
      </c>
      <c r="AO848" s="13">
        <f t="shared" si="65"/>
        <v>0.13906250000000001</v>
      </c>
      <c r="AQ848" s="12">
        <f t="shared" si="69"/>
        <v>2.5000000000000001E-2</v>
      </c>
    </row>
    <row r="849" spans="1:43" ht="12.75" customHeight="1" x14ac:dyDescent="0.2">
      <c r="A849" s="6">
        <v>97</v>
      </c>
      <c r="B849" s="6">
        <v>6</v>
      </c>
      <c r="C849" s="7">
        <v>39888</v>
      </c>
      <c r="D849" s="6" t="s">
        <v>44</v>
      </c>
      <c r="E849" s="8" t="s">
        <v>254</v>
      </c>
      <c r="F849" s="9" t="s">
        <v>255</v>
      </c>
      <c r="G849" s="9" t="s">
        <v>154</v>
      </c>
      <c r="H849" s="9" t="s">
        <v>48</v>
      </c>
      <c r="I849" s="6" t="s">
        <v>49</v>
      </c>
      <c r="J849" s="6">
        <v>3</v>
      </c>
      <c r="K849" s="6">
        <v>1</v>
      </c>
      <c r="L849" s="6" t="s">
        <v>50</v>
      </c>
      <c r="M849" s="6" t="s">
        <v>177</v>
      </c>
      <c r="N849" s="6"/>
      <c r="O849" s="6"/>
      <c r="P849" s="10">
        <v>9</v>
      </c>
      <c r="Q849" s="10" t="str">
        <f t="shared" si="66"/>
        <v>5-10</v>
      </c>
      <c r="R849" s="6" t="s">
        <v>102</v>
      </c>
      <c r="S849" s="6">
        <v>9</v>
      </c>
      <c r="T849" t="s">
        <v>78</v>
      </c>
      <c r="U849" s="16" t="s">
        <v>75</v>
      </c>
      <c r="V849" t="s">
        <v>79</v>
      </c>
      <c r="W849" t="s">
        <v>56</v>
      </c>
      <c r="X849" s="6"/>
      <c r="Y849" s="10" t="s">
        <v>57</v>
      </c>
      <c r="Z849" s="10" t="s">
        <v>61</v>
      </c>
      <c r="AA849" s="11">
        <v>1</v>
      </c>
      <c r="AJ849" s="12">
        <f t="shared" si="67"/>
        <v>2.5</v>
      </c>
      <c r="AL849" s="13">
        <f t="shared" si="68"/>
        <v>1</v>
      </c>
      <c r="AM849" s="14">
        <v>1.09E-2</v>
      </c>
      <c r="AN849" s="14">
        <v>3.0249000000000001</v>
      </c>
      <c r="AO849" s="13">
        <f t="shared" si="65"/>
        <v>0.17424295598865394</v>
      </c>
      <c r="AQ849" s="12">
        <f t="shared" si="69"/>
        <v>2.5000000000000001E-2</v>
      </c>
    </row>
    <row r="850" spans="1:43" ht="12.75" customHeight="1" x14ac:dyDescent="0.2">
      <c r="A850" s="6">
        <v>98</v>
      </c>
      <c r="B850" s="6">
        <v>6</v>
      </c>
      <c r="C850" s="7">
        <v>39888</v>
      </c>
      <c r="D850" s="6" t="s">
        <v>44</v>
      </c>
      <c r="E850" s="8" t="s">
        <v>254</v>
      </c>
      <c r="F850" s="9" t="s">
        <v>255</v>
      </c>
      <c r="G850" s="9" t="s">
        <v>154</v>
      </c>
      <c r="H850" s="9" t="s">
        <v>48</v>
      </c>
      <c r="I850" s="6" t="s">
        <v>49</v>
      </c>
      <c r="J850" s="6">
        <v>3</v>
      </c>
      <c r="K850" s="6">
        <v>2</v>
      </c>
      <c r="L850" s="6" t="s">
        <v>50</v>
      </c>
      <c r="M850" s="6" t="s">
        <v>177</v>
      </c>
      <c r="N850" s="6"/>
      <c r="O850" s="6"/>
      <c r="P850" s="10">
        <v>9</v>
      </c>
      <c r="Q850" s="10" t="str">
        <f t="shared" si="66"/>
        <v>5-10</v>
      </c>
      <c r="R850" s="6" t="s">
        <v>159</v>
      </c>
      <c r="S850" s="6">
        <v>1</v>
      </c>
      <c r="T850" t="s">
        <v>118</v>
      </c>
      <c r="U850" t="s">
        <v>66</v>
      </c>
      <c r="V850" t="s">
        <v>119</v>
      </c>
      <c r="W850" t="s">
        <v>56</v>
      </c>
      <c r="X850" s="6"/>
      <c r="Y850" s="6" t="s">
        <v>57</v>
      </c>
      <c r="Z850" s="6" t="s">
        <v>61</v>
      </c>
      <c r="AC850" s="11">
        <v>1</v>
      </c>
      <c r="AD850" s="11">
        <v>1</v>
      </c>
      <c r="AJ850" s="12">
        <f t="shared" si="67"/>
        <v>20</v>
      </c>
      <c r="AK850" s="24">
        <f>AJ850/1.1</f>
        <v>18.18181818181818</v>
      </c>
      <c r="AL850" s="13">
        <f t="shared" si="68"/>
        <v>2</v>
      </c>
      <c r="AM850" s="14">
        <v>2.3599999999999999E-2</v>
      </c>
      <c r="AN850" s="14">
        <v>2.9750000000000001</v>
      </c>
      <c r="AO850" s="13">
        <f t="shared" si="65"/>
        <v>175.17665937335872</v>
      </c>
      <c r="AQ850" s="12">
        <f t="shared" si="69"/>
        <v>0.05</v>
      </c>
    </row>
    <row r="851" spans="1:43" ht="12.75" customHeight="1" x14ac:dyDescent="0.2">
      <c r="A851" s="6">
        <v>98</v>
      </c>
      <c r="B851" s="6">
        <v>6</v>
      </c>
      <c r="C851" s="7">
        <v>39888</v>
      </c>
      <c r="D851" s="6" t="s">
        <v>44</v>
      </c>
      <c r="E851" s="8" t="s">
        <v>254</v>
      </c>
      <c r="F851" s="9" t="s">
        <v>255</v>
      </c>
      <c r="G851" s="9" t="s">
        <v>154</v>
      </c>
      <c r="H851" s="9" t="s">
        <v>48</v>
      </c>
      <c r="I851" s="6" t="s">
        <v>49</v>
      </c>
      <c r="J851" s="6">
        <v>3</v>
      </c>
      <c r="K851" s="6">
        <v>2</v>
      </c>
      <c r="L851" s="6" t="s">
        <v>50</v>
      </c>
      <c r="M851" s="6" t="s">
        <v>177</v>
      </c>
      <c r="N851" s="6"/>
      <c r="O851" s="6"/>
      <c r="P851" s="10">
        <v>9</v>
      </c>
      <c r="Q851" s="10" t="str">
        <f t="shared" si="66"/>
        <v>5-10</v>
      </c>
      <c r="R851" s="6" t="s">
        <v>159</v>
      </c>
      <c r="S851" s="6">
        <v>2</v>
      </c>
      <c r="T851" t="s">
        <v>53</v>
      </c>
      <c r="U851" t="s">
        <v>54</v>
      </c>
      <c r="V851" t="s">
        <v>55</v>
      </c>
      <c r="W851" t="s">
        <v>56</v>
      </c>
      <c r="X851" s="6"/>
      <c r="Y851" s="6" t="s">
        <v>57</v>
      </c>
      <c r="Z851" s="6" t="s">
        <v>58</v>
      </c>
      <c r="AB851" s="11">
        <v>7</v>
      </c>
      <c r="AC851" s="11">
        <v>2</v>
      </c>
      <c r="AJ851" s="12">
        <f t="shared" si="67"/>
        <v>9.1666666666666661</v>
      </c>
      <c r="AL851" s="13">
        <f t="shared" si="68"/>
        <v>9</v>
      </c>
      <c r="AM851" s="14">
        <v>9.2999999999999992E-3</v>
      </c>
      <c r="AN851" s="14">
        <v>3.07</v>
      </c>
      <c r="AO851" s="13">
        <f t="shared" si="65"/>
        <v>8.3651179044338768</v>
      </c>
      <c r="AQ851" s="12">
        <f t="shared" si="69"/>
        <v>0.22500000000000001</v>
      </c>
    </row>
    <row r="852" spans="1:43" ht="12.75" customHeight="1" x14ac:dyDescent="0.2">
      <c r="A852" s="6">
        <v>98</v>
      </c>
      <c r="B852" s="6">
        <v>6</v>
      </c>
      <c r="C852" s="7">
        <v>39888</v>
      </c>
      <c r="D852" s="6" t="s">
        <v>44</v>
      </c>
      <c r="E852" s="8" t="s">
        <v>254</v>
      </c>
      <c r="F852" s="9" t="s">
        <v>255</v>
      </c>
      <c r="G852" s="9" t="s">
        <v>154</v>
      </c>
      <c r="H852" s="9" t="s">
        <v>48</v>
      </c>
      <c r="I852" s="6" t="s">
        <v>49</v>
      </c>
      <c r="J852" s="6">
        <v>3</v>
      </c>
      <c r="K852" s="6">
        <v>2</v>
      </c>
      <c r="L852" s="6" t="s">
        <v>50</v>
      </c>
      <c r="M852" s="6" t="s">
        <v>177</v>
      </c>
      <c r="N852" s="6"/>
      <c r="O852" s="6"/>
      <c r="P852" s="10">
        <v>9</v>
      </c>
      <c r="Q852" s="10" t="str">
        <f t="shared" si="66"/>
        <v>5-10</v>
      </c>
      <c r="R852" s="6" t="s">
        <v>159</v>
      </c>
      <c r="S852" s="6">
        <v>3</v>
      </c>
      <c r="T852" t="s">
        <v>130</v>
      </c>
      <c r="U852" t="s">
        <v>69</v>
      </c>
      <c r="V852" t="s">
        <v>70</v>
      </c>
      <c r="W852" t="s">
        <v>56</v>
      </c>
      <c r="X852" s="6"/>
      <c r="Y852" s="10" t="s">
        <v>57</v>
      </c>
      <c r="Z852" s="10" t="s">
        <v>61</v>
      </c>
      <c r="AA852" s="11">
        <v>1</v>
      </c>
      <c r="AB852" s="11">
        <v>2</v>
      </c>
      <c r="AJ852" s="12">
        <f t="shared" si="67"/>
        <v>5.833333333333333</v>
      </c>
      <c r="AL852" s="13">
        <f t="shared" si="68"/>
        <v>3</v>
      </c>
      <c r="AM852" s="14">
        <v>1.9400000000000001E-2</v>
      </c>
      <c r="AN852" s="14">
        <v>2.8527999999999998</v>
      </c>
      <c r="AO852" s="13">
        <f t="shared" si="65"/>
        <v>2.970360491594989</v>
      </c>
      <c r="AQ852" s="12">
        <f t="shared" si="69"/>
        <v>7.4999999999999997E-2</v>
      </c>
    </row>
    <row r="853" spans="1:43" ht="12.75" customHeight="1" x14ac:dyDescent="0.2">
      <c r="A853" s="6">
        <v>98</v>
      </c>
      <c r="B853" s="6">
        <v>6</v>
      </c>
      <c r="C853" s="7">
        <v>39888</v>
      </c>
      <c r="D853" s="6" t="s">
        <v>44</v>
      </c>
      <c r="E853" s="8" t="s">
        <v>254</v>
      </c>
      <c r="F853" s="9" t="s">
        <v>255</v>
      </c>
      <c r="G853" s="9" t="s">
        <v>154</v>
      </c>
      <c r="H853" s="9" t="s">
        <v>48</v>
      </c>
      <c r="I853" s="6" t="s">
        <v>49</v>
      </c>
      <c r="J853" s="6">
        <v>3</v>
      </c>
      <c r="K853" s="6">
        <v>2</v>
      </c>
      <c r="L853" s="6" t="s">
        <v>50</v>
      </c>
      <c r="M853" s="6" t="s">
        <v>177</v>
      </c>
      <c r="N853" s="6"/>
      <c r="O853" s="6"/>
      <c r="P853" s="10">
        <v>9</v>
      </c>
      <c r="Q853" s="10" t="str">
        <f t="shared" si="66"/>
        <v>5-10</v>
      </c>
      <c r="R853" s="6" t="s">
        <v>159</v>
      </c>
      <c r="S853" s="6">
        <v>4</v>
      </c>
      <c r="T853" t="s">
        <v>90</v>
      </c>
      <c r="U853" t="s">
        <v>66</v>
      </c>
      <c r="V853" t="s">
        <v>67</v>
      </c>
      <c r="W853" t="s">
        <v>56</v>
      </c>
      <c r="X853" s="6"/>
      <c r="Y853" s="10" t="s">
        <v>57</v>
      </c>
      <c r="Z853" s="10" t="s">
        <v>58</v>
      </c>
      <c r="AE853" s="11">
        <v>4</v>
      </c>
      <c r="AF853" s="11">
        <v>1</v>
      </c>
      <c r="AJ853" s="12">
        <f t="shared" si="67"/>
        <v>37</v>
      </c>
      <c r="AL853" s="13">
        <f t="shared" si="68"/>
        <v>5</v>
      </c>
      <c r="AM853" s="14">
        <v>1.6199999999999999E-2</v>
      </c>
      <c r="AN853" s="14">
        <v>3.0251999999999999</v>
      </c>
      <c r="AO853" s="13">
        <f t="shared" si="65"/>
        <v>898.74993129258917</v>
      </c>
      <c r="AQ853" s="12">
        <f t="shared" si="69"/>
        <v>0.125</v>
      </c>
    </row>
    <row r="854" spans="1:43" ht="12.75" customHeight="1" x14ac:dyDescent="0.2">
      <c r="A854" s="6">
        <v>98</v>
      </c>
      <c r="B854" s="6">
        <v>6</v>
      </c>
      <c r="C854" s="7">
        <v>39888</v>
      </c>
      <c r="D854" s="6" t="s">
        <v>44</v>
      </c>
      <c r="E854" s="8" t="s">
        <v>254</v>
      </c>
      <c r="F854" s="9" t="s">
        <v>255</v>
      </c>
      <c r="G854" s="9" t="s">
        <v>154</v>
      </c>
      <c r="H854" s="9" t="s">
        <v>48</v>
      </c>
      <c r="I854" s="6" t="s">
        <v>49</v>
      </c>
      <c r="J854" s="6">
        <v>3</v>
      </c>
      <c r="K854" s="6">
        <v>2</v>
      </c>
      <c r="L854" s="6" t="s">
        <v>50</v>
      </c>
      <c r="M854" s="6" t="s">
        <v>177</v>
      </c>
      <c r="N854" s="6"/>
      <c r="O854" s="6"/>
      <c r="P854" s="10">
        <v>9</v>
      </c>
      <c r="Q854" s="10" t="str">
        <f t="shared" si="66"/>
        <v>5-10</v>
      </c>
      <c r="R854" s="6" t="s">
        <v>159</v>
      </c>
      <c r="S854" s="6">
        <v>5</v>
      </c>
      <c r="T854" s="16" t="s">
        <v>71</v>
      </c>
      <c r="U854" s="6" t="s">
        <v>72</v>
      </c>
      <c r="V854" s="16" t="s">
        <v>73</v>
      </c>
      <c r="W854" s="16" t="s">
        <v>56</v>
      </c>
      <c r="X854" s="6"/>
      <c r="Y854" s="6" t="s">
        <v>57</v>
      </c>
      <c r="Z854" s="6" t="s">
        <v>61</v>
      </c>
      <c r="AC854" s="11">
        <v>1</v>
      </c>
      <c r="AJ854" s="12">
        <f t="shared" si="67"/>
        <v>15</v>
      </c>
      <c r="AL854" s="13">
        <f t="shared" si="68"/>
        <v>1</v>
      </c>
      <c r="AM854" s="14">
        <v>2.5100000000000001E-2</v>
      </c>
      <c r="AN854" s="14">
        <v>3.0760000000000001</v>
      </c>
      <c r="AO854" s="13">
        <f t="shared" si="65"/>
        <v>104.0711693471042</v>
      </c>
      <c r="AQ854" s="12">
        <f t="shared" si="69"/>
        <v>2.5000000000000001E-2</v>
      </c>
    </row>
    <row r="855" spans="1:43" ht="12.75" customHeight="1" x14ac:dyDescent="0.2">
      <c r="A855" s="6">
        <v>98</v>
      </c>
      <c r="B855" s="6">
        <v>6</v>
      </c>
      <c r="C855" s="7">
        <v>39888</v>
      </c>
      <c r="D855" s="6" t="s">
        <v>44</v>
      </c>
      <c r="E855" s="8" t="s">
        <v>254</v>
      </c>
      <c r="F855" s="9" t="s">
        <v>255</v>
      </c>
      <c r="G855" s="9" t="s">
        <v>154</v>
      </c>
      <c r="H855" s="9" t="s">
        <v>48</v>
      </c>
      <c r="I855" s="6" t="s">
        <v>49</v>
      </c>
      <c r="J855" s="6">
        <v>3</v>
      </c>
      <c r="K855" s="6">
        <v>2</v>
      </c>
      <c r="L855" s="6" t="s">
        <v>50</v>
      </c>
      <c r="M855" s="6" t="s">
        <v>177</v>
      </c>
      <c r="N855" s="6"/>
      <c r="O855" s="6"/>
      <c r="P855" s="10">
        <v>9</v>
      </c>
      <c r="Q855" s="10" t="str">
        <f t="shared" si="66"/>
        <v>5-10</v>
      </c>
      <c r="R855" s="6" t="s">
        <v>159</v>
      </c>
      <c r="S855" s="6">
        <v>6</v>
      </c>
      <c r="T855" t="s">
        <v>121</v>
      </c>
      <c r="U855" t="s">
        <v>54</v>
      </c>
      <c r="V855" t="s">
        <v>55</v>
      </c>
      <c r="W855" t="s">
        <v>56</v>
      </c>
      <c r="X855" s="6"/>
      <c r="Y855" s="6" t="s">
        <v>57</v>
      </c>
      <c r="Z855" s="6" t="s">
        <v>58</v>
      </c>
      <c r="AA855" s="11">
        <v>7</v>
      </c>
      <c r="AJ855" s="12">
        <f t="shared" si="67"/>
        <v>2.5</v>
      </c>
      <c r="AK855">
        <f>AJ855/1.08175</f>
        <v>2.3110700254217704</v>
      </c>
      <c r="AL855" s="13">
        <f t="shared" si="68"/>
        <v>7</v>
      </c>
      <c r="AM855" s="14">
        <v>1.4500000000000001E-2</v>
      </c>
      <c r="AN855" s="14">
        <v>3.0529999999999999</v>
      </c>
      <c r="AO855" s="13">
        <f t="shared" si="65"/>
        <v>0.23783668813637363</v>
      </c>
      <c r="AQ855" s="12">
        <f t="shared" si="69"/>
        <v>0.17499999999999999</v>
      </c>
    </row>
    <row r="856" spans="1:43" ht="12.75" customHeight="1" x14ac:dyDescent="0.2">
      <c r="A856" s="6">
        <v>98</v>
      </c>
      <c r="B856" s="6">
        <v>6</v>
      </c>
      <c r="C856" s="7">
        <v>39888</v>
      </c>
      <c r="D856" s="6" t="s">
        <v>44</v>
      </c>
      <c r="E856" s="8" t="s">
        <v>254</v>
      </c>
      <c r="F856" s="9" t="s">
        <v>255</v>
      </c>
      <c r="G856" s="9" t="s">
        <v>154</v>
      </c>
      <c r="H856" s="9" t="s">
        <v>48</v>
      </c>
      <c r="I856" s="6" t="s">
        <v>49</v>
      </c>
      <c r="J856" s="6">
        <v>3</v>
      </c>
      <c r="K856" s="6">
        <v>2</v>
      </c>
      <c r="L856" s="6" t="s">
        <v>50</v>
      </c>
      <c r="M856" s="6" t="s">
        <v>177</v>
      </c>
      <c r="N856" s="6"/>
      <c r="O856" s="6"/>
      <c r="P856" s="10">
        <v>9</v>
      </c>
      <c r="Q856" s="10" t="str">
        <f t="shared" si="66"/>
        <v>5-10</v>
      </c>
      <c r="R856" s="6" t="s">
        <v>159</v>
      </c>
      <c r="S856" s="6">
        <v>7</v>
      </c>
      <c r="T856" t="s">
        <v>140</v>
      </c>
      <c r="U856" t="s">
        <v>66</v>
      </c>
      <c r="V856" t="s">
        <v>119</v>
      </c>
      <c r="W856" t="s">
        <v>56</v>
      </c>
      <c r="X856" s="6"/>
      <c r="Y856" s="6" t="s">
        <v>57</v>
      </c>
      <c r="Z856" s="6" t="s">
        <v>61</v>
      </c>
      <c r="AC856" s="11">
        <v>2</v>
      </c>
      <c r="AD856" s="11">
        <v>2</v>
      </c>
      <c r="AJ856" s="12">
        <f t="shared" si="67"/>
        <v>20</v>
      </c>
      <c r="AK856" s="14">
        <f>AJ856/1.03416</f>
        <v>19.339367215904698</v>
      </c>
      <c r="AL856" s="13">
        <f t="shared" si="68"/>
        <v>4</v>
      </c>
      <c r="AM856" s="14">
        <v>2.2499999999999999E-2</v>
      </c>
      <c r="AN856" s="14">
        <v>3</v>
      </c>
      <c r="AO856" s="13">
        <f t="shared" si="65"/>
        <v>180</v>
      </c>
      <c r="AQ856" s="12">
        <f t="shared" si="69"/>
        <v>0.1</v>
      </c>
    </row>
    <row r="857" spans="1:43" ht="12.75" customHeight="1" x14ac:dyDescent="0.2">
      <c r="A857" s="6">
        <v>98</v>
      </c>
      <c r="B857" s="6">
        <v>6</v>
      </c>
      <c r="C857" s="7">
        <v>39888</v>
      </c>
      <c r="D857" s="6" t="s">
        <v>44</v>
      </c>
      <c r="E857" s="8" t="s">
        <v>254</v>
      </c>
      <c r="F857" s="9" t="s">
        <v>255</v>
      </c>
      <c r="G857" s="9" t="s">
        <v>154</v>
      </c>
      <c r="H857" s="9" t="s">
        <v>48</v>
      </c>
      <c r="I857" s="6" t="s">
        <v>49</v>
      </c>
      <c r="J857" s="6">
        <v>3</v>
      </c>
      <c r="K857" s="6">
        <v>2</v>
      </c>
      <c r="L857" s="6" t="s">
        <v>50</v>
      </c>
      <c r="M857" s="6" t="s">
        <v>177</v>
      </c>
      <c r="N857" s="6"/>
      <c r="O857" s="6"/>
      <c r="P857" s="10">
        <v>9</v>
      </c>
      <c r="Q857" s="10" t="str">
        <f t="shared" si="66"/>
        <v>5-10</v>
      </c>
      <c r="R857" s="6" t="s">
        <v>159</v>
      </c>
      <c r="S857" s="6">
        <v>8</v>
      </c>
      <c r="T857" t="s">
        <v>137</v>
      </c>
      <c r="U857" s="16" t="s">
        <v>75</v>
      </c>
      <c r="V857" t="s">
        <v>138</v>
      </c>
      <c r="W857" t="s">
        <v>56</v>
      </c>
      <c r="X857" s="6"/>
      <c r="Y857" s="10" t="s">
        <v>57</v>
      </c>
      <c r="Z857" s="10" t="s">
        <v>58</v>
      </c>
      <c r="AC857" s="11">
        <v>1</v>
      </c>
      <c r="AJ857" s="12">
        <f t="shared" si="67"/>
        <v>15</v>
      </c>
      <c r="AL857" s="13">
        <f t="shared" si="68"/>
        <v>1</v>
      </c>
      <c r="AM857" s="14">
        <v>2.0299999999999999E-2</v>
      </c>
      <c r="AN857" s="14">
        <v>3.1259999999999999</v>
      </c>
      <c r="AO857" s="13">
        <f t="shared" si="65"/>
        <v>96.373429469183648</v>
      </c>
      <c r="AQ857" s="12">
        <f t="shared" si="69"/>
        <v>2.5000000000000001E-2</v>
      </c>
    </row>
    <row r="858" spans="1:43" ht="12.75" customHeight="1" x14ac:dyDescent="0.2">
      <c r="A858" s="6">
        <v>98</v>
      </c>
      <c r="B858" s="6">
        <v>6</v>
      </c>
      <c r="C858" s="7">
        <v>39888</v>
      </c>
      <c r="D858" s="6" t="s">
        <v>44</v>
      </c>
      <c r="E858" s="8" t="s">
        <v>254</v>
      </c>
      <c r="F858" s="9" t="s">
        <v>255</v>
      </c>
      <c r="G858" s="9" t="s">
        <v>154</v>
      </c>
      <c r="H858" s="9" t="s">
        <v>48</v>
      </c>
      <c r="I858" s="6" t="s">
        <v>49</v>
      </c>
      <c r="J858" s="6">
        <v>3</v>
      </c>
      <c r="K858" s="6">
        <v>2</v>
      </c>
      <c r="L858" s="6" t="s">
        <v>50</v>
      </c>
      <c r="M858" s="6" t="s">
        <v>177</v>
      </c>
      <c r="N858" s="6"/>
      <c r="O858" s="6"/>
      <c r="P858" s="10">
        <v>9</v>
      </c>
      <c r="Q858" s="10" t="str">
        <f t="shared" si="66"/>
        <v>5-10</v>
      </c>
      <c r="R858" s="6" t="s">
        <v>159</v>
      </c>
      <c r="S858" s="6">
        <v>9</v>
      </c>
      <c r="T858" t="s">
        <v>62</v>
      </c>
      <c r="U858" t="s">
        <v>54</v>
      </c>
      <c r="V858" t="s">
        <v>63</v>
      </c>
      <c r="W858" t="s">
        <v>56</v>
      </c>
      <c r="X858" s="6"/>
      <c r="Y858" s="6" t="s">
        <v>57</v>
      </c>
      <c r="Z858" s="6" t="s">
        <v>64</v>
      </c>
      <c r="AE858" s="11">
        <v>1</v>
      </c>
      <c r="AJ858" s="12">
        <f t="shared" si="67"/>
        <v>35</v>
      </c>
      <c r="AL858" s="13">
        <f t="shared" si="68"/>
        <v>1</v>
      </c>
      <c r="AM858" s="13">
        <v>1.32E-2</v>
      </c>
      <c r="AN858" s="13">
        <v>3.4356</v>
      </c>
      <c r="AO858" s="13">
        <f t="shared" si="65"/>
        <v>2663.0180148545774</v>
      </c>
      <c r="AQ858" s="12">
        <f t="shared" si="69"/>
        <v>2.5000000000000001E-2</v>
      </c>
    </row>
    <row r="859" spans="1:43" ht="12.75" customHeight="1" x14ac:dyDescent="0.2">
      <c r="A859" s="6">
        <v>98</v>
      </c>
      <c r="B859" s="6">
        <v>6</v>
      </c>
      <c r="C859" s="7">
        <v>39888</v>
      </c>
      <c r="D859" s="6" t="s">
        <v>44</v>
      </c>
      <c r="E859" s="8" t="s">
        <v>254</v>
      </c>
      <c r="F859" s="9" t="s">
        <v>255</v>
      </c>
      <c r="G859" s="9" t="s">
        <v>154</v>
      </c>
      <c r="H859" s="9" t="s">
        <v>48</v>
      </c>
      <c r="I859" s="6" t="s">
        <v>49</v>
      </c>
      <c r="J859" s="6">
        <v>3</v>
      </c>
      <c r="K859" s="6">
        <v>2</v>
      </c>
      <c r="L859" s="6" t="s">
        <v>50</v>
      </c>
      <c r="M859" s="6" t="s">
        <v>177</v>
      </c>
      <c r="N859" s="6"/>
      <c r="O859" s="6"/>
      <c r="P859" s="10">
        <v>9</v>
      </c>
      <c r="Q859" s="10" t="str">
        <f t="shared" si="66"/>
        <v>5-10</v>
      </c>
      <c r="R859" s="6" t="s">
        <v>159</v>
      </c>
      <c r="S859" s="6">
        <v>10</v>
      </c>
      <c r="T859" t="s">
        <v>164</v>
      </c>
      <c r="U859" t="s">
        <v>162</v>
      </c>
      <c r="V859" t="s">
        <v>163</v>
      </c>
      <c r="W859" t="s">
        <v>56</v>
      </c>
      <c r="X859" s="6"/>
      <c r="Y859" s="10" t="s">
        <v>57</v>
      </c>
      <c r="Z859" s="10" t="s">
        <v>61</v>
      </c>
      <c r="AC859" s="11">
        <v>1</v>
      </c>
      <c r="AJ859" s="12">
        <f t="shared" si="67"/>
        <v>15</v>
      </c>
      <c r="AL859" s="13">
        <f t="shared" si="68"/>
        <v>1</v>
      </c>
      <c r="AM859" s="14">
        <v>1.5599999999999999E-2</v>
      </c>
      <c r="AN859" s="14">
        <v>3.13</v>
      </c>
      <c r="AO859" s="13">
        <f t="shared" si="65"/>
        <v>74.866966963985149</v>
      </c>
      <c r="AQ859" s="12">
        <f t="shared" si="69"/>
        <v>2.5000000000000001E-2</v>
      </c>
    </row>
    <row r="860" spans="1:43" ht="12.75" customHeight="1" x14ac:dyDescent="0.2">
      <c r="A860" s="6">
        <v>98</v>
      </c>
      <c r="B860" s="6">
        <v>6</v>
      </c>
      <c r="C860" s="7">
        <v>39888</v>
      </c>
      <c r="D860" s="6" t="s">
        <v>44</v>
      </c>
      <c r="E860" s="8" t="s">
        <v>254</v>
      </c>
      <c r="F860" s="9" t="s">
        <v>255</v>
      </c>
      <c r="G860" s="9" t="s">
        <v>154</v>
      </c>
      <c r="H860" s="9" t="s">
        <v>48</v>
      </c>
      <c r="I860" s="6" t="s">
        <v>49</v>
      </c>
      <c r="J860" s="6">
        <v>3</v>
      </c>
      <c r="K860" s="6">
        <v>2</v>
      </c>
      <c r="L860" s="6" t="s">
        <v>50</v>
      </c>
      <c r="M860" s="6" t="s">
        <v>177</v>
      </c>
      <c r="N860" s="6"/>
      <c r="O860" s="6"/>
      <c r="P860" s="10">
        <v>9</v>
      </c>
      <c r="Q860" s="10" t="str">
        <f t="shared" si="66"/>
        <v>5-10</v>
      </c>
      <c r="R860" s="6" t="s">
        <v>159</v>
      </c>
      <c r="S860" s="6">
        <v>11</v>
      </c>
      <c r="T860" t="s">
        <v>179</v>
      </c>
      <c r="U860" t="s">
        <v>54</v>
      </c>
      <c r="V860" t="s">
        <v>55</v>
      </c>
      <c r="W860" t="s">
        <v>56</v>
      </c>
      <c r="X860" s="6"/>
      <c r="Y860" s="6" t="s">
        <v>57</v>
      </c>
      <c r="Z860" s="6" t="s">
        <v>58</v>
      </c>
      <c r="AA860" s="11">
        <v>3</v>
      </c>
      <c r="AJ860" s="12">
        <f t="shared" si="67"/>
        <v>2.5</v>
      </c>
      <c r="AL860" s="13">
        <f t="shared" si="68"/>
        <v>3</v>
      </c>
      <c r="AM860" s="14">
        <v>7.0000000000000001E-3</v>
      </c>
      <c r="AN860" s="14">
        <v>3.39</v>
      </c>
      <c r="AO860" s="13">
        <f t="shared" si="65"/>
        <v>0.1563560424508863</v>
      </c>
      <c r="AQ860" s="12">
        <f t="shared" si="69"/>
        <v>7.4999999999999997E-2</v>
      </c>
    </row>
    <row r="861" spans="1:43" ht="12.75" customHeight="1" x14ac:dyDescent="0.2">
      <c r="A861" s="6">
        <v>98</v>
      </c>
      <c r="B861" s="6">
        <v>6</v>
      </c>
      <c r="C861" s="7">
        <v>39888</v>
      </c>
      <c r="D861" s="6" t="s">
        <v>44</v>
      </c>
      <c r="E861" s="8" t="s">
        <v>254</v>
      </c>
      <c r="F861" s="9" t="s">
        <v>255</v>
      </c>
      <c r="G861" s="9" t="s">
        <v>154</v>
      </c>
      <c r="H861" s="9" t="s">
        <v>48</v>
      </c>
      <c r="I861" s="6" t="s">
        <v>49</v>
      </c>
      <c r="J861" s="6">
        <v>3</v>
      </c>
      <c r="K861" s="6">
        <v>2</v>
      </c>
      <c r="L861" s="6" t="s">
        <v>50</v>
      </c>
      <c r="M861" s="6" t="s">
        <v>177</v>
      </c>
      <c r="N861" s="6"/>
      <c r="O861" s="6"/>
      <c r="P861" s="10">
        <v>9</v>
      </c>
      <c r="Q861" s="10" t="str">
        <f t="shared" si="66"/>
        <v>5-10</v>
      </c>
      <c r="R861" s="6" t="s">
        <v>159</v>
      </c>
      <c r="S861" s="6">
        <v>12</v>
      </c>
      <c r="T861" t="s">
        <v>256</v>
      </c>
      <c r="U861" t="s">
        <v>66</v>
      </c>
      <c r="V861" t="s">
        <v>67</v>
      </c>
      <c r="W861" t="s">
        <v>56</v>
      </c>
      <c r="X861" s="6"/>
      <c r="Y861" s="10" t="s">
        <v>57</v>
      </c>
      <c r="Z861" s="10" t="s">
        <v>61</v>
      </c>
      <c r="AB861" s="11">
        <v>1</v>
      </c>
      <c r="AJ861" s="12">
        <f t="shared" si="67"/>
        <v>7.5</v>
      </c>
      <c r="AL861" s="13">
        <f t="shared" si="68"/>
        <v>1</v>
      </c>
      <c r="AM861" s="14">
        <v>1.6199999999999999E-2</v>
      </c>
      <c r="AN861" s="14">
        <v>3.0251999999999999</v>
      </c>
      <c r="AO861" s="13">
        <f t="shared" si="65"/>
        <v>7.1903552614113293</v>
      </c>
      <c r="AQ861" s="12">
        <f t="shared" si="69"/>
        <v>2.5000000000000001E-2</v>
      </c>
    </row>
    <row r="862" spans="1:43" ht="12.75" customHeight="1" x14ac:dyDescent="0.2">
      <c r="A862" s="6">
        <v>98</v>
      </c>
      <c r="B862" s="6">
        <v>6</v>
      </c>
      <c r="C862" s="7">
        <v>39888</v>
      </c>
      <c r="D862" s="6" t="s">
        <v>44</v>
      </c>
      <c r="E862" s="8" t="s">
        <v>254</v>
      </c>
      <c r="F862" s="9" t="s">
        <v>255</v>
      </c>
      <c r="G862" s="9" t="s">
        <v>154</v>
      </c>
      <c r="H862" s="9" t="s">
        <v>48</v>
      </c>
      <c r="I862" s="6" t="s">
        <v>49</v>
      </c>
      <c r="J862" s="6">
        <v>3</v>
      </c>
      <c r="K862" s="6">
        <v>2</v>
      </c>
      <c r="L862" s="6" t="s">
        <v>50</v>
      </c>
      <c r="M862" s="6" t="s">
        <v>177</v>
      </c>
      <c r="N862" s="6"/>
      <c r="O862" s="6"/>
      <c r="P862" s="10">
        <v>9</v>
      </c>
      <c r="Q862" s="10" t="str">
        <f t="shared" si="66"/>
        <v>5-10</v>
      </c>
      <c r="R862" s="6" t="s">
        <v>159</v>
      </c>
      <c r="S862" s="6">
        <v>13</v>
      </c>
      <c r="T862" t="s">
        <v>200</v>
      </c>
      <c r="U862" t="s">
        <v>69</v>
      </c>
      <c r="V862" t="s">
        <v>70</v>
      </c>
      <c r="W862" t="s">
        <v>56</v>
      </c>
      <c r="X862" s="6"/>
      <c r="Y862" s="10" t="s">
        <v>57</v>
      </c>
      <c r="Z862" s="10" t="s">
        <v>61</v>
      </c>
      <c r="AD862" s="11">
        <v>1</v>
      </c>
      <c r="AJ862" s="12">
        <f t="shared" si="67"/>
        <v>25</v>
      </c>
      <c r="AL862" s="13">
        <f t="shared" si="68"/>
        <v>1</v>
      </c>
      <c r="AM862" s="14">
        <v>1.5299999999999999E-2</v>
      </c>
      <c r="AN862" s="14">
        <v>3.0038</v>
      </c>
      <c r="AO862" s="13">
        <f t="shared" si="65"/>
        <v>242.00460433547849</v>
      </c>
      <c r="AQ862" s="12">
        <f t="shared" si="69"/>
        <v>2.5000000000000001E-2</v>
      </c>
    </row>
    <row r="863" spans="1:43" ht="12.75" customHeight="1" x14ac:dyDescent="0.2">
      <c r="A863" s="6">
        <v>98</v>
      </c>
      <c r="B863" s="6">
        <v>6</v>
      </c>
      <c r="C863" s="7">
        <v>39888</v>
      </c>
      <c r="D863" s="6" t="s">
        <v>44</v>
      </c>
      <c r="E863" s="8" t="s">
        <v>254</v>
      </c>
      <c r="F863" s="9" t="s">
        <v>255</v>
      </c>
      <c r="G863" s="9" t="s">
        <v>154</v>
      </c>
      <c r="H863" s="9" t="s">
        <v>48</v>
      </c>
      <c r="I863" s="6" t="s">
        <v>49</v>
      </c>
      <c r="J863" s="6">
        <v>3</v>
      </c>
      <c r="K863" s="6">
        <v>2</v>
      </c>
      <c r="L863" s="6" t="s">
        <v>50</v>
      </c>
      <c r="M863" s="6" t="s">
        <v>177</v>
      </c>
      <c r="N863" s="6"/>
      <c r="O863" s="6"/>
      <c r="P863" s="10">
        <v>9</v>
      </c>
      <c r="Q863" s="10" t="str">
        <f t="shared" si="66"/>
        <v>5-10</v>
      </c>
      <c r="R863" s="6" t="s">
        <v>159</v>
      </c>
      <c r="S863" s="6">
        <v>14</v>
      </c>
      <c r="T863" s="16" t="s">
        <v>160</v>
      </c>
      <c r="U863" t="s">
        <v>54</v>
      </c>
      <c r="V863" s="16" t="s">
        <v>63</v>
      </c>
      <c r="W863" s="16" t="s">
        <v>56</v>
      </c>
      <c r="X863" s="6"/>
      <c r="Y863" s="6" t="s">
        <v>57</v>
      </c>
      <c r="Z863" s="6" t="s">
        <v>58</v>
      </c>
      <c r="AB863" s="11">
        <v>1</v>
      </c>
      <c r="AJ863" s="12">
        <f t="shared" si="67"/>
        <v>7.5</v>
      </c>
      <c r="AK863" s="14">
        <f>AJ863/1.11359</f>
        <v>6.7349742723982793</v>
      </c>
      <c r="AL863" s="13">
        <f t="shared" si="68"/>
        <v>1</v>
      </c>
      <c r="AM863" s="14">
        <v>1.4800000000000001E-2</v>
      </c>
      <c r="AN863" s="14">
        <v>3.1669999999999998</v>
      </c>
      <c r="AO863" s="13">
        <f t="shared" si="65"/>
        <v>8.7413948245631392</v>
      </c>
      <c r="AQ863" s="12">
        <f t="shared" si="69"/>
        <v>2.5000000000000001E-2</v>
      </c>
    </row>
    <row r="864" spans="1:43" ht="12.75" customHeight="1" x14ac:dyDescent="0.2">
      <c r="A864" s="6">
        <v>98</v>
      </c>
      <c r="B864" s="6">
        <v>6</v>
      </c>
      <c r="C864" s="7">
        <v>39888</v>
      </c>
      <c r="D864" s="6" t="s">
        <v>44</v>
      </c>
      <c r="E864" s="8" t="s">
        <v>254</v>
      </c>
      <c r="F864" s="9" t="s">
        <v>255</v>
      </c>
      <c r="G864" s="9" t="s">
        <v>154</v>
      </c>
      <c r="H864" s="9" t="s">
        <v>48</v>
      </c>
      <c r="I864" s="6" t="s">
        <v>49</v>
      </c>
      <c r="J864" s="6">
        <v>3</v>
      </c>
      <c r="K864" s="6">
        <v>2</v>
      </c>
      <c r="L864" s="6" t="s">
        <v>50</v>
      </c>
      <c r="M864" s="6" t="s">
        <v>177</v>
      </c>
      <c r="N864" s="6"/>
      <c r="O864" s="6"/>
      <c r="P864" s="10">
        <v>9</v>
      </c>
      <c r="Q864" s="10" t="str">
        <f t="shared" si="66"/>
        <v>5-10</v>
      </c>
      <c r="R864" s="6" t="s">
        <v>159</v>
      </c>
      <c r="S864" s="6">
        <v>15</v>
      </c>
      <c r="T864" t="s">
        <v>169</v>
      </c>
      <c r="U864" s="6" t="s">
        <v>54</v>
      </c>
      <c r="V864" s="6" t="s">
        <v>86</v>
      </c>
      <c r="W864" s="6" t="s">
        <v>56</v>
      </c>
      <c r="X864" s="6"/>
      <c r="Y864" s="6" t="s">
        <v>57</v>
      </c>
      <c r="Z864" s="6" t="s">
        <v>61</v>
      </c>
      <c r="AA864" s="11">
        <v>1</v>
      </c>
      <c r="AJ864" s="12">
        <f t="shared" si="67"/>
        <v>2.5</v>
      </c>
      <c r="AL864" s="13">
        <f t="shared" si="68"/>
        <v>1</v>
      </c>
      <c r="AM864" s="14">
        <v>1.2200000000000001E-2</v>
      </c>
      <c r="AN864" s="14">
        <v>2.95</v>
      </c>
      <c r="AO864" s="13">
        <f t="shared" si="65"/>
        <v>0.18208864169091182</v>
      </c>
      <c r="AQ864" s="12">
        <f t="shared" si="69"/>
        <v>2.5000000000000001E-2</v>
      </c>
    </row>
    <row r="865" spans="1:46" s="17" customFormat="1" ht="12.75" customHeight="1" x14ac:dyDescent="0.2">
      <c r="A865" s="6">
        <v>98</v>
      </c>
      <c r="B865" s="6">
        <v>6</v>
      </c>
      <c r="C865" s="7">
        <v>39888</v>
      </c>
      <c r="D865" s="6" t="s">
        <v>44</v>
      </c>
      <c r="E865" s="8" t="s">
        <v>254</v>
      </c>
      <c r="F865" s="9" t="s">
        <v>255</v>
      </c>
      <c r="G865" s="9" t="s">
        <v>154</v>
      </c>
      <c r="H865" s="9" t="s">
        <v>48</v>
      </c>
      <c r="I865" s="6" t="s">
        <v>49</v>
      </c>
      <c r="J865" s="6">
        <v>3</v>
      </c>
      <c r="K865" s="6">
        <v>2</v>
      </c>
      <c r="L865" s="6" t="s">
        <v>50</v>
      </c>
      <c r="M865" s="6" t="s">
        <v>177</v>
      </c>
      <c r="N865" s="6"/>
      <c r="O865" s="6"/>
      <c r="P865" s="10">
        <v>9</v>
      </c>
      <c r="Q865" s="10" t="str">
        <f t="shared" si="66"/>
        <v>5-10</v>
      </c>
      <c r="R865" s="6" t="s">
        <v>159</v>
      </c>
      <c r="S865" s="6">
        <v>16</v>
      </c>
      <c r="T865" s="19" t="s">
        <v>85</v>
      </c>
      <c r="U865" s="6" t="s">
        <v>54</v>
      </c>
      <c r="V865" s="6" t="s">
        <v>86</v>
      </c>
      <c r="W865" s="6" t="s">
        <v>56</v>
      </c>
      <c r="X865" s="6"/>
      <c r="Y865" s="6" t="s">
        <v>57</v>
      </c>
      <c r="Z865" s="6" t="s">
        <v>61</v>
      </c>
      <c r="AA865" s="11">
        <v>1</v>
      </c>
      <c r="AB865" s="11"/>
      <c r="AC865" s="11"/>
      <c r="AD865" s="11"/>
      <c r="AE865" s="11"/>
      <c r="AF865" s="11"/>
      <c r="AG865" s="11"/>
      <c r="AH865" s="11"/>
      <c r="AI865" s="11"/>
      <c r="AJ865" s="12">
        <f t="shared" si="67"/>
        <v>2.5</v>
      </c>
      <c r="AK865" s="12"/>
      <c r="AL865" s="13">
        <f t="shared" si="68"/>
        <v>1</v>
      </c>
      <c r="AM865" s="14">
        <v>8.8999999999999999E-3</v>
      </c>
      <c r="AN865" s="14">
        <v>3</v>
      </c>
      <c r="AO865" s="13">
        <f t="shared" si="65"/>
        <v>0.13906250000000001</v>
      </c>
      <c r="AP865" s="13"/>
      <c r="AQ865" s="12">
        <f t="shared" si="69"/>
        <v>2.5000000000000001E-2</v>
      </c>
      <c r="AR865" s="12"/>
      <c r="AS865" s="12"/>
      <c r="AT865" s="15"/>
    </row>
    <row r="866" spans="1:46" ht="12.75" customHeight="1" x14ac:dyDescent="0.2">
      <c r="A866" s="6">
        <v>98</v>
      </c>
      <c r="B866" s="6">
        <v>6</v>
      </c>
      <c r="C866" s="7">
        <v>39888</v>
      </c>
      <c r="D866" s="6" t="s">
        <v>44</v>
      </c>
      <c r="E866" s="8" t="s">
        <v>254</v>
      </c>
      <c r="F866" s="9" t="s">
        <v>255</v>
      </c>
      <c r="G866" s="9" t="s">
        <v>154</v>
      </c>
      <c r="H866" s="9" t="s">
        <v>48</v>
      </c>
      <c r="I866" s="6" t="s">
        <v>49</v>
      </c>
      <c r="J866" s="6">
        <v>3</v>
      </c>
      <c r="K866" s="6">
        <v>2</v>
      </c>
      <c r="L866" s="6" t="s">
        <v>50</v>
      </c>
      <c r="M866" s="6" t="s">
        <v>177</v>
      </c>
      <c r="N866" s="6"/>
      <c r="O866" s="6"/>
      <c r="P866" s="10">
        <v>9</v>
      </c>
      <c r="Q866" s="10" t="str">
        <f t="shared" si="66"/>
        <v>5-10</v>
      </c>
      <c r="R866" s="6" t="s">
        <v>159</v>
      </c>
      <c r="S866" s="6">
        <v>17</v>
      </c>
      <c r="T866" t="s">
        <v>257</v>
      </c>
      <c r="U866" t="s">
        <v>54</v>
      </c>
      <c r="V866" t="s">
        <v>258</v>
      </c>
      <c r="W866" t="s">
        <v>56</v>
      </c>
      <c r="X866" s="6"/>
      <c r="Y866" s="6" t="s">
        <v>117</v>
      </c>
      <c r="Z866" s="6" t="s">
        <v>58</v>
      </c>
      <c r="AA866" s="11">
        <v>1</v>
      </c>
      <c r="AJ866" s="12">
        <f t="shared" si="67"/>
        <v>2.5</v>
      </c>
      <c r="AL866" s="13">
        <f t="shared" si="68"/>
        <v>1</v>
      </c>
      <c r="AM866" s="14">
        <v>9.1000000000000004E-3</v>
      </c>
      <c r="AN866" s="14">
        <v>3</v>
      </c>
      <c r="AO866" s="13">
        <f t="shared" si="65"/>
        <v>0.14218749999999999</v>
      </c>
      <c r="AQ866" s="12">
        <f t="shared" si="69"/>
        <v>2.5000000000000001E-2</v>
      </c>
    </row>
    <row r="867" spans="1:46" ht="12.75" customHeight="1" x14ac:dyDescent="0.2">
      <c r="A867" s="6">
        <v>99</v>
      </c>
      <c r="B867" s="6">
        <v>6</v>
      </c>
      <c r="C867" s="7">
        <v>39888</v>
      </c>
      <c r="D867" s="6" t="s">
        <v>44</v>
      </c>
      <c r="E867" s="8" t="s">
        <v>254</v>
      </c>
      <c r="F867" s="9" t="s">
        <v>255</v>
      </c>
      <c r="G867" s="9" t="s">
        <v>154</v>
      </c>
      <c r="H867" s="9" t="s">
        <v>48</v>
      </c>
      <c r="I867" s="6" t="s">
        <v>49</v>
      </c>
      <c r="J867" s="6">
        <v>3</v>
      </c>
      <c r="K867" s="6">
        <v>3</v>
      </c>
      <c r="L867" s="6" t="s">
        <v>50</v>
      </c>
      <c r="M867" s="6" t="s">
        <v>177</v>
      </c>
      <c r="N867" s="6"/>
      <c r="O867" s="6"/>
      <c r="P867" s="10">
        <v>9</v>
      </c>
      <c r="Q867" s="10" t="str">
        <f t="shared" si="66"/>
        <v>5-10</v>
      </c>
      <c r="R867" s="6" t="s">
        <v>52</v>
      </c>
      <c r="S867" s="6">
        <v>1</v>
      </c>
      <c r="T867" t="s">
        <v>118</v>
      </c>
      <c r="U867" t="s">
        <v>66</v>
      </c>
      <c r="V867" t="s">
        <v>119</v>
      </c>
      <c r="W867" t="s">
        <v>56</v>
      </c>
      <c r="X867" s="6"/>
      <c r="Y867" s="6" t="s">
        <v>57</v>
      </c>
      <c r="Z867" s="6" t="s">
        <v>61</v>
      </c>
      <c r="AB867" s="11">
        <v>2</v>
      </c>
      <c r="AJ867" s="12">
        <f t="shared" si="67"/>
        <v>7.5</v>
      </c>
      <c r="AL867" s="13">
        <f t="shared" si="68"/>
        <v>2</v>
      </c>
      <c r="AM867" s="14">
        <v>2.5999999999999999E-2</v>
      </c>
      <c r="AN867" s="14">
        <v>2.87</v>
      </c>
      <c r="AO867" s="13">
        <f t="shared" si="65"/>
        <v>8.441102499635198</v>
      </c>
      <c r="AQ867" s="12">
        <f t="shared" si="69"/>
        <v>0.05</v>
      </c>
    </row>
    <row r="868" spans="1:46" ht="12.75" customHeight="1" x14ac:dyDescent="0.2">
      <c r="A868" s="6">
        <v>99</v>
      </c>
      <c r="B868" s="6">
        <v>6</v>
      </c>
      <c r="C868" s="7">
        <v>39888</v>
      </c>
      <c r="D868" s="6" t="s">
        <v>44</v>
      </c>
      <c r="E868" s="8" t="s">
        <v>254</v>
      </c>
      <c r="F868" s="9" t="s">
        <v>255</v>
      </c>
      <c r="G868" s="9" t="s">
        <v>154</v>
      </c>
      <c r="H868" s="9" t="s">
        <v>48</v>
      </c>
      <c r="I868" s="6" t="s">
        <v>49</v>
      </c>
      <c r="J868" s="6">
        <v>3</v>
      </c>
      <c r="K868" s="6">
        <v>3</v>
      </c>
      <c r="L868" s="6" t="s">
        <v>50</v>
      </c>
      <c r="M868" s="6" t="s">
        <v>177</v>
      </c>
      <c r="N868" s="6"/>
      <c r="O868" s="6"/>
      <c r="P868" s="10">
        <v>9</v>
      </c>
      <c r="Q868" s="10" t="str">
        <f t="shared" si="66"/>
        <v>5-10</v>
      </c>
      <c r="R868" s="6" t="s">
        <v>52</v>
      </c>
      <c r="S868" s="6">
        <v>2</v>
      </c>
      <c r="T868" t="s">
        <v>53</v>
      </c>
      <c r="U868" t="s">
        <v>54</v>
      </c>
      <c r="V868" t="s">
        <v>55</v>
      </c>
      <c r="W868" t="s">
        <v>56</v>
      </c>
      <c r="X868" s="6"/>
      <c r="Y868" s="6" t="s">
        <v>57</v>
      </c>
      <c r="Z868" s="6" t="s">
        <v>58</v>
      </c>
      <c r="AA868" s="11">
        <v>2</v>
      </c>
      <c r="AB868" s="11">
        <v>3</v>
      </c>
      <c r="AJ868" s="12">
        <f t="shared" si="67"/>
        <v>5.5</v>
      </c>
      <c r="AL868" s="13">
        <f t="shared" si="68"/>
        <v>5</v>
      </c>
      <c r="AM868" s="14">
        <v>9.2999999999999992E-3</v>
      </c>
      <c r="AN868" s="14">
        <v>3.07</v>
      </c>
      <c r="AO868" s="13">
        <f t="shared" si="65"/>
        <v>1.7433974454914725</v>
      </c>
      <c r="AQ868" s="12">
        <f t="shared" si="69"/>
        <v>0.125</v>
      </c>
    </row>
    <row r="869" spans="1:46" ht="12.75" customHeight="1" x14ac:dyDescent="0.2">
      <c r="A869" s="6">
        <v>99</v>
      </c>
      <c r="B869" s="6">
        <v>6</v>
      </c>
      <c r="C869" s="7">
        <v>39888</v>
      </c>
      <c r="D869" s="6" t="s">
        <v>44</v>
      </c>
      <c r="E869" s="8" t="s">
        <v>254</v>
      </c>
      <c r="F869" s="9" t="s">
        <v>255</v>
      </c>
      <c r="G869" s="9" t="s">
        <v>154</v>
      </c>
      <c r="H869" s="9" t="s">
        <v>48</v>
      </c>
      <c r="I869" s="6" t="s">
        <v>49</v>
      </c>
      <c r="J869" s="6">
        <v>3</v>
      </c>
      <c r="K869" s="6">
        <v>3</v>
      </c>
      <c r="L869" s="6" t="s">
        <v>50</v>
      </c>
      <c r="M869" s="6" t="s">
        <v>177</v>
      </c>
      <c r="N869" s="6"/>
      <c r="O869" s="6"/>
      <c r="P869" s="10">
        <v>9</v>
      </c>
      <c r="Q869" s="10" t="str">
        <f t="shared" si="66"/>
        <v>5-10</v>
      </c>
      <c r="R869" s="6" t="s">
        <v>52</v>
      </c>
      <c r="S869" s="6">
        <v>3</v>
      </c>
      <c r="T869" t="s">
        <v>127</v>
      </c>
      <c r="U869" t="s">
        <v>69</v>
      </c>
      <c r="V869" t="s">
        <v>70</v>
      </c>
      <c r="W869" t="s">
        <v>56</v>
      </c>
      <c r="X869" s="6"/>
      <c r="Y869" s="6" t="s">
        <v>57</v>
      </c>
      <c r="Z869" s="6" t="s">
        <v>58</v>
      </c>
      <c r="AB869" s="11">
        <v>4</v>
      </c>
      <c r="AC869" s="11">
        <v>4</v>
      </c>
      <c r="AJ869" s="12">
        <f t="shared" si="67"/>
        <v>11.25</v>
      </c>
      <c r="AK869" s="12">
        <f>AJ869/1.037</f>
        <v>10.848601735776279</v>
      </c>
      <c r="AL869" s="13">
        <f t="shared" si="68"/>
        <v>8</v>
      </c>
      <c r="AM869" s="13">
        <v>0</v>
      </c>
      <c r="AN869" s="13">
        <v>1.0377000000000001</v>
      </c>
      <c r="AO869" s="13">
        <f t="shared" si="65"/>
        <v>0</v>
      </c>
      <c r="AQ869" s="12">
        <f t="shared" si="69"/>
        <v>0.2</v>
      </c>
    </row>
    <row r="870" spans="1:46" ht="12.75" customHeight="1" x14ac:dyDescent="0.2">
      <c r="A870" s="6">
        <v>99</v>
      </c>
      <c r="B870" s="6">
        <v>6</v>
      </c>
      <c r="C870" s="7">
        <v>39888</v>
      </c>
      <c r="D870" s="6" t="s">
        <v>44</v>
      </c>
      <c r="E870" s="8" t="s">
        <v>254</v>
      </c>
      <c r="F870" s="9" t="s">
        <v>255</v>
      </c>
      <c r="G870" s="9" t="s">
        <v>154</v>
      </c>
      <c r="H870" s="9" t="s">
        <v>48</v>
      </c>
      <c r="I870" s="6" t="s">
        <v>49</v>
      </c>
      <c r="J870" s="6">
        <v>3</v>
      </c>
      <c r="K870" s="6">
        <v>3</v>
      </c>
      <c r="L870" s="6" t="s">
        <v>50</v>
      </c>
      <c r="M870" s="6" t="s">
        <v>177</v>
      </c>
      <c r="N870" s="6"/>
      <c r="O870" s="6"/>
      <c r="P870" s="10">
        <v>9</v>
      </c>
      <c r="Q870" s="10" t="str">
        <f t="shared" si="66"/>
        <v>5-10</v>
      </c>
      <c r="R870" s="6" t="s">
        <v>52</v>
      </c>
      <c r="S870" s="6">
        <v>4</v>
      </c>
      <c r="T870" t="s">
        <v>130</v>
      </c>
      <c r="U870" t="s">
        <v>69</v>
      </c>
      <c r="V870" t="s">
        <v>70</v>
      </c>
      <c r="W870" t="s">
        <v>56</v>
      </c>
      <c r="X870" s="6"/>
      <c r="Y870" s="10" t="s">
        <v>57</v>
      </c>
      <c r="Z870" s="10" t="s">
        <v>61</v>
      </c>
      <c r="AB870" s="11">
        <v>3</v>
      </c>
      <c r="AC870" s="11">
        <v>1</v>
      </c>
      <c r="AJ870" s="12">
        <f t="shared" si="67"/>
        <v>9.375</v>
      </c>
      <c r="AL870" s="13">
        <f t="shared" si="68"/>
        <v>4</v>
      </c>
      <c r="AM870" s="14">
        <v>1.9400000000000001E-2</v>
      </c>
      <c r="AN870" s="14">
        <v>2.8527999999999998</v>
      </c>
      <c r="AO870" s="13">
        <f t="shared" ref="AO870:AO933" si="70">AM870*(AJ870^AN870)</f>
        <v>11.498505234119033</v>
      </c>
      <c r="AQ870" s="12">
        <f t="shared" si="69"/>
        <v>0.1</v>
      </c>
    </row>
    <row r="871" spans="1:46" ht="12.75" customHeight="1" x14ac:dyDescent="0.2">
      <c r="A871" s="6">
        <v>99</v>
      </c>
      <c r="B871" s="6">
        <v>6</v>
      </c>
      <c r="C871" s="7">
        <v>39888</v>
      </c>
      <c r="D871" s="6" t="s">
        <v>44</v>
      </c>
      <c r="E871" s="8" t="s">
        <v>254</v>
      </c>
      <c r="F871" s="9" t="s">
        <v>255</v>
      </c>
      <c r="G871" s="9" t="s">
        <v>154</v>
      </c>
      <c r="H871" s="9" t="s">
        <v>48</v>
      </c>
      <c r="I871" s="6" t="s">
        <v>49</v>
      </c>
      <c r="J871" s="6">
        <v>3</v>
      </c>
      <c r="K871" s="6">
        <v>3</v>
      </c>
      <c r="L871" s="6" t="s">
        <v>50</v>
      </c>
      <c r="M871" s="6" t="s">
        <v>177</v>
      </c>
      <c r="N871" s="6"/>
      <c r="O871" s="6"/>
      <c r="P871" s="10">
        <v>9</v>
      </c>
      <c r="Q871" s="10" t="str">
        <f t="shared" si="66"/>
        <v>5-10</v>
      </c>
      <c r="R871" s="6" t="s">
        <v>52</v>
      </c>
      <c r="S871" s="6">
        <v>5</v>
      </c>
      <c r="T871" s="19" t="s">
        <v>85</v>
      </c>
      <c r="U871" s="6" t="s">
        <v>54</v>
      </c>
      <c r="V871" s="6" t="s">
        <v>86</v>
      </c>
      <c r="W871" s="6" t="s">
        <v>56</v>
      </c>
      <c r="X871" s="6"/>
      <c r="Y871" s="6" t="s">
        <v>57</v>
      </c>
      <c r="Z871" s="6" t="s">
        <v>61</v>
      </c>
      <c r="AA871" s="11">
        <v>1</v>
      </c>
      <c r="AJ871" s="12">
        <f t="shared" si="67"/>
        <v>2.5</v>
      </c>
      <c r="AL871" s="13">
        <f t="shared" si="68"/>
        <v>1</v>
      </c>
      <c r="AM871" s="14">
        <v>8.8999999999999999E-3</v>
      </c>
      <c r="AN871" s="14">
        <v>3</v>
      </c>
      <c r="AO871" s="13">
        <f t="shared" si="70"/>
        <v>0.13906250000000001</v>
      </c>
      <c r="AQ871" s="12">
        <f t="shared" si="69"/>
        <v>2.5000000000000001E-2</v>
      </c>
    </row>
    <row r="872" spans="1:46" ht="12.75" customHeight="1" x14ac:dyDescent="0.2">
      <c r="A872" s="6">
        <v>100</v>
      </c>
      <c r="B872" s="6">
        <v>6</v>
      </c>
      <c r="C872" s="7">
        <v>39888</v>
      </c>
      <c r="D872" s="6" t="s">
        <v>44</v>
      </c>
      <c r="E872" s="8" t="s">
        <v>254</v>
      </c>
      <c r="F872" s="9" t="s">
        <v>255</v>
      </c>
      <c r="G872" s="9" t="s">
        <v>154</v>
      </c>
      <c r="H872" s="9" t="s">
        <v>48</v>
      </c>
      <c r="I872" s="6" t="s">
        <v>49</v>
      </c>
      <c r="J872" s="6">
        <v>3</v>
      </c>
      <c r="K872" s="6">
        <v>4</v>
      </c>
      <c r="L872" s="6" t="s">
        <v>50</v>
      </c>
      <c r="M872" s="6" t="s">
        <v>177</v>
      </c>
      <c r="N872" s="6"/>
      <c r="O872" s="6"/>
      <c r="P872" s="10">
        <v>9</v>
      </c>
      <c r="Q872" s="10" t="str">
        <f t="shared" si="66"/>
        <v>5-10</v>
      </c>
      <c r="R872" s="6" t="s">
        <v>102</v>
      </c>
      <c r="S872" s="6">
        <v>1</v>
      </c>
      <c r="T872" t="s">
        <v>53</v>
      </c>
      <c r="U872" t="s">
        <v>54</v>
      </c>
      <c r="V872" t="s">
        <v>55</v>
      </c>
      <c r="W872" t="s">
        <v>56</v>
      </c>
      <c r="X872" s="6"/>
      <c r="Y872" s="6" t="s">
        <v>57</v>
      </c>
      <c r="Z872" s="6" t="s">
        <v>58</v>
      </c>
      <c r="AA872" s="11">
        <v>4</v>
      </c>
      <c r="AB872" s="11">
        <v>6</v>
      </c>
      <c r="AJ872" s="12">
        <f t="shared" si="67"/>
        <v>5.5</v>
      </c>
      <c r="AL872" s="13">
        <f t="shared" si="68"/>
        <v>10</v>
      </c>
      <c r="AM872" s="14">
        <v>9.2999999999999992E-3</v>
      </c>
      <c r="AN872" s="14">
        <v>3.07</v>
      </c>
      <c r="AO872" s="13">
        <f t="shared" si="70"/>
        <v>1.7433974454914725</v>
      </c>
      <c r="AQ872" s="12">
        <f t="shared" si="69"/>
        <v>0.25</v>
      </c>
    </row>
    <row r="873" spans="1:46" ht="12.75" customHeight="1" x14ac:dyDescent="0.2">
      <c r="A873" s="6">
        <v>100</v>
      </c>
      <c r="B873" s="6">
        <v>6</v>
      </c>
      <c r="C873" s="7">
        <v>39888</v>
      </c>
      <c r="D873" s="6" t="s">
        <v>44</v>
      </c>
      <c r="E873" s="8" t="s">
        <v>254</v>
      </c>
      <c r="F873" s="9" t="s">
        <v>255</v>
      </c>
      <c r="G873" s="9" t="s">
        <v>154</v>
      </c>
      <c r="H873" s="9" t="s">
        <v>48</v>
      </c>
      <c r="I873" s="6" t="s">
        <v>49</v>
      </c>
      <c r="J873" s="6">
        <v>3</v>
      </c>
      <c r="K873" s="6">
        <v>4</v>
      </c>
      <c r="L873" s="6" t="s">
        <v>50</v>
      </c>
      <c r="M873" s="6" t="s">
        <v>177</v>
      </c>
      <c r="N873" s="6"/>
      <c r="O873" s="6"/>
      <c r="P873" s="10">
        <v>9</v>
      </c>
      <c r="Q873" s="10" t="str">
        <f t="shared" si="66"/>
        <v>5-10</v>
      </c>
      <c r="R873" s="6" t="s">
        <v>102</v>
      </c>
      <c r="S873" s="6">
        <v>2</v>
      </c>
      <c r="T873" t="s">
        <v>118</v>
      </c>
      <c r="U873" t="s">
        <v>66</v>
      </c>
      <c r="V873" t="s">
        <v>119</v>
      </c>
      <c r="W873" t="s">
        <v>56</v>
      </c>
      <c r="X873" s="6"/>
      <c r="Y873" s="6" t="s">
        <v>57</v>
      </c>
      <c r="Z873" s="6" t="s">
        <v>61</v>
      </c>
      <c r="AC873" s="11">
        <v>1</v>
      </c>
      <c r="AJ873" s="12">
        <f t="shared" si="67"/>
        <v>15</v>
      </c>
      <c r="AK873" s="29">
        <f>AJ873/1.1</f>
        <v>13.636363636363635</v>
      </c>
      <c r="AL873" s="13">
        <f t="shared" si="68"/>
        <v>1</v>
      </c>
      <c r="AM873" s="14">
        <v>2.3599999999999999E-2</v>
      </c>
      <c r="AN873" s="14">
        <v>2.9750000000000001</v>
      </c>
      <c r="AO873" s="13">
        <f t="shared" si="70"/>
        <v>74.436080804008085</v>
      </c>
      <c r="AQ873" s="12">
        <f t="shared" si="69"/>
        <v>2.5000000000000001E-2</v>
      </c>
    </row>
    <row r="874" spans="1:46" ht="12.75" customHeight="1" x14ac:dyDescent="0.2">
      <c r="A874" s="6">
        <v>100</v>
      </c>
      <c r="B874" s="6">
        <v>6</v>
      </c>
      <c r="C874" s="7">
        <v>39888</v>
      </c>
      <c r="D874" s="6" t="s">
        <v>44</v>
      </c>
      <c r="E874" s="8" t="s">
        <v>254</v>
      </c>
      <c r="F874" s="9" t="s">
        <v>255</v>
      </c>
      <c r="G874" s="9" t="s">
        <v>154</v>
      </c>
      <c r="H874" s="9" t="s">
        <v>48</v>
      </c>
      <c r="I874" s="6" t="s">
        <v>49</v>
      </c>
      <c r="J874" s="6">
        <v>3</v>
      </c>
      <c r="K874" s="6">
        <v>4</v>
      </c>
      <c r="L874" s="6" t="s">
        <v>50</v>
      </c>
      <c r="M874" s="6" t="s">
        <v>177</v>
      </c>
      <c r="N874" s="6"/>
      <c r="O874" s="6"/>
      <c r="P874" s="10">
        <v>9</v>
      </c>
      <c r="Q874" s="10" t="str">
        <f t="shared" si="66"/>
        <v>5-10</v>
      </c>
      <c r="R874" s="6" t="s">
        <v>102</v>
      </c>
      <c r="S874" s="6">
        <v>3</v>
      </c>
      <c r="T874" t="s">
        <v>130</v>
      </c>
      <c r="U874" t="s">
        <v>69</v>
      </c>
      <c r="V874" t="s">
        <v>70</v>
      </c>
      <c r="W874" t="s">
        <v>56</v>
      </c>
      <c r="X874" s="6"/>
      <c r="Y874" s="10" t="s">
        <v>57</v>
      </c>
      <c r="Z874" s="10" t="s">
        <v>61</v>
      </c>
      <c r="AB874" s="11">
        <v>1</v>
      </c>
      <c r="AJ874" s="12">
        <f t="shared" si="67"/>
        <v>7.5</v>
      </c>
      <c r="AL874" s="13">
        <f t="shared" si="68"/>
        <v>1</v>
      </c>
      <c r="AM874" s="14">
        <v>1.9400000000000001E-2</v>
      </c>
      <c r="AN874" s="14">
        <v>2.8527999999999998</v>
      </c>
      <c r="AO874" s="13">
        <f t="shared" si="70"/>
        <v>6.0838220437352977</v>
      </c>
      <c r="AQ874" s="12">
        <f t="shared" si="69"/>
        <v>2.5000000000000001E-2</v>
      </c>
    </row>
    <row r="875" spans="1:46" ht="12.75" customHeight="1" x14ac:dyDescent="0.2">
      <c r="A875" s="6">
        <v>100</v>
      </c>
      <c r="B875" s="6">
        <v>6</v>
      </c>
      <c r="C875" s="7">
        <v>39888</v>
      </c>
      <c r="D875" s="6" t="s">
        <v>44</v>
      </c>
      <c r="E875" s="8" t="s">
        <v>254</v>
      </c>
      <c r="F875" s="9" t="s">
        <v>255</v>
      </c>
      <c r="G875" s="9" t="s">
        <v>154</v>
      </c>
      <c r="H875" s="9" t="s">
        <v>48</v>
      </c>
      <c r="I875" s="6" t="s">
        <v>49</v>
      </c>
      <c r="J875" s="6">
        <v>3</v>
      </c>
      <c r="K875" s="6">
        <v>4</v>
      </c>
      <c r="L875" s="6" t="s">
        <v>50</v>
      </c>
      <c r="M875" s="6" t="s">
        <v>177</v>
      </c>
      <c r="N875" s="6"/>
      <c r="O875" s="6"/>
      <c r="P875" s="10">
        <v>9</v>
      </c>
      <c r="Q875" s="10" t="str">
        <f t="shared" si="66"/>
        <v>5-10</v>
      </c>
      <c r="R875" s="6" t="s">
        <v>102</v>
      </c>
      <c r="S875" s="6">
        <v>4</v>
      </c>
      <c r="T875" t="s">
        <v>185</v>
      </c>
      <c r="U875" t="s">
        <v>69</v>
      </c>
      <c r="V875" t="s">
        <v>70</v>
      </c>
      <c r="W875" t="s">
        <v>56</v>
      </c>
      <c r="X875" s="6"/>
      <c r="Y875" s="6" t="s">
        <v>57</v>
      </c>
      <c r="Z875" s="6" t="s">
        <v>58</v>
      </c>
      <c r="AB875" s="11">
        <v>1</v>
      </c>
      <c r="AJ875" s="12">
        <f t="shared" si="67"/>
        <v>7.5</v>
      </c>
      <c r="AL875" s="13">
        <f t="shared" si="68"/>
        <v>1</v>
      </c>
      <c r="AM875" s="14">
        <v>1.2800000000000001E-2</v>
      </c>
      <c r="AN875" s="14">
        <v>3.0670000000000002</v>
      </c>
      <c r="AO875" s="13">
        <f t="shared" si="70"/>
        <v>6.180489379442994</v>
      </c>
      <c r="AQ875" s="12">
        <f t="shared" si="69"/>
        <v>2.5000000000000001E-2</v>
      </c>
    </row>
    <row r="876" spans="1:46" ht="12.75" customHeight="1" x14ac:dyDescent="0.2">
      <c r="A876" s="6">
        <v>100</v>
      </c>
      <c r="B876" s="6">
        <v>6</v>
      </c>
      <c r="C876" s="7">
        <v>39888</v>
      </c>
      <c r="D876" s="6" t="s">
        <v>44</v>
      </c>
      <c r="E876" s="8" t="s">
        <v>254</v>
      </c>
      <c r="F876" s="9" t="s">
        <v>255</v>
      </c>
      <c r="G876" s="9" t="s">
        <v>154</v>
      </c>
      <c r="H876" s="9" t="s">
        <v>48</v>
      </c>
      <c r="I876" s="6" t="s">
        <v>49</v>
      </c>
      <c r="J876" s="6">
        <v>3</v>
      </c>
      <c r="K876" s="6">
        <v>4</v>
      </c>
      <c r="L876" s="6" t="s">
        <v>50</v>
      </c>
      <c r="M876" s="6" t="s">
        <v>177</v>
      </c>
      <c r="N876" s="6"/>
      <c r="O876" s="6"/>
      <c r="P876" s="10">
        <v>9</v>
      </c>
      <c r="Q876" s="10" t="str">
        <f t="shared" si="66"/>
        <v>5-10</v>
      </c>
      <c r="R876" s="6" t="s">
        <v>102</v>
      </c>
      <c r="S876" s="6">
        <v>5</v>
      </c>
      <c r="T876" t="s">
        <v>80</v>
      </c>
      <c r="U876" t="s">
        <v>54</v>
      </c>
      <c r="V876" t="s">
        <v>81</v>
      </c>
      <c r="W876" t="s">
        <v>56</v>
      </c>
      <c r="X876" s="6"/>
      <c r="Y876" s="10" t="s">
        <v>57</v>
      </c>
      <c r="Z876" s="10" t="s">
        <v>61</v>
      </c>
      <c r="AB876" s="11">
        <v>2</v>
      </c>
      <c r="AC876" s="11">
        <v>1</v>
      </c>
      <c r="AJ876" s="12">
        <f t="shared" si="67"/>
        <v>10</v>
      </c>
      <c r="AK876">
        <f>AJ876/1.08</f>
        <v>9.2592592592592595</v>
      </c>
      <c r="AL876" s="13">
        <f t="shared" si="68"/>
        <v>3</v>
      </c>
      <c r="AM876" s="14">
        <v>2.29E-2</v>
      </c>
      <c r="AN876" s="14">
        <v>2.9580000000000002</v>
      </c>
      <c r="AO876" s="13">
        <f t="shared" si="70"/>
        <v>20.789090141080482</v>
      </c>
      <c r="AQ876" s="12">
        <f t="shared" si="69"/>
        <v>7.4999999999999997E-2</v>
      </c>
    </row>
    <row r="877" spans="1:46" ht="12.75" customHeight="1" x14ac:dyDescent="0.2">
      <c r="A877" s="6">
        <v>100</v>
      </c>
      <c r="B877" s="6">
        <v>6</v>
      </c>
      <c r="C877" s="7">
        <v>39888</v>
      </c>
      <c r="D877" s="6" t="s">
        <v>44</v>
      </c>
      <c r="E877" s="8" t="s">
        <v>254</v>
      </c>
      <c r="F877" s="9" t="s">
        <v>255</v>
      </c>
      <c r="G877" s="9" t="s">
        <v>154</v>
      </c>
      <c r="H877" s="9" t="s">
        <v>48</v>
      </c>
      <c r="I877" s="6" t="s">
        <v>49</v>
      </c>
      <c r="J877" s="6">
        <v>3</v>
      </c>
      <c r="K877" s="6">
        <v>4</v>
      </c>
      <c r="L877" s="6" t="s">
        <v>50</v>
      </c>
      <c r="M877" s="6" t="s">
        <v>177</v>
      </c>
      <c r="N877" s="6"/>
      <c r="O877" s="6"/>
      <c r="P877" s="10">
        <v>9</v>
      </c>
      <c r="Q877" s="10" t="str">
        <f t="shared" si="66"/>
        <v>5-10</v>
      </c>
      <c r="R877" s="6" t="s">
        <v>102</v>
      </c>
      <c r="S877" s="6">
        <v>6</v>
      </c>
      <c r="T877" t="s">
        <v>134</v>
      </c>
      <c r="U877" s="6" t="s">
        <v>114</v>
      </c>
      <c r="V877" s="6" t="s">
        <v>135</v>
      </c>
      <c r="W877" s="6" t="s">
        <v>136</v>
      </c>
      <c r="X877" s="6"/>
      <c r="Y877" s="10" t="s">
        <v>57</v>
      </c>
      <c r="Z877" s="10" t="s">
        <v>61</v>
      </c>
      <c r="AC877" s="11">
        <v>1</v>
      </c>
      <c r="AJ877" s="12">
        <f t="shared" si="67"/>
        <v>15</v>
      </c>
      <c r="AL877" s="13">
        <f t="shared" si="68"/>
        <v>1</v>
      </c>
      <c r="AM877" s="14">
        <v>3.4799999999999998E-2</v>
      </c>
      <c r="AN877" s="14">
        <v>2.85</v>
      </c>
      <c r="AO877" s="13">
        <f t="shared" si="70"/>
        <v>78.241889926693077</v>
      </c>
      <c r="AQ877" s="12">
        <f t="shared" si="69"/>
        <v>2.5000000000000001E-2</v>
      </c>
    </row>
    <row r="878" spans="1:46" s="22" customFormat="1" ht="12.75" customHeight="1" x14ac:dyDescent="0.2">
      <c r="A878" s="6">
        <v>101</v>
      </c>
      <c r="B878" s="6">
        <v>6</v>
      </c>
      <c r="C878" s="7">
        <v>39888</v>
      </c>
      <c r="D878" s="6" t="s">
        <v>44</v>
      </c>
      <c r="E878" s="8" t="s">
        <v>254</v>
      </c>
      <c r="F878" s="9" t="s">
        <v>255</v>
      </c>
      <c r="G878" s="9" t="s">
        <v>154</v>
      </c>
      <c r="H878" s="9" t="s">
        <v>48</v>
      </c>
      <c r="I878" s="6" t="s">
        <v>49</v>
      </c>
      <c r="J878" s="6">
        <v>3</v>
      </c>
      <c r="K878" s="6">
        <v>5</v>
      </c>
      <c r="L878" s="6" t="s">
        <v>50</v>
      </c>
      <c r="M878" s="6" t="s">
        <v>177</v>
      </c>
      <c r="N878" s="6"/>
      <c r="O878" s="6"/>
      <c r="P878" s="10">
        <v>9</v>
      </c>
      <c r="Q878" s="10" t="str">
        <f t="shared" si="66"/>
        <v>5-10</v>
      </c>
      <c r="R878" s="6" t="s">
        <v>102</v>
      </c>
      <c r="S878" s="6">
        <v>1</v>
      </c>
      <c r="T878" t="s">
        <v>130</v>
      </c>
      <c r="U878" t="s">
        <v>69</v>
      </c>
      <c r="V878" t="s">
        <v>70</v>
      </c>
      <c r="W878" t="s">
        <v>56</v>
      </c>
      <c r="X878" s="6"/>
      <c r="Y878" s="10" t="s">
        <v>57</v>
      </c>
      <c r="Z878" s="10" t="s">
        <v>61</v>
      </c>
      <c r="AA878" s="11"/>
      <c r="AB878" s="11">
        <v>4</v>
      </c>
      <c r="AC878" s="11">
        <v>1</v>
      </c>
      <c r="AD878" s="11"/>
      <c r="AE878" s="11"/>
      <c r="AF878" s="11"/>
      <c r="AG878" s="11"/>
      <c r="AH878" s="11"/>
      <c r="AI878" s="11"/>
      <c r="AJ878" s="12">
        <f t="shared" si="67"/>
        <v>9</v>
      </c>
      <c r="AK878" s="12"/>
      <c r="AL878" s="13">
        <f t="shared" si="68"/>
        <v>5</v>
      </c>
      <c r="AM878" s="14">
        <v>1.9400000000000001E-2</v>
      </c>
      <c r="AN878" s="14">
        <v>2.8527999999999998</v>
      </c>
      <c r="AO878" s="13">
        <f t="shared" si="70"/>
        <v>10.234455944363802</v>
      </c>
      <c r="AP878" s="13"/>
      <c r="AQ878" s="12">
        <f t="shared" si="69"/>
        <v>0.125</v>
      </c>
      <c r="AR878" s="12"/>
      <c r="AS878" s="12"/>
      <c r="AT878" s="15"/>
    </row>
    <row r="879" spans="1:46" ht="12.75" customHeight="1" x14ac:dyDescent="0.2">
      <c r="A879" s="6">
        <v>101</v>
      </c>
      <c r="B879" s="6">
        <v>6</v>
      </c>
      <c r="C879" s="7">
        <v>39888</v>
      </c>
      <c r="D879" s="6" t="s">
        <v>44</v>
      </c>
      <c r="E879" s="8" t="s">
        <v>254</v>
      </c>
      <c r="F879" s="9" t="s">
        <v>255</v>
      </c>
      <c r="G879" s="9" t="s">
        <v>154</v>
      </c>
      <c r="H879" s="9" t="s">
        <v>48</v>
      </c>
      <c r="I879" s="6" t="s">
        <v>49</v>
      </c>
      <c r="J879" s="6">
        <v>3</v>
      </c>
      <c r="K879" s="6">
        <v>5</v>
      </c>
      <c r="L879" s="6" t="s">
        <v>50</v>
      </c>
      <c r="M879" s="6" t="s">
        <v>177</v>
      </c>
      <c r="N879" s="6"/>
      <c r="O879" s="6"/>
      <c r="P879" s="10">
        <v>9</v>
      </c>
      <c r="Q879" s="10" t="str">
        <f t="shared" si="66"/>
        <v>5-10</v>
      </c>
      <c r="R879" s="6" t="s">
        <v>102</v>
      </c>
      <c r="S879" s="6">
        <v>2</v>
      </c>
      <c r="T879" t="s">
        <v>140</v>
      </c>
      <c r="U879" t="s">
        <v>66</v>
      </c>
      <c r="V879" t="s">
        <v>119</v>
      </c>
      <c r="W879" t="s">
        <v>56</v>
      </c>
      <c r="X879" s="6"/>
      <c r="Y879" s="6" t="s">
        <v>57</v>
      </c>
      <c r="Z879" s="6" t="s">
        <v>61</v>
      </c>
      <c r="AC879" s="11">
        <v>5</v>
      </c>
      <c r="AJ879" s="12">
        <f t="shared" si="67"/>
        <v>15</v>
      </c>
      <c r="AK879" s="14">
        <f>AJ879/1.03416</f>
        <v>14.504525411928523</v>
      </c>
      <c r="AL879" s="13">
        <f t="shared" si="68"/>
        <v>5</v>
      </c>
      <c r="AM879" s="14">
        <v>2.2499999999999999E-2</v>
      </c>
      <c r="AN879" s="14">
        <v>3</v>
      </c>
      <c r="AO879" s="13">
        <f t="shared" si="70"/>
        <v>75.9375</v>
      </c>
      <c r="AQ879" s="12">
        <f t="shared" si="69"/>
        <v>0.125</v>
      </c>
    </row>
    <row r="880" spans="1:46" ht="12.75" customHeight="1" x14ac:dyDescent="0.2">
      <c r="A880" s="6">
        <v>101</v>
      </c>
      <c r="B880" s="6">
        <v>6</v>
      </c>
      <c r="C880" s="7">
        <v>39888</v>
      </c>
      <c r="D880" s="6" t="s">
        <v>44</v>
      </c>
      <c r="E880" s="8" t="s">
        <v>254</v>
      </c>
      <c r="F880" s="9" t="s">
        <v>255</v>
      </c>
      <c r="G880" s="9" t="s">
        <v>154</v>
      </c>
      <c r="H880" s="9" t="s">
        <v>48</v>
      </c>
      <c r="I880" s="6" t="s">
        <v>49</v>
      </c>
      <c r="J880" s="6">
        <v>3</v>
      </c>
      <c r="K880" s="6">
        <v>5</v>
      </c>
      <c r="L880" s="6" t="s">
        <v>50</v>
      </c>
      <c r="M880" s="6" t="s">
        <v>177</v>
      </c>
      <c r="N880" s="6"/>
      <c r="O880" s="6"/>
      <c r="P880" s="10">
        <v>9</v>
      </c>
      <c r="Q880" s="10" t="str">
        <f t="shared" si="66"/>
        <v>5-10</v>
      </c>
      <c r="R880" s="6" t="s">
        <v>102</v>
      </c>
      <c r="S880" s="6">
        <v>3</v>
      </c>
      <c r="T880" t="s">
        <v>118</v>
      </c>
      <c r="U880" t="s">
        <v>66</v>
      </c>
      <c r="V880" t="s">
        <v>119</v>
      </c>
      <c r="W880" t="s">
        <v>56</v>
      </c>
      <c r="X880" s="6"/>
      <c r="Y880" s="6" t="s">
        <v>57</v>
      </c>
      <c r="Z880" s="6" t="s">
        <v>61</v>
      </c>
      <c r="AC880" s="11">
        <v>2</v>
      </c>
      <c r="AJ880" s="12">
        <f t="shared" si="67"/>
        <v>15</v>
      </c>
      <c r="AK880" s="29">
        <f>AJ880/1.1</f>
        <v>13.636363636363635</v>
      </c>
      <c r="AL880" s="13">
        <f t="shared" si="68"/>
        <v>2</v>
      </c>
      <c r="AM880" s="14">
        <v>2.3599999999999999E-2</v>
      </c>
      <c r="AN880" s="14">
        <v>2.9750000000000001</v>
      </c>
      <c r="AO880" s="13">
        <f t="shared" si="70"/>
        <v>74.436080804008085</v>
      </c>
      <c r="AQ880" s="12">
        <f t="shared" si="69"/>
        <v>0.05</v>
      </c>
    </row>
    <row r="881" spans="1:43" ht="12.75" customHeight="1" x14ac:dyDescent="0.2">
      <c r="A881" s="6">
        <v>101</v>
      </c>
      <c r="B881" s="6">
        <v>6</v>
      </c>
      <c r="C881" s="7">
        <v>39888</v>
      </c>
      <c r="D881" s="6" t="s">
        <v>44</v>
      </c>
      <c r="E881" s="8" t="s">
        <v>254</v>
      </c>
      <c r="F881" s="9" t="s">
        <v>255</v>
      </c>
      <c r="G881" s="9" t="s">
        <v>154</v>
      </c>
      <c r="H881" s="9" t="s">
        <v>48</v>
      </c>
      <c r="I881" s="6" t="s">
        <v>49</v>
      </c>
      <c r="J881" s="6">
        <v>3</v>
      </c>
      <c r="K881" s="6">
        <v>5</v>
      </c>
      <c r="L881" s="6" t="s">
        <v>50</v>
      </c>
      <c r="M881" s="6" t="s">
        <v>177</v>
      </c>
      <c r="N881" s="6"/>
      <c r="O881" s="6"/>
      <c r="P881" s="10">
        <v>9</v>
      </c>
      <c r="Q881" s="10" t="str">
        <f t="shared" si="66"/>
        <v>5-10</v>
      </c>
      <c r="R881" s="6" t="s">
        <v>102</v>
      </c>
      <c r="S881" s="6">
        <v>4</v>
      </c>
      <c r="T881" t="s">
        <v>90</v>
      </c>
      <c r="U881" t="s">
        <v>66</v>
      </c>
      <c r="V881" t="s">
        <v>67</v>
      </c>
      <c r="W881" t="s">
        <v>56</v>
      </c>
      <c r="X881" s="6"/>
      <c r="Y881" s="10" t="s">
        <v>57</v>
      </c>
      <c r="Z881" s="10" t="s">
        <v>58</v>
      </c>
      <c r="AE881" s="11">
        <v>1</v>
      </c>
      <c r="AJ881" s="12">
        <f t="shared" si="67"/>
        <v>35</v>
      </c>
      <c r="AL881" s="13">
        <f t="shared" si="68"/>
        <v>1</v>
      </c>
      <c r="AM881" s="14">
        <v>1.6199999999999999E-2</v>
      </c>
      <c r="AN881" s="14">
        <v>3.0251999999999999</v>
      </c>
      <c r="AO881" s="13">
        <f t="shared" si="70"/>
        <v>759.67819720000477</v>
      </c>
      <c r="AQ881" s="12">
        <f t="shared" si="69"/>
        <v>2.5000000000000001E-2</v>
      </c>
    </row>
    <row r="882" spans="1:43" ht="12.75" customHeight="1" x14ac:dyDescent="0.2">
      <c r="A882" s="6">
        <v>101</v>
      </c>
      <c r="B882" s="6">
        <v>6</v>
      </c>
      <c r="C882" s="7">
        <v>39888</v>
      </c>
      <c r="D882" s="6" t="s">
        <v>44</v>
      </c>
      <c r="E882" s="8" t="s">
        <v>254</v>
      </c>
      <c r="F882" s="9" t="s">
        <v>255</v>
      </c>
      <c r="G882" s="9" t="s">
        <v>154</v>
      </c>
      <c r="H882" s="9" t="s">
        <v>48</v>
      </c>
      <c r="I882" s="6" t="s">
        <v>49</v>
      </c>
      <c r="J882" s="6">
        <v>3</v>
      </c>
      <c r="K882" s="6">
        <v>5</v>
      </c>
      <c r="L882" s="6" t="s">
        <v>50</v>
      </c>
      <c r="M882" s="6" t="s">
        <v>177</v>
      </c>
      <c r="N882" s="6"/>
      <c r="O882" s="6"/>
      <c r="P882" s="10">
        <v>9</v>
      </c>
      <c r="Q882" s="10" t="str">
        <f t="shared" si="66"/>
        <v>5-10</v>
      </c>
      <c r="R882" s="6" t="s">
        <v>102</v>
      </c>
      <c r="S882" s="6">
        <v>5</v>
      </c>
      <c r="T882" t="s">
        <v>53</v>
      </c>
      <c r="U882" t="s">
        <v>54</v>
      </c>
      <c r="V882" t="s">
        <v>55</v>
      </c>
      <c r="W882" t="s">
        <v>56</v>
      </c>
      <c r="X882" s="6"/>
      <c r="Y882" s="6" t="s">
        <v>57</v>
      </c>
      <c r="Z882" s="6" t="s">
        <v>58</v>
      </c>
      <c r="AA882" s="11">
        <v>2</v>
      </c>
      <c r="AB882" s="11">
        <v>1</v>
      </c>
      <c r="AJ882" s="12">
        <f t="shared" si="67"/>
        <v>4.166666666666667</v>
      </c>
      <c r="AL882" s="13">
        <f t="shared" si="68"/>
        <v>3</v>
      </c>
      <c r="AM882" s="14">
        <v>9.2999999999999992E-3</v>
      </c>
      <c r="AN882" s="14">
        <v>3.07</v>
      </c>
      <c r="AO882" s="13">
        <f t="shared" si="70"/>
        <v>0.74342033532447072</v>
      </c>
      <c r="AQ882" s="12">
        <f t="shared" si="69"/>
        <v>7.4999999999999997E-2</v>
      </c>
    </row>
    <row r="883" spans="1:43" ht="12.75" customHeight="1" x14ac:dyDescent="0.2">
      <c r="A883" s="6">
        <v>101</v>
      </c>
      <c r="B883" s="6">
        <v>6</v>
      </c>
      <c r="C883" s="7">
        <v>39888</v>
      </c>
      <c r="D883" s="6" t="s">
        <v>44</v>
      </c>
      <c r="E883" s="8" t="s">
        <v>254</v>
      </c>
      <c r="F883" s="9" t="s">
        <v>255</v>
      </c>
      <c r="G883" s="9" t="s">
        <v>154</v>
      </c>
      <c r="H883" s="9" t="s">
        <v>48</v>
      </c>
      <c r="I883" s="6" t="s">
        <v>49</v>
      </c>
      <c r="J883" s="6">
        <v>3</v>
      </c>
      <c r="K883" s="6">
        <v>5</v>
      </c>
      <c r="L883" s="6" t="s">
        <v>50</v>
      </c>
      <c r="M883" s="6" t="s">
        <v>177</v>
      </c>
      <c r="N883" s="6"/>
      <c r="O883" s="6"/>
      <c r="P883" s="10">
        <v>9</v>
      </c>
      <c r="Q883" s="10" t="str">
        <f t="shared" si="66"/>
        <v>5-10</v>
      </c>
      <c r="R883" s="6" t="s">
        <v>102</v>
      </c>
      <c r="S883" s="6">
        <v>6</v>
      </c>
      <c r="T883" t="s">
        <v>59</v>
      </c>
      <c r="U883" t="s">
        <v>54</v>
      </c>
      <c r="V883" t="s">
        <v>60</v>
      </c>
      <c r="W883" t="s">
        <v>56</v>
      </c>
      <c r="X883" s="6"/>
      <c r="Y883" s="10" t="s">
        <v>57</v>
      </c>
      <c r="Z883" s="10" t="s">
        <v>61</v>
      </c>
      <c r="AB883" s="11">
        <v>2</v>
      </c>
      <c r="AJ883" s="12">
        <f t="shared" si="67"/>
        <v>7.5</v>
      </c>
      <c r="AL883" s="13">
        <f t="shared" si="68"/>
        <v>2</v>
      </c>
      <c r="AM883" s="14">
        <v>8.6999999999999994E-3</v>
      </c>
      <c r="AN883" s="14">
        <v>3.202</v>
      </c>
      <c r="AO883" s="13">
        <f t="shared" si="70"/>
        <v>5.5139829389005399</v>
      </c>
      <c r="AQ883" s="12">
        <f t="shared" si="69"/>
        <v>0.05</v>
      </c>
    </row>
    <row r="884" spans="1:43" ht="12.75" customHeight="1" x14ac:dyDescent="0.2">
      <c r="A884" s="6">
        <v>101</v>
      </c>
      <c r="B884" s="6">
        <v>6</v>
      </c>
      <c r="C884" s="7">
        <v>39888</v>
      </c>
      <c r="D884" s="6" t="s">
        <v>44</v>
      </c>
      <c r="E884" s="8" t="s">
        <v>254</v>
      </c>
      <c r="F884" s="9" t="s">
        <v>255</v>
      </c>
      <c r="G884" s="9" t="s">
        <v>154</v>
      </c>
      <c r="H884" s="9" t="s">
        <v>48</v>
      </c>
      <c r="I884" s="6" t="s">
        <v>49</v>
      </c>
      <c r="J884" s="6">
        <v>3</v>
      </c>
      <c r="K884" s="6">
        <v>5</v>
      </c>
      <c r="L884" s="6" t="s">
        <v>50</v>
      </c>
      <c r="M884" s="6" t="s">
        <v>177</v>
      </c>
      <c r="N884" s="6"/>
      <c r="O884" s="6"/>
      <c r="P884" s="10">
        <v>9</v>
      </c>
      <c r="Q884" s="10" t="str">
        <f t="shared" si="66"/>
        <v>5-10</v>
      </c>
      <c r="R884" s="6" t="s">
        <v>102</v>
      </c>
      <c r="S884" s="6">
        <v>7</v>
      </c>
      <c r="T884" s="19" t="s">
        <v>85</v>
      </c>
      <c r="U884" s="6" t="s">
        <v>54</v>
      </c>
      <c r="V884" s="6" t="s">
        <v>86</v>
      </c>
      <c r="W884" s="6" t="s">
        <v>56</v>
      </c>
      <c r="X884" s="6"/>
      <c r="Y884" s="6" t="s">
        <v>57</v>
      </c>
      <c r="Z884" s="6" t="s">
        <v>61</v>
      </c>
      <c r="AA884" s="11">
        <v>1</v>
      </c>
      <c r="AJ884" s="12">
        <f t="shared" si="67"/>
        <v>2.5</v>
      </c>
      <c r="AL884" s="13">
        <f t="shared" si="68"/>
        <v>1</v>
      </c>
      <c r="AM884" s="14">
        <v>8.8999999999999999E-3</v>
      </c>
      <c r="AN884" s="14">
        <v>3</v>
      </c>
      <c r="AO884" s="13">
        <f t="shared" si="70"/>
        <v>0.13906250000000001</v>
      </c>
      <c r="AQ884" s="12">
        <f t="shared" si="69"/>
        <v>2.5000000000000001E-2</v>
      </c>
    </row>
    <row r="885" spans="1:43" ht="12.75" customHeight="1" x14ac:dyDescent="0.2">
      <c r="A885" s="6">
        <v>102</v>
      </c>
      <c r="B885" s="6">
        <v>6</v>
      </c>
      <c r="C885" s="7">
        <v>39888</v>
      </c>
      <c r="D885" s="6" t="s">
        <v>44</v>
      </c>
      <c r="E885" s="8" t="s">
        <v>254</v>
      </c>
      <c r="F885" s="9" t="s">
        <v>255</v>
      </c>
      <c r="G885" s="9" t="s">
        <v>154</v>
      </c>
      <c r="H885" s="9" t="s">
        <v>48</v>
      </c>
      <c r="I885" s="6" t="s">
        <v>49</v>
      </c>
      <c r="J885" s="6">
        <v>3</v>
      </c>
      <c r="K885" s="6">
        <v>6</v>
      </c>
      <c r="L885" s="6" t="s">
        <v>50</v>
      </c>
      <c r="M885" s="6" t="s">
        <v>177</v>
      </c>
      <c r="N885" s="6"/>
      <c r="O885" s="6"/>
      <c r="P885" s="10">
        <v>9</v>
      </c>
      <c r="Q885" s="10" t="str">
        <f t="shared" si="66"/>
        <v>5-10</v>
      </c>
      <c r="R885" s="6" t="s">
        <v>102</v>
      </c>
      <c r="S885" s="6">
        <v>1</v>
      </c>
      <c r="T885" t="s">
        <v>130</v>
      </c>
      <c r="U885" t="s">
        <v>69</v>
      </c>
      <c r="V885" t="s">
        <v>70</v>
      </c>
      <c r="W885" t="s">
        <v>56</v>
      </c>
      <c r="X885" s="6"/>
      <c r="Y885" s="10" t="s">
        <v>57</v>
      </c>
      <c r="Z885" s="10" t="s">
        <v>61</v>
      </c>
      <c r="AB885" s="11">
        <v>6</v>
      </c>
      <c r="AC885" s="11">
        <v>2</v>
      </c>
      <c r="AJ885" s="12">
        <f t="shared" si="67"/>
        <v>9.375</v>
      </c>
      <c r="AL885" s="13">
        <f t="shared" si="68"/>
        <v>8</v>
      </c>
      <c r="AM885" s="14">
        <v>1.9400000000000001E-2</v>
      </c>
      <c r="AN885" s="14">
        <v>2.8527999999999998</v>
      </c>
      <c r="AO885" s="13">
        <f t="shared" si="70"/>
        <v>11.498505234119033</v>
      </c>
      <c r="AQ885" s="12">
        <f t="shared" si="69"/>
        <v>0.2</v>
      </c>
    </row>
    <row r="886" spans="1:43" ht="12.75" customHeight="1" x14ac:dyDescent="0.2">
      <c r="A886" s="6">
        <v>102</v>
      </c>
      <c r="B886" s="6">
        <v>6</v>
      </c>
      <c r="C886" s="7">
        <v>39888</v>
      </c>
      <c r="D886" s="6" t="s">
        <v>44</v>
      </c>
      <c r="E886" s="8" t="s">
        <v>254</v>
      </c>
      <c r="F886" s="9" t="s">
        <v>255</v>
      </c>
      <c r="G886" s="9" t="s">
        <v>154</v>
      </c>
      <c r="H886" s="9" t="s">
        <v>48</v>
      </c>
      <c r="I886" s="6" t="s">
        <v>49</v>
      </c>
      <c r="J886" s="6">
        <v>3</v>
      </c>
      <c r="K886" s="6">
        <v>6</v>
      </c>
      <c r="L886" s="6" t="s">
        <v>50</v>
      </c>
      <c r="M886" s="6" t="s">
        <v>177</v>
      </c>
      <c r="N886" s="6"/>
      <c r="O886" s="6"/>
      <c r="P886" s="10">
        <v>9</v>
      </c>
      <c r="Q886" s="10" t="str">
        <f t="shared" si="66"/>
        <v>5-10</v>
      </c>
      <c r="R886" s="6" t="s">
        <v>102</v>
      </c>
      <c r="S886" s="6">
        <v>2</v>
      </c>
      <c r="T886" t="s">
        <v>53</v>
      </c>
      <c r="U886" t="s">
        <v>54</v>
      </c>
      <c r="V886" t="s">
        <v>55</v>
      </c>
      <c r="W886" t="s">
        <v>56</v>
      </c>
      <c r="X886" s="6"/>
      <c r="Y886" s="6" t="s">
        <v>57</v>
      </c>
      <c r="Z886" s="6" t="s">
        <v>58</v>
      </c>
      <c r="AA886" s="11">
        <v>5</v>
      </c>
      <c r="AB886" s="11">
        <v>3</v>
      </c>
      <c r="AC886" s="11">
        <v>1</v>
      </c>
      <c r="AJ886" s="12">
        <f t="shared" si="67"/>
        <v>5.5555555555555554</v>
      </c>
      <c r="AL886" s="13">
        <f t="shared" si="68"/>
        <v>9</v>
      </c>
      <c r="AM886" s="14">
        <v>9.2999999999999992E-3</v>
      </c>
      <c r="AN886" s="14">
        <v>3.07</v>
      </c>
      <c r="AO886" s="13">
        <f t="shared" si="70"/>
        <v>1.7980276163590911</v>
      </c>
      <c r="AQ886" s="12">
        <f t="shared" si="69"/>
        <v>0.22500000000000001</v>
      </c>
    </row>
    <row r="887" spans="1:43" ht="12.75" customHeight="1" x14ac:dyDescent="0.2">
      <c r="A887" s="6">
        <v>102</v>
      </c>
      <c r="B887" s="6">
        <v>6</v>
      </c>
      <c r="C887" s="7">
        <v>39888</v>
      </c>
      <c r="D887" s="6" t="s">
        <v>44</v>
      </c>
      <c r="E887" s="8" t="s">
        <v>254</v>
      </c>
      <c r="F887" s="9" t="s">
        <v>255</v>
      </c>
      <c r="G887" s="9" t="s">
        <v>154</v>
      </c>
      <c r="H887" s="9" t="s">
        <v>48</v>
      </c>
      <c r="I887" s="6" t="s">
        <v>49</v>
      </c>
      <c r="J887" s="6">
        <v>3</v>
      </c>
      <c r="K887" s="6">
        <v>6</v>
      </c>
      <c r="L887" s="6" t="s">
        <v>50</v>
      </c>
      <c r="M887" s="6" t="s">
        <v>177</v>
      </c>
      <c r="N887" s="6"/>
      <c r="O887" s="6"/>
      <c r="P887" s="10">
        <v>9</v>
      </c>
      <c r="Q887" s="10" t="str">
        <f t="shared" si="66"/>
        <v>5-10</v>
      </c>
      <c r="R887" s="6" t="s">
        <v>102</v>
      </c>
      <c r="S887" s="6">
        <v>3</v>
      </c>
      <c r="T887" t="s">
        <v>164</v>
      </c>
      <c r="U887" t="s">
        <v>162</v>
      </c>
      <c r="V887" t="s">
        <v>163</v>
      </c>
      <c r="W887" t="s">
        <v>56</v>
      </c>
      <c r="X887" s="6"/>
      <c r="Y887" s="10" t="s">
        <v>57</v>
      </c>
      <c r="Z887" s="10" t="s">
        <v>61</v>
      </c>
      <c r="AB887" s="11">
        <v>1</v>
      </c>
      <c r="AC887" s="11">
        <v>2</v>
      </c>
      <c r="AJ887" s="12">
        <f t="shared" si="67"/>
        <v>12.5</v>
      </c>
      <c r="AL887" s="13">
        <f t="shared" si="68"/>
        <v>3</v>
      </c>
      <c r="AM887" s="14">
        <v>1.5599999999999999E-2</v>
      </c>
      <c r="AN887" s="14">
        <v>3.13</v>
      </c>
      <c r="AO887" s="13">
        <f t="shared" si="70"/>
        <v>42.310965830964854</v>
      </c>
      <c r="AQ887" s="12">
        <f t="shared" si="69"/>
        <v>7.4999999999999997E-2</v>
      </c>
    </row>
    <row r="888" spans="1:43" ht="12.75" customHeight="1" x14ac:dyDescent="0.2">
      <c r="A888" s="6">
        <v>102</v>
      </c>
      <c r="B888" s="6">
        <v>6</v>
      </c>
      <c r="C888" s="7">
        <v>39888</v>
      </c>
      <c r="D888" s="6" t="s">
        <v>44</v>
      </c>
      <c r="E888" s="8" t="s">
        <v>254</v>
      </c>
      <c r="F888" s="9" t="s">
        <v>255</v>
      </c>
      <c r="G888" s="9" t="s">
        <v>154</v>
      </c>
      <c r="H888" s="9" t="s">
        <v>48</v>
      </c>
      <c r="I888" s="6" t="s">
        <v>49</v>
      </c>
      <c r="J888" s="6">
        <v>3</v>
      </c>
      <c r="K888" s="6">
        <v>6</v>
      </c>
      <c r="L888" s="6" t="s">
        <v>50</v>
      </c>
      <c r="M888" s="6" t="s">
        <v>177</v>
      </c>
      <c r="N888" s="6"/>
      <c r="O888" s="6"/>
      <c r="P888" s="10">
        <v>9</v>
      </c>
      <c r="Q888" s="10" t="str">
        <f t="shared" si="66"/>
        <v>5-10</v>
      </c>
      <c r="R888" s="6" t="s">
        <v>102</v>
      </c>
      <c r="S888" s="6">
        <v>4</v>
      </c>
      <c r="T888" t="s">
        <v>118</v>
      </c>
      <c r="U888" t="s">
        <v>66</v>
      </c>
      <c r="V888" t="s">
        <v>119</v>
      </c>
      <c r="W888" t="s">
        <v>56</v>
      </c>
      <c r="X888" s="6"/>
      <c r="Y888" s="6" t="s">
        <v>57</v>
      </c>
      <c r="Z888" s="6" t="s">
        <v>61</v>
      </c>
      <c r="AC888" s="11">
        <v>1</v>
      </c>
      <c r="AJ888" s="12">
        <f t="shared" si="67"/>
        <v>15</v>
      </c>
      <c r="AK888" s="29">
        <f>AJ888/1.1</f>
        <v>13.636363636363635</v>
      </c>
      <c r="AL888" s="13">
        <f t="shared" si="68"/>
        <v>1</v>
      </c>
      <c r="AM888" s="14">
        <v>2.3599999999999999E-2</v>
      </c>
      <c r="AN888" s="14">
        <v>2.9750000000000001</v>
      </c>
      <c r="AO888" s="13">
        <f t="shared" si="70"/>
        <v>74.436080804008085</v>
      </c>
      <c r="AQ888" s="12">
        <f t="shared" si="69"/>
        <v>2.5000000000000001E-2</v>
      </c>
    </row>
    <row r="889" spans="1:43" ht="12.75" customHeight="1" x14ac:dyDescent="0.2">
      <c r="A889" s="6">
        <v>102</v>
      </c>
      <c r="B889" s="6">
        <v>6</v>
      </c>
      <c r="C889" s="7">
        <v>39888</v>
      </c>
      <c r="D889" s="6" t="s">
        <v>44</v>
      </c>
      <c r="E889" s="8" t="s">
        <v>254</v>
      </c>
      <c r="F889" s="9" t="s">
        <v>255</v>
      </c>
      <c r="G889" s="9" t="s">
        <v>154</v>
      </c>
      <c r="H889" s="9" t="s">
        <v>48</v>
      </c>
      <c r="I889" s="6" t="s">
        <v>49</v>
      </c>
      <c r="J889" s="6">
        <v>3</v>
      </c>
      <c r="K889" s="6">
        <v>6</v>
      </c>
      <c r="L889" s="6" t="s">
        <v>50</v>
      </c>
      <c r="M889" s="6" t="s">
        <v>177</v>
      </c>
      <c r="N889" s="6"/>
      <c r="O889" s="6"/>
      <c r="P889" s="10">
        <v>9</v>
      </c>
      <c r="Q889" s="10" t="str">
        <f t="shared" si="66"/>
        <v>5-10</v>
      </c>
      <c r="R889" s="6" t="s">
        <v>102</v>
      </c>
      <c r="S889" s="6">
        <v>5</v>
      </c>
      <c r="T889" t="s">
        <v>90</v>
      </c>
      <c r="U889" t="s">
        <v>66</v>
      </c>
      <c r="V889" t="s">
        <v>67</v>
      </c>
      <c r="W889" t="s">
        <v>56</v>
      </c>
      <c r="X889" s="6"/>
      <c r="Y889" s="10" t="s">
        <v>57</v>
      </c>
      <c r="Z889" s="10" t="s">
        <v>58</v>
      </c>
      <c r="AD889" s="11">
        <v>1</v>
      </c>
      <c r="AJ889" s="12">
        <f t="shared" si="67"/>
        <v>25</v>
      </c>
      <c r="AL889" s="13">
        <f t="shared" si="68"/>
        <v>1</v>
      </c>
      <c r="AM889" s="14">
        <v>1.6199999999999999E-2</v>
      </c>
      <c r="AN889" s="14">
        <v>3.0251999999999999</v>
      </c>
      <c r="AO889" s="13">
        <f t="shared" si="70"/>
        <v>274.51313450729776</v>
      </c>
      <c r="AQ889" s="12">
        <f t="shared" si="69"/>
        <v>2.5000000000000001E-2</v>
      </c>
    </row>
    <row r="890" spans="1:43" ht="12.75" customHeight="1" x14ac:dyDescent="0.2">
      <c r="A890" s="6">
        <v>102</v>
      </c>
      <c r="B890" s="6">
        <v>6</v>
      </c>
      <c r="C890" s="7">
        <v>39888</v>
      </c>
      <c r="D890" s="6" t="s">
        <v>44</v>
      </c>
      <c r="E890" s="8" t="s">
        <v>254</v>
      </c>
      <c r="F890" s="9" t="s">
        <v>255</v>
      </c>
      <c r="G890" s="9" t="s">
        <v>154</v>
      </c>
      <c r="H890" s="9" t="s">
        <v>48</v>
      </c>
      <c r="I890" s="6" t="s">
        <v>49</v>
      </c>
      <c r="J890" s="6">
        <v>3</v>
      </c>
      <c r="K890" s="6">
        <v>6</v>
      </c>
      <c r="L890" s="6" t="s">
        <v>50</v>
      </c>
      <c r="M890" s="6" t="s">
        <v>177</v>
      </c>
      <c r="N890" s="6"/>
      <c r="O890" s="6"/>
      <c r="P890" s="10">
        <v>9</v>
      </c>
      <c r="Q890" s="10" t="str">
        <f t="shared" si="66"/>
        <v>5-10</v>
      </c>
      <c r="R890" s="6" t="s">
        <v>102</v>
      </c>
      <c r="S890" s="6">
        <v>6</v>
      </c>
      <c r="T890" s="16" t="s">
        <v>71</v>
      </c>
      <c r="U890" s="6" t="s">
        <v>72</v>
      </c>
      <c r="V890" s="16" t="s">
        <v>73</v>
      </c>
      <c r="W890" s="16" t="s">
        <v>56</v>
      </c>
      <c r="X890" s="6"/>
      <c r="Y890" s="6" t="s">
        <v>57</v>
      </c>
      <c r="Z890" s="6" t="s">
        <v>61</v>
      </c>
      <c r="AA890" s="11">
        <v>1</v>
      </c>
      <c r="AJ890" s="12">
        <f t="shared" si="67"/>
        <v>2.5</v>
      </c>
      <c r="AL890" s="13">
        <f t="shared" si="68"/>
        <v>1</v>
      </c>
      <c r="AM890" s="14">
        <v>2.5100000000000001E-2</v>
      </c>
      <c r="AN890" s="14">
        <v>3.0760000000000001</v>
      </c>
      <c r="AO890" s="13">
        <f t="shared" si="70"/>
        <v>0.42047210410157781</v>
      </c>
      <c r="AQ890" s="12">
        <f t="shared" si="69"/>
        <v>2.5000000000000001E-2</v>
      </c>
    </row>
    <row r="891" spans="1:43" ht="12.75" customHeight="1" x14ac:dyDescent="0.2">
      <c r="A891" s="6">
        <v>102</v>
      </c>
      <c r="B891" s="6">
        <v>6</v>
      </c>
      <c r="C891" s="7">
        <v>39888</v>
      </c>
      <c r="D891" s="6" t="s">
        <v>44</v>
      </c>
      <c r="E891" s="8" t="s">
        <v>254</v>
      </c>
      <c r="F891" s="9" t="s">
        <v>255</v>
      </c>
      <c r="G891" s="9" t="s">
        <v>154</v>
      </c>
      <c r="H891" s="9" t="s">
        <v>48</v>
      </c>
      <c r="I891" s="6" t="s">
        <v>49</v>
      </c>
      <c r="J891" s="6">
        <v>3</v>
      </c>
      <c r="K891" s="6">
        <v>6</v>
      </c>
      <c r="L891" s="6" t="s">
        <v>50</v>
      </c>
      <c r="M891" s="6" t="s">
        <v>177</v>
      </c>
      <c r="N891" s="6"/>
      <c r="O891" s="6"/>
      <c r="P891" s="10">
        <v>9</v>
      </c>
      <c r="Q891" s="10" t="str">
        <f t="shared" si="66"/>
        <v>5-10</v>
      </c>
      <c r="R891" s="6" t="s">
        <v>102</v>
      </c>
      <c r="S891" s="6">
        <v>7</v>
      </c>
      <c r="T891" s="19" t="s">
        <v>85</v>
      </c>
      <c r="U891" s="6" t="s">
        <v>54</v>
      </c>
      <c r="V891" s="6" t="s">
        <v>86</v>
      </c>
      <c r="W891" s="6" t="s">
        <v>56</v>
      </c>
      <c r="X891" s="6"/>
      <c r="Y891" s="6" t="s">
        <v>57</v>
      </c>
      <c r="Z891" s="6" t="s">
        <v>61</v>
      </c>
      <c r="AA891" s="11">
        <v>1</v>
      </c>
      <c r="AJ891" s="12">
        <f t="shared" si="67"/>
        <v>2.5</v>
      </c>
      <c r="AL891" s="13">
        <f t="shared" si="68"/>
        <v>1</v>
      </c>
      <c r="AM891" s="14">
        <v>8.8999999999999999E-3</v>
      </c>
      <c r="AN891" s="14">
        <v>3</v>
      </c>
      <c r="AO891" s="13">
        <f t="shared" si="70"/>
        <v>0.13906250000000001</v>
      </c>
      <c r="AQ891" s="12">
        <f t="shared" si="69"/>
        <v>2.5000000000000001E-2</v>
      </c>
    </row>
    <row r="892" spans="1:43" ht="12.75" customHeight="1" x14ac:dyDescent="0.2">
      <c r="A892" s="6">
        <v>102</v>
      </c>
      <c r="B892" s="6">
        <v>6</v>
      </c>
      <c r="C892" s="7">
        <v>39888</v>
      </c>
      <c r="D892" s="6" t="s">
        <v>44</v>
      </c>
      <c r="E892" s="8" t="s">
        <v>254</v>
      </c>
      <c r="F892" s="9" t="s">
        <v>255</v>
      </c>
      <c r="G892" s="9" t="s">
        <v>154</v>
      </c>
      <c r="H892" s="9" t="s">
        <v>48</v>
      </c>
      <c r="I892" s="6" t="s">
        <v>49</v>
      </c>
      <c r="J892" s="6">
        <v>3</v>
      </c>
      <c r="K892" s="6">
        <v>6</v>
      </c>
      <c r="L892" s="6" t="s">
        <v>50</v>
      </c>
      <c r="M892" s="6" t="s">
        <v>177</v>
      </c>
      <c r="N892" s="6"/>
      <c r="O892" s="6"/>
      <c r="P892" s="10">
        <v>9</v>
      </c>
      <c r="Q892" s="10" t="str">
        <f t="shared" si="66"/>
        <v>5-10</v>
      </c>
      <c r="R892" s="6" t="s">
        <v>102</v>
      </c>
      <c r="S892" s="6">
        <v>8</v>
      </c>
      <c r="T892" t="s">
        <v>78</v>
      </c>
      <c r="U892" s="16" t="s">
        <v>75</v>
      </c>
      <c r="V892" t="s">
        <v>79</v>
      </c>
      <c r="W892" t="s">
        <v>56</v>
      </c>
      <c r="X892" s="6"/>
      <c r="Y892" s="10" t="s">
        <v>57</v>
      </c>
      <c r="Z892" s="10" t="s">
        <v>61</v>
      </c>
      <c r="AA892" s="11">
        <v>1</v>
      </c>
      <c r="AJ892" s="12">
        <f t="shared" si="67"/>
        <v>2.5</v>
      </c>
      <c r="AL892" s="13">
        <f t="shared" si="68"/>
        <v>1</v>
      </c>
      <c r="AM892" s="14">
        <v>1.09E-2</v>
      </c>
      <c r="AN892" s="14">
        <v>3.0249000000000001</v>
      </c>
      <c r="AO892" s="13">
        <f t="shared" si="70"/>
        <v>0.17424295598865394</v>
      </c>
      <c r="AQ892" s="12">
        <f t="shared" si="69"/>
        <v>2.5000000000000001E-2</v>
      </c>
    </row>
    <row r="893" spans="1:43" ht="12.75" customHeight="1" x14ac:dyDescent="0.2">
      <c r="A893" s="6">
        <v>103</v>
      </c>
      <c r="B893" s="6">
        <v>6</v>
      </c>
      <c r="C893" s="7">
        <v>39888</v>
      </c>
      <c r="D893" s="6" t="s">
        <v>44</v>
      </c>
      <c r="E893" s="8" t="s">
        <v>254</v>
      </c>
      <c r="F893" s="9" t="s">
        <v>255</v>
      </c>
      <c r="G893" s="9" t="s">
        <v>154</v>
      </c>
      <c r="H893" s="9" t="s">
        <v>48</v>
      </c>
      <c r="I893" s="6" t="s">
        <v>49</v>
      </c>
      <c r="J893" s="6">
        <v>3</v>
      </c>
      <c r="K893" s="6">
        <v>7</v>
      </c>
      <c r="L893" s="6" t="s">
        <v>50</v>
      </c>
      <c r="M893" s="6" t="s">
        <v>177</v>
      </c>
      <c r="N893" s="6"/>
      <c r="O893" s="6"/>
      <c r="P893" s="10">
        <v>9</v>
      </c>
      <c r="Q893" s="10" t="str">
        <f t="shared" si="66"/>
        <v>5-10</v>
      </c>
      <c r="R893" s="6" t="s">
        <v>52</v>
      </c>
      <c r="S893" s="6">
        <v>1</v>
      </c>
      <c r="T893" t="s">
        <v>130</v>
      </c>
      <c r="U893" t="s">
        <v>69</v>
      </c>
      <c r="V893" t="s">
        <v>70</v>
      </c>
      <c r="W893" t="s">
        <v>56</v>
      </c>
      <c r="X893" s="6"/>
      <c r="Y893" s="10" t="s">
        <v>57</v>
      </c>
      <c r="Z893" s="10" t="s">
        <v>61</v>
      </c>
      <c r="AB893" s="11">
        <v>2</v>
      </c>
      <c r="AJ893" s="12">
        <f t="shared" si="67"/>
        <v>7.5</v>
      </c>
      <c r="AL893" s="13">
        <f t="shared" si="68"/>
        <v>2</v>
      </c>
      <c r="AM893" s="14">
        <v>1.9400000000000001E-2</v>
      </c>
      <c r="AN893" s="14">
        <v>2.8527999999999998</v>
      </c>
      <c r="AO893" s="13">
        <f t="shared" si="70"/>
        <v>6.0838220437352977</v>
      </c>
      <c r="AQ893" s="12">
        <f t="shared" si="69"/>
        <v>0.05</v>
      </c>
    </row>
    <row r="894" spans="1:43" ht="12.75" customHeight="1" x14ac:dyDescent="0.2">
      <c r="A894" s="6">
        <v>103</v>
      </c>
      <c r="B894" s="6">
        <v>6</v>
      </c>
      <c r="C894" s="7">
        <v>39888</v>
      </c>
      <c r="D894" s="6" t="s">
        <v>44</v>
      </c>
      <c r="E894" s="8" t="s">
        <v>254</v>
      </c>
      <c r="F894" s="9" t="s">
        <v>255</v>
      </c>
      <c r="G894" s="9" t="s">
        <v>154</v>
      </c>
      <c r="H894" s="9" t="s">
        <v>48</v>
      </c>
      <c r="I894" s="6" t="s">
        <v>49</v>
      </c>
      <c r="J894" s="6">
        <v>3</v>
      </c>
      <c r="K894" s="6">
        <v>7</v>
      </c>
      <c r="L894" s="6" t="s">
        <v>50</v>
      </c>
      <c r="M894" s="6" t="s">
        <v>177</v>
      </c>
      <c r="N894" s="6"/>
      <c r="O894" s="6"/>
      <c r="P894" s="10">
        <v>9</v>
      </c>
      <c r="Q894" s="10" t="str">
        <f t="shared" si="66"/>
        <v>5-10</v>
      </c>
      <c r="R894" s="6" t="s">
        <v>52</v>
      </c>
      <c r="S894" s="6">
        <v>2</v>
      </c>
      <c r="T894" t="s">
        <v>53</v>
      </c>
      <c r="U894" t="s">
        <v>54</v>
      </c>
      <c r="V894" t="s">
        <v>55</v>
      </c>
      <c r="W894" t="s">
        <v>56</v>
      </c>
      <c r="X894" s="6"/>
      <c r="Y894" s="6" t="s">
        <v>57</v>
      </c>
      <c r="Z894" s="6" t="s">
        <v>58</v>
      </c>
      <c r="AA894" s="11">
        <v>3</v>
      </c>
      <c r="AB894" s="11">
        <v>3</v>
      </c>
      <c r="AJ894" s="12">
        <f t="shared" si="67"/>
        <v>5</v>
      </c>
      <c r="AL894" s="13">
        <f t="shared" si="68"/>
        <v>6</v>
      </c>
      <c r="AM894" s="14">
        <v>9.2999999999999992E-3</v>
      </c>
      <c r="AN894" s="14">
        <v>3.07</v>
      </c>
      <c r="AO894" s="13">
        <f t="shared" si="70"/>
        <v>1.3011305135240103</v>
      </c>
      <c r="AQ894" s="12">
        <f t="shared" si="69"/>
        <v>0.15</v>
      </c>
    </row>
    <row r="895" spans="1:43" ht="12.75" customHeight="1" x14ac:dyDescent="0.2">
      <c r="A895" s="6">
        <v>103</v>
      </c>
      <c r="B895" s="6">
        <v>6</v>
      </c>
      <c r="C895" s="7">
        <v>39888</v>
      </c>
      <c r="D895" s="6" t="s">
        <v>44</v>
      </c>
      <c r="E895" s="8" t="s">
        <v>254</v>
      </c>
      <c r="F895" s="9" t="s">
        <v>255</v>
      </c>
      <c r="G895" s="9" t="s">
        <v>154</v>
      </c>
      <c r="H895" s="9" t="s">
        <v>48</v>
      </c>
      <c r="I895" s="6" t="s">
        <v>49</v>
      </c>
      <c r="J895" s="6">
        <v>3</v>
      </c>
      <c r="K895" s="6">
        <v>7</v>
      </c>
      <c r="L895" s="6" t="s">
        <v>50</v>
      </c>
      <c r="M895" s="6" t="s">
        <v>177</v>
      </c>
      <c r="N895" s="6"/>
      <c r="O895" s="6"/>
      <c r="P895" s="10">
        <v>9</v>
      </c>
      <c r="Q895" s="10" t="str">
        <f t="shared" si="66"/>
        <v>5-10</v>
      </c>
      <c r="R895" s="6" t="s">
        <v>52</v>
      </c>
      <c r="S895" s="6">
        <v>3</v>
      </c>
      <c r="T895" s="20" t="s">
        <v>170</v>
      </c>
      <c r="U895" t="s">
        <v>66</v>
      </c>
      <c r="V895" t="s">
        <v>119</v>
      </c>
      <c r="W895" t="s">
        <v>56</v>
      </c>
      <c r="X895" s="6"/>
      <c r="Y895" s="6" t="s">
        <v>57</v>
      </c>
      <c r="Z895" s="6" t="s">
        <v>61</v>
      </c>
      <c r="AC895" s="11">
        <v>1</v>
      </c>
      <c r="AJ895" s="12">
        <f t="shared" si="67"/>
        <v>15</v>
      </c>
      <c r="AL895" s="13">
        <f t="shared" si="68"/>
        <v>1</v>
      </c>
      <c r="AM895" s="21">
        <v>1.7899999999999999E-2</v>
      </c>
      <c r="AN895" s="21">
        <v>3</v>
      </c>
      <c r="AO895" s="13">
        <f t="shared" si="70"/>
        <v>60.412499999999994</v>
      </c>
      <c r="AQ895" s="12">
        <f t="shared" si="69"/>
        <v>2.5000000000000001E-2</v>
      </c>
    </row>
    <row r="896" spans="1:43" ht="12.75" customHeight="1" x14ac:dyDescent="0.2">
      <c r="A896" s="6">
        <v>103</v>
      </c>
      <c r="B896" s="6">
        <v>6</v>
      </c>
      <c r="C896" s="7">
        <v>39888</v>
      </c>
      <c r="D896" s="6" t="s">
        <v>44</v>
      </c>
      <c r="E896" s="8" t="s">
        <v>254</v>
      </c>
      <c r="F896" s="9" t="s">
        <v>255</v>
      </c>
      <c r="G896" s="9" t="s">
        <v>154</v>
      </c>
      <c r="H896" s="9" t="s">
        <v>48</v>
      </c>
      <c r="I896" s="6" t="s">
        <v>49</v>
      </c>
      <c r="J896" s="6">
        <v>3</v>
      </c>
      <c r="K896" s="6">
        <v>7</v>
      </c>
      <c r="L896" s="6" t="s">
        <v>50</v>
      </c>
      <c r="M896" s="6" t="s">
        <v>177</v>
      </c>
      <c r="N896" s="6"/>
      <c r="O896" s="6"/>
      <c r="P896" s="10">
        <v>9</v>
      </c>
      <c r="Q896" s="10" t="str">
        <f t="shared" si="66"/>
        <v>5-10</v>
      </c>
      <c r="R896" s="6" t="s">
        <v>52</v>
      </c>
      <c r="S896" s="6">
        <v>4</v>
      </c>
      <c r="T896" s="16" t="s">
        <v>71</v>
      </c>
      <c r="U896" s="6" t="s">
        <v>72</v>
      </c>
      <c r="V896" s="16" t="s">
        <v>73</v>
      </c>
      <c r="W896" s="16" t="s">
        <v>56</v>
      </c>
      <c r="X896" s="6"/>
      <c r="Y896" s="6" t="s">
        <v>57</v>
      </c>
      <c r="Z896" s="6" t="s">
        <v>61</v>
      </c>
      <c r="AB896" s="11">
        <v>1</v>
      </c>
      <c r="AJ896" s="12">
        <f t="shared" si="67"/>
        <v>7.5</v>
      </c>
      <c r="AL896" s="13">
        <f t="shared" si="68"/>
        <v>1</v>
      </c>
      <c r="AM896" s="14">
        <v>2.5100000000000001E-2</v>
      </c>
      <c r="AN896" s="14">
        <v>3.0760000000000001</v>
      </c>
      <c r="AO896" s="13">
        <f t="shared" si="70"/>
        <v>12.341335752240466</v>
      </c>
      <c r="AQ896" s="12">
        <f t="shared" si="69"/>
        <v>2.5000000000000001E-2</v>
      </c>
    </row>
    <row r="897" spans="1:45" ht="12.75" customHeight="1" x14ac:dyDescent="0.2">
      <c r="A897" s="6">
        <v>103</v>
      </c>
      <c r="B897" s="6">
        <v>6</v>
      </c>
      <c r="C897" s="7">
        <v>39888</v>
      </c>
      <c r="D897" s="6" t="s">
        <v>44</v>
      </c>
      <c r="E897" s="8" t="s">
        <v>254</v>
      </c>
      <c r="F897" s="9" t="s">
        <v>255</v>
      </c>
      <c r="G897" s="9" t="s">
        <v>154</v>
      </c>
      <c r="H897" s="9" t="s">
        <v>48</v>
      </c>
      <c r="I897" s="6" t="s">
        <v>49</v>
      </c>
      <c r="J897" s="6">
        <v>3</v>
      </c>
      <c r="K897" s="6">
        <v>7</v>
      </c>
      <c r="L897" s="6" t="s">
        <v>50</v>
      </c>
      <c r="M897" s="6" t="s">
        <v>177</v>
      </c>
      <c r="N897" s="6"/>
      <c r="O897" s="6"/>
      <c r="P897" s="10">
        <v>9</v>
      </c>
      <c r="Q897" s="10" t="str">
        <f t="shared" si="66"/>
        <v>5-10</v>
      </c>
      <c r="R897" s="6" t="s">
        <v>52</v>
      </c>
      <c r="S897" s="6">
        <v>5</v>
      </c>
      <c r="T897" t="s">
        <v>78</v>
      </c>
      <c r="U897" s="16" t="s">
        <v>75</v>
      </c>
      <c r="V897" t="s">
        <v>79</v>
      </c>
      <c r="W897" t="s">
        <v>56</v>
      </c>
      <c r="X897" s="6"/>
      <c r="Y897" s="10" t="s">
        <v>57</v>
      </c>
      <c r="Z897" s="10" t="s">
        <v>61</v>
      </c>
      <c r="AA897" s="11">
        <v>1</v>
      </c>
      <c r="AJ897" s="12">
        <f t="shared" si="67"/>
        <v>2.5</v>
      </c>
      <c r="AL897" s="13">
        <f t="shared" si="68"/>
        <v>1</v>
      </c>
      <c r="AM897" s="14">
        <v>1.09E-2</v>
      </c>
      <c r="AN897" s="14">
        <v>3.0249000000000001</v>
      </c>
      <c r="AO897" s="13">
        <f t="shared" si="70"/>
        <v>0.17424295598865394</v>
      </c>
      <c r="AQ897" s="12">
        <f t="shared" si="69"/>
        <v>2.5000000000000001E-2</v>
      </c>
    </row>
    <row r="898" spans="1:45" ht="12.75" customHeight="1" x14ac:dyDescent="0.2">
      <c r="A898" s="6">
        <v>231</v>
      </c>
      <c r="B898" s="6">
        <v>5</v>
      </c>
      <c r="C898" s="7">
        <v>39888</v>
      </c>
      <c r="D898" s="6" t="s">
        <v>99</v>
      </c>
      <c r="E898" s="8" t="s">
        <v>254</v>
      </c>
      <c r="F898" s="9" t="s">
        <v>255</v>
      </c>
      <c r="G898" s="9" t="s">
        <v>154</v>
      </c>
      <c r="H898" s="9" t="s">
        <v>48</v>
      </c>
      <c r="I898" s="6" t="s">
        <v>100</v>
      </c>
      <c r="J898" s="6">
        <v>3</v>
      </c>
      <c r="K898" s="6">
        <v>1</v>
      </c>
      <c r="L898" s="6" t="s">
        <v>50</v>
      </c>
      <c r="M898" s="6" t="s">
        <v>177</v>
      </c>
      <c r="N898" s="6"/>
      <c r="O898" s="6" t="s">
        <v>237</v>
      </c>
      <c r="P898" s="10">
        <v>8</v>
      </c>
      <c r="Q898" s="10" t="str">
        <f t="shared" ref="Q898:Q961" si="71">IF(P898&lt;=5,"0-5",IF(P898&lt;=10,"5-10",IF(P898&lt;=15,"10-15",IF(P898&lt;=20,"15-20",IF(P898&lt;=25,"20-25",IF(P898&lt;=30,"25-30",IF(P898&lt;=35,"30-35","35-40")))))))</f>
        <v>5-10</v>
      </c>
      <c r="R898" s="6" t="s">
        <v>102</v>
      </c>
      <c r="S898" s="6">
        <v>1</v>
      </c>
      <c r="T898" s="16" t="s">
        <v>113</v>
      </c>
      <c r="U898" s="6" t="s">
        <v>114</v>
      </c>
      <c r="V898" s="16" t="s">
        <v>115</v>
      </c>
      <c r="W898" s="16" t="s">
        <v>56</v>
      </c>
      <c r="X898" s="6"/>
      <c r="Y898" s="6" t="s">
        <v>57</v>
      </c>
      <c r="Z898" s="6" t="s">
        <v>64</v>
      </c>
      <c r="AE898" s="11">
        <v>2</v>
      </c>
      <c r="AJ898" s="12">
        <f t="shared" ref="AJ898:AJ961" si="72">((AA898*2.5)+(AB898*7.5)+(AC898*15)+(AD898*25)+(AE898*35)+(AF898*45)+(AG898*45)+(AH898*65)+(AI898*80))/SUM(AA898:AI898)</f>
        <v>35</v>
      </c>
      <c r="AK898">
        <f>AJ898/1.16064</f>
        <v>30.155776123518063</v>
      </c>
      <c r="AL898" s="13">
        <f t="shared" si="68"/>
        <v>2</v>
      </c>
      <c r="AM898" s="14">
        <v>5.2400000000000002E-2</v>
      </c>
      <c r="AN898" s="14">
        <v>2.69</v>
      </c>
      <c r="AO898" s="13">
        <f t="shared" si="70"/>
        <v>746.23278648304222</v>
      </c>
      <c r="AQ898" s="12">
        <f t="shared" si="69"/>
        <v>0.05</v>
      </c>
      <c r="AS898" s="12" t="s">
        <v>259</v>
      </c>
    </row>
    <row r="899" spans="1:45" ht="12.75" customHeight="1" x14ac:dyDescent="0.2">
      <c r="A899" s="6">
        <v>231</v>
      </c>
      <c r="B899" s="6">
        <v>5</v>
      </c>
      <c r="C899" s="7">
        <v>39888</v>
      </c>
      <c r="D899" s="6" t="s">
        <v>99</v>
      </c>
      <c r="E899" s="8" t="s">
        <v>254</v>
      </c>
      <c r="F899" s="9" t="s">
        <v>255</v>
      </c>
      <c r="G899" s="9" t="s">
        <v>154</v>
      </c>
      <c r="H899" s="9" t="s">
        <v>48</v>
      </c>
      <c r="I899" s="6" t="s">
        <v>100</v>
      </c>
      <c r="J899" s="6">
        <v>3</v>
      </c>
      <c r="K899" s="6">
        <v>1</v>
      </c>
      <c r="L899" s="6" t="s">
        <v>50</v>
      </c>
      <c r="M899" s="6" t="s">
        <v>177</v>
      </c>
      <c r="N899" s="6"/>
      <c r="O899" s="6" t="s">
        <v>237</v>
      </c>
      <c r="P899" s="10">
        <v>8</v>
      </c>
      <c r="Q899" s="10" t="str">
        <f t="shared" si="71"/>
        <v>5-10</v>
      </c>
      <c r="R899" s="6" t="s">
        <v>102</v>
      </c>
      <c r="S899" s="6">
        <v>2</v>
      </c>
      <c r="T899" t="s">
        <v>118</v>
      </c>
      <c r="U899" t="s">
        <v>66</v>
      </c>
      <c r="V899" t="s">
        <v>119</v>
      </c>
      <c r="W899" t="s">
        <v>56</v>
      </c>
      <c r="X899" s="6"/>
      <c r="Y899" s="6" t="s">
        <v>57</v>
      </c>
      <c r="Z899" s="6" t="s">
        <v>61</v>
      </c>
      <c r="AD899" s="11">
        <v>1</v>
      </c>
      <c r="AJ899" s="12">
        <f t="shared" si="72"/>
        <v>25</v>
      </c>
      <c r="AK899" s="29">
        <f>AJ899/1.1</f>
        <v>22.727272727272727</v>
      </c>
      <c r="AL899" s="13">
        <f t="shared" si="68"/>
        <v>1</v>
      </c>
      <c r="AM899" s="14">
        <v>2.3599999999999999E-2</v>
      </c>
      <c r="AN899" s="14">
        <v>2.9750000000000001</v>
      </c>
      <c r="AO899" s="13">
        <f t="shared" si="70"/>
        <v>340.23855775527943</v>
      </c>
      <c r="AQ899" s="12">
        <f t="shared" si="69"/>
        <v>2.5000000000000001E-2</v>
      </c>
    </row>
    <row r="900" spans="1:45" ht="12.75" customHeight="1" x14ac:dyDescent="0.2">
      <c r="A900" s="6">
        <v>231</v>
      </c>
      <c r="B900" s="6">
        <v>5</v>
      </c>
      <c r="C900" s="7">
        <v>39888</v>
      </c>
      <c r="D900" s="6" t="s">
        <v>99</v>
      </c>
      <c r="E900" s="8" t="s">
        <v>254</v>
      </c>
      <c r="F900" s="9" t="s">
        <v>255</v>
      </c>
      <c r="G900" s="9" t="s">
        <v>154</v>
      </c>
      <c r="H900" s="9" t="s">
        <v>48</v>
      </c>
      <c r="I900" s="6" t="s">
        <v>100</v>
      </c>
      <c r="J900" s="6">
        <v>3</v>
      </c>
      <c r="K900" s="6">
        <v>1</v>
      </c>
      <c r="L900" s="6" t="s">
        <v>50</v>
      </c>
      <c r="M900" s="6" t="s">
        <v>177</v>
      </c>
      <c r="N900" s="6"/>
      <c r="O900" s="6" t="s">
        <v>237</v>
      </c>
      <c r="P900" s="10">
        <v>8</v>
      </c>
      <c r="Q900" s="10" t="str">
        <f t="shared" si="71"/>
        <v>5-10</v>
      </c>
      <c r="R900" s="6" t="s">
        <v>102</v>
      </c>
      <c r="S900" s="6">
        <v>3</v>
      </c>
      <c r="T900" t="s">
        <v>53</v>
      </c>
      <c r="U900" t="s">
        <v>54</v>
      </c>
      <c r="V900" t="s">
        <v>55</v>
      </c>
      <c r="W900" t="s">
        <v>56</v>
      </c>
      <c r="X900" s="6"/>
      <c r="Y900" s="6" t="s">
        <v>57</v>
      </c>
      <c r="Z900" s="6" t="s">
        <v>58</v>
      </c>
      <c r="AB900" s="11">
        <v>1</v>
      </c>
      <c r="AC900" s="11">
        <v>2</v>
      </c>
      <c r="AJ900" s="12">
        <f t="shared" si="72"/>
        <v>12.5</v>
      </c>
      <c r="AL900" s="13">
        <f t="shared" si="68"/>
        <v>3</v>
      </c>
      <c r="AM900" s="14">
        <v>9.2999999999999992E-3</v>
      </c>
      <c r="AN900" s="14">
        <v>3.07</v>
      </c>
      <c r="AO900" s="13">
        <f t="shared" si="70"/>
        <v>21.676875760595131</v>
      </c>
      <c r="AQ900" s="12">
        <f t="shared" si="69"/>
        <v>7.4999999999999997E-2</v>
      </c>
    </row>
    <row r="901" spans="1:45" ht="12.75" customHeight="1" x14ac:dyDescent="0.2">
      <c r="A901" s="6">
        <v>231</v>
      </c>
      <c r="B901" s="6">
        <v>5</v>
      </c>
      <c r="C901" s="7">
        <v>39888</v>
      </c>
      <c r="D901" s="6" t="s">
        <v>99</v>
      </c>
      <c r="E901" s="8" t="s">
        <v>254</v>
      </c>
      <c r="F901" s="9" t="s">
        <v>255</v>
      </c>
      <c r="G901" s="9" t="s">
        <v>154</v>
      </c>
      <c r="H901" s="9" t="s">
        <v>48</v>
      </c>
      <c r="I901" s="6" t="s">
        <v>100</v>
      </c>
      <c r="J901" s="6">
        <v>3</v>
      </c>
      <c r="K901" s="6">
        <v>1</v>
      </c>
      <c r="L901" s="6" t="s">
        <v>50</v>
      </c>
      <c r="M901" s="6" t="s">
        <v>177</v>
      </c>
      <c r="N901" s="6"/>
      <c r="O901" s="6" t="s">
        <v>237</v>
      </c>
      <c r="P901" s="10">
        <v>8</v>
      </c>
      <c r="Q901" s="10" t="str">
        <f t="shared" si="71"/>
        <v>5-10</v>
      </c>
      <c r="R901" s="6" t="s">
        <v>102</v>
      </c>
      <c r="S901" s="6">
        <v>4</v>
      </c>
      <c r="T901" t="s">
        <v>185</v>
      </c>
      <c r="U901" t="s">
        <v>69</v>
      </c>
      <c r="V901" t="s">
        <v>70</v>
      </c>
      <c r="W901" t="s">
        <v>56</v>
      </c>
      <c r="X901" s="6"/>
      <c r="Y901" s="6" t="s">
        <v>57</v>
      </c>
      <c r="Z901" s="6" t="s">
        <v>58</v>
      </c>
      <c r="AB901" s="11">
        <v>3</v>
      </c>
      <c r="AJ901" s="12">
        <f t="shared" si="72"/>
        <v>7.5</v>
      </c>
      <c r="AL901" s="13">
        <f t="shared" si="68"/>
        <v>3</v>
      </c>
      <c r="AM901" s="14">
        <v>1.2800000000000001E-2</v>
      </c>
      <c r="AN901" s="14">
        <v>3.0670000000000002</v>
      </c>
      <c r="AO901" s="13">
        <f t="shared" si="70"/>
        <v>6.180489379442994</v>
      </c>
      <c r="AQ901" s="12">
        <f t="shared" si="69"/>
        <v>7.4999999999999997E-2</v>
      </c>
    </row>
    <row r="902" spans="1:45" ht="12.75" customHeight="1" x14ac:dyDescent="0.2">
      <c r="A902" s="6">
        <v>231</v>
      </c>
      <c r="B902" s="6">
        <v>5</v>
      </c>
      <c r="C902" s="7">
        <v>39888</v>
      </c>
      <c r="D902" s="6" t="s">
        <v>99</v>
      </c>
      <c r="E902" s="8" t="s">
        <v>254</v>
      </c>
      <c r="F902" s="9" t="s">
        <v>255</v>
      </c>
      <c r="G902" s="9" t="s">
        <v>154</v>
      </c>
      <c r="H902" s="9" t="s">
        <v>48</v>
      </c>
      <c r="I902" s="6" t="s">
        <v>100</v>
      </c>
      <c r="J902" s="6">
        <v>3</v>
      </c>
      <c r="K902" s="6">
        <v>1</v>
      </c>
      <c r="L902" s="6" t="s">
        <v>50</v>
      </c>
      <c r="M902" s="6" t="s">
        <v>177</v>
      </c>
      <c r="N902" s="6"/>
      <c r="O902" s="6" t="s">
        <v>237</v>
      </c>
      <c r="P902" s="10">
        <v>8</v>
      </c>
      <c r="Q902" s="10" t="str">
        <f t="shared" si="71"/>
        <v>5-10</v>
      </c>
      <c r="R902" s="6" t="s">
        <v>102</v>
      </c>
      <c r="S902" s="6">
        <v>5</v>
      </c>
      <c r="T902" t="s">
        <v>90</v>
      </c>
      <c r="U902" t="s">
        <v>66</v>
      </c>
      <c r="V902" t="s">
        <v>67</v>
      </c>
      <c r="W902" t="s">
        <v>56</v>
      </c>
      <c r="X902" s="6"/>
      <c r="Y902" s="10" t="s">
        <v>57</v>
      </c>
      <c r="Z902" s="10" t="s">
        <v>58</v>
      </c>
      <c r="AC902" s="11">
        <v>1</v>
      </c>
      <c r="AJ902" s="12">
        <f t="shared" si="72"/>
        <v>15</v>
      </c>
      <c r="AL902" s="13">
        <f t="shared" si="68"/>
        <v>1</v>
      </c>
      <c r="AM902" s="14">
        <v>1.6199999999999999E-2</v>
      </c>
      <c r="AN902" s="14">
        <v>3.0251999999999999</v>
      </c>
      <c r="AO902" s="13">
        <f t="shared" si="70"/>
        <v>58.536437970851551</v>
      </c>
      <c r="AQ902" s="12">
        <f t="shared" si="69"/>
        <v>2.5000000000000001E-2</v>
      </c>
    </row>
    <row r="903" spans="1:45" ht="12.75" customHeight="1" x14ac:dyDescent="0.2">
      <c r="A903" s="6">
        <v>231</v>
      </c>
      <c r="B903" s="6">
        <v>5</v>
      </c>
      <c r="C903" s="7">
        <v>39888</v>
      </c>
      <c r="D903" s="6" t="s">
        <v>99</v>
      </c>
      <c r="E903" s="8" t="s">
        <v>254</v>
      </c>
      <c r="F903" s="9" t="s">
        <v>255</v>
      </c>
      <c r="G903" s="9" t="s">
        <v>154</v>
      </c>
      <c r="H903" s="9" t="s">
        <v>48</v>
      </c>
      <c r="I903" s="6" t="s">
        <v>100</v>
      </c>
      <c r="J903" s="6">
        <v>3</v>
      </c>
      <c r="K903" s="6">
        <v>1</v>
      </c>
      <c r="L903" s="6" t="s">
        <v>50</v>
      </c>
      <c r="M903" s="6" t="s">
        <v>177</v>
      </c>
      <c r="N903" s="6"/>
      <c r="O903" s="6" t="s">
        <v>237</v>
      </c>
      <c r="P903" s="10">
        <v>8</v>
      </c>
      <c r="Q903" s="10" t="str">
        <f t="shared" si="71"/>
        <v>5-10</v>
      </c>
      <c r="R903" s="6" t="s">
        <v>102</v>
      </c>
      <c r="S903" s="6">
        <v>6</v>
      </c>
      <c r="T903" t="s">
        <v>127</v>
      </c>
      <c r="U903" t="s">
        <v>69</v>
      </c>
      <c r="V903" t="s">
        <v>70</v>
      </c>
      <c r="W903" t="s">
        <v>56</v>
      </c>
      <c r="X903" s="6"/>
      <c r="Y903" s="6" t="s">
        <v>57</v>
      </c>
      <c r="Z903" s="6" t="s">
        <v>58</v>
      </c>
      <c r="AB903" s="11">
        <v>2</v>
      </c>
      <c r="AJ903" s="12">
        <f t="shared" si="72"/>
        <v>7.5</v>
      </c>
      <c r="AK903" s="12">
        <f>AJ903/1.037</f>
        <v>7.232401157184186</v>
      </c>
      <c r="AL903" s="13">
        <f t="shared" si="68"/>
        <v>2</v>
      </c>
      <c r="AM903" s="13">
        <v>0</v>
      </c>
      <c r="AN903" s="13">
        <v>1.0377000000000001</v>
      </c>
      <c r="AO903" s="13">
        <f t="shared" si="70"/>
        <v>0</v>
      </c>
      <c r="AQ903" s="12">
        <f t="shared" si="69"/>
        <v>0.05</v>
      </c>
    </row>
    <row r="904" spans="1:45" ht="12.75" customHeight="1" x14ac:dyDescent="0.2">
      <c r="A904" s="6">
        <v>232</v>
      </c>
      <c r="B904" s="6">
        <v>5</v>
      </c>
      <c r="C904" s="7">
        <v>39888</v>
      </c>
      <c r="D904" s="6" t="s">
        <v>99</v>
      </c>
      <c r="E904" s="8" t="s">
        <v>254</v>
      </c>
      <c r="F904" s="9" t="s">
        <v>255</v>
      </c>
      <c r="G904" s="9" t="s">
        <v>154</v>
      </c>
      <c r="H904" s="9" t="s">
        <v>48</v>
      </c>
      <c r="I904" s="6" t="s">
        <v>100</v>
      </c>
      <c r="J904" s="6">
        <v>3</v>
      </c>
      <c r="K904" s="6">
        <v>2</v>
      </c>
      <c r="L904" s="6" t="s">
        <v>50</v>
      </c>
      <c r="M904" s="6" t="s">
        <v>177</v>
      </c>
      <c r="N904" s="6"/>
      <c r="O904" s="6"/>
      <c r="P904" s="10">
        <v>8</v>
      </c>
      <c r="Q904" s="10" t="str">
        <f t="shared" si="71"/>
        <v>5-10</v>
      </c>
      <c r="R904" s="6" t="s">
        <v>159</v>
      </c>
      <c r="S904" s="6">
        <v>1</v>
      </c>
      <c r="T904" t="s">
        <v>139</v>
      </c>
      <c r="U904" t="s">
        <v>54</v>
      </c>
      <c r="V904" t="s">
        <v>63</v>
      </c>
      <c r="W904" t="s">
        <v>56</v>
      </c>
      <c r="X904" s="6"/>
      <c r="Y904" s="6" t="s">
        <v>57</v>
      </c>
      <c r="Z904" s="6" t="s">
        <v>58</v>
      </c>
      <c r="AB904" s="11">
        <v>1</v>
      </c>
      <c r="AJ904" s="12">
        <f t="shared" si="72"/>
        <v>7.5</v>
      </c>
      <c r="AK904">
        <f>AJ904/1.15476</f>
        <v>6.4948560739893999</v>
      </c>
      <c r="AL904" s="13">
        <f t="shared" si="68"/>
        <v>1</v>
      </c>
      <c r="AM904" s="14">
        <v>3.9E-2</v>
      </c>
      <c r="AN904" s="14">
        <v>2.91</v>
      </c>
      <c r="AO904" s="13">
        <f t="shared" si="70"/>
        <v>13.724384715589805</v>
      </c>
      <c r="AQ904" s="12">
        <f t="shared" si="69"/>
        <v>2.5000000000000001E-2</v>
      </c>
      <c r="AS904" s="12" t="s">
        <v>260</v>
      </c>
    </row>
    <row r="905" spans="1:45" ht="12.75" customHeight="1" x14ac:dyDescent="0.2">
      <c r="A905" s="6">
        <v>232</v>
      </c>
      <c r="B905" s="6">
        <v>5</v>
      </c>
      <c r="C905" s="7">
        <v>39888</v>
      </c>
      <c r="D905" s="6" t="s">
        <v>99</v>
      </c>
      <c r="E905" s="8" t="s">
        <v>254</v>
      </c>
      <c r="F905" s="9" t="s">
        <v>255</v>
      </c>
      <c r="G905" s="9" t="s">
        <v>154</v>
      </c>
      <c r="H905" s="9" t="s">
        <v>48</v>
      </c>
      <c r="I905" s="6" t="s">
        <v>100</v>
      </c>
      <c r="J905" s="6">
        <v>3</v>
      </c>
      <c r="K905" s="6">
        <v>2</v>
      </c>
      <c r="L905" s="6" t="s">
        <v>50</v>
      </c>
      <c r="M905" s="6" t="s">
        <v>177</v>
      </c>
      <c r="N905" s="6"/>
      <c r="O905" s="6"/>
      <c r="P905" s="10">
        <v>8</v>
      </c>
      <c r="Q905" s="10" t="str">
        <f t="shared" si="71"/>
        <v>5-10</v>
      </c>
      <c r="R905" s="6" t="s">
        <v>159</v>
      </c>
      <c r="S905" s="6">
        <v>2</v>
      </c>
      <c r="T905" t="s">
        <v>53</v>
      </c>
      <c r="U905" t="s">
        <v>54</v>
      </c>
      <c r="V905" t="s">
        <v>55</v>
      </c>
      <c r="W905" t="s">
        <v>56</v>
      </c>
      <c r="X905" s="6"/>
      <c r="Y905" s="6" t="s">
        <v>57</v>
      </c>
      <c r="Z905" s="6" t="s">
        <v>58</v>
      </c>
      <c r="AA905" s="11">
        <v>1</v>
      </c>
      <c r="AB905" s="11">
        <v>1</v>
      </c>
      <c r="AJ905" s="12">
        <f t="shared" si="72"/>
        <v>5</v>
      </c>
      <c r="AL905" s="13">
        <f t="shared" ref="AL905:AL968" si="73">SUM(AA905:AI905)</f>
        <v>2</v>
      </c>
      <c r="AM905" s="14">
        <v>9.2999999999999992E-3</v>
      </c>
      <c r="AN905" s="14">
        <v>3.07</v>
      </c>
      <c r="AO905" s="13">
        <f t="shared" si="70"/>
        <v>1.3011305135240103</v>
      </c>
      <c r="AQ905" s="12">
        <f t="shared" ref="AQ905:AQ968" si="74">AL905/40</f>
        <v>0.05</v>
      </c>
    </row>
    <row r="906" spans="1:45" ht="12.75" customHeight="1" x14ac:dyDescent="0.2">
      <c r="A906" s="6">
        <v>232</v>
      </c>
      <c r="B906" s="6">
        <v>5</v>
      </c>
      <c r="C906" s="7">
        <v>39888</v>
      </c>
      <c r="D906" s="6" t="s">
        <v>99</v>
      </c>
      <c r="E906" s="8" t="s">
        <v>254</v>
      </c>
      <c r="F906" s="9" t="s">
        <v>255</v>
      </c>
      <c r="G906" s="9" t="s">
        <v>154</v>
      </c>
      <c r="H906" s="9" t="s">
        <v>48</v>
      </c>
      <c r="I906" s="6" t="s">
        <v>100</v>
      </c>
      <c r="J906" s="6">
        <v>3</v>
      </c>
      <c r="K906" s="6">
        <v>2</v>
      </c>
      <c r="L906" s="6" t="s">
        <v>50</v>
      </c>
      <c r="M906" s="6" t="s">
        <v>177</v>
      </c>
      <c r="N906" s="6"/>
      <c r="O906" s="6"/>
      <c r="P906" s="10">
        <v>8</v>
      </c>
      <c r="Q906" s="10" t="str">
        <f t="shared" si="71"/>
        <v>5-10</v>
      </c>
      <c r="R906" s="6" t="s">
        <v>159</v>
      </c>
      <c r="S906" s="6">
        <v>3</v>
      </c>
      <c r="T906" t="s">
        <v>131</v>
      </c>
      <c r="U906" t="s">
        <v>54</v>
      </c>
      <c r="V906" t="s">
        <v>63</v>
      </c>
      <c r="W906" t="s">
        <v>56</v>
      </c>
      <c r="X906" s="6"/>
      <c r="Y906" s="6" t="s">
        <v>57</v>
      </c>
      <c r="Z906" s="6" t="s">
        <v>58</v>
      </c>
      <c r="AC906" s="11">
        <v>5</v>
      </c>
      <c r="AJ906" s="12">
        <f t="shared" si="72"/>
        <v>15</v>
      </c>
      <c r="AK906" s="20">
        <f>(AJ906-1.82)/1.15</f>
        <v>11.460869565217392</v>
      </c>
      <c r="AL906" s="13">
        <f t="shared" si="73"/>
        <v>5</v>
      </c>
      <c r="AM906" s="14">
        <v>0.01</v>
      </c>
      <c r="AN906" s="14">
        <v>3.2080000000000002</v>
      </c>
      <c r="AO906" s="13">
        <f t="shared" si="70"/>
        <v>59.278985026012037</v>
      </c>
      <c r="AQ906" s="12">
        <f t="shared" si="74"/>
        <v>0.125</v>
      </c>
    </row>
    <row r="907" spans="1:45" ht="12.75" customHeight="1" x14ac:dyDescent="0.2">
      <c r="A907" s="6">
        <v>232</v>
      </c>
      <c r="B907" s="6">
        <v>5</v>
      </c>
      <c r="C907" s="7">
        <v>39888</v>
      </c>
      <c r="D907" s="6" t="s">
        <v>99</v>
      </c>
      <c r="E907" s="8" t="s">
        <v>254</v>
      </c>
      <c r="F907" s="9" t="s">
        <v>255</v>
      </c>
      <c r="G907" s="9" t="s">
        <v>154</v>
      </c>
      <c r="H907" s="9" t="s">
        <v>48</v>
      </c>
      <c r="I907" s="6" t="s">
        <v>100</v>
      </c>
      <c r="J907" s="6">
        <v>3</v>
      </c>
      <c r="K907" s="6">
        <v>2</v>
      </c>
      <c r="L907" s="6" t="s">
        <v>50</v>
      </c>
      <c r="M907" s="6" t="s">
        <v>177</v>
      </c>
      <c r="N907" s="6"/>
      <c r="O907" s="6"/>
      <c r="P907" s="10">
        <v>8</v>
      </c>
      <c r="Q907" s="10" t="str">
        <f t="shared" si="71"/>
        <v>5-10</v>
      </c>
      <c r="R907" s="6" t="s">
        <v>159</v>
      </c>
      <c r="S907" s="6">
        <v>4</v>
      </c>
      <c r="T907" t="s">
        <v>118</v>
      </c>
      <c r="U907" t="s">
        <v>66</v>
      </c>
      <c r="V907" t="s">
        <v>119</v>
      </c>
      <c r="W907" t="s">
        <v>56</v>
      </c>
      <c r="X907" s="6"/>
      <c r="Y907" s="6" t="s">
        <v>57</v>
      </c>
      <c r="Z907" s="6" t="s">
        <v>61</v>
      </c>
      <c r="AD907" s="11">
        <v>1</v>
      </c>
      <c r="AJ907" s="12">
        <f t="shared" si="72"/>
        <v>25</v>
      </c>
      <c r="AK907" s="29">
        <f>AJ907/1.1</f>
        <v>22.727272727272727</v>
      </c>
      <c r="AL907" s="13">
        <f t="shared" si="73"/>
        <v>1</v>
      </c>
      <c r="AM907" s="14">
        <v>2.3599999999999999E-2</v>
      </c>
      <c r="AN907" s="14">
        <v>2.9750000000000001</v>
      </c>
      <c r="AO907" s="13">
        <f t="shared" si="70"/>
        <v>340.23855775527943</v>
      </c>
      <c r="AQ907" s="12">
        <f t="shared" si="74"/>
        <v>2.5000000000000001E-2</v>
      </c>
    </row>
    <row r="908" spans="1:45" ht="12.75" customHeight="1" x14ac:dyDescent="0.2">
      <c r="A908" s="6">
        <v>232</v>
      </c>
      <c r="B908" s="6">
        <v>5</v>
      </c>
      <c r="C908" s="7">
        <v>39888</v>
      </c>
      <c r="D908" s="6" t="s">
        <v>99</v>
      </c>
      <c r="E908" s="8" t="s">
        <v>254</v>
      </c>
      <c r="F908" s="9" t="s">
        <v>255</v>
      </c>
      <c r="G908" s="9" t="s">
        <v>154</v>
      </c>
      <c r="H908" s="9" t="s">
        <v>48</v>
      </c>
      <c r="I908" s="6" t="s">
        <v>100</v>
      </c>
      <c r="J908" s="6">
        <v>3</v>
      </c>
      <c r="K908" s="6">
        <v>2</v>
      </c>
      <c r="L908" s="6" t="s">
        <v>50</v>
      </c>
      <c r="M908" s="6" t="s">
        <v>177</v>
      </c>
      <c r="N908" s="6"/>
      <c r="O908" s="6"/>
      <c r="P908" s="10">
        <v>8</v>
      </c>
      <c r="Q908" s="10" t="str">
        <f t="shared" si="71"/>
        <v>5-10</v>
      </c>
      <c r="R908" s="6" t="s">
        <v>159</v>
      </c>
      <c r="S908" s="6">
        <v>5</v>
      </c>
      <c r="T908" t="s">
        <v>137</v>
      </c>
      <c r="U908" s="16" t="s">
        <v>75</v>
      </c>
      <c r="V908" t="s">
        <v>138</v>
      </c>
      <c r="W908" t="s">
        <v>56</v>
      </c>
      <c r="X908" s="6"/>
      <c r="Y908" s="10" t="s">
        <v>57</v>
      </c>
      <c r="Z908" s="10" t="s">
        <v>58</v>
      </c>
      <c r="AC908" s="11">
        <v>1</v>
      </c>
      <c r="AJ908" s="12">
        <f t="shared" si="72"/>
        <v>15</v>
      </c>
      <c r="AL908" s="13">
        <f t="shared" si="73"/>
        <v>1</v>
      </c>
      <c r="AM908" s="14">
        <v>2.0299999999999999E-2</v>
      </c>
      <c r="AN908" s="14">
        <v>3.1259999999999999</v>
      </c>
      <c r="AO908" s="13">
        <f t="shared" si="70"/>
        <v>96.373429469183648</v>
      </c>
      <c r="AQ908" s="12">
        <f t="shared" si="74"/>
        <v>2.5000000000000001E-2</v>
      </c>
    </row>
    <row r="909" spans="1:45" ht="12.75" customHeight="1" x14ac:dyDescent="0.2">
      <c r="A909" s="6">
        <v>232</v>
      </c>
      <c r="B909" s="6">
        <v>5</v>
      </c>
      <c r="C909" s="7">
        <v>39888</v>
      </c>
      <c r="D909" s="6" t="s">
        <v>99</v>
      </c>
      <c r="E909" s="8" t="s">
        <v>254</v>
      </c>
      <c r="F909" s="9" t="s">
        <v>255</v>
      </c>
      <c r="G909" s="9" t="s">
        <v>154</v>
      </c>
      <c r="H909" s="9" t="s">
        <v>48</v>
      </c>
      <c r="I909" s="6" t="s">
        <v>100</v>
      </c>
      <c r="J909" s="6">
        <v>3</v>
      </c>
      <c r="K909" s="6">
        <v>2</v>
      </c>
      <c r="L909" s="6" t="s">
        <v>50</v>
      </c>
      <c r="M909" s="6" t="s">
        <v>177</v>
      </c>
      <c r="N909" s="6"/>
      <c r="O909" s="6"/>
      <c r="P909" s="10">
        <v>8</v>
      </c>
      <c r="Q909" s="10" t="str">
        <f t="shared" si="71"/>
        <v>5-10</v>
      </c>
      <c r="R909" s="6" t="s">
        <v>159</v>
      </c>
      <c r="S909" s="6">
        <v>6</v>
      </c>
      <c r="T909" t="s">
        <v>165</v>
      </c>
      <c r="U909" s="10" t="s">
        <v>54</v>
      </c>
      <c r="V909" s="10" t="s">
        <v>86</v>
      </c>
      <c r="W909" s="10" t="s">
        <v>56</v>
      </c>
      <c r="X909" s="6"/>
      <c r="Y909" s="6" t="s">
        <v>57</v>
      </c>
      <c r="Z909" s="6" t="s">
        <v>61</v>
      </c>
      <c r="AB909" s="11">
        <v>1</v>
      </c>
      <c r="AJ909" s="12">
        <f t="shared" si="72"/>
        <v>7.5</v>
      </c>
      <c r="AL909" s="13">
        <f t="shared" si="73"/>
        <v>1</v>
      </c>
      <c r="AM909" s="14">
        <v>8.3999999999999995E-3</v>
      </c>
      <c r="AN909" s="14">
        <v>3.2</v>
      </c>
      <c r="AO909" s="13">
        <f t="shared" si="70"/>
        <v>5.3024347008870292</v>
      </c>
      <c r="AQ909" s="12">
        <f t="shared" si="74"/>
        <v>2.5000000000000001E-2</v>
      </c>
    </row>
    <row r="910" spans="1:45" ht="12.75" customHeight="1" x14ac:dyDescent="0.2">
      <c r="A910" s="6">
        <v>232</v>
      </c>
      <c r="B910" s="6">
        <v>5</v>
      </c>
      <c r="C910" s="7">
        <v>39888</v>
      </c>
      <c r="D910" s="6" t="s">
        <v>99</v>
      </c>
      <c r="E910" s="8" t="s">
        <v>254</v>
      </c>
      <c r="F910" s="9" t="s">
        <v>255</v>
      </c>
      <c r="G910" s="9" t="s">
        <v>154</v>
      </c>
      <c r="H910" s="9" t="s">
        <v>48</v>
      </c>
      <c r="I910" s="6" t="s">
        <v>100</v>
      </c>
      <c r="J910" s="6">
        <v>3</v>
      </c>
      <c r="K910" s="6">
        <v>2</v>
      </c>
      <c r="L910" s="6" t="s">
        <v>50</v>
      </c>
      <c r="M910" s="6" t="s">
        <v>177</v>
      </c>
      <c r="N910" s="6"/>
      <c r="O910" s="6"/>
      <c r="P910" s="10">
        <v>8</v>
      </c>
      <c r="Q910" s="10" t="str">
        <f t="shared" si="71"/>
        <v>5-10</v>
      </c>
      <c r="R910" s="6" t="s">
        <v>159</v>
      </c>
      <c r="S910" s="6">
        <v>7</v>
      </c>
      <c r="T910" s="16" t="s">
        <v>113</v>
      </c>
      <c r="U910" s="6" t="s">
        <v>114</v>
      </c>
      <c r="V910" s="16" t="s">
        <v>115</v>
      </c>
      <c r="W910" s="16" t="s">
        <v>56</v>
      </c>
      <c r="X910" s="6"/>
      <c r="Y910" s="6" t="s">
        <v>57</v>
      </c>
      <c r="Z910" s="6" t="s">
        <v>64</v>
      </c>
      <c r="AE910" s="11">
        <v>2</v>
      </c>
      <c r="AJ910" s="12">
        <f t="shared" si="72"/>
        <v>35</v>
      </c>
      <c r="AK910">
        <f>AJ910/1.16064</f>
        <v>30.155776123518063</v>
      </c>
      <c r="AL910" s="13">
        <f t="shared" si="73"/>
        <v>2</v>
      </c>
      <c r="AM910" s="14">
        <v>5.2400000000000002E-2</v>
      </c>
      <c r="AN910" s="14">
        <v>2.69</v>
      </c>
      <c r="AO910" s="13">
        <f t="shared" si="70"/>
        <v>746.23278648304222</v>
      </c>
      <c r="AQ910" s="12">
        <f t="shared" si="74"/>
        <v>0.05</v>
      </c>
    </row>
    <row r="911" spans="1:45" ht="12.75" customHeight="1" x14ac:dyDescent="0.2">
      <c r="A911" s="6">
        <v>232</v>
      </c>
      <c r="B911" s="6">
        <v>5</v>
      </c>
      <c r="C911" s="7">
        <v>39888</v>
      </c>
      <c r="D911" s="6" t="s">
        <v>99</v>
      </c>
      <c r="E911" s="8" t="s">
        <v>254</v>
      </c>
      <c r="F911" s="9" t="s">
        <v>255</v>
      </c>
      <c r="G911" s="9" t="s">
        <v>154</v>
      </c>
      <c r="H911" s="9" t="s">
        <v>48</v>
      </c>
      <c r="I911" s="6" t="s">
        <v>100</v>
      </c>
      <c r="J911" s="6">
        <v>3</v>
      </c>
      <c r="K911" s="6">
        <v>2</v>
      </c>
      <c r="L911" s="6" t="s">
        <v>50</v>
      </c>
      <c r="M911" s="6" t="s">
        <v>177</v>
      </c>
      <c r="N911" s="6"/>
      <c r="O911" s="6"/>
      <c r="P911" s="10">
        <v>8</v>
      </c>
      <c r="Q911" s="10" t="str">
        <f t="shared" si="71"/>
        <v>5-10</v>
      </c>
      <c r="R911" s="6" t="s">
        <v>159</v>
      </c>
      <c r="S911" s="6">
        <v>8</v>
      </c>
      <c r="T911" t="s">
        <v>90</v>
      </c>
      <c r="U911" t="s">
        <v>66</v>
      </c>
      <c r="V911" t="s">
        <v>67</v>
      </c>
      <c r="W911" t="s">
        <v>56</v>
      </c>
      <c r="X911" s="6"/>
      <c r="Y911" s="10" t="s">
        <v>57</v>
      </c>
      <c r="Z911" s="10" t="s">
        <v>58</v>
      </c>
      <c r="AE911" s="11">
        <v>1</v>
      </c>
      <c r="AJ911" s="12">
        <f t="shared" si="72"/>
        <v>35</v>
      </c>
      <c r="AL911" s="13">
        <f t="shared" si="73"/>
        <v>1</v>
      </c>
      <c r="AM911" s="14">
        <v>1.6199999999999999E-2</v>
      </c>
      <c r="AN911" s="14">
        <v>3.0251999999999999</v>
      </c>
      <c r="AO911" s="13">
        <f t="shared" si="70"/>
        <v>759.67819720000477</v>
      </c>
      <c r="AQ911" s="12">
        <f t="shared" si="74"/>
        <v>2.5000000000000001E-2</v>
      </c>
    </row>
    <row r="912" spans="1:45" ht="12.75" customHeight="1" x14ac:dyDescent="0.2">
      <c r="A912" s="6">
        <v>232</v>
      </c>
      <c r="B912" s="6">
        <v>5</v>
      </c>
      <c r="C912" s="7">
        <v>39888</v>
      </c>
      <c r="D912" s="6" t="s">
        <v>99</v>
      </c>
      <c r="E912" s="8" t="s">
        <v>254</v>
      </c>
      <c r="F912" s="9" t="s">
        <v>255</v>
      </c>
      <c r="G912" s="9" t="s">
        <v>154</v>
      </c>
      <c r="H912" s="9" t="s">
        <v>48</v>
      </c>
      <c r="I912" s="6" t="s">
        <v>100</v>
      </c>
      <c r="J912" s="6">
        <v>3</v>
      </c>
      <c r="K912" s="6">
        <v>2</v>
      </c>
      <c r="L912" s="6" t="s">
        <v>50</v>
      </c>
      <c r="M912" s="6" t="s">
        <v>177</v>
      </c>
      <c r="N912" s="6"/>
      <c r="O912" s="6"/>
      <c r="P912" s="10">
        <v>8</v>
      </c>
      <c r="Q912" s="10" t="str">
        <f t="shared" si="71"/>
        <v>5-10</v>
      </c>
      <c r="R912" s="6" t="s">
        <v>159</v>
      </c>
      <c r="S912" s="6">
        <v>9</v>
      </c>
      <c r="T912" t="s">
        <v>96</v>
      </c>
      <c r="U912" t="s">
        <v>69</v>
      </c>
      <c r="V912" t="s">
        <v>97</v>
      </c>
      <c r="W912" t="s">
        <v>98</v>
      </c>
      <c r="X912" s="6"/>
      <c r="Y912" s="6" t="s">
        <v>57</v>
      </c>
      <c r="Z912" s="6" t="s">
        <v>58</v>
      </c>
      <c r="AE912" s="11">
        <v>1</v>
      </c>
      <c r="AJ912" s="12">
        <f t="shared" si="72"/>
        <v>35</v>
      </c>
      <c r="AL912" s="13">
        <f t="shared" si="73"/>
        <v>1</v>
      </c>
      <c r="AM912" s="14">
        <v>1E-3</v>
      </c>
      <c r="AN912" s="14">
        <v>3.07</v>
      </c>
      <c r="AO912" s="13">
        <f t="shared" si="70"/>
        <v>54.990655444598652</v>
      </c>
      <c r="AQ912" s="12">
        <f t="shared" si="74"/>
        <v>2.5000000000000001E-2</v>
      </c>
    </row>
    <row r="913" spans="1:46" ht="12.75" customHeight="1" x14ac:dyDescent="0.2">
      <c r="A913" s="6">
        <v>232</v>
      </c>
      <c r="B913" s="6">
        <v>5</v>
      </c>
      <c r="C913" s="7">
        <v>39888</v>
      </c>
      <c r="D913" s="6" t="s">
        <v>99</v>
      </c>
      <c r="E913" s="8" t="s">
        <v>254</v>
      </c>
      <c r="F913" s="9" t="s">
        <v>255</v>
      </c>
      <c r="G913" s="9" t="s">
        <v>154</v>
      </c>
      <c r="H913" s="9" t="s">
        <v>48</v>
      </c>
      <c r="I913" s="6" t="s">
        <v>100</v>
      </c>
      <c r="J913" s="6">
        <v>3</v>
      </c>
      <c r="K913" s="6">
        <v>2</v>
      </c>
      <c r="L913" s="6" t="s">
        <v>50</v>
      </c>
      <c r="M913" s="6" t="s">
        <v>177</v>
      </c>
      <c r="N913" s="6"/>
      <c r="O913" s="6"/>
      <c r="P913" s="10">
        <v>8</v>
      </c>
      <c r="Q913" s="10" t="str">
        <f t="shared" si="71"/>
        <v>5-10</v>
      </c>
      <c r="R913" s="6" t="s">
        <v>159</v>
      </c>
      <c r="S913" s="6">
        <v>10</v>
      </c>
      <c r="T913" t="s">
        <v>134</v>
      </c>
      <c r="U913" s="6" t="s">
        <v>114</v>
      </c>
      <c r="V913" s="6" t="s">
        <v>135</v>
      </c>
      <c r="W913" s="6" t="s">
        <v>136</v>
      </c>
      <c r="X913" s="6"/>
      <c r="Y913" s="10" t="s">
        <v>57</v>
      </c>
      <c r="Z913" s="10" t="s">
        <v>61</v>
      </c>
      <c r="AC913" s="11">
        <v>1</v>
      </c>
      <c r="AJ913" s="12">
        <f t="shared" si="72"/>
        <v>15</v>
      </c>
      <c r="AL913" s="13">
        <f t="shared" si="73"/>
        <v>1</v>
      </c>
      <c r="AM913" s="14">
        <v>3.4799999999999998E-2</v>
      </c>
      <c r="AN913" s="14">
        <v>2.85</v>
      </c>
      <c r="AO913" s="13">
        <f t="shared" si="70"/>
        <v>78.241889926693077</v>
      </c>
      <c r="AQ913" s="12">
        <f t="shared" si="74"/>
        <v>2.5000000000000001E-2</v>
      </c>
    </row>
    <row r="914" spans="1:46" ht="12.75" customHeight="1" x14ac:dyDescent="0.2">
      <c r="A914" s="6">
        <v>232</v>
      </c>
      <c r="B914" s="6">
        <v>5</v>
      </c>
      <c r="C914" s="7">
        <v>39888</v>
      </c>
      <c r="D914" s="6" t="s">
        <v>99</v>
      </c>
      <c r="E914" s="8" t="s">
        <v>254</v>
      </c>
      <c r="F914" s="9" t="s">
        <v>255</v>
      </c>
      <c r="G914" s="9" t="s">
        <v>154</v>
      </c>
      <c r="H914" s="9" t="s">
        <v>48</v>
      </c>
      <c r="I914" s="6" t="s">
        <v>100</v>
      </c>
      <c r="J914" s="6">
        <v>3</v>
      </c>
      <c r="K914" s="6">
        <v>2</v>
      </c>
      <c r="L914" s="6" t="s">
        <v>50</v>
      </c>
      <c r="M914" s="6" t="s">
        <v>177</v>
      </c>
      <c r="N914" s="6"/>
      <c r="O914" s="6"/>
      <c r="P914" s="10">
        <v>8</v>
      </c>
      <c r="Q914" s="10" t="str">
        <f t="shared" si="71"/>
        <v>5-10</v>
      </c>
      <c r="R914" s="6" t="s">
        <v>159</v>
      </c>
      <c r="S914" s="6">
        <v>11</v>
      </c>
      <c r="T914" t="s">
        <v>130</v>
      </c>
      <c r="U914" t="s">
        <v>69</v>
      </c>
      <c r="V914" t="s">
        <v>70</v>
      </c>
      <c r="W914" t="s">
        <v>56</v>
      </c>
      <c r="X914" s="6"/>
      <c r="Y914" s="10" t="s">
        <v>57</v>
      </c>
      <c r="Z914" s="10" t="s">
        <v>61</v>
      </c>
      <c r="AB914" s="11">
        <v>1</v>
      </c>
      <c r="AJ914" s="12">
        <f t="shared" si="72"/>
        <v>7.5</v>
      </c>
      <c r="AL914" s="13">
        <f t="shared" si="73"/>
        <v>1</v>
      </c>
      <c r="AM914" s="14">
        <v>1.9400000000000001E-2</v>
      </c>
      <c r="AN914" s="14">
        <v>2.8527999999999998</v>
      </c>
      <c r="AO914" s="13">
        <f t="shared" si="70"/>
        <v>6.0838220437352977</v>
      </c>
      <c r="AQ914" s="12">
        <f t="shared" si="74"/>
        <v>2.5000000000000001E-2</v>
      </c>
    </row>
    <row r="915" spans="1:46" ht="12.75" customHeight="1" x14ac:dyDescent="0.2">
      <c r="A915" s="6">
        <v>232</v>
      </c>
      <c r="B915" s="6">
        <v>5</v>
      </c>
      <c r="C915" s="7">
        <v>39888</v>
      </c>
      <c r="D915" s="6" t="s">
        <v>99</v>
      </c>
      <c r="E915" s="8" t="s">
        <v>254</v>
      </c>
      <c r="F915" s="9" t="s">
        <v>255</v>
      </c>
      <c r="G915" s="9" t="s">
        <v>154</v>
      </c>
      <c r="H915" s="9" t="s">
        <v>48</v>
      </c>
      <c r="I915" s="6" t="s">
        <v>100</v>
      </c>
      <c r="J915" s="6">
        <v>3</v>
      </c>
      <c r="K915" s="6">
        <v>2</v>
      </c>
      <c r="L915" s="6" t="s">
        <v>50</v>
      </c>
      <c r="M915" s="6" t="s">
        <v>177</v>
      </c>
      <c r="N915" s="6"/>
      <c r="O915" s="6"/>
      <c r="P915" s="10">
        <v>8</v>
      </c>
      <c r="Q915" s="10" t="str">
        <f t="shared" si="71"/>
        <v>5-10</v>
      </c>
      <c r="R915" s="6" t="s">
        <v>159</v>
      </c>
      <c r="S915" s="6">
        <v>12</v>
      </c>
      <c r="T915" s="6" t="s">
        <v>128</v>
      </c>
      <c r="U915" t="s">
        <v>54</v>
      </c>
      <c r="V915" t="s">
        <v>55</v>
      </c>
      <c r="W915" t="s">
        <v>56</v>
      </c>
      <c r="X915" s="6"/>
      <c r="Y915" s="10" t="s">
        <v>57</v>
      </c>
      <c r="Z915" s="10" t="s">
        <v>61</v>
      </c>
      <c r="AD915" s="11">
        <v>1</v>
      </c>
      <c r="AJ915" s="12">
        <f t="shared" si="72"/>
        <v>25</v>
      </c>
      <c r="AL915" s="13">
        <f t="shared" si="73"/>
        <v>1</v>
      </c>
      <c r="AM915" s="14">
        <v>1.1900000000000001E-2</v>
      </c>
      <c r="AN915" s="14">
        <v>3.093</v>
      </c>
      <c r="AO915" s="13">
        <f t="shared" si="70"/>
        <v>250.8276493884245</v>
      </c>
      <c r="AQ915" s="12">
        <f t="shared" si="74"/>
        <v>2.5000000000000001E-2</v>
      </c>
    </row>
    <row r="916" spans="1:46" ht="12.75" customHeight="1" x14ac:dyDescent="0.2">
      <c r="A916" s="6">
        <v>233</v>
      </c>
      <c r="B916" s="6">
        <v>5</v>
      </c>
      <c r="C916" s="7">
        <v>39888</v>
      </c>
      <c r="D916" s="6" t="s">
        <v>99</v>
      </c>
      <c r="E916" s="8" t="s">
        <v>254</v>
      </c>
      <c r="F916" s="9" t="s">
        <v>255</v>
      </c>
      <c r="G916" s="9" t="s">
        <v>154</v>
      </c>
      <c r="H916" s="9" t="s">
        <v>48</v>
      </c>
      <c r="I916" s="6" t="s">
        <v>100</v>
      </c>
      <c r="J916" s="6">
        <v>3</v>
      </c>
      <c r="K916" s="6">
        <v>3</v>
      </c>
      <c r="L916" s="6" t="s">
        <v>50</v>
      </c>
      <c r="M916" s="6" t="s">
        <v>177</v>
      </c>
      <c r="N916" s="6"/>
      <c r="O916" s="6"/>
      <c r="P916" s="10">
        <v>7</v>
      </c>
      <c r="Q916" s="10" t="str">
        <f t="shared" si="71"/>
        <v>5-10</v>
      </c>
      <c r="R916" s="6" t="s">
        <v>102</v>
      </c>
      <c r="S916" s="6">
        <v>1</v>
      </c>
      <c r="T916" t="s">
        <v>187</v>
      </c>
      <c r="U916" s="16" t="s">
        <v>75</v>
      </c>
      <c r="V916" t="s">
        <v>76</v>
      </c>
      <c r="W916" t="s">
        <v>56</v>
      </c>
      <c r="X916" s="6"/>
      <c r="Y916" s="6" t="s">
        <v>57</v>
      </c>
      <c r="Z916" s="6" t="s">
        <v>64</v>
      </c>
      <c r="AE916" s="11">
        <v>1</v>
      </c>
      <c r="AJ916" s="12">
        <f t="shared" si="72"/>
        <v>35</v>
      </c>
      <c r="AK916" s="25">
        <f>AJ916*0.839</f>
        <v>29.364999999999998</v>
      </c>
      <c r="AL916" s="13">
        <f t="shared" si="73"/>
        <v>1</v>
      </c>
      <c r="AM916" s="13">
        <v>0</v>
      </c>
      <c r="AN916" s="13">
        <v>0.83899999999999997</v>
      </c>
      <c r="AO916" s="13">
        <f t="shared" si="70"/>
        <v>0</v>
      </c>
      <c r="AQ916" s="12">
        <f t="shared" si="74"/>
        <v>2.5000000000000001E-2</v>
      </c>
      <c r="AS916" s="12" t="s">
        <v>261</v>
      </c>
    </row>
    <row r="917" spans="1:46" ht="12.75" customHeight="1" x14ac:dyDescent="0.2">
      <c r="A917" s="6">
        <v>233</v>
      </c>
      <c r="B917" s="6">
        <v>5</v>
      </c>
      <c r="C917" s="7">
        <v>39888</v>
      </c>
      <c r="D917" s="6" t="s">
        <v>99</v>
      </c>
      <c r="E917" s="8" t="s">
        <v>254</v>
      </c>
      <c r="F917" s="9" t="s">
        <v>255</v>
      </c>
      <c r="G917" s="9" t="s">
        <v>154</v>
      </c>
      <c r="H917" s="9" t="s">
        <v>48</v>
      </c>
      <c r="I917" s="6" t="s">
        <v>100</v>
      </c>
      <c r="J917" s="6">
        <v>3</v>
      </c>
      <c r="K917" s="6">
        <v>3</v>
      </c>
      <c r="L917" s="6" t="s">
        <v>50</v>
      </c>
      <c r="M917" s="6" t="s">
        <v>177</v>
      </c>
      <c r="N917" s="6"/>
      <c r="O917" s="6"/>
      <c r="P917" s="10">
        <v>7</v>
      </c>
      <c r="Q917" s="10" t="str">
        <f t="shared" si="71"/>
        <v>5-10</v>
      </c>
      <c r="R917" s="6" t="s">
        <v>102</v>
      </c>
      <c r="S917" s="6">
        <v>2</v>
      </c>
      <c r="T917" t="s">
        <v>140</v>
      </c>
      <c r="U917" t="s">
        <v>66</v>
      </c>
      <c r="V917" t="s">
        <v>119</v>
      </c>
      <c r="W917" t="s">
        <v>56</v>
      </c>
      <c r="X917" s="6"/>
      <c r="Y917" s="6" t="s">
        <v>57</v>
      </c>
      <c r="Z917" s="6" t="s">
        <v>61</v>
      </c>
      <c r="AD917" s="11">
        <v>2</v>
      </c>
      <c r="AE917" s="11">
        <v>2</v>
      </c>
      <c r="AJ917" s="12">
        <f t="shared" si="72"/>
        <v>30</v>
      </c>
      <c r="AK917" s="14">
        <f>AJ917/1.03416</f>
        <v>29.009050823857045</v>
      </c>
      <c r="AL917" s="13">
        <f t="shared" si="73"/>
        <v>4</v>
      </c>
      <c r="AM917" s="14">
        <v>2.2499999999999999E-2</v>
      </c>
      <c r="AN917" s="14">
        <v>3</v>
      </c>
      <c r="AO917" s="13">
        <f t="shared" si="70"/>
        <v>607.5</v>
      </c>
      <c r="AQ917" s="12">
        <f t="shared" si="74"/>
        <v>0.1</v>
      </c>
    </row>
    <row r="918" spans="1:46" ht="12.75" customHeight="1" x14ac:dyDescent="0.2">
      <c r="A918" s="6">
        <v>233</v>
      </c>
      <c r="B918" s="6">
        <v>5</v>
      </c>
      <c r="C918" s="7">
        <v>39888</v>
      </c>
      <c r="D918" s="6" t="s">
        <v>99</v>
      </c>
      <c r="E918" s="8" t="s">
        <v>254</v>
      </c>
      <c r="F918" s="9" t="s">
        <v>255</v>
      </c>
      <c r="G918" s="9" t="s">
        <v>154</v>
      </c>
      <c r="H918" s="9" t="s">
        <v>48</v>
      </c>
      <c r="I918" s="6" t="s">
        <v>100</v>
      </c>
      <c r="J918" s="6">
        <v>3</v>
      </c>
      <c r="K918" s="6">
        <v>3</v>
      </c>
      <c r="L918" s="6" t="s">
        <v>50</v>
      </c>
      <c r="M918" s="6" t="s">
        <v>177</v>
      </c>
      <c r="N918" s="6"/>
      <c r="O918" s="6"/>
      <c r="P918" s="10">
        <v>7</v>
      </c>
      <c r="Q918" s="10" t="str">
        <f t="shared" si="71"/>
        <v>5-10</v>
      </c>
      <c r="R918" s="6" t="s">
        <v>102</v>
      </c>
      <c r="S918" s="6">
        <v>3</v>
      </c>
      <c r="T918" t="s">
        <v>137</v>
      </c>
      <c r="U918" s="16" t="s">
        <v>75</v>
      </c>
      <c r="V918" t="s">
        <v>138</v>
      </c>
      <c r="W918" t="s">
        <v>56</v>
      </c>
      <c r="X918" s="6"/>
      <c r="Y918" s="10" t="s">
        <v>57</v>
      </c>
      <c r="Z918" s="10" t="s">
        <v>58</v>
      </c>
      <c r="AE918" s="11">
        <v>1</v>
      </c>
      <c r="AJ918" s="12">
        <f t="shared" si="72"/>
        <v>35</v>
      </c>
      <c r="AL918" s="13">
        <f t="shared" si="73"/>
        <v>1</v>
      </c>
      <c r="AM918" s="14">
        <v>2.0299999999999999E-2</v>
      </c>
      <c r="AN918" s="14">
        <v>3.1259999999999999</v>
      </c>
      <c r="AO918" s="13">
        <f t="shared" si="70"/>
        <v>1362.2372273563635</v>
      </c>
      <c r="AQ918" s="12">
        <f t="shared" si="74"/>
        <v>2.5000000000000001E-2</v>
      </c>
    </row>
    <row r="919" spans="1:46" ht="12.75" customHeight="1" x14ac:dyDescent="0.2">
      <c r="A919" s="6">
        <v>233</v>
      </c>
      <c r="B919" s="6">
        <v>5</v>
      </c>
      <c r="C919" s="7">
        <v>39888</v>
      </c>
      <c r="D919" s="6" t="s">
        <v>99</v>
      </c>
      <c r="E919" s="8" t="s">
        <v>254</v>
      </c>
      <c r="F919" s="9" t="s">
        <v>255</v>
      </c>
      <c r="G919" s="9" t="s">
        <v>154</v>
      </c>
      <c r="H919" s="9" t="s">
        <v>48</v>
      </c>
      <c r="I919" s="6" t="s">
        <v>100</v>
      </c>
      <c r="J919" s="6">
        <v>3</v>
      </c>
      <c r="K919" s="6">
        <v>3</v>
      </c>
      <c r="L919" s="6" t="s">
        <v>50</v>
      </c>
      <c r="M919" s="6" t="s">
        <v>177</v>
      </c>
      <c r="N919" s="6"/>
      <c r="O919" s="6"/>
      <c r="P919" s="10">
        <v>7</v>
      </c>
      <c r="Q919" s="10" t="str">
        <f t="shared" si="71"/>
        <v>5-10</v>
      </c>
      <c r="R919" s="6" t="s">
        <v>102</v>
      </c>
      <c r="S919" s="6">
        <v>4</v>
      </c>
      <c r="T919" t="s">
        <v>53</v>
      </c>
      <c r="U919" t="s">
        <v>54</v>
      </c>
      <c r="V919" t="s">
        <v>55</v>
      </c>
      <c r="W919" t="s">
        <v>56</v>
      </c>
      <c r="X919" s="6"/>
      <c r="Y919" s="6" t="s">
        <v>57</v>
      </c>
      <c r="Z919" s="6" t="s">
        <v>58</v>
      </c>
      <c r="AB919" s="11">
        <v>2</v>
      </c>
      <c r="AJ919" s="12">
        <f t="shared" si="72"/>
        <v>7.5</v>
      </c>
      <c r="AL919" s="13">
        <f t="shared" si="73"/>
        <v>2</v>
      </c>
      <c r="AM919" s="14">
        <v>9.2999999999999992E-3</v>
      </c>
      <c r="AN919" s="14">
        <v>3.07</v>
      </c>
      <c r="AO919" s="13">
        <f t="shared" si="70"/>
        <v>4.5177378560589574</v>
      </c>
      <c r="AQ919" s="12">
        <f t="shared" si="74"/>
        <v>0.05</v>
      </c>
    </row>
    <row r="920" spans="1:46" s="6" customFormat="1" ht="12.75" customHeight="1" x14ac:dyDescent="0.2">
      <c r="A920" s="6">
        <v>233</v>
      </c>
      <c r="B920" s="6">
        <v>5</v>
      </c>
      <c r="C920" s="7">
        <v>39888</v>
      </c>
      <c r="D920" s="6" t="s">
        <v>99</v>
      </c>
      <c r="E920" s="8" t="s">
        <v>254</v>
      </c>
      <c r="F920" s="9" t="s">
        <v>255</v>
      </c>
      <c r="G920" s="9" t="s">
        <v>154</v>
      </c>
      <c r="H920" s="9" t="s">
        <v>48</v>
      </c>
      <c r="I920" s="6" t="s">
        <v>100</v>
      </c>
      <c r="J920" s="6">
        <v>3</v>
      </c>
      <c r="K920" s="6">
        <v>3</v>
      </c>
      <c r="L920" s="6" t="s">
        <v>50</v>
      </c>
      <c r="M920" s="6" t="s">
        <v>177</v>
      </c>
      <c r="P920" s="10">
        <v>7</v>
      </c>
      <c r="Q920" s="10" t="str">
        <f t="shared" si="71"/>
        <v>5-10</v>
      </c>
      <c r="R920" s="6" t="s">
        <v>102</v>
      </c>
      <c r="S920" s="6">
        <v>5</v>
      </c>
      <c r="T920" s="16" t="s">
        <v>113</v>
      </c>
      <c r="U920" s="6" t="s">
        <v>114</v>
      </c>
      <c r="V920" s="16" t="s">
        <v>115</v>
      </c>
      <c r="W920" s="16" t="s">
        <v>56</v>
      </c>
      <c r="Y920" s="6" t="s">
        <v>57</v>
      </c>
      <c r="Z920" s="6" t="s">
        <v>64</v>
      </c>
      <c r="AA920" s="11"/>
      <c r="AB920" s="11"/>
      <c r="AC920" s="11"/>
      <c r="AD920" s="11"/>
      <c r="AE920" s="11">
        <v>4</v>
      </c>
      <c r="AF920" s="11"/>
      <c r="AG920" s="11"/>
      <c r="AH920" s="11"/>
      <c r="AI920" s="11"/>
      <c r="AJ920" s="12">
        <f t="shared" si="72"/>
        <v>35</v>
      </c>
      <c r="AK920">
        <f>AJ920/1.16064</f>
        <v>30.155776123518063</v>
      </c>
      <c r="AL920" s="13">
        <f t="shared" si="73"/>
        <v>4</v>
      </c>
      <c r="AM920" s="14">
        <v>5.2400000000000002E-2</v>
      </c>
      <c r="AN920" s="14">
        <v>2.69</v>
      </c>
      <c r="AO920" s="13">
        <f t="shared" si="70"/>
        <v>746.23278648304222</v>
      </c>
      <c r="AP920" s="13"/>
      <c r="AQ920" s="12">
        <f t="shared" si="74"/>
        <v>0.1</v>
      </c>
      <c r="AR920" s="12"/>
      <c r="AS920" s="12"/>
      <c r="AT920" s="15"/>
    </row>
    <row r="921" spans="1:46" ht="12.75" customHeight="1" x14ac:dyDescent="0.2">
      <c r="A921" s="6">
        <v>233</v>
      </c>
      <c r="B921" s="6">
        <v>5</v>
      </c>
      <c r="C921" s="7">
        <v>39888</v>
      </c>
      <c r="D921" s="6" t="s">
        <v>99</v>
      </c>
      <c r="E921" s="8" t="s">
        <v>254</v>
      </c>
      <c r="F921" s="9" t="s">
        <v>255</v>
      </c>
      <c r="G921" s="9" t="s">
        <v>154</v>
      </c>
      <c r="H921" s="9" t="s">
        <v>48</v>
      </c>
      <c r="I921" s="6" t="s">
        <v>100</v>
      </c>
      <c r="J921" s="6">
        <v>3</v>
      </c>
      <c r="K921" s="6">
        <v>3</v>
      </c>
      <c r="L921" s="6" t="s">
        <v>50</v>
      </c>
      <c r="M921" s="6" t="s">
        <v>177</v>
      </c>
      <c r="N921" s="6"/>
      <c r="O921" s="6"/>
      <c r="P921" s="10">
        <v>7</v>
      </c>
      <c r="Q921" s="10" t="str">
        <f t="shared" si="71"/>
        <v>5-10</v>
      </c>
      <c r="R921" s="6" t="s">
        <v>102</v>
      </c>
      <c r="S921" s="6">
        <v>6</v>
      </c>
      <c r="T921" t="s">
        <v>118</v>
      </c>
      <c r="U921" t="s">
        <v>66</v>
      </c>
      <c r="V921" t="s">
        <v>119</v>
      </c>
      <c r="W921" t="s">
        <v>56</v>
      </c>
      <c r="X921" s="6"/>
      <c r="Y921" s="6" t="s">
        <v>57</v>
      </c>
      <c r="Z921" s="6" t="s">
        <v>61</v>
      </c>
      <c r="AD921" s="11">
        <v>1</v>
      </c>
      <c r="AJ921" s="12">
        <f t="shared" si="72"/>
        <v>25</v>
      </c>
      <c r="AK921" s="29">
        <f>AJ921/1.1</f>
        <v>22.727272727272727</v>
      </c>
      <c r="AL921" s="13">
        <f t="shared" si="73"/>
        <v>1</v>
      </c>
      <c r="AM921" s="14">
        <v>2.3599999999999999E-2</v>
      </c>
      <c r="AN921" s="14">
        <v>2.9750000000000001</v>
      </c>
      <c r="AO921" s="13">
        <f t="shared" si="70"/>
        <v>340.23855775527943</v>
      </c>
      <c r="AQ921" s="12">
        <f t="shared" si="74"/>
        <v>2.5000000000000001E-2</v>
      </c>
    </row>
    <row r="922" spans="1:46" ht="12.75" customHeight="1" x14ac:dyDescent="0.2">
      <c r="A922" s="6">
        <v>233</v>
      </c>
      <c r="B922" s="6">
        <v>5</v>
      </c>
      <c r="C922" s="7">
        <v>39888</v>
      </c>
      <c r="D922" s="6" t="s">
        <v>99</v>
      </c>
      <c r="E922" s="8" t="s">
        <v>254</v>
      </c>
      <c r="F922" s="9" t="s">
        <v>255</v>
      </c>
      <c r="G922" s="9" t="s">
        <v>154</v>
      </c>
      <c r="H922" s="9" t="s">
        <v>48</v>
      </c>
      <c r="I922" s="6" t="s">
        <v>100</v>
      </c>
      <c r="J922" s="6">
        <v>3</v>
      </c>
      <c r="K922" s="6">
        <v>3</v>
      </c>
      <c r="L922" s="6" t="s">
        <v>50</v>
      </c>
      <c r="M922" s="6" t="s">
        <v>177</v>
      </c>
      <c r="N922" s="6"/>
      <c r="O922" s="6"/>
      <c r="P922" s="10">
        <v>7</v>
      </c>
      <c r="Q922" s="10" t="str">
        <f t="shared" si="71"/>
        <v>5-10</v>
      </c>
      <c r="R922" s="6" t="s">
        <v>102</v>
      </c>
      <c r="S922" s="6">
        <v>7</v>
      </c>
      <c r="T922" t="s">
        <v>212</v>
      </c>
      <c r="U922" s="6" t="s">
        <v>72</v>
      </c>
      <c r="V922" t="s">
        <v>138</v>
      </c>
      <c r="W922" t="s">
        <v>56</v>
      </c>
      <c r="X922" s="6"/>
      <c r="Y922" s="6" t="s">
        <v>57</v>
      </c>
      <c r="Z922" s="6" t="s">
        <v>58</v>
      </c>
      <c r="AD922" s="11">
        <v>1</v>
      </c>
      <c r="AJ922" s="12">
        <f t="shared" si="72"/>
        <v>25</v>
      </c>
      <c r="AL922" s="13">
        <f t="shared" si="73"/>
        <v>1</v>
      </c>
      <c r="AM922" s="14">
        <v>4.2799999999999998E-2</v>
      </c>
      <c r="AN922" s="14">
        <v>2.8580000000000001</v>
      </c>
      <c r="AO922" s="13">
        <f t="shared" si="70"/>
        <v>423.40532317837847</v>
      </c>
      <c r="AQ922" s="12">
        <f t="shared" si="74"/>
        <v>2.5000000000000001E-2</v>
      </c>
    </row>
    <row r="923" spans="1:46" ht="12.75" customHeight="1" x14ac:dyDescent="0.2">
      <c r="A923" s="6">
        <v>233</v>
      </c>
      <c r="B923" s="6">
        <v>5</v>
      </c>
      <c r="C923" s="7">
        <v>39888</v>
      </c>
      <c r="D923" s="6" t="s">
        <v>99</v>
      </c>
      <c r="E923" s="8" t="s">
        <v>254</v>
      </c>
      <c r="F923" s="9" t="s">
        <v>255</v>
      </c>
      <c r="G923" s="9" t="s">
        <v>154</v>
      </c>
      <c r="H923" s="9" t="s">
        <v>48</v>
      </c>
      <c r="I923" s="6" t="s">
        <v>100</v>
      </c>
      <c r="J923" s="6">
        <v>3</v>
      </c>
      <c r="K923" s="6">
        <v>3</v>
      </c>
      <c r="L923" s="6" t="s">
        <v>50</v>
      </c>
      <c r="M923" s="6" t="s">
        <v>177</v>
      </c>
      <c r="N923" s="6"/>
      <c r="O923" s="6"/>
      <c r="P923" s="10">
        <v>7</v>
      </c>
      <c r="Q923" s="10" t="str">
        <f t="shared" si="71"/>
        <v>5-10</v>
      </c>
      <c r="R923" s="6" t="s">
        <v>102</v>
      </c>
      <c r="S923" s="6">
        <v>8</v>
      </c>
      <c r="T923" t="s">
        <v>59</v>
      </c>
      <c r="U923" t="s">
        <v>54</v>
      </c>
      <c r="V923" t="s">
        <v>60</v>
      </c>
      <c r="W923" t="s">
        <v>56</v>
      </c>
      <c r="X923" s="6"/>
      <c r="Y923" s="10" t="s">
        <v>57</v>
      </c>
      <c r="Z923" s="10" t="s">
        <v>61</v>
      </c>
      <c r="AB923" s="11">
        <v>1</v>
      </c>
      <c r="AJ923" s="12">
        <f t="shared" si="72"/>
        <v>7.5</v>
      </c>
      <c r="AL923" s="13">
        <f t="shared" si="73"/>
        <v>1</v>
      </c>
      <c r="AM923" s="14">
        <v>8.6999999999999994E-3</v>
      </c>
      <c r="AN923" s="14">
        <v>3.202</v>
      </c>
      <c r="AO923" s="13">
        <f t="shared" si="70"/>
        <v>5.5139829389005399</v>
      </c>
      <c r="AQ923" s="12">
        <f t="shared" si="74"/>
        <v>2.5000000000000001E-2</v>
      </c>
    </row>
    <row r="924" spans="1:46" ht="12.75" customHeight="1" x14ac:dyDescent="0.2">
      <c r="A924" s="6">
        <v>233</v>
      </c>
      <c r="B924" s="6">
        <v>5</v>
      </c>
      <c r="C924" s="7">
        <v>39888</v>
      </c>
      <c r="D924" s="6" t="s">
        <v>99</v>
      </c>
      <c r="E924" s="8" t="s">
        <v>254</v>
      </c>
      <c r="F924" s="9" t="s">
        <v>255</v>
      </c>
      <c r="G924" s="9" t="s">
        <v>154</v>
      </c>
      <c r="H924" s="9" t="s">
        <v>48</v>
      </c>
      <c r="I924" s="6" t="s">
        <v>100</v>
      </c>
      <c r="J924" s="6">
        <v>3</v>
      </c>
      <c r="K924" s="6">
        <v>3</v>
      </c>
      <c r="L924" s="6" t="s">
        <v>50</v>
      </c>
      <c r="M924" s="6" t="s">
        <v>177</v>
      </c>
      <c r="N924" s="6"/>
      <c r="O924" s="6"/>
      <c r="P924" s="10">
        <v>7</v>
      </c>
      <c r="Q924" s="10" t="str">
        <f t="shared" si="71"/>
        <v>5-10</v>
      </c>
      <c r="R924" s="6" t="s">
        <v>102</v>
      </c>
      <c r="S924" s="6">
        <v>9</v>
      </c>
      <c r="T924" s="16" t="s">
        <v>122</v>
      </c>
      <c r="U924" s="16" t="s">
        <v>75</v>
      </c>
      <c r="V924" s="16" t="s">
        <v>107</v>
      </c>
      <c r="W924" s="16" t="s">
        <v>56</v>
      </c>
      <c r="X924" s="6"/>
      <c r="Y924" s="6" t="s">
        <v>57</v>
      </c>
      <c r="Z924" s="6" t="s">
        <v>61</v>
      </c>
      <c r="AA924" s="11">
        <v>1</v>
      </c>
      <c r="AJ924" s="12">
        <f t="shared" si="72"/>
        <v>2.5</v>
      </c>
      <c r="AL924" s="13">
        <f t="shared" si="73"/>
        <v>1</v>
      </c>
      <c r="AM924" s="14">
        <v>9.2999999999999992E-3</v>
      </c>
      <c r="AN924" s="14">
        <v>3.03</v>
      </c>
      <c r="AO924" s="13">
        <f t="shared" si="70"/>
        <v>0.14936236267050898</v>
      </c>
      <c r="AQ924" s="12">
        <f t="shared" si="74"/>
        <v>2.5000000000000001E-2</v>
      </c>
    </row>
    <row r="925" spans="1:46" ht="12.75" customHeight="1" x14ac:dyDescent="0.2">
      <c r="A925" s="6">
        <v>233</v>
      </c>
      <c r="B925" s="6">
        <v>5</v>
      </c>
      <c r="C925" s="7">
        <v>39888</v>
      </c>
      <c r="D925" s="6" t="s">
        <v>99</v>
      </c>
      <c r="E925" s="8" t="s">
        <v>254</v>
      </c>
      <c r="F925" s="9" t="s">
        <v>255</v>
      </c>
      <c r="G925" s="9" t="s">
        <v>154</v>
      </c>
      <c r="H925" s="9" t="s">
        <v>48</v>
      </c>
      <c r="I925" s="6" t="s">
        <v>100</v>
      </c>
      <c r="J925" s="6">
        <v>3</v>
      </c>
      <c r="K925" s="6">
        <v>3</v>
      </c>
      <c r="L925" s="6" t="s">
        <v>50</v>
      </c>
      <c r="M925" s="6" t="s">
        <v>177</v>
      </c>
      <c r="N925" s="6"/>
      <c r="O925" s="6"/>
      <c r="P925" s="10">
        <v>7</v>
      </c>
      <c r="Q925" s="10" t="str">
        <f t="shared" si="71"/>
        <v>5-10</v>
      </c>
      <c r="R925" s="6" t="s">
        <v>102</v>
      </c>
      <c r="S925" s="6">
        <v>10</v>
      </c>
      <c r="T925" t="s">
        <v>130</v>
      </c>
      <c r="U925" t="s">
        <v>69</v>
      </c>
      <c r="V925" t="s">
        <v>70</v>
      </c>
      <c r="W925" t="s">
        <v>56</v>
      </c>
      <c r="X925" s="6"/>
      <c r="Y925" s="10" t="s">
        <v>57</v>
      </c>
      <c r="Z925" s="10" t="s">
        <v>61</v>
      </c>
      <c r="AB925" s="11">
        <v>1</v>
      </c>
      <c r="AJ925" s="12">
        <f t="shared" si="72"/>
        <v>7.5</v>
      </c>
      <c r="AL925" s="13">
        <f t="shared" si="73"/>
        <v>1</v>
      </c>
      <c r="AM925" s="14">
        <v>1.9400000000000001E-2</v>
      </c>
      <c r="AN925" s="14">
        <v>2.8527999999999998</v>
      </c>
      <c r="AO925" s="13">
        <f t="shared" si="70"/>
        <v>6.0838220437352977</v>
      </c>
      <c r="AQ925" s="12">
        <f t="shared" si="74"/>
        <v>2.5000000000000001E-2</v>
      </c>
    </row>
    <row r="926" spans="1:46" ht="12.75" customHeight="1" x14ac:dyDescent="0.2">
      <c r="A926" s="6">
        <v>233</v>
      </c>
      <c r="B926" s="6">
        <v>5</v>
      </c>
      <c r="C926" s="7">
        <v>39888</v>
      </c>
      <c r="D926" s="6" t="s">
        <v>99</v>
      </c>
      <c r="E926" s="8" t="s">
        <v>254</v>
      </c>
      <c r="F926" s="9" t="s">
        <v>255</v>
      </c>
      <c r="G926" s="9" t="s">
        <v>154</v>
      </c>
      <c r="H926" s="9" t="s">
        <v>48</v>
      </c>
      <c r="I926" s="6" t="s">
        <v>100</v>
      </c>
      <c r="J926" s="6">
        <v>3</v>
      </c>
      <c r="K926" s="6">
        <v>3</v>
      </c>
      <c r="L926" s="6" t="s">
        <v>50</v>
      </c>
      <c r="M926" s="6" t="s">
        <v>177</v>
      </c>
      <c r="N926" s="6"/>
      <c r="O926" s="6"/>
      <c r="P926" s="10">
        <v>7</v>
      </c>
      <c r="Q926" s="10" t="str">
        <f t="shared" si="71"/>
        <v>5-10</v>
      </c>
      <c r="R926" s="6" t="s">
        <v>102</v>
      </c>
      <c r="S926" s="6">
        <v>11</v>
      </c>
      <c r="T926" t="s">
        <v>161</v>
      </c>
      <c r="U926" t="s">
        <v>162</v>
      </c>
      <c r="V926" t="s">
        <v>163</v>
      </c>
      <c r="W926" s="20" t="s">
        <v>56</v>
      </c>
      <c r="X926" s="6"/>
      <c r="Y926" s="10" t="s">
        <v>57</v>
      </c>
      <c r="Z926" s="10" t="s">
        <v>61</v>
      </c>
      <c r="AB926" s="11">
        <v>1</v>
      </c>
      <c r="AJ926" s="12">
        <f t="shared" si="72"/>
        <v>7.5</v>
      </c>
      <c r="AL926" s="13">
        <f t="shared" si="73"/>
        <v>1</v>
      </c>
      <c r="AM926" s="14">
        <v>1.9300000000000001E-2</v>
      </c>
      <c r="AN926" s="14">
        <v>2.96</v>
      </c>
      <c r="AO926" s="13">
        <f t="shared" si="70"/>
        <v>7.5117071566069322</v>
      </c>
      <c r="AQ926" s="12">
        <f t="shared" si="74"/>
        <v>2.5000000000000001E-2</v>
      </c>
    </row>
    <row r="927" spans="1:46" ht="12.75" customHeight="1" x14ac:dyDescent="0.2">
      <c r="A927" s="6">
        <v>234</v>
      </c>
      <c r="B927" s="6">
        <v>5</v>
      </c>
      <c r="C927" s="7">
        <v>39888</v>
      </c>
      <c r="D927" s="6" t="s">
        <v>99</v>
      </c>
      <c r="E927" s="8" t="s">
        <v>254</v>
      </c>
      <c r="F927" s="9" t="s">
        <v>255</v>
      </c>
      <c r="G927" s="9" t="s">
        <v>154</v>
      </c>
      <c r="H927" s="9" t="s">
        <v>48</v>
      </c>
      <c r="I927" s="6" t="s">
        <v>100</v>
      </c>
      <c r="J927" s="6">
        <v>3</v>
      </c>
      <c r="K927" s="6">
        <v>4</v>
      </c>
      <c r="L927" s="6" t="s">
        <v>50</v>
      </c>
      <c r="M927" s="6" t="s">
        <v>177</v>
      </c>
      <c r="N927" s="6"/>
      <c r="O927" s="6"/>
      <c r="P927" s="10">
        <v>7</v>
      </c>
      <c r="Q927" s="10" t="str">
        <f t="shared" si="71"/>
        <v>5-10</v>
      </c>
      <c r="R927" s="6" t="s">
        <v>102</v>
      </c>
      <c r="S927" s="6">
        <v>1</v>
      </c>
      <c r="T927" t="s">
        <v>200</v>
      </c>
      <c r="U927" t="s">
        <v>69</v>
      </c>
      <c r="V927" t="s">
        <v>70</v>
      </c>
      <c r="W927" t="s">
        <v>56</v>
      </c>
      <c r="X927" s="6"/>
      <c r="Y927" s="10" t="s">
        <v>57</v>
      </c>
      <c r="Z927" s="10" t="s">
        <v>61</v>
      </c>
      <c r="AD927" s="11">
        <v>1</v>
      </c>
      <c r="AJ927" s="12">
        <f t="shared" si="72"/>
        <v>25</v>
      </c>
      <c r="AL927" s="13">
        <f t="shared" si="73"/>
        <v>1</v>
      </c>
      <c r="AM927" s="14">
        <v>1.5299999999999999E-2</v>
      </c>
      <c r="AN927" s="14">
        <v>3.0038</v>
      </c>
      <c r="AO927" s="13">
        <f t="shared" si="70"/>
        <v>242.00460433547849</v>
      </c>
      <c r="AQ927" s="12">
        <f t="shared" si="74"/>
        <v>2.5000000000000001E-2</v>
      </c>
    </row>
    <row r="928" spans="1:46" ht="12.75" customHeight="1" x14ac:dyDescent="0.2">
      <c r="A928" s="6">
        <v>234</v>
      </c>
      <c r="B928" s="6">
        <v>5</v>
      </c>
      <c r="C928" s="7">
        <v>39888</v>
      </c>
      <c r="D928" s="6" t="s">
        <v>99</v>
      </c>
      <c r="E928" s="8" t="s">
        <v>254</v>
      </c>
      <c r="F928" s="9" t="s">
        <v>255</v>
      </c>
      <c r="G928" s="9" t="s">
        <v>154</v>
      </c>
      <c r="H928" s="9" t="s">
        <v>48</v>
      </c>
      <c r="I928" s="6" t="s">
        <v>100</v>
      </c>
      <c r="J928" s="6">
        <v>3</v>
      </c>
      <c r="K928" s="6">
        <v>4</v>
      </c>
      <c r="L928" s="6" t="s">
        <v>50</v>
      </c>
      <c r="M928" s="6" t="s">
        <v>177</v>
      </c>
      <c r="N928" s="6"/>
      <c r="O928" s="6"/>
      <c r="P928" s="10">
        <v>7</v>
      </c>
      <c r="Q928" s="10" t="str">
        <f t="shared" si="71"/>
        <v>5-10</v>
      </c>
      <c r="R928" s="6" t="s">
        <v>102</v>
      </c>
      <c r="S928" s="6">
        <v>2</v>
      </c>
      <c r="T928" t="s">
        <v>118</v>
      </c>
      <c r="U928" t="s">
        <v>66</v>
      </c>
      <c r="V928" t="s">
        <v>119</v>
      </c>
      <c r="W928" t="s">
        <v>56</v>
      </c>
      <c r="X928" s="6"/>
      <c r="Y928" s="6" t="s">
        <v>57</v>
      </c>
      <c r="Z928" s="6" t="s">
        <v>61</v>
      </c>
      <c r="AD928" s="11">
        <v>3</v>
      </c>
      <c r="AJ928" s="12">
        <f t="shared" si="72"/>
        <v>25</v>
      </c>
      <c r="AK928" s="29">
        <f>AJ928/1.1</f>
        <v>22.727272727272727</v>
      </c>
      <c r="AL928" s="13">
        <f t="shared" si="73"/>
        <v>3</v>
      </c>
      <c r="AM928" s="14">
        <v>2.3599999999999999E-2</v>
      </c>
      <c r="AN928" s="14">
        <v>2.9750000000000001</v>
      </c>
      <c r="AO928" s="13">
        <f t="shared" si="70"/>
        <v>340.23855775527943</v>
      </c>
      <c r="AQ928" s="12">
        <f t="shared" si="74"/>
        <v>7.4999999999999997E-2</v>
      </c>
    </row>
    <row r="929" spans="1:45" ht="12.75" customHeight="1" x14ac:dyDescent="0.2">
      <c r="A929" s="6">
        <v>234</v>
      </c>
      <c r="B929" s="6">
        <v>5</v>
      </c>
      <c r="C929" s="7">
        <v>39888</v>
      </c>
      <c r="D929" s="6" t="s">
        <v>99</v>
      </c>
      <c r="E929" s="8" t="s">
        <v>254</v>
      </c>
      <c r="F929" s="9" t="s">
        <v>255</v>
      </c>
      <c r="G929" s="9" t="s">
        <v>154</v>
      </c>
      <c r="H929" s="9" t="s">
        <v>48</v>
      </c>
      <c r="I929" s="6" t="s">
        <v>100</v>
      </c>
      <c r="J929" s="6">
        <v>3</v>
      </c>
      <c r="K929" s="6">
        <v>4</v>
      </c>
      <c r="L929" s="6" t="s">
        <v>50</v>
      </c>
      <c r="M929" s="6" t="s">
        <v>177</v>
      </c>
      <c r="N929" s="6"/>
      <c r="O929" s="6"/>
      <c r="P929" s="10">
        <v>7</v>
      </c>
      <c r="Q929" s="10" t="str">
        <f t="shared" si="71"/>
        <v>5-10</v>
      </c>
      <c r="R929" s="6" t="s">
        <v>102</v>
      </c>
      <c r="S929" s="6">
        <v>3</v>
      </c>
      <c r="T929" t="s">
        <v>90</v>
      </c>
      <c r="U929" t="s">
        <v>66</v>
      </c>
      <c r="V929" t="s">
        <v>67</v>
      </c>
      <c r="W929" t="s">
        <v>56</v>
      </c>
      <c r="X929" s="6"/>
      <c r="Y929" s="10" t="s">
        <v>57</v>
      </c>
      <c r="Z929" s="10" t="s">
        <v>58</v>
      </c>
      <c r="AB929" s="11">
        <v>1</v>
      </c>
      <c r="AD929" s="11">
        <v>2</v>
      </c>
      <c r="AE929" s="11">
        <v>5</v>
      </c>
      <c r="AJ929" s="12">
        <f t="shared" si="72"/>
        <v>29.0625</v>
      </c>
      <c r="AL929" s="13">
        <f t="shared" si="73"/>
        <v>8</v>
      </c>
      <c r="AM929" s="14">
        <v>1.6199999999999999E-2</v>
      </c>
      <c r="AN929" s="14">
        <v>3.0251999999999999</v>
      </c>
      <c r="AO929" s="13">
        <f t="shared" si="70"/>
        <v>432.90232280535935</v>
      </c>
      <c r="AQ929" s="12">
        <f t="shared" si="74"/>
        <v>0.2</v>
      </c>
    </row>
    <row r="930" spans="1:45" ht="12.75" customHeight="1" x14ac:dyDescent="0.2">
      <c r="A930" s="6">
        <v>234</v>
      </c>
      <c r="B930" s="6">
        <v>5</v>
      </c>
      <c r="C930" s="7">
        <v>39888</v>
      </c>
      <c r="D930" s="6" t="s">
        <v>99</v>
      </c>
      <c r="E930" s="8" t="s">
        <v>254</v>
      </c>
      <c r="F930" s="9" t="s">
        <v>255</v>
      </c>
      <c r="G930" s="9" t="s">
        <v>154</v>
      </c>
      <c r="H930" s="9" t="s">
        <v>48</v>
      </c>
      <c r="I930" s="6" t="s">
        <v>100</v>
      </c>
      <c r="J930" s="6">
        <v>3</v>
      </c>
      <c r="K930" s="6">
        <v>4</v>
      </c>
      <c r="L930" s="6" t="s">
        <v>50</v>
      </c>
      <c r="M930" s="6" t="s">
        <v>177</v>
      </c>
      <c r="N930" s="6"/>
      <c r="O930" s="6"/>
      <c r="P930" s="10">
        <v>7</v>
      </c>
      <c r="Q930" s="10" t="str">
        <f t="shared" si="71"/>
        <v>5-10</v>
      </c>
      <c r="R930" s="6" t="s">
        <v>102</v>
      </c>
      <c r="S930" s="6">
        <v>4</v>
      </c>
      <c r="T930" t="s">
        <v>62</v>
      </c>
      <c r="U930" t="s">
        <v>54</v>
      </c>
      <c r="V930" t="s">
        <v>63</v>
      </c>
      <c r="W930" t="s">
        <v>56</v>
      </c>
      <c r="X930" s="6"/>
      <c r="Y930" s="6" t="s">
        <v>57</v>
      </c>
      <c r="Z930" s="6" t="s">
        <v>64</v>
      </c>
      <c r="AD930" s="11">
        <v>1</v>
      </c>
      <c r="AE930" s="11">
        <v>6</v>
      </c>
      <c r="AJ930" s="12">
        <f t="shared" si="72"/>
        <v>33.571428571428569</v>
      </c>
      <c r="AL930" s="13">
        <f t="shared" si="73"/>
        <v>7</v>
      </c>
      <c r="AM930" s="13">
        <v>1.32E-2</v>
      </c>
      <c r="AN930" s="13">
        <v>3.4356</v>
      </c>
      <c r="AO930" s="13">
        <f t="shared" si="70"/>
        <v>2307.7876905711651</v>
      </c>
      <c r="AQ930" s="12">
        <f t="shared" si="74"/>
        <v>0.17499999999999999</v>
      </c>
    </row>
    <row r="931" spans="1:45" ht="12.75" customHeight="1" x14ac:dyDescent="0.2">
      <c r="A931" s="6">
        <v>234</v>
      </c>
      <c r="B931" s="6">
        <v>5</v>
      </c>
      <c r="C931" s="7">
        <v>39888</v>
      </c>
      <c r="D931" s="6" t="s">
        <v>99</v>
      </c>
      <c r="E931" s="8" t="s">
        <v>254</v>
      </c>
      <c r="F931" s="9" t="s">
        <v>255</v>
      </c>
      <c r="G931" s="9" t="s">
        <v>154</v>
      </c>
      <c r="H931" s="9" t="s">
        <v>48</v>
      </c>
      <c r="I931" s="6" t="s">
        <v>100</v>
      </c>
      <c r="J931" s="6">
        <v>3</v>
      </c>
      <c r="K931" s="6">
        <v>4</v>
      </c>
      <c r="L931" s="6" t="s">
        <v>50</v>
      </c>
      <c r="M931" s="6" t="s">
        <v>177</v>
      </c>
      <c r="N931" s="6"/>
      <c r="O931" s="6"/>
      <c r="P931" s="10">
        <v>7</v>
      </c>
      <c r="Q931" s="10" t="str">
        <f t="shared" si="71"/>
        <v>5-10</v>
      </c>
      <c r="R931" s="6" t="s">
        <v>102</v>
      </c>
      <c r="S931" s="6">
        <v>5</v>
      </c>
      <c r="T931" t="s">
        <v>140</v>
      </c>
      <c r="U931" t="s">
        <v>66</v>
      </c>
      <c r="V931" t="s">
        <v>119</v>
      </c>
      <c r="W931" t="s">
        <v>56</v>
      </c>
      <c r="X931" s="6"/>
      <c r="Y931" s="6" t="s">
        <v>57</v>
      </c>
      <c r="Z931" s="6" t="s">
        <v>61</v>
      </c>
      <c r="AD931" s="11">
        <v>5</v>
      </c>
      <c r="AE931" s="11">
        <v>7</v>
      </c>
      <c r="AJ931" s="12">
        <f t="shared" si="72"/>
        <v>30.833333333333332</v>
      </c>
      <c r="AK931" s="14">
        <f>AJ931/1.03416</f>
        <v>29.814857791186405</v>
      </c>
      <c r="AL931" s="13">
        <f t="shared" si="73"/>
        <v>12</v>
      </c>
      <c r="AM931" s="14">
        <v>2.2499999999999999E-2</v>
      </c>
      <c r="AN931" s="14">
        <v>3</v>
      </c>
      <c r="AO931" s="13">
        <f t="shared" si="70"/>
        <v>659.54427083333326</v>
      </c>
      <c r="AQ931" s="12">
        <f t="shared" si="74"/>
        <v>0.3</v>
      </c>
    </row>
    <row r="932" spans="1:45" ht="12.75" customHeight="1" x14ac:dyDescent="0.2">
      <c r="A932" s="6">
        <v>234</v>
      </c>
      <c r="B932" s="6">
        <v>5</v>
      </c>
      <c r="C932" s="7">
        <v>39888</v>
      </c>
      <c r="D932" s="6" t="s">
        <v>99</v>
      </c>
      <c r="E932" s="8" t="s">
        <v>254</v>
      </c>
      <c r="F932" s="9" t="s">
        <v>255</v>
      </c>
      <c r="G932" s="9" t="s">
        <v>154</v>
      </c>
      <c r="H932" s="9" t="s">
        <v>48</v>
      </c>
      <c r="I932" s="6" t="s">
        <v>100</v>
      </c>
      <c r="J932" s="6">
        <v>3</v>
      </c>
      <c r="K932" s="6">
        <v>4</v>
      </c>
      <c r="L932" s="6" t="s">
        <v>50</v>
      </c>
      <c r="M932" s="6" t="s">
        <v>177</v>
      </c>
      <c r="N932" s="6"/>
      <c r="O932" s="6"/>
      <c r="P932" s="10">
        <v>7</v>
      </c>
      <c r="Q932" s="10" t="str">
        <f t="shared" si="71"/>
        <v>5-10</v>
      </c>
      <c r="R932" s="6" t="s">
        <v>102</v>
      </c>
      <c r="S932" s="6">
        <v>6</v>
      </c>
      <c r="T932" t="s">
        <v>53</v>
      </c>
      <c r="U932" t="s">
        <v>54</v>
      </c>
      <c r="V932" t="s">
        <v>55</v>
      </c>
      <c r="W932" t="s">
        <v>56</v>
      </c>
      <c r="X932" s="6"/>
      <c r="Y932" s="6" t="s">
        <v>57</v>
      </c>
      <c r="Z932" s="6" t="s">
        <v>58</v>
      </c>
      <c r="AB932" s="11">
        <v>4</v>
      </c>
      <c r="AJ932" s="12">
        <f t="shared" si="72"/>
        <v>7.5</v>
      </c>
      <c r="AL932" s="13">
        <f t="shared" si="73"/>
        <v>4</v>
      </c>
      <c r="AM932" s="14">
        <v>9.2999999999999992E-3</v>
      </c>
      <c r="AN932" s="14">
        <v>3.07</v>
      </c>
      <c r="AO932" s="13">
        <f t="shared" si="70"/>
        <v>4.5177378560589574</v>
      </c>
      <c r="AQ932" s="12">
        <f t="shared" si="74"/>
        <v>0.1</v>
      </c>
    </row>
    <row r="933" spans="1:45" ht="12.75" customHeight="1" x14ac:dyDescent="0.2">
      <c r="A933" s="6">
        <v>234</v>
      </c>
      <c r="B933" s="6">
        <v>5</v>
      </c>
      <c r="C933" s="7">
        <v>39888</v>
      </c>
      <c r="D933" s="6" t="s">
        <v>99</v>
      </c>
      <c r="E933" s="8" t="s">
        <v>254</v>
      </c>
      <c r="F933" s="9" t="s">
        <v>255</v>
      </c>
      <c r="G933" s="9" t="s">
        <v>154</v>
      </c>
      <c r="H933" s="9" t="s">
        <v>48</v>
      </c>
      <c r="I933" s="6" t="s">
        <v>100</v>
      </c>
      <c r="J933" s="6">
        <v>3</v>
      </c>
      <c r="K933" s="6">
        <v>4</v>
      </c>
      <c r="L933" s="6" t="s">
        <v>50</v>
      </c>
      <c r="M933" s="6" t="s">
        <v>177</v>
      </c>
      <c r="N933" s="6"/>
      <c r="O933" s="6"/>
      <c r="P933" s="10">
        <v>7</v>
      </c>
      <c r="Q933" s="10" t="str">
        <f t="shared" si="71"/>
        <v>5-10</v>
      </c>
      <c r="R933" s="6" t="s">
        <v>102</v>
      </c>
      <c r="S933" s="6">
        <v>7</v>
      </c>
      <c r="T933" s="16" t="s">
        <v>71</v>
      </c>
      <c r="U933" s="6" t="s">
        <v>72</v>
      </c>
      <c r="V933" s="16" t="s">
        <v>73</v>
      </c>
      <c r="W933" s="16" t="s">
        <v>56</v>
      </c>
      <c r="X933" s="6"/>
      <c r="Y933" s="6" t="s">
        <v>57</v>
      </c>
      <c r="Z933" s="6" t="s">
        <v>61</v>
      </c>
      <c r="AB933" s="11">
        <v>1</v>
      </c>
      <c r="AJ933" s="12">
        <f t="shared" si="72"/>
        <v>7.5</v>
      </c>
      <c r="AL933" s="13">
        <f t="shared" si="73"/>
        <v>1</v>
      </c>
      <c r="AM933" s="14">
        <v>2.5100000000000001E-2</v>
      </c>
      <c r="AN933" s="14">
        <v>3.0760000000000001</v>
      </c>
      <c r="AO933" s="13">
        <f t="shared" si="70"/>
        <v>12.341335752240466</v>
      </c>
      <c r="AQ933" s="12">
        <f t="shared" si="74"/>
        <v>2.5000000000000001E-2</v>
      </c>
    </row>
    <row r="934" spans="1:45" ht="12.75" customHeight="1" x14ac:dyDescent="0.2">
      <c r="A934" s="6">
        <v>234</v>
      </c>
      <c r="B934" s="6">
        <v>5</v>
      </c>
      <c r="C934" s="7">
        <v>39888</v>
      </c>
      <c r="D934" s="6" t="s">
        <v>99</v>
      </c>
      <c r="E934" s="8" t="s">
        <v>254</v>
      </c>
      <c r="F934" s="9" t="s">
        <v>255</v>
      </c>
      <c r="G934" s="9" t="s">
        <v>154</v>
      </c>
      <c r="H934" s="9" t="s">
        <v>48</v>
      </c>
      <c r="I934" s="6" t="s">
        <v>100</v>
      </c>
      <c r="J934" s="6">
        <v>3</v>
      </c>
      <c r="K934" s="6">
        <v>4</v>
      </c>
      <c r="L934" s="6" t="s">
        <v>50</v>
      </c>
      <c r="M934" s="6" t="s">
        <v>177</v>
      </c>
      <c r="N934" s="6"/>
      <c r="O934" s="6"/>
      <c r="P934" s="10">
        <v>7</v>
      </c>
      <c r="Q934" s="10" t="str">
        <f t="shared" si="71"/>
        <v>5-10</v>
      </c>
      <c r="R934" s="6" t="s">
        <v>102</v>
      </c>
      <c r="S934" s="6">
        <v>8</v>
      </c>
      <c r="T934" t="s">
        <v>262</v>
      </c>
      <c r="U934" s="16" t="s">
        <v>75</v>
      </c>
      <c r="V934" s="6" t="s">
        <v>79</v>
      </c>
      <c r="W934" s="6" t="s">
        <v>56</v>
      </c>
      <c r="X934" s="6"/>
      <c r="Y934" s="10" t="s">
        <v>57</v>
      </c>
      <c r="Z934" s="10" t="s">
        <v>61</v>
      </c>
      <c r="AB934" s="11">
        <v>1</v>
      </c>
      <c r="AJ934" s="12">
        <f t="shared" si="72"/>
        <v>7.5</v>
      </c>
      <c r="AL934" s="13">
        <f t="shared" si="73"/>
        <v>1</v>
      </c>
      <c r="AM934" s="14">
        <v>1.09E-2</v>
      </c>
      <c r="AN934" s="14">
        <v>3.0249000000000001</v>
      </c>
      <c r="AO934" s="13">
        <f t="shared" ref="AO934:AO997" si="75">AM934*(AJ934^AN934)</f>
        <v>4.8350315638823389</v>
      </c>
      <c r="AQ934" s="12">
        <f t="shared" si="74"/>
        <v>2.5000000000000001E-2</v>
      </c>
    </row>
    <row r="935" spans="1:45" ht="12.75" customHeight="1" x14ac:dyDescent="0.2">
      <c r="A935" s="6">
        <v>234</v>
      </c>
      <c r="B935" s="6">
        <v>5</v>
      </c>
      <c r="C935" s="7">
        <v>39888</v>
      </c>
      <c r="D935" s="6" t="s">
        <v>99</v>
      </c>
      <c r="E935" s="8" t="s">
        <v>254</v>
      </c>
      <c r="F935" s="9" t="s">
        <v>255</v>
      </c>
      <c r="G935" s="9" t="s">
        <v>154</v>
      </c>
      <c r="H935" s="9" t="s">
        <v>48</v>
      </c>
      <c r="I935" s="6" t="s">
        <v>100</v>
      </c>
      <c r="J935" s="6">
        <v>3</v>
      </c>
      <c r="K935" s="6">
        <v>4</v>
      </c>
      <c r="L935" s="6" t="s">
        <v>50</v>
      </c>
      <c r="M935" s="6" t="s">
        <v>177</v>
      </c>
      <c r="N935" s="6"/>
      <c r="O935" s="6"/>
      <c r="P935" s="10">
        <v>7</v>
      </c>
      <c r="Q935" s="10" t="str">
        <f t="shared" si="71"/>
        <v>5-10</v>
      </c>
      <c r="R935" s="6" t="s">
        <v>102</v>
      </c>
      <c r="S935" s="6">
        <v>9</v>
      </c>
      <c r="T935" t="s">
        <v>165</v>
      </c>
      <c r="U935" s="10" t="s">
        <v>54</v>
      </c>
      <c r="V935" s="10" t="s">
        <v>86</v>
      </c>
      <c r="W935" s="10" t="s">
        <v>56</v>
      </c>
      <c r="X935" s="6"/>
      <c r="Y935" s="6" t="s">
        <v>57</v>
      </c>
      <c r="Z935" s="6" t="s">
        <v>61</v>
      </c>
      <c r="AC935" s="11">
        <v>1</v>
      </c>
      <c r="AJ935" s="12">
        <f t="shared" si="72"/>
        <v>15</v>
      </c>
      <c r="AL935" s="13">
        <f t="shared" si="73"/>
        <v>1</v>
      </c>
      <c r="AM935" s="14">
        <v>8.3999999999999995E-3</v>
      </c>
      <c r="AN935" s="14">
        <v>3.2</v>
      </c>
      <c r="AO935" s="13">
        <f t="shared" si="75"/>
        <v>48.727184147105021</v>
      </c>
      <c r="AQ935" s="12">
        <f t="shared" si="74"/>
        <v>2.5000000000000001E-2</v>
      </c>
    </row>
    <row r="936" spans="1:45" ht="12.75" customHeight="1" x14ac:dyDescent="0.2">
      <c r="A936" s="6">
        <v>234</v>
      </c>
      <c r="B936" s="6">
        <v>5</v>
      </c>
      <c r="C936" s="7">
        <v>39888</v>
      </c>
      <c r="D936" s="6" t="s">
        <v>99</v>
      </c>
      <c r="E936" s="8" t="s">
        <v>254</v>
      </c>
      <c r="F936" s="9" t="s">
        <v>255</v>
      </c>
      <c r="G936" s="9" t="s">
        <v>154</v>
      </c>
      <c r="H936" s="9" t="s">
        <v>48</v>
      </c>
      <c r="I936" s="6" t="s">
        <v>100</v>
      </c>
      <c r="J936" s="6">
        <v>3</v>
      </c>
      <c r="K936" s="6">
        <v>4</v>
      </c>
      <c r="L936" s="6" t="s">
        <v>50</v>
      </c>
      <c r="M936" s="6" t="s">
        <v>177</v>
      </c>
      <c r="N936" s="6"/>
      <c r="O936" s="6"/>
      <c r="P936" s="10">
        <v>7</v>
      </c>
      <c r="Q936" s="10" t="str">
        <f t="shared" si="71"/>
        <v>5-10</v>
      </c>
      <c r="R936" s="6" t="s">
        <v>102</v>
      </c>
      <c r="S936" s="6">
        <v>10</v>
      </c>
      <c r="T936" t="s">
        <v>78</v>
      </c>
      <c r="U936" s="16" t="s">
        <v>75</v>
      </c>
      <c r="V936" t="s">
        <v>79</v>
      </c>
      <c r="W936" t="s">
        <v>56</v>
      </c>
      <c r="X936" s="6"/>
      <c r="Y936" s="10" t="s">
        <v>57</v>
      </c>
      <c r="Z936" s="10" t="s">
        <v>61</v>
      </c>
      <c r="AB936" s="11">
        <v>1</v>
      </c>
      <c r="AJ936" s="12">
        <f t="shared" si="72"/>
        <v>7.5</v>
      </c>
      <c r="AL936" s="13">
        <f t="shared" si="73"/>
        <v>1</v>
      </c>
      <c r="AM936" s="14">
        <v>1.09E-2</v>
      </c>
      <c r="AN936" s="14">
        <v>3.0249000000000001</v>
      </c>
      <c r="AO936" s="13">
        <f t="shared" si="75"/>
        <v>4.8350315638823389</v>
      </c>
      <c r="AQ936" s="12">
        <f t="shared" si="74"/>
        <v>2.5000000000000001E-2</v>
      </c>
    </row>
    <row r="937" spans="1:45" ht="12.75" customHeight="1" x14ac:dyDescent="0.2">
      <c r="A937" s="6">
        <v>234</v>
      </c>
      <c r="B937" s="6">
        <v>5</v>
      </c>
      <c r="C937" s="7">
        <v>39888</v>
      </c>
      <c r="D937" s="6" t="s">
        <v>99</v>
      </c>
      <c r="E937" s="8" t="s">
        <v>254</v>
      </c>
      <c r="F937" s="9" t="s">
        <v>255</v>
      </c>
      <c r="G937" s="9" t="s">
        <v>154</v>
      </c>
      <c r="H937" s="9" t="s">
        <v>48</v>
      </c>
      <c r="I937" s="6" t="s">
        <v>100</v>
      </c>
      <c r="J937" s="6">
        <v>3</v>
      </c>
      <c r="K937" s="6">
        <v>4</v>
      </c>
      <c r="L937" s="6" t="s">
        <v>50</v>
      </c>
      <c r="M937" s="6" t="s">
        <v>177</v>
      </c>
      <c r="N937" s="6"/>
      <c r="O937" s="6"/>
      <c r="P937" s="10">
        <v>7</v>
      </c>
      <c r="Q937" s="10" t="str">
        <f t="shared" si="71"/>
        <v>5-10</v>
      </c>
      <c r="R937" s="6" t="s">
        <v>102</v>
      </c>
      <c r="S937" s="6">
        <v>11</v>
      </c>
      <c r="T937" t="s">
        <v>130</v>
      </c>
      <c r="U937" t="s">
        <v>69</v>
      </c>
      <c r="V937" t="s">
        <v>70</v>
      </c>
      <c r="W937" t="s">
        <v>56</v>
      </c>
      <c r="X937" s="6"/>
      <c r="Y937" s="10" t="s">
        <v>57</v>
      </c>
      <c r="Z937" s="10" t="s">
        <v>61</v>
      </c>
      <c r="AA937" s="11">
        <v>2</v>
      </c>
      <c r="AB937" s="11">
        <v>4</v>
      </c>
      <c r="AJ937" s="12">
        <f t="shared" si="72"/>
        <v>5.833333333333333</v>
      </c>
      <c r="AL937" s="13">
        <f t="shared" si="73"/>
        <v>6</v>
      </c>
      <c r="AM937" s="14">
        <v>1.9400000000000001E-2</v>
      </c>
      <c r="AN937" s="14">
        <v>2.8527999999999998</v>
      </c>
      <c r="AO937" s="13">
        <f t="shared" si="75"/>
        <v>2.970360491594989</v>
      </c>
      <c r="AQ937" s="12">
        <f t="shared" si="74"/>
        <v>0.15</v>
      </c>
    </row>
    <row r="938" spans="1:45" ht="12.75" customHeight="1" x14ac:dyDescent="0.2">
      <c r="A938" s="6">
        <v>235</v>
      </c>
      <c r="B938" s="6">
        <v>5</v>
      </c>
      <c r="C938" s="7">
        <v>39888</v>
      </c>
      <c r="D938" s="6" t="s">
        <v>99</v>
      </c>
      <c r="E938" s="8" t="s">
        <v>254</v>
      </c>
      <c r="F938" s="9" t="s">
        <v>255</v>
      </c>
      <c r="G938" s="9" t="s">
        <v>154</v>
      </c>
      <c r="H938" s="9" t="s">
        <v>48</v>
      </c>
      <c r="I938" s="6" t="s">
        <v>100</v>
      </c>
      <c r="J938" s="6">
        <v>3</v>
      </c>
      <c r="K938" s="6">
        <v>5</v>
      </c>
      <c r="L938" s="6" t="s">
        <v>50</v>
      </c>
      <c r="M938" s="6" t="s">
        <v>177</v>
      </c>
      <c r="N938" s="6"/>
      <c r="O938" s="6"/>
      <c r="P938" s="10">
        <v>6</v>
      </c>
      <c r="Q938" s="10" t="str">
        <f t="shared" si="71"/>
        <v>5-10</v>
      </c>
      <c r="R938" s="6" t="s">
        <v>52</v>
      </c>
      <c r="S938" s="6">
        <v>1</v>
      </c>
      <c r="T938" t="s">
        <v>118</v>
      </c>
      <c r="U938" t="s">
        <v>66</v>
      </c>
      <c r="V938" t="s">
        <v>119</v>
      </c>
      <c r="W938" t="s">
        <v>56</v>
      </c>
      <c r="X938" s="6"/>
      <c r="Y938" s="6" t="s">
        <v>57</v>
      </c>
      <c r="Z938" s="6" t="s">
        <v>61</v>
      </c>
      <c r="AB938" s="11">
        <v>1</v>
      </c>
      <c r="AC938" s="11">
        <v>2</v>
      </c>
      <c r="AD938" s="11">
        <v>1</v>
      </c>
      <c r="AJ938" s="12">
        <f t="shared" si="72"/>
        <v>15.625</v>
      </c>
      <c r="AK938" s="29">
        <f>AJ938/1.1</f>
        <v>14.204545454545453</v>
      </c>
      <c r="AL938" s="13">
        <f t="shared" si="73"/>
        <v>4</v>
      </c>
      <c r="AM938" s="14">
        <v>2.3599999999999999E-2</v>
      </c>
      <c r="AN938" s="14">
        <v>2.9750000000000001</v>
      </c>
      <c r="AO938" s="13">
        <f t="shared" si="75"/>
        <v>84.047844579813855</v>
      </c>
      <c r="AQ938" s="12">
        <f t="shared" si="74"/>
        <v>0.1</v>
      </c>
      <c r="AS938" s="12" t="s">
        <v>263</v>
      </c>
    </row>
    <row r="939" spans="1:45" ht="12.75" customHeight="1" x14ac:dyDescent="0.2">
      <c r="A939" s="6">
        <v>235</v>
      </c>
      <c r="B939" s="6">
        <v>5</v>
      </c>
      <c r="C939" s="7">
        <v>39888</v>
      </c>
      <c r="D939" s="6" t="s">
        <v>99</v>
      </c>
      <c r="E939" s="8" t="s">
        <v>254</v>
      </c>
      <c r="F939" s="9" t="s">
        <v>255</v>
      </c>
      <c r="G939" s="9" t="s">
        <v>154</v>
      </c>
      <c r="H939" s="9" t="s">
        <v>48</v>
      </c>
      <c r="I939" s="6" t="s">
        <v>100</v>
      </c>
      <c r="J939" s="6">
        <v>3</v>
      </c>
      <c r="K939" s="6">
        <v>5</v>
      </c>
      <c r="L939" s="6" t="s">
        <v>50</v>
      </c>
      <c r="M939" s="6" t="s">
        <v>177</v>
      </c>
      <c r="N939" s="6"/>
      <c r="O939" s="6"/>
      <c r="P939" s="10">
        <v>6</v>
      </c>
      <c r="Q939" s="10" t="str">
        <f t="shared" si="71"/>
        <v>5-10</v>
      </c>
      <c r="R939" s="6" t="s">
        <v>52</v>
      </c>
      <c r="S939" s="6">
        <v>2</v>
      </c>
      <c r="T939" t="s">
        <v>90</v>
      </c>
      <c r="U939" t="s">
        <v>66</v>
      </c>
      <c r="V939" t="s">
        <v>67</v>
      </c>
      <c r="W939" t="s">
        <v>56</v>
      </c>
      <c r="X939" s="6"/>
      <c r="Y939" s="10" t="s">
        <v>57</v>
      </c>
      <c r="Z939" s="10" t="s">
        <v>58</v>
      </c>
      <c r="AB939" s="11">
        <v>2</v>
      </c>
      <c r="AC939" s="11">
        <v>2</v>
      </c>
      <c r="AJ939" s="12">
        <f t="shared" si="72"/>
        <v>11.25</v>
      </c>
      <c r="AL939" s="13">
        <f t="shared" si="73"/>
        <v>4</v>
      </c>
      <c r="AM939" s="14">
        <v>1.6199999999999999E-2</v>
      </c>
      <c r="AN939" s="14">
        <v>3.0251999999999999</v>
      </c>
      <c r="AO939" s="13">
        <f t="shared" si="75"/>
        <v>24.516678132382349</v>
      </c>
      <c r="AQ939" s="12">
        <f t="shared" si="74"/>
        <v>0.1</v>
      </c>
    </row>
    <row r="940" spans="1:45" ht="12.75" customHeight="1" x14ac:dyDescent="0.2">
      <c r="A940" s="6">
        <v>235</v>
      </c>
      <c r="B940" s="6">
        <v>5</v>
      </c>
      <c r="C940" s="7">
        <v>39888</v>
      </c>
      <c r="D940" s="6" t="s">
        <v>99</v>
      </c>
      <c r="E940" s="8" t="s">
        <v>254</v>
      </c>
      <c r="F940" s="9" t="s">
        <v>255</v>
      </c>
      <c r="G940" s="9" t="s">
        <v>154</v>
      </c>
      <c r="H940" s="9" t="s">
        <v>48</v>
      </c>
      <c r="I940" s="6" t="s">
        <v>100</v>
      </c>
      <c r="J940" s="6">
        <v>3</v>
      </c>
      <c r="K940" s="6">
        <v>5</v>
      </c>
      <c r="L940" s="6" t="s">
        <v>50</v>
      </c>
      <c r="M940" s="6" t="s">
        <v>177</v>
      </c>
      <c r="N940" s="6"/>
      <c r="O940" s="6"/>
      <c r="P940" s="10">
        <v>6</v>
      </c>
      <c r="Q940" s="10" t="str">
        <f t="shared" si="71"/>
        <v>5-10</v>
      </c>
      <c r="R940" s="6" t="s">
        <v>52</v>
      </c>
      <c r="S940" s="6">
        <v>3</v>
      </c>
      <c r="T940" t="s">
        <v>264</v>
      </c>
      <c r="U940" t="s">
        <v>54</v>
      </c>
      <c r="V940" t="s">
        <v>265</v>
      </c>
      <c r="W940" t="s">
        <v>56</v>
      </c>
      <c r="X940" s="6"/>
      <c r="Y940" s="6" t="s">
        <v>57</v>
      </c>
      <c r="Z940" s="6" t="s">
        <v>58</v>
      </c>
      <c r="AF940" s="11">
        <v>1</v>
      </c>
      <c r="AJ940" s="12">
        <f t="shared" si="72"/>
        <v>45</v>
      </c>
      <c r="AK940">
        <f>AJ940/1.0631</f>
        <v>42.329037719875835</v>
      </c>
      <c r="AL940" s="13">
        <f t="shared" si="73"/>
        <v>1</v>
      </c>
      <c r="AM940" s="14">
        <v>9.2700000000000005E-2</v>
      </c>
      <c r="AN940" s="14">
        <v>2.6840000000000002</v>
      </c>
      <c r="AO940" s="13">
        <f t="shared" si="75"/>
        <v>2536.8928305902</v>
      </c>
      <c r="AQ940" s="12">
        <f t="shared" si="74"/>
        <v>2.5000000000000001E-2</v>
      </c>
    </row>
    <row r="941" spans="1:45" ht="12.75" customHeight="1" x14ac:dyDescent="0.2">
      <c r="A941" s="6">
        <v>235</v>
      </c>
      <c r="B941" s="6">
        <v>5</v>
      </c>
      <c r="C941" s="7">
        <v>39888</v>
      </c>
      <c r="D941" s="6" t="s">
        <v>99</v>
      </c>
      <c r="E941" s="8" t="s">
        <v>254</v>
      </c>
      <c r="F941" s="9" t="s">
        <v>255</v>
      </c>
      <c r="G941" s="9" t="s">
        <v>154</v>
      </c>
      <c r="H941" s="9" t="s">
        <v>48</v>
      </c>
      <c r="I941" s="6" t="s">
        <v>100</v>
      </c>
      <c r="J941" s="6">
        <v>3</v>
      </c>
      <c r="K941" s="6">
        <v>5</v>
      </c>
      <c r="L941" s="6" t="s">
        <v>50</v>
      </c>
      <c r="M941" s="6" t="s">
        <v>177</v>
      </c>
      <c r="N941" s="6"/>
      <c r="O941" s="6"/>
      <c r="P941" s="10">
        <v>6</v>
      </c>
      <c r="Q941" s="10" t="str">
        <f t="shared" si="71"/>
        <v>5-10</v>
      </c>
      <c r="R941" s="6" t="s">
        <v>52</v>
      </c>
      <c r="S941" s="6">
        <v>4</v>
      </c>
      <c r="T941" t="s">
        <v>53</v>
      </c>
      <c r="U941" t="s">
        <v>54</v>
      </c>
      <c r="V941" t="s">
        <v>55</v>
      </c>
      <c r="W941" t="s">
        <v>56</v>
      </c>
      <c r="X941" s="6"/>
      <c r="Y941" s="6" t="s">
        <v>57</v>
      </c>
      <c r="Z941" s="6" t="s">
        <v>58</v>
      </c>
      <c r="AB941" s="11">
        <v>2</v>
      </c>
      <c r="AJ941" s="12">
        <f t="shared" si="72"/>
        <v>7.5</v>
      </c>
      <c r="AL941" s="13">
        <f t="shared" si="73"/>
        <v>2</v>
      </c>
      <c r="AM941" s="14">
        <v>9.2999999999999992E-3</v>
      </c>
      <c r="AN941" s="14">
        <v>3.07</v>
      </c>
      <c r="AO941" s="13">
        <f t="shared" si="75"/>
        <v>4.5177378560589574</v>
      </c>
      <c r="AQ941" s="12">
        <f t="shared" si="74"/>
        <v>0.05</v>
      </c>
    </row>
    <row r="942" spans="1:45" ht="12.75" customHeight="1" x14ac:dyDescent="0.2">
      <c r="A942" s="6">
        <v>236</v>
      </c>
      <c r="B942" s="6">
        <v>5</v>
      </c>
      <c r="C942" s="7">
        <v>39888</v>
      </c>
      <c r="D942" s="6" t="s">
        <v>99</v>
      </c>
      <c r="E942" s="8" t="s">
        <v>254</v>
      </c>
      <c r="F942" s="9" t="s">
        <v>255</v>
      </c>
      <c r="G942" s="9" t="s">
        <v>154</v>
      </c>
      <c r="H942" s="9" t="s">
        <v>48</v>
      </c>
      <c r="I942" s="6" t="s">
        <v>100</v>
      </c>
      <c r="J942" s="6">
        <v>3</v>
      </c>
      <c r="K942" s="6">
        <v>6</v>
      </c>
      <c r="L942" s="6" t="s">
        <v>50</v>
      </c>
      <c r="M942" s="6" t="s">
        <v>177</v>
      </c>
      <c r="N942" s="6"/>
      <c r="O942" s="6" t="s">
        <v>237</v>
      </c>
      <c r="P942" s="10">
        <v>6</v>
      </c>
      <c r="Q942" s="10" t="str">
        <f t="shared" si="71"/>
        <v>5-10</v>
      </c>
      <c r="R942" s="6" t="s">
        <v>52</v>
      </c>
      <c r="S942" s="6">
        <v>1</v>
      </c>
      <c r="T942" t="s">
        <v>185</v>
      </c>
      <c r="U942" t="s">
        <v>69</v>
      </c>
      <c r="V942" t="s">
        <v>70</v>
      </c>
      <c r="W942" t="s">
        <v>56</v>
      </c>
      <c r="X942" s="6"/>
      <c r="Y942" s="6" t="s">
        <v>57</v>
      </c>
      <c r="Z942" s="6" t="s">
        <v>58</v>
      </c>
      <c r="AB942" s="11">
        <v>5</v>
      </c>
      <c r="AJ942" s="12">
        <f t="shared" si="72"/>
        <v>7.5</v>
      </c>
      <c r="AL942" s="13">
        <f t="shared" si="73"/>
        <v>5</v>
      </c>
      <c r="AM942" s="14">
        <v>1.2800000000000001E-2</v>
      </c>
      <c r="AN942" s="14">
        <v>3.0670000000000002</v>
      </c>
      <c r="AO942" s="13">
        <f t="shared" si="75"/>
        <v>6.180489379442994</v>
      </c>
      <c r="AQ942" s="12">
        <f t="shared" si="74"/>
        <v>0.125</v>
      </c>
    </row>
    <row r="943" spans="1:45" ht="12.75" customHeight="1" x14ac:dyDescent="0.2">
      <c r="A943" s="6">
        <v>237</v>
      </c>
      <c r="B943" s="6">
        <v>5</v>
      </c>
      <c r="C943" s="7">
        <v>39888</v>
      </c>
      <c r="D943" s="6" t="s">
        <v>99</v>
      </c>
      <c r="E943" s="8" t="s">
        <v>254</v>
      </c>
      <c r="F943" s="9" t="s">
        <v>255</v>
      </c>
      <c r="G943" s="9" t="s">
        <v>154</v>
      </c>
      <c r="H943" s="9" t="s">
        <v>48</v>
      </c>
      <c r="I943" s="6" t="s">
        <v>100</v>
      </c>
      <c r="J943" s="6">
        <v>3</v>
      </c>
      <c r="K943" s="6">
        <v>7</v>
      </c>
      <c r="L943" s="6" t="s">
        <v>50</v>
      </c>
      <c r="M943" s="6" t="s">
        <v>177</v>
      </c>
      <c r="N943" s="6"/>
      <c r="O943" s="6" t="s">
        <v>237</v>
      </c>
      <c r="P943" s="10">
        <v>6</v>
      </c>
      <c r="Q943" s="10" t="str">
        <f t="shared" si="71"/>
        <v>5-10</v>
      </c>
      <c r="R943" s="6" t="s">
        <v>52</v>
      </c>
      <c r="S943" s="6">
        <v>1</v>
      </c>
      <c r="T943" t="s">
        <v>185</v>
      </c>
      <c r="U943" t="s">
        <v>69</v>
      </c>
      <c r="V943" t="s">
        <v>70</v>
      </c>
      <c r="W943" t="s">
        <v>56</v>
      </c>
      <c r="X943" s="6"/>
      <c r="Y943" s="6" t="s">
        <v>57</v>
      </c>
      <c r="Z943" s="6" t="s">
        <v>58</v>
      </c>
      <c r="AB943" s="11">
        <v>2</v>
      </c>
      <c r="AC943" s="11">
        <v>1</v>
      </c>
      <c r="AJ943" s="12">
        <f t="shared" si="72"/>
        <v>10</v>
      </c>
      <c r="AL943" s="13">
        <f t="shared" si="73"/>
        <v>3</v>
      </c>
      <c r="AM943" s="14">
        <v>1.2800000000000001E-2</v>
      </c>
      <c r="AN943" s="14">
        <v>3.0670000000000002</v>
      </c>
      <c r="AO943" s="13">
        <f t="shared" si="75"/>
        <v>14.935163098380343</v>
      </c>
      <c r="AQ943" s="12">
        <f t="shared" si="74"/>
        <v>7.4999999999999997E-2</v>
      </c>
    </row>
    <row r="944" spans="1:45" ht="12.75" customHeight="1" x14ac:dyDescent="0.2">
      <c r="A944" s="6">
        <v>237</v>
      </c>
      <c r="B944" s="6">
        <v>5</v>
      </c>
      <c r="C944" s="7">
        <v>39888</v>
      </c>
      <c r="D944" s="6" t="s">
        <v>99</v>
      </c>
      <c r="E944" s="8" t="s">
        <v>254</v>
      </c>
      <c r="F944" s="9" t="s">
        <v>255</v>
      </c>
      <c r="G944" s="9" t="s">
        <v>154</v>
      </c>
      <c r="H944" s="9" t="s">
        <v>48</v>
      </c>
      <c r="I944" s="6" t="s">
        <v>100</v>
      </c>
      <c r="J944" s="6">
        <v>3</v>
      </c>
      <c r="K944" s="6">
        <v>7</v>
      </c>
      <c r="L944" s="6" t="s">
        <v>50</v>
      </c>
      <c r="M944" s="6" t="s">
        <v>177</v>
      </c>
      <c r="N944" s="6"/>
      <c r="O944" s="6" t="s">
        <v>237</v>
      </c>
      <c r="P944" s="10">
        <v>6</v>
      </c>
      <c r="Q944" s="10" t="str">
        <f t="shared" si="71"/>
        <v>5-10</v>
      </c>
      <c r="R944" s="6" t="s">
        <v>52</v>
      </c>
      <c r="S944" s="6">
        <v>2</v>
      </c>
      <c r="T944" t="s">
        <v>53</v>
      </c>
      <c r="U944" t="s">
        <v>54</v>
      </c>
      <c r="V944" t="s">
        <v>55</v>
      </c>
      <c r="W944" t="s">
        <v>56</v>
      </c>
      <c r="X944" s="6"/>
      <c r="Y944" s="6" t="s">
        <v>57</v>
      </c>
      <c r="Z944" s="6" t="s">
        <v>58</v>
      </c>
      <c r="AB944" s="11">
        <v>1</v>
      </c>
      <c r="AC944" s="11">
        <v>1</v>
      </c>
      <c r="AJ944" s="12">
        <f t="shared" si="72"/>
        <v>11.25</v>
      </c>
      <c r="AL944" s="13">
        <f t="shared" si="73"/>
        <v>2</v>
      </c>
      <c r="AM944" s="14">
        <v>9.2999999999999992E-3</v>
      </c>
      <c r="AN944" s="14">
        <v>3.07</v>
      </c>
      <c r="AO944" s="13">
        <f t="shared" si="75"/>
        <v>15.686324410907433</v>
      </c>
      <c r="AQ944" s="12">
        <f t="shared" si="74"/>
        <v>0.05</v>
      </c>
    </row>
    <row r="945" spans="1:45" ht="12.75" customHeight="1" x14ac:dyDescent="0.2">
      <c r="A945" s="6">
        <v>237</v>
      </c>
      <c r="B945" s="6">
        <v>5</v>
      </c>
      <c r="C945" s="7">
        <v>39888</v>
      </c>
      <c r="D945" s="6" t="s">
        <v>99</v>
      </c>
      <c r="E945" s="8" t="s">
        <v>254</v>
      </c>
      <c r="F945" s="9" t="s">
        <v>255</v>
      </c>
      <c r="G945" s="9" t="s">
        <v>154</v>
      </c>
      <c r="H945" s="9" t="s">
        <v>48</v>
      </c>
      <c r="I945" s="6" t="s">
        <v>100</v>
      </c>
      <c r="J945" s="6">
        <v>3</v>
      </c>
      <c r="K945" s="6">
        <v>7</v>
      </c>
      <c r="L945" s="6" t="s">
        <v>50</v>
      </c>
      <c r="M945" s="6" t="s">
        <v>177</v>
      </c>
      <c r="N945" s="6"/>
      <c r="O945" s="6" t="s">
        <v>237</v>
      </c>
      <c r="P945" s="10">
        <v>6</v>
      </c>
      <c r="Q945" s="10" t="str">
        <f t="shared" si="71"/>
        <v>5-10</v>
      </c>
      <c r="R945" s="6" t="s">
        <v>52</v>
      </c>
      <c r="S945" s="6">
        <v>3</v>
      </c>
      <c r="T945" s="6" t="s">
        <v>128</v>
      </c>
      <c r="U945" t="s">
        <v>54</v>
      </c>
      <c r="V945" t="s">
        <v>55</v>
      </c>
      <c r="W945" t="s">
        <v>56</v>
      </c>
      <c r="X945" s="6"/>
      <c r="Y945" s="10" t="s">
        <v>57</v>
      </c>
      <c r="Z945" s="10" t="s">
        <v>61</v>
      </c>
      <c r="AC945" s="11">
        <v>1</v>
      </c>
      <c r="AJ945" s="12">
        <f t="shared" si="72"/>
        <v>15</v>
      </c>
      <c r="AL945" s="13">
        <f t="shared" si="73"/>
        <v>1</v>
      </c>
      <c r="AM945" s="14">
        <v>1.1900000000000001E-2</v>
      </c>
      <c r="AN945" s="14">
        <v>3.093</v>
      </c>
      <c r="AO945" s="13">
        <f t="shared" si="75"/>
        <v>51.665094210085236</v>
      </c>
      <c r="AQ945" s="12">
        <f t="shared" si="74"/>
        <v>2.5000000000000001E-2</v>
      </c>
    </row>
    <row r="946" spans="1:45" ht="12.75" customHeight="1" x14ac:dyDescent="0.2">
      <c r="A946" s="6">
        <v>104</v>
      </c>
      <c r="B946" s="6">
        <v>7</v>
      </c>
      <c r="C946" s="7">
        <v>40133</v>
      </c>
      <c r="D946" s="6" t="s">
        <v>151</v>
      </c>
      <c r="E946" s="8" t="s">
        <v>266</v>
      </c>
      <c r="F946" s="9" t="s">
        <v>267</v>
      </c>
      <c r="G946" s="9" t="s">
        <v>268</v>
      </c>
      <c r="H946" s="9" t="s">
        <v>205</v>
      </c>
      <c r="I946" s="6" t="s">
        <v>100</v>
      </c>
      <c r="J946" s="6">
        <v>1</v>
      </c>
      <c r="K946" s="6">
        <v>1</v>
      </c>
      <c r="L946" s="6" t="s">
        <v>156</v>
      </c>
      <c r="M946" s="6" t="s">
        <v>269</v>
      </c>
      <c r="N946" s="6"/>
      <c r="O946" s="6"/>
      <c r="P946" s="10">
        <v>13</v>
      </c>
      <c r="Q946" s="10" t="str">
        <f t="shared" si="71"/>
        <v>10-15</v>
      </c>
      <c r="R946" s="6" t="s">
        <v>102</v>
      </c>
      <c r="S946" s="6">
        <v>1</v>
      </c>
      <c r="T946" t="s">
        <v>53</v>
      </c>
      <c r="U946" t="s">
        <v>54</v>
      </c>
      <c r="V946" t="s">
        <v>55</v>
      </c>
      <c r="W946" t="s">
        <v>56</v>
      </c>
      <c r="X946" s="6"/>
      <c r="Y946" s="6" t="s">
        <v>57</v>
      </c>
      <c r="Z946" s="6" t="s">
        <v>58</v>
      </c>
      <c r="AB946" s="11">
        <v>5</v>
      </c>
      <c r="AJ946" s="12">
        <f t="shared" si="72"/>
        <v>7.5</v>
      </c>
      <c r="AL946" s="13">
        <f t="shared" si="73"/>
        <v>5</v>
      </c>
      <c r="AM946" s="14">
        <v>9.2999999999999992E-3</v>
      </c>
      <c r="AN946" s="14">
        <v>3.07</v>
      </c>
      <c r="AO946" s="13">
        <f t="shared" si="75"/>
        <v>4.5177378560589574</v>
      </c>
      <c r="AQ946" s="12">
        <f t="shared" si="74"/>
        <v>0.125</v>
      </c>
      <c r="AS946" s="12" t="s">
        <v>270</v>
      </c>
    </row>
    <row r="947" spans="1:45" ht="12.75" customHeight="1" x14ac:dyDescent="0.2">
      <c r="A947" s="6">
        <v>105</v>
      </c>
      <c r="B947" s="6">
        <v>7</v>
      </c>
      <c r="C947" s="7">
        <v>40133</v>
      </c>
      <c r="D947" s="6" t="s">
        <v>151</v>
      </c>
      <c r="E947" s="8" t="s">
        <v>266</v>
      </c>
      <c r="F947" s="9" t="s">
        <v>267</v>
      </c>
      <c r="G947" s="9" t="s">
        <v>268</v>
      </c>
      <c r="H947" s="9" t="s">
        <v>205</v>
      </c>
      <c r="I947" s="6" t="s">
        <v>100</v>
      </c>
      <c r="J947" s="6">
        <v>1</v>
      </c>
      <c r="K947" s="6">
        <v>2</v>
      </c>
      <c r="L947" s="6" t="s">
        <v>156</v>
      </c>
      <c r="M947" s="6" t="s">
        <v>269</v>
      </c>
      <c r="N947" s="6"/>
      <c r="O947" s="6"/>
      <c r="P947" s="10">
        <v>13</v>
      </c>
      <c r="Q947" s="10" t="str">
        <f t="shared" si="71"/>
        <v>10-15</v>
      </c>
      <c r="R947" s="6" t="s">
        <v>102</v>
      </c>
      <c r="S947" s="6">
        <v>1</v>
      </c>
      <c r="T947" t="s">
        <v>140</v>
      </c>
      <c r="U947" t="s">
        <v>66</v>
      </c>
      <c r="V947" t="s">
        <v>119</v>
      </c>
      <c r="W947" t="s">
        <v>56</v>
      </c>
      <c r="X947" s="6"/>
      <c r="Y947" s="6" t="s">
        <v>57</v>
      </c>
      <c r="Z947" s="6" t="s">
        <v>61</v>
      </c>
      <c r="AC947" s="11">
        <v>3</v>
      </c>
      <c r="AJ947" s="12">
        <f t="shared" si="72"/>
        <v>15</v>
      </c>
      <c r="AK947" s="14">
        <f>AJ947/1.03416</f>
        <v>14.504525411928523</v>
      </c>
      <c r="AL947" s="13">
        <f t="shared" si="73"/>
        <v>3</v>
      </c>
      <c r="AM947" s="14">
        <v>2.2499999999999999E-2</v>
      </c>
      <c r="AN947" s="14">
        <v>3</v>
      </c>
      <c r="AO947" s="13">
        <f t="shared" si="75"/>
        <v>75.9375</v>
      </c>
      <c r="AQ947" s="12">
        <f t="shared" si="74"/>
        <v>7.4999999999999997E-2</v>
      </c>
    </row>
    <row r="948" spans="1:45" ht="12.75" customHeight="1" x14ac:dyDescent="0.2">
      <c r="A948" s="6">
        <v>105</v>
      </c>
      <c r="B948" s="6">
        <v>7</v>
      </c>
      <c r="C948" s="7">
        <v>40133</v>
      </c>
      <c r="D948" s="6" t="s">
        <v>151</v>
      </c>
      <c r="E948" s="8" t="s">
        <v>266</v>
      </c>
      <c r="F948" s="9" t="s">
        <v>267</v>
      </c>
      <c r="G948" s="9" t="s">
        <v>268</v>
      </c>
      <c r="H948" s="9" t="s">
        <v>205</v>
      </c>
      <c r="I948" s="6" t="s">
        <v>100</v>
      </c>
      <c r="J948" s="6">
        <v>1</v>
      </c>
      <c r="K948" s="6">
        <v>2</v>
      </c>
      <c r="L948" s="6" t="s">
        <v>156</v>
      </c>
      <c r="M948" s="6" t="s">
        <v>269</v>
      </c>
      <c r="N948" s="6"/>
      <c r="O948" s="6"/>
      <c r="P948" s="10">
        <v>13</v>
      </c>
      <c r="Q948" s="10" t="str">
        <f t="shared" si="71"/>
        <v>10-15</v>
      </c>
      <c r="R948" s="6" t="s">
        <v>102</v>
      </c>
      <c r="S948" s="6">
        <v>2</v>
      </c>
      <c r="T948" t="s">
        <v>118</v>
      </c>
      <c r="U948" t="s">
        <v>66</v>
      </c>
      <c r="V948" t="s">
        <v>119</v>
      </c>
      <c r="W948" t="s">
        <v>56</v>
      </c>
      <c r="X948" s="6"/>
      <c r="Y948" s="6" t="s">
        <v>57</v>
      </c>
      <c r="Z948" s="6" t="s">
        <v>61</v>
      </c>
      <c r="AC948" s="11">
        <v>1</v>
      </c>
      <c r="AJ948" s="12">
        <f t="shared" si="72"/>
        <v>15</v>
      </c>
      <c r="AK948" s="29">
        <f>AJ948/1.1</f>
        <v>13.636363636363635</v>
      </c>
      <c r="AL948" s="13">
        <f t="shared" si="73"/>
        <v>1</v>
      </c>
      <c r="AM948" s="14">
        <v>2.3599999999999999E-2</v>
      </c>
      <c r="AN948" s="14">
        <v>2.9750000000000001</v>
      </c>
      <c r="AO948" s="13">
        <f t="shared" si="75"/>
        <v>74.436080804008085</v>
      </c>
      <c r="AQ948" s="12">
        <f t="shared" si="74"/>
        <v>2.5000000000000001E-2</v>
      </c>
    </row>
    <row r="949" spans="1:45" ht="12.75" customHeight="1" x14ac:dyDescent="0.2">
      <c r="A949" s="6">
        <v>105</v>
      </c>
      <c r="B949" s="6">
        <v>7</v>
      </c>
      <c r="C949" s="7">
        <v>40133</v>
      </c>
      <c r="D949" s="6" t="s">
        <v>151</v>
      </c>
      <c r="E949" s="8" t="s">
        <v>266</v>
      </c>
      <c r="F949" s="9" t="s">
        <v>267</v>
      </c>
      <c r="G949" s="9" t="s">
        <v>268</v>
      </c>
      <c r="H949" s="9" t="s">
        <v>205</v>
      </c>
      <c r="I949" s="6" t="s">
        <v>100</v>
      </c>
      <c r="J949" s="6">
        <v>1</v>
      </c>
      <c r="K949" s="6">
        <v>2</v>
      </c>
      <c r="L949" s="6" t="s">
        <v>156</v>
      </c>
      <c r="M949" s="6" t="s">
        <v>269</v>
      </c>
      <c r="N949" s="6"/>
      <c r="O949" s="6"/>
      <c r="P949" s="10">
        <v>13</v>
      </c>
      <c r="Q949" s="10" t="str">
        <f t="shared" si="71"/>
        <v>10-15</v>
      </c>
      <c r="R949" s="6" t="s">
        <v>102</v>
      </c>
      <c r="S949" s="6">
        <v>3</v>
      </c>
      <c r="T949" t="s">
        <v>53</v>
      </c>
      <c r="U949" t="s">
        <v>54</v>
      </c>
      <c r="V949" t="s">
        <v>55</v>
      </c>
      <c r="W949" t="s">
        <v>56</v>
      </c>
      <c r="X949" s="6"/>
      <c r="Y949" s="6" t="s">
        <v>57</v>
      </c>
      <c r="Z949" s="6" t="s">
        <v>58</v>
      </c>
      <c r="AB949" s="11">
        <v>2</v>
      </c>
      <c r="AJ949" s="12">
        <f t="shared" si="72"/>
        <v>7.5</v>
      </c>
      <c r="AL949" s="13">
        <f t="shared" si="73"/>
        <v>2</v>
      </c>
      <c r="AM949" s="14">
        <v>9.2999999999999992E-3</v>
      </c>
      <c r="AN949" s="14">
        <v>3.07</v>
      </c>
      <c r="AO949" s="13">
        <f t="shared" si="75"/>
        <v>4.5177378560589574</v>
      </c>
      <c r="AQ949" s="12">
        <f t="shared" si="74"/>
        <v>0.05</v>
      </c>
    </row>
    <row r="950" spans="1:45" ht="12.75" customHeight="1" x14ac:dyDescent="0.2">
      <c r="A950" s="6">
        <v>105</v>
      </c>
      <c r="B950" s="6">
        <v>7</v>
      </c>
      <c r="C950" s="7">
        <v>40133</v>
      </c>
      <c r="D950" s="6" t="s">
        <v>151</v>
      </c>
      <c r="E950" s="8" t="s">
        <v>266</v>
      </c>
      <c r="F950" s="9" t="s">
        <v>267</v>
      </c>
      <c r="G950" s="9" t="s">
        <v>268</v>
      </c>
      <c r="H950" s="9" t="s">
        <v>205</v>
      </c>
      <c r="I950" s="6" t="s">
        <v>100</v>
      </c>
      <c r="J950" s="6">
        <v>1</v>
      </c>
      <c r="K950" s="6">
        <v>2</v>
      </c>
      <c r="L950" s="6" t="s">
        <v>156</v>
      </c>
      <c r="M950" s="6" t="s">
        <v>269</v>
      </c>
      <c r="N950" s="6"/>
      <c r="O950" s="6"/>
      <c r="P950" s="10">
        <v>13</v>
      </c>
      <c r="Q950" s="10" t="str">
        <f t="shared" si="71"/>
        <v>10-15</v>
      </c>
      <c r="R950" s="6" t="s">
        <v>102</v>
      </c>
      <c r="S950" s="6">
        <v>4</v>
      </c>
      <c r="T950" t="s">
        <v>68</v>
      </c>
      <c r="U950" t="s">
        <v>69</v>
      </c>
      <c r="V950" t="s">
        <v>70</v>
      </c>
      <c r="W950" t="s">
        <v>56</v>
      </c>
      <c r="X950" s="6"/>
      <c r="Y950" s="10" t="s">
        <v>57</v>
      </c>
      <c r="Z950" s="10" t="s">
        <v>61</v>
      </c>
      <c r="AA950" s="11">
        <v>1</v>
      </c>
      <c r="AJ950" s="12">
        <f t="shared" si="72"/>
        <v>2.5</v>
      </c>
      <c r="AL950" s="13">
        <f t="shared" si="73"/>
        <v>1</v>
      </c>
      <c r="AM950" s="14">
        <v>1.2800000000000001E-2</v>
      </c>
      <c r="AN950" s="14">
        <v>3.036</v>
      </c>
      <c r="AO950" s="13">
        <f t="shared" si="75"/>
        <v>0.20670731032441741</v>
      </c>
      <c r="AQ950" s="12">
        <f t="shared" si="74"/>
        <v>2.5000000000000001E-2</v>
      </c>
    </row>
    <row r="951" spans="1:45" ht="12.75" customHeight="1" x14ac:dyDescent="0.2">
      <c r="A951" s="6">
        <v>106</v>
      </c>
      <c r="B951" s="6">
        <v>7</v>
      </c>
      <c r="C951" s="7">
        <v>40133</v>
      </c>
      <c r="D951" s="6" t="s">
        <v>151</v>
      </c>
      <c r="E951" s="8" t="s">
        <v>266</v>
      </c>
      <c r="F951" s="9" t="s">
        <v>267</v>
      </c>
      <c r="G951" s="9" t="s">
        <v>268</v>
      </c>
      <c r="H951" s="9" t="s">
        <v>205</v>
      </c>
      <c r="I951" s="6" t="s">
        <v>100</v>
      </c>
      <c r="J951" s="6">
        <v>1</v>
      </c>
      <c r="K951" s="6">
        <v>3</v>
      </c>
      <c r="L951" s="6" t="s">
        <v>156</v>
      </c>
      <c r="M951" s="6" t="s">
        <v>269</v>
      </c>
      <c r="N951" s="6"/>
      <c r="O951" s="6"/>
      <c r="P951" s="10">
        <v>13</v>
      </c>
      <c r="Q951" s="10" t="str">
        <f t="shared" si="71"/>
        <v>10-15</v>
      </c>
      <c r="R951" s="6" t="s">
        <v>102</v>
      </c>
      <c r="S951" s="6">
        <v>1</v>
      </c>
      <c r="T951" t="s">
        <v>53</v>
      </c>
      <c r="U951" t="s">
        <v>54</v>
      </c>
      <c r="V951" t="s">
        <v>55</v>
      </c>
      <c r="W951" t="s">
        <v>56</v>
      </c>
      <c r="X951" s="6"/>
      <c r="Y951" s="6" t="s">
        <v>57</v>
      </c>
      <c r="Z951" s="6" t="s">
        <v>58</v>
      </c>
      <c r="AB951" s="11">
        <v>4</v>
      </c>
      <c r="AJ951" s="12">
        <f t="shared" si="72"/>
        <v>7.5</v>
      </c>
      <c r="AL951" s="13">
        <f t="shared" si="73"/>
        <v>4</v>
      </c>
      <c r="AM951" s="14">
        <v>9.2999999999999992E-3</v>
      </c>
      <c r="AN951" s="14">
        <v>3.07</v>
      </c>
      <c r="AO951" s="13">
        <f t="shared" si="75"/>
        <v>4.5177378560589574</v>
      </c>
      <c r="AQ951" s="12">
        <f t="shared" si="74"/>
        <v>0.1</v>
      </c>
    </row>
    <row r="952" spans="1:45" ht="12.75" customHeight="1" x14ac:dyDescent="0.2">
      <c r="A952" s="6">
        <v>106</v>
      </c>
      <c r="B952" s="6">
        <v>7</v>
      </c>
      <c r="C952" s="7">
        <v>40133</v>
      </c>
      <c r="D952" s="6" t="s">
        <v>151</v>
      </c>
      <c r="E952" s="8" t="s">
        <v>266</v>
      </c>
      <c r="F952" s="9" t="s">
        <v>267</v>
      </c>
      <c r="G952" s="9" t="s">
        <v>268</v>
      </c>
      <c r="H952" s="9" t="s">
        <v>205</v>
      </c>
      <c r="I952" s="6" t="s">
        <v>100</v>
      </c>
      <c r="J952" s="6">
        <v>1</v>
      </c>
      <c r="K952" s="6">
        <v>3</v>
      </c>
      <c r="L952" s="6" t="s">
        <v>156</v>
      </c>
      <c r="M952" s="6" t="s">
        <v>269</v>
      </c>
      <c r="N952" s="6"/>
      <c r="O952" s="6"/>
      <c r="P952" s="10">
        <v>13</v>
      </c>
      <c r="Q952" s="10" t="str">
        <f t="shared" si="71"/>
        <v>10-15</v>
      </c>
      <c r="R952" s="6" t="s">
        <v>102</v>
      </c>
      <c r="S952" s="6">
        <v>2</v>
      </c>
      <c r="T952" s="16" t="s">
        <v>120</v>
      </c>
      <c r="U952" s="16" t="s">
        <v>104</v>
      </c>
      <c r="V952" s="16" t="s">
        <v>107</v>
      </c>
      <c r="W952" s="16" t="s">
        <v>56</v>
      </c>
      <c r="X952" s="6"/>
      <c r="Y952" s="6" t="s">
        <v>57</v>
      </c>
      <c r="Z952" s="6" t="s">
        <v>61</v>
      </c>
      <c r="AA952" s="11">
        <v>1</v>
      </c>
      <c r="AJ952" s="12">
        <f t="shared" si="72"/>
        <v>2.5</v>
      </c>
      <c r="AL952" s="13">
        <f t="shared" si="73"/>
        <v>1</v>
      </c>
      <c r="AM952" s="14">
        <v>2.1299999999999999E-2</v>
      </c>
      <c r="AN952" s="14">
        <v>2.8235000000000001</v>
      </c>
      <c r="AO952" s="13">
        <f t="shared" si="75"/>
        <v>0.28311522044385118</v>
      </c>
      <c r="AQ952" s="12">
        <f t="shared" si="74"/>
        <v>2.5000000000000001E-2</v>
      </c>
    </row>
    <row r="953" spans="1:45" ht="12.75" customHeight="1" x14ac:dyDescent="0.2">
      <c r="A953" s="6">
        <v>106</v>
      </c>
      <c r="B953" s="6">
        <v>7</v>
      </c>
      <c r="C953" s="7">
        <v>40133</v>
      </c>
      <c r="D953" s="6" t="s">
        <v>151</v>
      </c>
      <c r="E953" s="8" t="s">
        <v>266</v>
      </c>
      <c r="F953" s="9" t="s">
        <v>267</v>
      </c>
      <c r="G953" s="9" t="s">
        <v>268</v>
      </c>
      <c r="H953" s="9" t="s">
        <v>205</v>
      </c>
      <c r="I953" s="6" t="s">
        <v>100</v>
      </c>
      <c r="J953" s="6">
        <v>1</v>
      </c>
      <c r="K953" s="6">
        <v>3</v>
      </c>
      <c r="L953" s="6" t="s">
        <v>156</v>
      </c>
      <c r="M953" s="6" t="s">
        <v>269</v>
      </c>
      <c r="N953" s="6"/>
      <c r="O953" s="6"/>
      <c r="P953" s="10">
        <v>13</v>
      </c>
      <c r="Q953" s="10" t="str">
        <f t="shared" si="71"/>
        <v>10-15</v>
      </c>
      <c r="R953" s="6" t="s">
        <v>102</v>
      </c>
      <c r="S953" s="6">
        <v>3</v>
      </c>
      <c r="T953" s="19" t="s">
        <v>85</v>
      </c>
      <c r="U953" s="6" t="s">
        <v>54</v>
      </c>
      <c r="V953" s="6" t="s">
        <v>86</v>
      </c>
      <c r="W953" s="6" t="s">
        <v>56</v>
      </c>
      <c r="X953" s="6"/>
      <c r="Y953" s="6" t="s">
        <v>57</v>
      </c>
      <c r="Z953" s="6" t="s">
        <v>61</v>
      </c>
      <c r="AA953" s="11">
        <v>1</v>
      </c>
      <c r="AJ953" s="12">
        <f t="shared" si="72"/>
        <v>2.5</v>
      </c>
      <c r="AL953" s="13">
        <f t="shared" si="73"/>
        <v>1</v>
      </c>
      <c r="AM953" s="14">
        <v>8.8999999999999999E-3</v>
      </c>
      <c r="AN953" s="14">
        <v>3</v>
      </c>
      <c r="AO953" s="13">
        <f t="shared" si="75"/>
        <v>0.13906250000000001</v>
      </c>
      <c r="AQ953" s="12">
        <f t="shared" si="74"/>
        <v>2.5000000000000001E-2</v>
      </c>
    </row>
    <row r="954" spans="1:45" ht="12.75" customHeight="1" x14ac:dyDescent="0.2">
      <c r="A954" s="6">
        <v>106</v>
      </c>
      <c r="B954" s="6">
        <v>7</v>
      </c>
      <c r="C954" s="7">
        <v>40133</v>
      </c>
      <c r="D954" s="6" t="s">
        <v>151</v>
      </c>
      <c r="E954" s="8" t="s">
        <v>266</v>
      </c>
      <c r="F954" s="9" t="s">
        <v>267</v>
      </c>
      <c r="G954" s="9" t="s">
        <v>268</v>
      </c>
      <c r="H954" s="9" t="s">
        <v>205</v>
      </c>
      <c r="I954" s="6" t="s">
        <v>100</v>
      </c>
      <c r="J954" s="6">
        <v>1</v>
      </c>
      <c r="K954" s="6">
        <v>3</v>
      </c>
      <c r="L954" s="6" t="s">
        <v>156</v>
      </c>
      <c r="M954" s="6" t="s">
        <v>269</v>
      </c>
      <c r="N954" s="6"/>
      <c r="O954" s="6"/>
      <c r="P954" s="10">
        <v>13</v>
      </c>
      <c r="Q954" s="10" t="str">
        <f t="shared" si="71"/>
        <v>10-15</v>
      </c>
      <c r="R954" s="6" t="s">
        <v>102</v>
      </c>
      <c r="S954" s="6">
        <v>4</v>
      </c>
      <c r="T954" t="s">
        <v>199</v>
      </c>
      <c r="U954" s="16" t="s">
        <v>75</v>
      </c>
      <c r="V954" t="s">
        <v>88</v>
      </c>
      <c r="W954" t="s">
        <v>89</v>
      </c>
      <c r="X954" s="6"/>
      <c r="Y954" s="6" t="s">
        <v>57</v>
      </c>
      <c r="Z954" s="6" t="s">
        <v>61</v>
      </c>
      <c r="AC954" s="11">
        <v>1</v>
      </c>
      <c r="AJ954" s="12">
        <f t="shared" si="72"/>
        <v>15</v>
      </c>
      <c r="AL954" s="13">
        <f t="shared" si="73"/>
        <v>1</v>
      </c>
      <c r="AM954" s="21">
        <v>0.17499999999999999</v>
      </c>
      <c r="AN954" s="14">
        <v>2.2629999999999999</v>
      </c>
      <c r="AO954" s="13">
        <f t="shared" si="75"/>
        <v>80.266175056440318</v>
      </c>
      <c r="AQ954" s="12">
        <f t="shared" si="74"/>
        <v>2.5000000000000001E-2</v>
      </c>
    </row>
    <row r="955" spans="1:45" ht="12.75" customHeight="1" x14ac:dyDescent="0.2">
      <c r="A955" s="6">
        <v>106</v>
      </c>
      <c r="B955" s="6">
        <v>7</v>
      </c>
      <c r="C955" s="7">
        <v>40133</v>
      </c>
      <c r="D955" s="6" t="s">
        <v>151</v>
      </c>
      <c r="E955" s="8" t="s">
        <v>266</v>
      </c>
      <c r="F955" s="9" t="s">
        <v>267</v>
      </c>
      <c r="G955" s="9" t="s">
        <v>268</v>
      </c>
      <c r="H955" s="9" t="s">
        <v>205</v>
      </c>
      <c r="I955" s="6" t="s">
        <v>100</v>
      </c>
      <c r="J955" s="6">
        <v>1</v>
      </c>
      <c r="K955" s="6">
        <v>3</v>
      </c>
      <c r="L955" s="6" t="s">
        <v>156</v>
      </c>
      <c r="M955" s="6" t="s">
        <v>269</v>
      </c>
      <c r="N955" s="6"/>
      <c r="O955" s="6"/>
      <c r="P955" s="10">
        <v>13</v>
      </c>
      <c r="Q955" s="10" t="str">
        <f t="shared" si="71"/>
        <v>10-15</v>
      </c>
      <c r="R955" s="6" t="s">
        <v>102</v>
      </c>
      <c r="S955" s="6">
        <v>5</v>
      </c>
      <c r="T955" t="s">
        <v>123</v>
      </c>
      <c r="U955" t="s">
        <v>54</v>
      </c>
      <c r="V955" t="s">
        <v>124</v>
      </c>
      <c r="W955" t="s">
        <v>89</v>
      </c>
      <c r="X955"/>
      <c r="Y955" s="6" t="s">
        <v>57</v>
      </c>
      <c r="Z955" s="6" t="s">
        <v>64</v>
      </c>
      <c r="AD955" s="11">
        <v>1</v>
      </c>
      <c r="AJ955" s="12">
        <f t="shared" si="72"/>
        <v>25</v>
      </c>
      <c r="AL955" s="13">
        <f t="shared" si="73"/>
        <v>1</v>
      </c>
      <c r="AM955" s="13">
        <v>3.9600000000000003E-2</v>
      </c>
      <c r="AN955" s="13">
        <v>3.6564999999999999</v>
      </c>
      <c r="AO955" s="13">
        <f t="shared" si="75"/>
        <v>5119.91590405228</v>
      </c>
      <c r="AQ955" s="12">
        <f t="shared" si="74"/>
        <v>2.5000000000000001E-2</v>
      </c>
    </row>
    <row r="956" spans="1:45" ht="12.75" customHeight="1" x14ac:dyDescent="0.2">
      <c r="A956" s="6">
        <v>107</v>
      </c>
      <c r="B956" s="6">
        <v>7</v>
      </c>
      <c r="C956" s="7">
        <v>40133</v>
      </c>
      <c r="D956" s="6" t="s">
        <v>151</v>
      </c>
      <c r="E956" s="8" t="s">
        <v>266</v>
      </c>
      <c r="F956" s="9" t="s">
        <v>267</v>
      </c>
      <c r="G956" s="9" t="s">
        <v>268</v>
      </c>
      <c r="H956" s="9" t="s">
        <v>205</v>
      </c>
      <c r="I956" s="6" t="s">
        <v>100</v>
      </c>
      <c r="J956" s="6">
        <v>1</v>
      </c>
      <c r="K956" s="6">
        <v>4</v>
      </c>
      <c r="L956" s="6" t="s">
        <v>156</v>
      </c>
      <c r="M956" s="6" t="s">
        <v>269</v>
      </c>
      <c r="N956" s="6"/>
      <c r="O956" s="6"/>
      <c r="P956" s="10">
        <v>13</v>
      </c>
      <c r="Q956" s="10" t="str">
        <f t="shared" si="71"/>
        <v>10-15</v>
      </c>
      <c r="R956" s="6" t="s">
        <v>102</v>
      </c>
      <c r="S956" s="6">
        <v>1</v>
      </c>
      <c r="T956" t="s">
        <v>123</v>
      </c>
      <c r="U956" t="s">
        <v>54</v>
      </c>
      <c r="V956" t="s">
        <v>124</v>
      </c>
      <c r="W956" t="s">
        <v>89</v>
      </c>
      <c r="X956"/>
      <c r="Y956" s="6" t="s">
        <v>57</v>
      </c>
      <c r="Z956" s="6" t="s">
        <v>64</v>
      </c>
      <c r="AD956" s="11">
        <v>1</v>
      </c>
      <c r="AJ956" s="12">
        <f t="shared" si="72"/>
        <v>25</v>
      </c>
      <c r="AL956" s="13">
        <f t="shared" si="73"/>
        <v>1</v>
      </c>
      <c r="AM956" s="13">
        <v>3.9600000000000003E-2</v>
      </c>
      <c r="AN956" s="13">
        <v>3.6564999999999999</v>
      </c>
      <c r="AO956" s="13">
        <f t="shared" si="75"/>
        <v>5119.91590405228</v>
      </c>
      <c r="AQ956" s="12">
        <f t="shared" si="74"/>
        <v>2.5000000000000001E-2</v>
      </c>
    </row>
    <row r="957" spans="1:45" ht="12.75" customHeight="1" x14ac:dyDescent="0.2">
      <c r="A957" s="6">
        <v>107</v>
      </c>
      <c r="B957" s="6">
        <v>7</v>
      </c>
      <c r="C957" s="7">
        <v>40133</v>
      </c>
      <c r="D957" s="6" t="s">
        <v>151</v>
      </c>
      <c r="E957" s="8" t="s">
        <v>266</v>
      </c>
      <c r="F957" s="9" t="s">
        <v>267</v>
      </c>
      <c r="G957" s="9" t="s">
        <v>268</v>
      </c>
      <c r="H957" s="9" t="s">
        <v>205</v>
      </c>
      <c r="I957" s="6" t="s">
        <v>100</v>
      </c>
      <c r="J957" s="6">
        <v>1</v>
      </c>
      <c r="K957" s="6">
        <v>4</v>
      </c>
      <c r="L957" s="6" t="s">
        <v>156</v>
      </c>
      <c r="M957" s="6" t="s">
        <v>269</v>
      </c>
      <c r="N957" s="6"/>
      <c r="O957" s="6"/>
      <c r="P957" s="10">
        <v>13</v>
      </c>
      <c r="Q957" s="10" t="str">
        <f t="shared" si="71"/>
        <v>10-15</v>
      </c>
      <c r="R957" s="6" t="s">
        <v>102</v>
      </c>
      <c r="S957" s="6">
        <v>2</v>
      </c>
      <c r="T957" s="16" t="s">
        <v>82</v>
      </c>
      <c r="U957" s="6" t="s">
        <v>72</v>
      </c>
      <c r="V957" s="16" t="s">
        <v>73</v>
      </c>
      <c r="W957" s="16" t="s">
        <v>56</v>
      </c>
      <c r="X957" s="6"/>
      <c r="Y957" s="6" t="s">
        <v>57</v>
      </c>
      <c r="Z957" s="6" t="s">
        <v>61</v>
      </c>
      <c r="AA957" s="11">
        <v>1</v>
      </c>
      <c r="AJ957" s="12">
        <f t="shared" si="72"/>
        <v>2.5</v>
      </c>
      <c r="AL957" s="13">
        <f t="shared" si="73"/>
        <v>1</v>
      </c>
      <c r="AM957" s="14">
        <v>2.9000000000000001E-2</v>
      </c>
      <c r="AN957" s="14">
        <v>2.98</v>
      </c>
      <c r="AO957" s="13">
        <f t="shared" si="75"/>
        <v>0.44489674030058546</v>
      </c>
      <c r="AQ957" s="12">
        <f t="shared" si="74"/>
        <v>2.5000000000000001E-2</v>
      </c>
    </row>
    <row r="958" spans="1:45" ht="12.75" customHeight="1" x14ac:dyDescent="0.2">
      <c r="A958" s="6">
        <v>107</v>
      </c>
      <c r="B958" s="6">
        <v>7</v>
      </c>
      <c r="C958" s="7">
        <v>40133</v>
      </c>
      <c r="D958" s="6" t="s">
        <v>151</v>
      </c>
      <c r="E958" s="8" t="s">
        <v>266</v>
      </c>
      <c r="F958" s="9" t="s">
        <v>267</v>
      </c>
      <c r="G958" s="9" t="s">
        <v>268</v>
      </c>
      <c r="H958" s="9" t="s">
        <v>205</v>
      </c>
      <c r="I958" s="6" t="s">
        <v>100</v>
      </c>
      <c r="J958" s="6">
        <v>1</v>
      </c>
      <c r="K958" s="6">
        <v>4</v>
      </c>
      <c r="L958" s="6" t="s">
        <v>156</v>
      </c>
      <c r="M958" s="6" t="s">
        <v>269</v>
      </c>
      <c r="N958" s="6"/>
      <c r="O958" s="6"/>
      <c r="P958" s="10">
        <v>13</v>
      </c>
      <c r="Q958" s="10" t="str">
        <f t="shared" si="71"/>
        <v>10-15</v>
      </c>
      <c r="R958" s="6" t="s">
        <v>102</v>
      </c>
      <c r="S958" s="6">
        <v>3</v>
      </c>
      <c r="T958" t="s">
        <v>53</v>
      </c>
      <c r="U958" t="s">
        <v>54</v>
      </c>
      <c r="V958" t="s">
        <v>55</v>
      </c>
      <c r="W958" t="s">
        <v>56</v>
      </c>
      <c r="X958" s="6"/>
      <c r="Y958" s="6" t="s">
        <v>57</v>
      </c>
      <c r="Z958" s="6" t="s">
        <v>58</v>
      </c>
      <c r="AA958" s="11">
        <v>1</v>
      </c>
      <c r="AB958" s="11">
        <v>5</v>
      </c>
      <c r="AJ958" s="12">
        <f t="shared" si="72"/>
        <v>6.666666666666667</v>
      </c>
      <c r="AL958" s="13">
        <f t="shared" si="73"/>
        <v>6</v>
      </c>
      <c r="AM958" s="14">
        <v>9.2999999999999992E-3</v>
      </c>
      <c r="AN958" s="14">
        <v>3.07</v>
      </c>
      <c r="AO958" s="13">
        <f t="shared" si="75"/>
        <v>3.1468988466431709</v>
      </c>
      <c r="AQ958" s="12">
        <f t="shared" si="74"/>
        <v>0.15</v>
      </c>
    </row>
    <row r="959" spans="1:45" ht="12.75" customHeight="1" x14ac:dyDescent="0.2">
      <c r="A959" s="6">
        <v>108</v>
      </c>
      <c r="B959" s="6">
        <v>7</v>
      </c>
      <c r="C959" s="7">
        <v>40133</v>
      </c>
      <c r="D959" s="6" t="s">
        <v>151</v>
      </c>
      <c r="E959" s="8" t="s">
        <v>266</v>
      </c>
      <c r="F959" s="9" t="s">
        <v>267</v>
      </c>
      <c r="G959" s="9" t="s">
        <v>268</v>
      </c>
      <c r="H959" s="9" t="s">
        <v>205</v>
      </c>
      <c r="I959" s="6" t="s">
        <v>100</v>
      </c>
      <c r="J959" s="6">
        <v>1</v>
      </c>
      <c r="K959" s="6">
        <v>5</v>
      </c>
      <c r="L959" s="6" t="s">
        <v>156</v>
      </c>
      <c r="M959" s="6" t="s">
        <v>269</v>
      </c>
      <c r="N959" s="6"/>
      <c r="O959" s="6"/>
      <c r="P959" s="10">
        <v>13</v>
      </c>
      <c r="Q959" s="10" t="str">
        <f t="shared" si="71"/>
        <v>10-15</v>
      </c>
      <c r="R959" s="6" t="s">
        <v>102</v>
      </c>
      <c r="S959" s="6">
        <v>1</v>
      </c>
      <c r="T959" t="s">
        <v>53</v>
      </c>
      <c r="U959" t="s">
        <v>54</v>
      </c>
      <c r="V959" t="s">
        <v>55</v>
      </c>
      <c r="W959" t="s">
        <v>56</v>
      </c>
      <c r="X959" s="6"/>
      <c r="Y959" s="6" t="s">
        <v>57</v>
      </c>
      <c r="Z959" s="6" t="s">
        <v>58</v>
      </c>
      <c r="AB959" s="11">
        <v>5</v>
      </c>
      <c r="AJ959" s="12">
        <f t="shared" si="72"/>
        <v>7.5</v>
      </c>
      <c r="AL959" s="13">
        <f t="shared" si="73"/>
        <v>5</v>
      </c>
      <c r="AM959" s="14">
        <v>9.2999999999999992E-3</v>
      </c>
      <c r="AN959" s="14">
        <v>3.07</v>
      </c>
      <c r="AO959" s="13">
        <f t="shared" si="75"/>
        <v>4.5177378560589574</v>
      </c>
      <c r="AQ959" s="12">
        <f t="shared" si="74"/>
        <v>0.125</v>
      </c>
    </row>
    <row r="960" spans="1:45" ht="12.75" customHeight="1" x14ac:dyDescent="0.2">
      <c r="A960" s="6">
        <v>108</v>
      </c>
      <c r="B960" s="6">
        <v>7</v>
      </c>
      <c r="C960" s="7">
        <v>40133</v>
      </c>
      <c r="D960" s="6" t="s">
        <v>151</v>
      </c>
      <c r="E960" s="8" t="s">
        <v>266</v>
      </c>
      <c r="F960" s="9" t="s">
        <v>267</v>
      </c>
      <c r="G960" s="9" t="s">
        <v>268</v>
      </c>
      <c r="H960" s="9" t="s">
        <v>205</v>
      </c>
      <c r="I960" s="6" t="s">
        <v>100</v>
      </c>
      <c r="J960" s="6">
        <v>1</v>
      </c>
      <c r="K960" s="6">
        <v>5</v>
      </c>
      <c r="L960" s="6" t="s">
        <v>156</v>
      </c>
      <c r="M960" s="6" t="s">
        <v>269</v>
      </c>
      <c r="N960" s="6"/>
      <c r="O960" s="6"/>
      <c r="P960" s="10">
        <v>13</v>
      </c>
      <c r="Q960" s="10" t="str">
        <f t="shared" si="71"/>
        <v>10-15</v>
      </c>
      <c r="R960" s="6" t="s">
        <v>102</v>
      </c>
      <c r="S960" s="6">
        <v>2</v>
      </c>
      <c r="T960" s="16" t="s">
        <v>82</v>
      </c>
      <c r="U960" s="6" t="s">
        <v>72</v>
      </c>
      <c r="V960" s="16" t="s">
        <v>73</v>
      </c>
      <c r="W960" s="16" t="s">
        <v>56</v>
      </c>
      <c r="X960" s="6"/>
      <c r="Y960" s="6" t="s">
        <v>57</v>
      </c>
      <c r="Z960" s="6" t="s">
        <v>61</v>
      </c>
      <c r="AA960" s="11">
        <v>1</v>
      </c>
      <c r="AJ960" s="12">
        <f t="shared" si="72"/>
        <v>2.5</v>
      </c>
      <c r="AL960" s="13">
        <f t="shared" si="73"/>
        <v>1</v>
      </c>
      <c r="AM960" s="14">
        <v>2.9000000000000001E-2</v>
      </c>
      <c r="AN960" s="14">
        <v>2.98</v>
      </c>
      <c r="AO960" s="13">
        <f t="shared" si="75"/>
        <v>0.44489674030058546</v>
      </c>
      <c r="AQ960" s="12">
        <f t="shared" si="74"/>
        <v>2.5000000000000001E-2</v>
      </c>
    </row>
    <row r="961" spans="1:46" ht="12.75" customHeight="1" x14ac:dyDescent="0.2">
      <c r="A961" s="6">
        <v>109</v>
      </c>
      <c r="B961" s="6">
        <v>7</v>
      </c>
      <c r="C961" s="7">
        <v>40133</v>
      </c>
      <c r="D961" s="6" t="s">
        <v>151</v>
      </c>
      <c r="E961" s="8" t="s">
        <v>266</v>
      </c>
      <c r="F961" s="9" t="s">
        <v>267</v>
      </c>
      <c r="G961" s="9" t="s">
        <v>268</v>
      </c>
      <c r="H961" s="9" t="s">
        <v>205</v>
      </c>
      <c r="I961" s="6" t="s">
        <v>100</v>
      </c>
      <c r="J961" s="6">
        <v>1</v>
      </c>
      <c r="K961" s="6">
        <v>6</v>
      </c>
      <c r="L961" s="6" t="s">
        <v>156</v>
      </c>
      <c r="M961" s="6" t="s">
        <v>269</v>
      </c>
      <c r="N961" s="6"/>
      <c r="O961" s="6"/>
      <c r="P961" s="10">
        <v>13</v>
      </c>
      <c r="Q961" s="10" t="str">
        <f t="shared" si="71"/>
        <v>10-15</v>
      </c>
      <c r="R961" s="6" t="s">
        <v>102</v>
      </c>
      <c r="S961" s="6">
        <v>1</v>
      </c>
      <c r="T961" t="s">
        <v>53</v>
      </c>
      <c r="U961" t="s">
        <v>54</v>
      </c>
      <c r="V961" t="s">
        <v>55</v>
      </c>
      <c r="W961" t="s">
        <v>56</v>
      </c>
      <c r="X961" s="6"/>
      <c r="Y961" s="6" t="s">
        <v>57</v>
      </c>
      <c r="Z961" s="6" t="s">
        <v>58</v>
      </c>
      <c r="AB961" s="11">
        <v>1</v>
      </c>
      <c r="AJ961" s="12">
        <f t="shared" si="72"/>
        <v>7.5</v>
      </c>
      <c r="AL961" s="13">
        <f t="shared" si="73"/>
        <v>1</v>
      </c>
      <c r="AM961" s="14">
        <v>9.2999999999999992E-3</v>
      </c>
      <c r="AN961" s="14">
        <v>3.07</v>
      </c>
      <c r="AO961" s="13">
        <f t="shared" si="75"/>
        <v>4.5177378560589574</v>
      </c>
      <c r="AQ961" s="12">
        <f t="shared" si="74"/>
        <v>2.5000000000000001E-2</v>
      </c>
    </row>
    <row r="962" spans="1:46" ht="12.75" customHeight="1" x14ac:dyDescent="0.2">
      <c r="A962" s="6">
        <v>109</v>
      </c>
      <c r="B962" s="6">
        <v>7</v>
      </c>
      <c r="C962" s="7">
        <v>40133</v>
      </c>
      <c r="D962" s="6" t="s">
        <v>151</v>
      </c>
      <c r="E962" s="8" t="s">
        <v>266</v>
      </c>
      <c r="F962" s="9" t="s">
        <v>267</v>
      </c>
      <c r="G962" s="9" t="s">
        <v>268</v>
      </c>
      <c r="H962" s="9" t="s">
        <v>205</v>
      </c>
      <c r="I962" s="6" t="s">
        <v>100</v>
      </c>
      <c r="J962" s="6">
        <v>1</v>
      </c>
      <c r="K962" s="6">
        <v>6</v>
      </c>
      <c r="L962" s="6" t="s">
        <v>156</v>
      </c>
      <c r="M962" s="6" t="s">
        <v>269</v>
      </c>
      <c r="N962" s="6"/>
      <c r="O962" s="6"/>
      <c r="P962" s="10">
        <v>13</v>
      </c>
      <c r="Q962" s="10" t="str">
        <f t="shared" ref="Q962:Q1025" si="76">IF(P962&lt;=5,"0-5",IF(P962&lt;=10,"5-10",IF(P962&lt;=15,"10-15",IF(P962&lt;=20,"15-20",IF(P962&lt;=25,"20-25",IF(P962&lt;=30,"25-30",IF(P962&lt;=35,"30-35","35-40")))))))</f>
        <v>10-15</v>
      </c>
      <c r="R962" s="6" t="s">
        <v>102</v>
      </c>
      <c r="S962" s="6">
        <v>2</v>
      </c>
      <c r="T962" t="s">
        <v>74</v>
      </c>
      <c r="U962" s="16" t="s">
        <v>75</v>
      </c>
      <c r="V962" t="s">
        <v>76</v>
      </c>
      <c r="W962" t="s">
        <v>56</v>
      </c>
      <c r="X962" s="6"/>
      <c r="Y962" s="10" t="s">
        <v>77</v>
      </c>
      <c r="Z962" s="10" t="s">
        <v>64</v>
      </c>
      <c r="AD962" s="11">
        <v>1</v>
      </c>
      <c r="AJ962" s="12">
        <f t="shared" ref="AJ962:AJ1025" si="77">((AA962*2.5)+(AB962*7.5)+(AC962*15)+(AD962*25)+(AE962*35)+(AF962*45)+(AG962*45)+(AH962*65)+(AI962*80))/SUM(AA962:AI962)</f>
        <v>25</v>
      </c>
      <c r="AL962" s="13">
        <f t="shared" si="73"/>
        <v>1</v>
      </c>
      <c r="AM962" s="14">
        <v>2.06E-2</v>
      </c>
      <c r="AN962" s="14">
        <v>2.8980000000000001</v>
      </c>
      <c r="AO962" s="13">
        <f t="shared" si="75"/>
        <v>231.79142503651909</v>
      </c>
      <c r="AQ962" s="12">
        <f t="shared" si="74"/>
        <v>2.5000000000000001E-2</v>
      </c>
    </row>
    <row r="963" spans="1:46" ht="12.75" customHeight="1" x14ac:dyDescent="0.2">
      <c r="A963" s="6">
        <v>109</v>
      </c>
      <c r="B963" s="6">
        <v>7</v>
      </c>
      <c r="C963" s="7">
        <v>40133</v>
      </c>
      <c r="D963" s="6" t="s">
        <v>151</v>
      </c>
      <c r="E963" s="8" t="s">
        <v>266</v>
      </c>
      <c r="F963" s="9" t="s">
        <v>267</v>
      </c>
      <c r="G963" s="9" t="s">
        <v>268</v>
      </c>
      <c r="H963" s="9" t="s">
        <v>205</v>
      </c>
      <c r="I963" s="6" t="s">
        <v>100</v>
      </c>
      <c r="J963" s="6">
        <v>1</v>
      </c>
      <c r="K963" s="6">
        <v>6</v>
      </c>
      <c r="L963" s="6" t="s">
        <v>156</v>
      </c>
      <c r="M963" s="6" t="s">
        <v>269</v>
      </c>
      <c r="N963" s="6"/>
      <c r="O963" s="6"/>
      <c r="P963" s="10">
        <v>13</v>
      </c>
      <c r="Q963" s="10" t="str">
        <f t="shared" si="76"/>
        <v>10-15</v>
      </c>
      <c r="R963" s="6" t="s">
        <v>102</v>
      </c>
      <c r="S963" s="6">
        <v>3</v>
      </c>
      <c r="T963" t="s">
        <v>68</v>
      </c>
      <c r="U963" t="s">
        <v>69</v>
      </c>
      <c r="V963" t="s">
        <v>70</v>
      </c>
      <c r="W963" t="s">
        <v>56</v>
      </c>
      <c r="X963" s="6"/>
      <c r="Y963" s="10" t="s">
        <v>57</v>
      </c>
      <c r="Z963" s="10" t="s">
        <v>61</v>
      </c>
      <c r="AJ963" s="12" t="e">
        <f t="shared" si="77"/>
        <v>#DIV/0!</v>
      </c>
      <c r="AL963" s="13">
        <f t="shared" si="73"/>
        <v>0</v>
      </c>
      <c r="AM963" s="14">
        <v>1.2800000000000001E-2</v>
      </c>
      <c r="AN963" s="14">
        <v>3.036</v>
      </c>
      <c r="AO963" s="13" t="e">
        <f t="shared" si="75"/>
        <v>#DIV/0!</v>
      </c>
      <c r="AQ963" s="12">
        <f t="shared" si="74"/>
        <v>0</v>
      </c>
    </row>
    <row r="964" spans="1:46" ht="12.75" customHeight="1" x14ac:dyDescent="0.2">
      <c r="A964" s="6">
        <v>110</v>
      </c>
      <c r="B964" s="6">
        <v>7</v>
      </c>
      <c r="C964" s="7">
        <v>40133</v>
      </c>
      <c r="D964" s="6" t="s">
        <v>151</v>
      </c>
      <c r="E964" s="8" t="s">
        <v>266</v>
      </c>
      <c r="F964" s="9" t="s">
        <v>267</v>
      </c>
      <c r="G964" s="9" t="s">
        <v>268</v>
      </c>
      <c r="H964" s="9" t="s">
        <v>205</v>
      </c>
      <c r="I964" s="6" t="s">
        <v>100</v>
      </c>
      <c r="J964" s="6">
        <v>1</v>
      </c>
      <c r="K964" s="6">
        <v>7</v>
      </c>
      <c r="L964" s="6" t="s">
        <v>156</v>
      </c>
      <c r="M964" s="6" t="s">
        <v>269</v>
      </c>
      <c r="N964" s="6"/>
      <c r="O964" s="6"/>
      <c r="P964" s="10">
        <v>13</v>
      </c>
      <c r="Q964" s="10" t="str">
        <f t="shared" si="76"/>
        <v>10-15</v>
      </c>
      <c r="R964" s="6" t="s">
        <v>102</v>
      </c>
      <c r="S964" s="6">
        <v>1</v>
      </c>
      <c r="T964" t="s">
        <v>53</v>
      </c>
      <c r="U964" t="s">
        <v>54</v>
      </c>
      <c r="V964" t="s">
        <v>55</v>
      </c>
      <c r="W964" t="s">
        <v>56</v>
      </c>
      <c r="X964" s="6"/>
      <c r="Y964" s="6" t="s">
        <v>57</v>
      </c>
      <c r="Z964" s="6" t="s">
        <v>58</v>
      </c>
      <c r="AB964" s="11">
        <v>7</v>
      </c>
      <c r="AJ964" s="12">
        <f t="shared" si="77"/>
        <v>7.5</v>
      </c>
      <c r="AL964" s="13">
        <f t="shared" si="73"/>
        <v>7</v>
      </c>
      <c r="AM964" s="14">
        <v>9.2999999999999992E-3</v>
      </c>
      <c r="AN964" s="14">
        <v>3.07</v>
      </c>
      <c r="AO964" s="13">
        <f t="shared" si="75"/>
        <v>4.5177378560589574</v>
      </c>
      <c r="AQ964" s="12">
        <f t="shared" si="74"/>
        <v>0.17499999999999999</v>
      </c>
    </row>
    <row r="965" spans="1:46" ht="12.75" customHeight="1" x14ac:dyDescent="0.2">
      <c r="A965" s="6">
        <v>110</v>
      </c>
      <c r="B965" s="6">
        <v>7</v>
      </c>
      <c r="C965" s="7">
        <v>40133</v>
      </c>
      <c r="D965" s="6" t="s">
        <v>151</v>
      </c>
      <c r="E965" s="8" t="s">
        <v>266</v>
      </c>
      <c r="F965" s="9" t="s">
        <v>267</v>
      </c>
      <c r="G965" s="9" t="s">
        <v>268</v>
      </c>
      <c r="H965" s="9" t="s">
        <v>205</v>
      </c>
      <c r="I965" s="6" t="s">
        <v>100</v>
      </c>
      <c r="J965" s="6">
        <v>1</v>
      </c>
      <c r="K965" s="6">
        <v>7</v>
      </c>
      <c r="L965" s="6" t="s">
        <v>156</v>
      </c>
      <c r="M965" s="6" t="s">
        <v>269</v>
      </c>
      <c r="N965" s="6"/>
      <c r="O965" s="6"/>
      <c r="P965" s="10">
        <v>13</v>
      </c>
      <c r="Q965" s="10" t="str">
        <f t="shared" si="76"/>
        <v>10-15</v>
      </c>
      <c r="R965" s="6" t="s">
        <v>102</v>
      </c>
      <c r="S965" s="6">
        <v>2</v>
      </c>
      <c r="T965" t="s">
        <v>74</v>
      </c>
      <c r="U965" s="16" t="s">
        <v>75</v>
      </c>
      <c r="V965" t="s">
        <v>76</v>
      </c>
      <c r="W965" t="s">
        <v>56</v>
      </c>
      <c r="X965" s="6"/>
      <c r="Y965" s="10" t="s">
        <v>77</v>
      </c>
      <c r="Z965" s="10" t="s">
        <v>64</v>
      </c>
      <c r="AD965" s="11">
        <v>1</v>
      </c>
      <c r="AJ965" s="12">
        <f t="shared" si="77"/>
        <v>25</v>
      </c>
      <c r="AL965" s="13">
        <f t="shared" si="73"/>
        <v>1</v>
      </c>
      <c r="AM965" s="14">
        <v>2.06E-2</v>
      </c>
      <c r="AN965" s="14">
        <v>2.8980000000000001</v>
      </c>
      <c r="AO965" s="13">
        <f t="shared" si="75"/>
        <v>231.79142503651909</v>
      </c>
      <c r="AQ965" s="12">
        <f t="shared" si="74"/>
        <v>2.5000000000000001E-2</v>
      </c>
    </row>
    <row r="966" spans="1:46" ht="12.75" customHeight="1" x14ac:dyDescent="0.2">
      <c r="A966" s="6">
        <v>111</v>
      </c>
      <c r="B966" s="6">
        <v>7</v>
      </c>
      <c r="C966" s="7">
        <v>40133</v>
      </c>
      <c r="D966" s="6" t="s">
        <v>151</v>
      </c>
      <c r="E966" s="8" t="s">
        <v>266</v>
      </c>
      <c r="F966" s="9" t="s">
        <v>267</v>
      </c>
      <c r="G966" s="9" t="s">
        <v>268</v>
      </c>
      <c r="H966" s="9" t="s">
        <v>205</v>
      </c>
      <c r="I966" s="6" t="s">
        <v>100</v>
      </c>
      <c r="J966" s="6">
        <v>1</v>
      </c>
      <c r="K966" s="6">
        <v>8</v>
      </c>
      <c r="L966" s="6" t="s">
        <v>156</v>
      </c>
      <c r="M966" s="6" t="s">
        <v>269</v>
      </c>
      <c r="N966" s="6"/>
      <c r="O966" s="6"/>
      <c r="P966" s="10">
        <v>13</v>
      </c>
      <c r="Q966" s="10" t="str">
        <f t="shared" si="76"/>
        <v>10-15</v>
      </c>
      <c r="R966" s="6" t="s">
        <v>102</v>
      </c>
      <c r="S966" s="6">
        <v>1</v>
      </c>
      <c r="T966" t="s">
        <v>53</v>
      </c>
      <c r="U966" t="s">
        <v>54</v>
      </c>
      <c r="V966" t="s">
        <v>55</v>
      </c>
      <c r="W966" t="s">
        <v>56</v>
      </c>
      <c r="X966" s="6"/>
      <c r="Y966" s="6" t="s">
        <v>57</v>
      </c>
      <c r="Z966" s="6" t="s">
        <v>58</v>
      </c>
      <c r="AA966" s="11">
        <v>1</v>
      </c>
      <c r="AB966" s="11">
        <v>2</v>
      </c>
      <c r="AJ966" s="12">
        <f t="shared" si="77"/>
        <v>5.833333333333333</v>
      </c>
      <c r="AL966" s="13">
        <f t="shared" si="73"/>
        <v>3</v>
      </c>
      <c r="AM966" s="14">
        <v>9.2999999999999992E-3</v>
      </c>
      <c r="AN966" s="14">
        <v>3.07</v>
      </c>
      <c r="AO966" s="13">
        <f t="shared" si="75"/>
        <v>2.0885626443782837</v>
      </c>
      <c r="AQ966" s="12">
        <f t="shared" si="74"/>
        <v>7.4999999999999997E-2</v>
      </c>
    </row>
    <row r="967" spans="1:46" ht="12.75" customHeight="1" x14ac:dyDescent="0.2">
      <c r="A967" s="6">
        <v>111</v>
      </c>
      <c r="B967" s="6">
        <v>7</v>
      </c>
      <c r="C967" s="7">
        <v>40133</v>
      </c>
      <c r="D967" s="6" t="s">
        <v>151</v>
      </c>
      <c r="E967" s="8" t="s">
        <v>266</v>
      </c>
      <c r="F967" s="9" t="s">
        <v>267</v>
      </c>
      <c r="G967" s="9" t="s">
        <v>268</v>
      </c>
      <c r="H967" s="9" t="s">
        <v>205</v>
      </c>
      <c r="I967" s="6" t="s">
        <v>100</v>
      </c>
      <c r="J967" s="6">
        <v>1</v>
      </c>
      <c r="K967" s="6">
        <v>8</v>
      </c>
      <c r="L967" s="6" t="s">
        <v>156</v>
      </c>
      <c r="M967" s="6" t="s">
        <v>269</v>
      </c>
      <c r="N967" s="6"/>
      <c r="O967" s="6"/>
      <c r="P967" s="10">
        <v>13</v>
      </c>
      <c r="Q967" s="10" t="str">
        <f t="shared" si="76"/>
        <v>10-15</v>
      </c>
      <c r="R967" s="6" t="s">
        <v>102</v>
      </c>
      <c r="S967" s="6">
        <v>2</v>
      </c>
      <c r="T967" t="s">
        <v>68</v>
      </c>
      <c r="U967" t="s">
        <v>69</v>
      </c>
      <c r="V967" t="s">
        <v>70</v>
      </c>
      <c r="W967" t="s">
        <v>56</v>
      </c>
      <c r="X967" s="6"/>
      <c r="Y967" s="10" t="s">
        <v>57</v>
      </c>
      <c r="Z967" s="10" t="s">
        <v>61</v>
      </c>
      <c r="AB967" s="11">
        <v>1</v>
      </c>
      <c r="AJ967" s="12">
        <f t="shared" si="77"/>
        <v>7.5</v>
      </c>
      <c r="AL967" s="13">
        <f t="shared" si="73"/>
        <v>1</v>
      </c>
      <c r="AM967" s="14">
        <v>1.2800000000000001E-2</v>
      </c>
      <c r="AN967" s="14">
        <v>3.036</v>
      </c>
      <c r="AO967" s="13">
        <f t="shared" si="75"/>
        <v>5.8062531280003862</v>
      </c>
      <c r="AQ967" s="12">
        <f t="shared" si="74"/>
        <v>2.5000000000000001E-2</v>
      </c>
    </row>
    <row r="968" spans="1:46" ht="12.75" customHeight="1" x14ac:dyDescent="0.2">
      <c r="A968" s="6">
        <v>111</v>
      </c>
      <c r="B968" s="6">
        <v>7</v>
      </c>
      <c r="C968" s="7">
        <v>40133</v>
      </c>
      <c r="D968" s="6" t="s">
        <v>151</v>
      </c>
      <c r="E968" s="8" t="s">
        <v>266</v>
      </c>
      <c r="F968" s="9" t="s">
        <v>267</v>
      </c>
      <c r="G968" s="9" t="s">
        <v>268</v>
      </c>
      <c r="H968" s="9" t="s">
        <v>205</v>
      </c>
      <c r="I968" s="6" t="s">
        <v>100</v>
      </c>
      <c r="J968" s="6">
        <v>1</v>
      </c>
      <c r="K968" s="6">
        <v>8</v>
      </c>
      <c r="L968" s="6" t="s">
        <v>156</v>
      </c>
      <c r="M968" s="6" t="s">
        <v>269</v>
      </c>
      <c r="N968" s="6"/>
      <c r="O968" s="6"/>
      <c r="P968" s="10">
        <v>13</v>
      </c>
      <c r="Q968" s="10" t="str">
        <f t="shared" si="76"/>
        <v>10-15</v>
      </c>
      <c r="R968" s="6" t="s">
        <v>102</v>
      </c>
      <c r="S968" s="6">
        <v>3</v>
      </c>
      <c r="T968" t="s">
        <v>74</v>
      </c>
      <c r="U968" s="16" t="s">
        <v>75</v>
      </c>
      <c r="V968" t="s">
        <v>76</v>
      </c>
      <c r="W968" t="s">
        <v>56</v>
      </c>
      <c r="X968" s="6"/>
      <c r="Y968" s="10" t="s">
        <v>77</v>
      </c>
      <c r="Z968" s="10" t="s">
        <v>64</v>
      </c>
      <c r="AC968" s="11">
        <v>1</v>
      </c>
      <c r="AD968" s="11">
        <v>2</v>
      </c>
      <c r="AJ968" s="12">
        <f t="shared" si="77"/>
        <v>21.666666666666668</v>
      </c>
      <c r="AL968" s="13">
        <f t="shared" si="73"/>
        <v>3</v>
      </c>
      <c r="AM968" s="14">
        <v>2.06E-2</v>
      </c>
      <c r="AN968" s="14">
        <v>2.8980000000000001</v>
      </c>
      <c r="AO968" s="13">
        <f t="shared" si="75"/>
        <v>153.10618379516652</v>
      </c>
      <c r="AQ968" s="12">
        <f t="shared" si="74"/>
        <v>7.4999999999999997E-2</v>
      </c>
    </row>
    <row r="969" spans="1:46" ht="12.75" customHeight="1" x14ac:dyDescent="0.2">
      <c r="A969" s="6">
        <v>112</v>
      </c>
      <c r="B969" s="6">
        <v>7</v>
      </c>
      <c r="C969" s="7">
        <v>40133</v>
      </c>
      <c r="D969" s="6" t="s">
        <v>151</v>
      </c>
      <c r="E969" s="8" t="s">
        <v>266</v>
      </c>
      <c r="F969" s="9" t="s">
        <v>267</v>
      </c>
      <c r="G969" s="9" t="s">
        <v>268</v>
      </c>
      <c r="H969" s="9" t="s">
        <v>205</v>
      </c>
      <c r="I969" s="6" t="s">
        <v>100</v>
      </c>
      <c r="J969" s="6">
        <v>1</v>
      </c>
      <c r="K969" s="6">
        <v>9</v>
      </c>
      <c r="L969" s="6" t="s">
        <v>156</v>
      </c>
      <c r="M969" s="6" t="s">
        <v>269</v>
      </c>
      <c r="N969" s="6"/>
      <c r="O969" s="6"/>
      <c r="P969" s="10">
        <v>13</v>
      </c>
      <c r="Q969" s="10" t="str">
        <f t="shared" si="76"/>
        <v>10-15</v>
      </c>
      <c r="R969" s="6" t="s">
        <v>102</v>
      </c>
      <c r="S969" s="6">
        <v>1</v>
      </c>
      <c r="T969" t="s">
        <v>68</v>
      </c>
      <c r="U969" t="s">
        <v>69</v>
      </c>
      <c r="V969" t="s">
        <v>70</v>
      </c>
      <c r="W969" t="s">
        <v>56</v>
      </c>
      <c r="X969" s="6"/>
      <c r="Y969" s="10" t="s">
        <v>57</v>
      </c>
      <c r="Z969" s="10" t="s">
        <v>61</v>
      </c>
      <c r="AA969" s="11">
        <v>1</v>
      </c>
      <c r="AJ969" s="12">
        <f t="shared" si="77"/>
        <v>2.5</v>
      </c>
      <c r="AL969" s="13">
        <f t="shared" ref="AL969:AL1032" si="78">SUM(AA969:AI969)</f>
        <v>1</v>
      </c>
      <c r="AM969" s="14">
        <v>1.2800000000000001E-2</v>
      </c>
      <c r="AN969" s="14">
        <v>3.036</v>
      </c>
      <c r="AO969" s="13">
        <f t="shared" si="75"/>
        <v>0.20670731032441741</v>
      </c>
      <c r="AQ969" s="12">
        <f t="shared" ref="AQ969:AQ1032" si="79">AL969/40</f>
        <v>2.5000000000000001E-2</v>
      </c>
    </row>
    <row r="970" spans="1:46" ht="12.75" customHeight="1" x14ac:dyDescent="0.2">
      <c r="A970" s="6">
        <v>112</v>
      </c>
      <c r="B970" s="6">
        <v>7</v>
      </c>
      <c r="C970" s="7">
        <v>40133</v>
      </c>
      <c r="D970" s="6" t="s">
        <v>151</v>
      </c>
      <c r="E970" s="8" t="s">
        <v>266</v>
      </c>
      <c r="F970" s="9" t="s">
        <v>267</v>
      </c>
      <c r="G970" s="9" t="s">
        <v>268</v>
      </c>
      <c r="H970" s="9" t="s">
        <v>205</v>
      </c>
      <c r="I970" s="6" t="s">
        <v>100</v>
      </c>
      <c r="J970" s="6">
        <v>1</v>
      </c>
      <c r="K970" s="6">
        <v>9</v>
      </c>
      <c r="L970" s="6" t="s">
        <v>156</v>
      </c>
      <c r="M970" s="6" t="s">
        <v>269</v>
      </c>
      <c r="N970" s="6"/>
      <c r="O970" s="6"/>
      <c r="P970" s="10">
        <v>13</v>
      </c>
      <c r="Q970" s="10" t="str">
        <f t="shared" si="76"/>
        <v>10-15</v>
      </c>
      <c r="R970" s="6" t="s">
        <v>102</v>
      </c>
      <c r="S970" s="6">
        <v>2</v>
      </c>
      <c r="T970" t="s">
        <v>53</v>
      </c>
      <c r="U970" t="s">
        <v>54</v>
      </c>
      <c r="V970" t="s">
        <v>55</v>
      </c>
      <c r="W970" t="s">
        <v>56</v>
      </c>
      <c r="X970" s="6"/>
      <c r="Y970" s="6" t="s">
        <v>57</v>
      </c>
      <c r="Z970" s="6" t="s">
        <v>58</v>
      </c>
      <c r="AA970" s="11">
        <v>2</v>
      </c>
      <c r="AB970" s="11">
        <v>2</v>
      </c>
      <c r="AJ970" s="12">
        <f t="shared" si="77"/>
        <v>5</v>
      </c>
      <c r="AL970" s="13">
        <f t="shared" si="78"/>
        <v>4</v>
      </c>
      <c r="AM970" s="14">
        <v>9.2999999999999992E-3</v>
      </c>
      <c r="AN970" s="14">
        <v>3.07</v>
      </c>
      <c r="AO970" s="13">
        <f t="shared" si="75"/>
        <v>1.3011305135240103</v>
      </c>
      <c r="AQ970" s="12">
        <f t="shared" si="79"/>
        <v>0.1</v>
      </c>
    </row>
    <row r="971" spans="1:46" ht="12.75" customHeight="1" x14ac:dyDescent="0.2">
      <c r="A971" s="6">
        <v>112</v>
      </c>
      <c r="B971" s="6">
        <v>7</v>
      </c>
      <c r="C971" s="7">
        <v>40133</v>
      </c>
      <c r="D971" s="6" t="s">
        <v>151</v>
      </c>
      <c r="E971" s="8" t="s">
        <v>266</v>
      </c>
      <c r="F971" s="9" t="s">
        <v>267</v>
      </c>
      <c r="G971" s="9" t="s">
        <v>268</v>
      </c>
      <c r="H971" s="9" t="s">
        <v>205</v>
      </c>
      <c r="I971" s="6" t="s">
        <v>100</v>
      </c>
      <c r="J971" s="6">
        <v>1</v>
      </c>
      <c r="K971" s="6">
        <v>9</v>
      </c>
      <c r="L971" s="6" t="s">
        <v>156</v>
      </c>
      <c r="M971" s="6" t="s">
        <v>269</v>
      </c>
      <c r="N971" s="6"/>
      <c r="O971" s="6"/>
      <c r="P971" s="10">
        <v>13</v>
      </c>
      <c r="Q971" s="10" t="str">
        <f t="shared" si="76"/>
        <v>10-15</v>
      </c>
      <c r="R971" s="6" t="s">
        <v>102</v>
      </c>
      <c r="S971" s="6">
        <v>3</v>
      </c>
      <c r="T971" t="s">
        <v>74</v>
      </c>
      <c r="U971" s="16" t="s">
        <v>75</v>
      </c>
      <c r="V971" t="s">
        <v>76</v>
      </c>
      <c r="W971" t="s">
        <v>56</v>
      </c>
      <c r="X971" s="6"/>
      <c r="Y971" s="10" t="s">
        <v>77</v>
      </c>
      <c r="Z971" s="10" t="s">
        <v>64</v>
      </c>
      <c r="AC971" s="11">
        <v>2</v>
      </c>
      <c r="AD971" s="11">
        <v>1</v>
      </c>
      <c r="AJ971" s="12">
        <f t="shared" si="77"/>
        <v>18.333333333333332</v>
      </c>
      <c r="AL971" s="13">
        <f t="shared" si="78"/>
        <v>3</v>
      </c>
      <c r="AM971" s="14">
        <v>2.06E-2</v>
      </c>
      <c r="AN971" s="14">
        <v>2.8980000000000001</v>
      </c>
      <c r="AO971" s="13">
        <f t="shared" si="75"/>
        <v>94.349781414169726</v>
      </c>
      <c r="AQ971" s="12">
        <f t="shared" si="79"/>
        <v>7.4999999999999997E-2</v>
      </c>
    </row>
    <row r="972" spans="1:46" s="17" customFormat="1" ht="12.75" customHeight="1" x14ac:dyDescent="0.2">
      <c r="A972" s="6">
        <v>112</v>
      </c>
      <c r="B972" s="6">
        <v>7</v>
      </c>
      <c r="C972" s="7">
        <v>40133</v>
      </c>
      <c r="D972" s="6" t="s">
        <v>151</v>
      </c>
      <c r="E972" s="8" t="s">
        <v>266</v>
      </c>
      <c r="F972" s="9" t="s">
        <v>267</v>
      </c>
      <c r="G972" s="9" t="s">
        <v>268</v>
      </c>
      <c r="H972" s="9" t="s">
        <v>205</v>
      </c>
      <c r="I972" s="6" t="s">
        <v>100</v>
      </c>
      <c r="J972" s="6">
        <v>1</v>
      </c>
      <c r="K972" s="6">
        <v>9</v>
      </c>
      <c r="L972" s="6" t="s">
        <v>156</v>
      </c>
      <c r="M972" s="6" t="s">
        <v>269</v>
      </c>
      <c r="N972" s="6"/>
      <c r="O972" s="6"/>
      <c r="P972" s="10">
        <v>13</v>
      </c>
      <c r="Q972" s="10" t="str">
        <f t="shared" si="76"/>
        <v>10-15</v>
      </c>
      <c r="R972" s="6" t="s">
        <v>102</v>
      </c>
      <c r="S972" s="6">
        <v>4</v>
      </c>
      <c r="T972" s="19" t="s">
        <v>85</v>
      </c>
      <c r="U972" s="6" t="s">
        <v>54</v>
      </c>
      <c r="V972" s="6" t="s">
        <v>86</v>
      </c>
      <c r="W972" s="6" t="s">
        <v>56</v>
      </c>
      <c r="X972" s="6"/>
      <c r="Y972" s="6" t="s">
        <v>57</v>
      </c>
      <c r="Z972" s="6" t="s">
        <v>61</v>
      </c>
      <c r="AA972" s="11">
        <v>1</v>
      </c>
      <c r="AB972" s="11"/>
      <c r="AC972" s="11"/>
      <c r="AD972" s="11"/>
      <c r="AE972" s="11"/>
      <c r="AF972" s="11"/>
      <c r="AG972" s="11"/>
      <c r="AH972" s="11"/>
      <c r="AI972" s="11"/>
      <c r="AJ972" s="12">
        <f t="shared" si="77"/>
        <v>2.5</v>
      </c>
      <c r="AK972" s="12"/>
      <c r="AL972" s="13">
        <f t="shared" si="78"/>
        <v>1</v>
      </c>
      <c r="AM972" s="14">
        <v>8.8999999999999999E-3</v>
      </c>
      <c r="AN972" s="14">
        <v>3</v>
      </c>
      <c r="AO972" s="13">
        <f t="shared" si="75"/>
        <v>0.13906250000000001</v>
      </c>
      <c r="AP972" s="13"/>
      <c r="AQ972" s="12">
        <f t="shared" si="79"/>
        <v>2.5000000000000001E-2</v>
      </c>
      <c r="AR972" s="12"/>
      <c r="AS972" s="12"/>
      <c r="AT972" s="15"/>
    </row>
    <row r="973" spans="1:46" ht="12.75" customHeight="1" x14ac:dyDescent="0.2">
      <c r="A973" s="6">
        <v>112</v>
      </c>
      <c r="B973" s="6">
        <v>7</v>
      </c>
      <c r="C973" s="7">
        <v>40133</v>
      </c>
      <c r="D973" s="6" t="s">
        <v>151</v>
      </c>
      <c r="E973" s="8" t="s">
        <v>266</v>
      </c>
      <c r="F973" s="9" t="s">
        <v>267</v>
      </c>
      <c r="G973" s="9" t="s">
        <v>268</v>
      </c>
      <c r="H973" s="9" t="s">
        <v>205</v>
      </c>
      <c r="I973" s="6" t="s">
        <v>100</v>
      </c>
      <c r="J973" s="6">
        <v>1</v>
      </c>
      <c r="K973" s="6">
        <v>9</v>
      </c>
      <c r="L973" s="6" t="s">
        <v>156</v>
      </c>
      <c r="M973" s="6" t="s">
        <v>269</v>
      </c>
      <c r="N973" s="6"/>
      <c r="O973" s="6"/>
      <c r="P973" s="10">
        <v>13</v>
      </c>
      <c r="Q973" s="10" t="str">
        <f t="shared" si="76"/>
        <v>10-15</v>
      </c>
      <c r="R973" s="6" t="s">
        <v>102</v>
      </c>
      <c r="S973" s="6">
        <v>5</v>
      </c>
      <c r="T973" t="s">
        <v>169</v>
      </c>
      <c r="U973" s="6" t="s">
        <v>54</v>
      </c>
      <c r="V973" s="6" t="s">
        <v>86</v>
      </c>
      <c r="W973" s="6" t="s">
        <v>56</v>
      </c>
      <c r="X973" s="6"/>
      <c r="Y973" s="6" t="s">
        <v>57</v>
      </c>
      <c r="Z973" s="6" t="s">
        <v>61</v>
      </c>
      <c r="AA973" s="11">
        <v>1</v>
      </c>
      <c r="AJ973" s="12">
        <f t="shared" si="77"/>
        <v>2.5</v>
      </c>
      <c r="AL973" s="13">
        <f t="shared" si="78"/>
        <v>1</v>
      </c>
      <c r="AM973" s="14">
        <v>1.2200000000000001E-2</v>
      </c>
      <c r="AN973" s="14">
        <v>2.95</v>
      </c>
      <c r="AO973" s="13">
        <f t="shared" si="75"/>
        <v>0.18208864169091182</v>
      </c>
      <c r="AQ973" s="12">
        <f t="shared" si="79"/>
        <v>2.5000000000000001E-2</v>
      </c>
    </row>
    <row r="974" spans="1:46" ht="12.75" customHeight="1" x14ac:dyDescent="0.2">
      <c r="A974" s="6">
        <v>113</v>
      </c>
      <c r="B974" s="6">
        <v>7</v>
      </c>
      <c r="C974" s="7">
        <v>40133</v>
      </c>
      <c r="D974" s="6" t="s">
        <v>151</v>
      </c>
      <c r="E974" s="8" t="s">
        <v>266</v>
      </c>
      <c r="F974" s="9" t="s">
        <v>267</v>
      </c>
      <c r="G974" s="9" t="s">
        <v>268</v>
      </c>
      <c r="H974" s="9" t="s">
        <v>205</v>
      </c>
      <c r="I974" s="6" t="s">
        <v>100</v>
      </c>
      <c r="J974" s="6">
        <v>1</v>
      </c>
      <c r="K974" s="6">
        <v>10</v>
      </c>
      <c r="L974" s="6" t="s">
        <v>156</v>
      </c>
      <c r="M974" s="6" t="s">
        <v>269</v>
      </c>
      <c r="N974" s="6"/>
      <c r="O974" s="6"/>
      <c r="P974" s="10">
        <v>13</v>
      </c>
      <c r="Q974" s="10" t="str">
        <f t="shared" si="76"/>
        <v>10-15</v>
      </c>
      <c r="R974" s="6" t="s">
        <v>102</v>
      </c>
      <c r="S974" s="6">
        <v>1</v>
      </c>
      <c r="T974" t="s">
        <v>53</v>
      </c>
      <c r="U974" t="s">
        <v>54</v>
      </c>
      <c r="V974" t="s">
        <v>55</v>
      </c>
      <c r="W974" t="s">
        <v>56</v>
      </c>
      <c r="X974" s="6"/>
      <c r="Y974" s="6" t="s">
        <v>57</v>
      </c>
      <c r="Z974" s="6" t="s">
        <v>58</v>
      </c>
      <c r="AA974" s="11">
        <v>2</v>
      </c>
      <c r="AB974" s="11">
        <v>1</v>
      </c>
      <c r="AJ974" s="12">
        <f t="shared" si="77"/>
        <v>4.166666666666667</v>
      </c>
      <c r="AL974" s="13">
        <f t="shared" si="78"/>
        <v>3</v>
      </c>
      <c r="AM974" s="14">
        <v>9.2999999999999992E-3</v>
      </c>
      <c r="AN974" s="14">
        <v>3.07</v>
      </c>
      <c r="AO974" s="13">
        <f t="shared" si="75"/>
        <v>0.74342033532447072</v>
      </c>
      <c r="AQ974" s="12">
        <f t="shared" si="79"/>
        <v>7.4999999999999997E-2</v>
      </c>
    </row>
    <row r="975" spans="1:46" ht="12.75" customHeight="1" x14ac:dyDescent="0.2">
      <c r="A975" s="6">
        <v>113</v>
      </c>
      <c r="B975" s="6">
        <v>7</v>
      </c>
      <c r="C975" s="7">
        <v>40133</v>
      </c>
      <c r="D975" s="6" t="s">
        <v>151</v>
      </c>
      <c r="E975" s="8" t="s">
        <v>266</v>
      </c>
      <c r="F975" s="9" t="s">
        <v>267</v>
      </c>
      <c r="G975" s="9" t="s">
        <v>268</v>
      </c>
      <c r="H975" s="9" t="s">
        <v>205</v>
      </c>
      <c r="I975" s="6" t="s">
        <v>100</v>
      </c>
      <c r="J975" s="6">
        <v>1</v>
      </c>
      <c r="K975" s="6">
        <v>10</v>
      </c>
      <c r="L975" s="6" t="s">
        <v>156</v>
      </c>
      <c r="M975" s="6" t="s">
        <v>269</v>
      </c>
      <c r="N975" s="6"/>
      <c r="O975" s="6"/>
      <c r="P975" s="10">
        <v>13</v>
      </c>
      <c r="Q975" s="10" t="str">
        <f t="shared" si="76"/>
        <v>10-15</v>
      </c>
      <c r="R975" s="6" t="s">
        <v>102</v>
      </c>
      <c r="S975" s="6">
        <v>2</v>
      </c>
      <c r="T975" t="s">
        <v>118</v>
      </c>
      <c r="U975" t="s">
        <v>66</v>
      </c>
      <c r="V975" t="s">
        <v>119</v>
      </c>
      <c r="W975" t="s">
        <v>56</v>
      </c>
      <c r="X975" s="6"/>
      <c r="Y975" s="6" t="s">
        <v>57</v>
      </c>
      <c r="Z975" s="6" t="s">
        <v>61</v>
      </c>
      <c r="AA975" s="11">
        <v>1</v>
      </c>
      <c r="AJ975" s="12">
        <f t="shared" si="77"/>
        <v>2.5</v>
      </c>
      <c r="AL975" s="13">
        <f t="shared" si="78"/>
        <v>1</v>
      </c>
      <c r="AM975" s="14">
        <v>2.5999999999999999E-2</v>
      </c>
      <c r="AN975" s="14">
        <v>2.87</v>
      </c>
      <c r="AO975" s="13">
        <f t="shared" si="75"/>
        <v>0.3606294361612184</v>
      </c>
      <c r="AQ975" s="12">
        <f t="shared" si="79"/>
        <v>2.5000000000000001E-2</v>
      </c>
    </row>
    <row r="976" spans="1:46" ht="12.75" customHeight="1" x14ac:dyDescent="0.2">
      <c r="A976" s="6">
        <v>113</v>
      </c>
      <c r="B976" s="6">
        <v>7</v>
      </c>
      <c r="C976" s="7">
        <v>40133</v>
      </c>
      <c r="D976" s="6" t="s">
        <v>151</v>
      </c>
      <c r="E976" s="8" t="s">
        <v>266</v>
      </c>
      <c r="F976" s="9" t="s">
        <v>267</v>
      </c>
      <c r="G976" s="9" t="s">
        <v>268</v>
      </c>
      <c r="H976" s="9" t="s">
        <v>205</v>
      </c>
      <c r="I976" s="6" t="s">
        <v>100</v>
      </c>
      <c r="J976" s="6">
        <v>1</v>
      </c>
      <c r="K976" s="6">
        <v>10</v>
      </c>
      <c r="L976" s="6" t="s">
        <v>156</v>
      </c>
      <c r="M976" s="6" t="s">
        <v>269</v>
      </c>
      <c r="N976" s="6"/>
      <c r="O976" s="6"/>
      <c r="P976" s="10">
        <v>13</v>
      </c>
      <c r="Q976" s="10" t="str">
        <f t="shared" si="76"/>
        <v>10-15</v>
      </c>
      <c r="R976" s="6" t="s">
        <v>102</v>
      </c>
      <c r="S976" s="6">
        <v>3</v>
      </c>
      <c r="T976" t="s">
        <v>74</v>
      </c>
      <c r="U976" s="16" t="s">
        <v>75</v>
      </c>
      <c r="V976" t="s">
        <v>76</v>
      </c>
      <c r="W976" t="s">
        <v>56</v>
      </c>
      <c r="X976" s="6"/>
      <c r="Y976" s="10" t="s">
        <v>77</v>
      </c>
      <c r="Z976" s="10" t="s">
        <v>64</v>
      </c>
      <c r="AD976" s="11">
        <v>1</v>
      </c>
      <c r="AJ976" s="12">
        <f t="shared" si="77"/>
        <v>25</v>
      </c>
      <c r="AL976" s="13">
        <f t="shared" si="78"/>
        <v>1</v>
      </c>
      <c r="AM976" s="14">
        <v>2.06E-2</v>
      </c>
      <c r="AN976" s="14">
        <v>2.8980000000000001</v>
      </c>
      <c r="AO976" s="13">
        <f t="shared" si="75"/>
        <v>231.79142503651909</v>
      </c>
      <c r="AQ976" s="12">
        <f t="shared" si="79"/>
        <v>2.5000000000000001E-2</v>
      </c>
    </row>
    <row r="977" spans="1:43" ht="12.75" customHeight="1" x14ac:dyDescent="0.2">
      <c r="A977" s="6">
        <v>145</v>
      </c>
      <c r="B977" s="6">
        <v>1</v>
      </c>
      <c r="C977" s="7">
        <v>39862</v>
      </c>
      <c r="D977" s="6" t="s">
        <v>151</v>
      </c>
      <c r="E977" s="8" t="s">
        <v>266</v>
      </c>
      <c r="F977" s="9" t="s">
        <v>267</v>
      </c>
      <c r="G977" s="9" t="s">
        <v>268</v>
      </c>
      <c r="H977" s="9" t="s">
        <v>205</v>
      </c>
      <c r="I977" s="6" t="s">
        <v>100</v>
      </c>
      <c r="J977" s="6">
        <v>1</v>
      </c>
      <c r="K977" s="6">
        <v>1</v>
      </c>
      <c r="L977" s="6" t="s">
        <v>156</v>
      </c>
      <c r="M977" s="6" t="s">
        <v>269</v>
      </c>
      <c r="N977" s="6"/>
      <c r="O977" s="6"/>
      <c r="P977" s="10">
        <v>15</v>
      </c>
      <c r="Q977" s="10" t="str">
        <f t="shared" si="76"/>
        <v>10-15</v>
      </c>
      <c r="R977" s="6" t="s">
        <v>52</v>
      </c>
      <c r="S977" s="6">
        <v>1</v>
      </c>
      <c r="T977" t="s">
        <v>53</v>
      </c>
      <c r="U977" t="s">
        <v>54</v>
      </c>
      <c r="V977" t="s">
        <v>55</v>
      </c>
      <c r="W977" t="s">
        <v>56</v>
      </c>
      <c r="X977" s="6"/>
      <c r="Y977" s="6" t="s">
        <v>57</v>
      </c>
      <c r="Z977" s="6" t="s">
        <v>58</v>
      </c>
      <c r="AB977" s="11">
        <v>2</v>
      </c>
      <c r="AJ977" s="12">
        <f t="shared" si="77"/>
        <v>7.5</v>
      </c>
      <c r="AL977" s="13">
        <f t="shared" si="78"/>
        <v>2</v>
      </c>
      <c r="AM977" s="14">
        <v>9.2999999999999992E-3</v>
      </c>
      <c r="AN977" s="14">
        <v>3.07</v>
      </c>
      <c r="AO977" s="13">
        <f t="shared" si="75"/>
        <v>4.5177378560589574</v>
      </c>
      <c r="AQ977" s="12">
        <f t="shared" si="79"/>
        <v>0.05</v>
      </c>
    </row>
    <row r="978" spans="1:43" ht="12.75" customHeight="1" x14ac:dyDescent="0.2">
      <c r="A978" s="6">
        <v>145</v>
      </c>
      <c r="B978" s="6">
        <v>1</v>
      </c>
      <c r="C978" s="7">
        <v>39862</v>
      </c>
      <c r="D978" s="6" t="s">
        <v>151</v>
      </c>
      <c r="E978" s="8" t="s">
        <v>266</v>
      </c>
      <c r="F978" s="9" t="s">
        <v>267</v>
      </c>
      <c r="G978" s="9" t="s">
        <v>268</v>
      </c>
      <c r="H978" s="9" t="s">
        <v>205</v>
      </c>
      <c r="I978" s="6" t="s">
        <v>100</v>
      </c>
      <c r="J978" s="6">
        <v>1</v>
      </c>
      <c r="K978" s="6">
        <v>1</v>
      </c>
      <c r="L978" s="6" t="s">
        <v>156</v>
      </c>
      <c r="M978" s="6" t="s">
        <v>269</v>
      </c>
      <c r="N978" s="6"/>
      <c r="O978" s="6"/>
      <c r="P978" s="10">
        <v>15</v>
      </c>
      <c r="Q978" s="10" t="str">
        <f t="shared" si="76"/>
        <v>10-15</v>
      </c>
      <c r="R978" s="6" t="s">
        <v>52</v>
      </c>
      <c r="S978" s="6">
        <v>2</v>
      </c>
      <c r="T978" t="s">
        <v>74</v>
      </c>
      <c r="U978" s="16" t="s">
        <v>75</v>
      </c>
      <c r="V978" t="s">
        <v>76</v>
      </c>
      <c r="W978" t="s">
        <v>56</v>
      </c>
      <c r="X978" s="6"/>
      <c r="Y978" s="10" t="s">
        <v>77</v>
      </c>
      <c r="Z978" s="10" t="s">
        <v>64</v>
      </c>
      <c r="AD978" s="11">
        <v>2</v>
      </c>
      <c r="AJ978" s="12">
        <f t="shared" si="77"/>
        <v>25</v>
      </c>
      <c r="AL978" s="13">
        <f t="shared" si="78"/>
        <v>2</v>
      </c>
      <c r="AM978" s="14">
        <v>2.06E-2</v>
      </c>
      <c r="AN978" s="14">
        <v>2.8980000000000001</v>
      </c>
      <c r="AO978" s="13">
        <f t="shared" si="75"/>
        <v>231.79142503651909</v>
      </c>
      <c r="AQ978" s="12">
        <f t="shared" si="79"/>
        <v>0.05</v>
      </c>
    </row>
    <row r="979" spans="1:43" ht="12.75" customHeight="1" x14ac:dyDescent="0.2">
      <c r="A979" s="6">
        <v>145</v>
      </c>
      <c r="B979" s="6">
        <v>1</v>
      </c>
      <c r="C979" s="7">
        <v>39862</v>
      </c>
      <c r="D979" s="6" t="s">
        <v>151</v>
      </c>
      <c r="E979" s="8" t="s">
        <v>266</v>
      </c>
      <c r="F979" s="9" t="s">
        <v>267</v>
      </c>
      <c r="G979" s="9" t="s">
        <v>268</v>
      </c>
      <c r="H979" s="9" t="s">
        <v>205</v>
      </c>
      <c r="I979" s="6" t="s">
        <v>100</v>
      </c>
      <c r="J979" s="6">
        <v>1</v>
      </c>
      <c r="K979" s="6">
        <v>1</v>
      </c>
      <c r="L979" s="6" t="s">
        <v>156</v>
      </c>
      <c r="M979" s="6" t="s">
        <v>269</v>
      </c>
      <c r="N979" s="6"/>
      <c r="O979" s="6"/>
      <c r="P979" s="10">
        <v>15</v>
      </c>
      <c r="Q979" s="10" t="str">
        <f t="shared" si="76"/>
        <v>10-15</v>
      </c>
      <c r="R979" s="6" t="s">
        <v>52</v>
      </c>
      <c r="S979" s="6">
        <v>3</v>
      </c>
      <c r="T979" t="s">
        <v>123</v>
      </c>
      <c r="U979" t="s">
        <v>54</v>
      </c>
      <c r="V979" t="s">
        <v>124</v>
      </c>
      <c r="W979" t="s">
        <v>89</v>
      </c>
      <c r="X979"/>
      <c r="Y979" s="6" t="s">
        <v>57</v>
      </c>
      <c r="Z979" s="6" t="s">
        <v>64</v>
      </c>
      <c r="AD979" s="11">
        <v>1</v>
      </c>
      <c r="AJ979" s="12">
        <f t="shared" si="77"/>
        <v>25</v>
      </c>
      <c r="AL979" s="13">
        <f t="shared" si="78"/>
        <v>1</v>
      </c>
      <c r="AM979" s="13">
        <v>3.9600000000000003E-2</v>
      </c>
      <c r="AN979" s="13">
        <v>3.6564999999999999</v>
      </c>
      <c r="AO979" s="13">
        <f t="shared" si="75"/>
        <v>5119.91590405228</v>
      </c>
      <c r="AQ979" s="12">
        <f t="shared" si="79"/>
        <v>2.5000000000000001E-2</v>
      </c>
    </row>
    <row r="980" spans="1:43" ht="12.75" customHeight="1" x14ac:dyDescent="0.2">
      <c r="A980" s="6">
        <v>145</v>
      </c>
      <c r="B980" s="6">
        <v>1</v>
      </c>
      <c r="C980" s="7">
        <v>39862</v>
      </c>
      <c r="D980" s="6" t="s">
        <v>151</v>
      </c>
      <c r="E980" s="8" t="s">
        <v>266</v>
      </c>
      <c r="F980" s="9" t="s">
        <v>267</v>
      </c>
      <c r="G980" s="9" t="s">
        <v>268</v>
      </c>
      <c r="H980" s="9" t="s">
        <v>205</v>
      </c>
      <c r="I980" s="6" t="s">
        <v>100</v>
      </c>
      <c r="J980" s="6">
        <v>1</v>
      </c>
      <c r="K980" s="6">
        <v>1</v>
      </c>
      <c r="L980" s="6" t="s">
        <v>156</v>
      </c>
      <c r="M980" s="6" t="s">
        <v>269</v>
      </c>
      <c r="N980" s="6"/>
      <c r="O980" s="6"/>
      <c r="P980" s="10">
        <v>15</v>
      </c>
      <c r="Q980" s="10" t="str">
        <f t="shared" si="76"/>
        <v>10-15</v>
      </c>
      <c r="R980" s="6" t="s">
        <v>52</v>
      </c>
      <c r="S980" s="6">
        <v>4</v>
      </c>
      <c r="T980" t="s">
        <v>68</v>
      </c>
      <c r="U980" t="s">
        <v>69</v>
      </c>
      <c r="V980" t="s">
        <v>70</v>
      </c>
      <c r="W980" t="s">
        <v>56</v>
      </c>
      <c r="X980" s="6"/>
      <c r="Y980" s="10" t="s">
        <v>57</v>
      </c>
      <c r="Z980" s="10" t="s">
        <v>61</v>
      </c>
      <c r="AA980" s="11">
        <v>1</v>
      </c>
      <c r="AJ980" s="12">
        <f t="shared" si="77"/>
        <v>2.5</v>
      </c>
      <c r="AL980" s="13">
        <f t="shared" si="78"/>
        <v>1</v>
      </c>
      <c r="AM980" s="14">
        <v>1.2800000000000001E-2</v>
      </c>
      <c r="AN980" s="14">
        <v>3.036</v>
      </c>
      <c r="AO980" s="13">
        <f t="shared" si="75"/>
        <v>0.20670731032441741</v>
      </c>
      <c r="AQ980" s="12">
        <f t="shared" si="79"/>
        <v>2.5000000000000001E-2</v>
      </c>
    </row>
    <row r="981" spans="1:43" ht="12.75" customHeight="1" x14ac:dyDescent="0.2">
      <c r="A981" s="6">
        <v>146</v>
      </c>
      <c r="B981" s="6">
        <v>1</v>
      </c>
      <c r="C981" s="7">
        <v>39862</v>
      </c>
      <c r="D981" s="6" t="s">
        <v>151</v>
      </c>
      <c r="E981" s="8" t="s">
        <v>266</v>
      </c>
      <c r="F981" s="9" t="s">
        <v>267</v>
      </c>
      <c r="G981" s="9" t="s">
        <v>268</v>
      </c>
      <c r="H981" s="9" t="s">
        <v>205</v>
      </c>
      <c r="I981" s="6" t="s">
        <v>100</v>
      </c>
      <c r="J981" s="6">
        <v>1</v>
      </c>
      <c r="K981" s="6">
        <v>2</v>
      </c>
      <c r="L981" s="6" t="s">
        <v>156</v>
      </c>
      <c r="M981" s="6" t="s">
        <v>269</v>
      </c>
      <c r="N981" s="6"/>
      <c r="O981" s="6"/>
      <c r="P981" s="10">
        <v>15</v>
      </c>
      <c r="Q981" s="10" t="str">
        <f t="shared" si="76"/>
        <v>10-15</v>
      </c>
      <c r="R981" s="6" t="s">
        <v>52</v>
      </c>
      <c r="S981" s="6">
        <v>1</v>
      </c>
      <c r="T981" t="s">
        <v>53</v>
      </c>
      <c r="U981" t="s">
        <v>54</v>
      </c>
      <c r="V981" t="s">
        <v>55</v>
      </c>
      <c r="W981" t="s">
        <v>56</v>
      </c>
      <c r="X981" s="6"/>
      <c r="Y981" s="6" t="s">
        <v>57</v>
      </c>
      <c r="Z981" s="6" t="s">
        <v>58</v>
      </c>
      <c r="AB981" s="11">
        <v>2</v>
      </c>
      <c r="AJ981" s="12">
        <f t="shared" si="77"/>
        <v>7.5</v>
      </c>
      <c r="AL981" s="13">
        <f t="shared" si="78"/>
        <v>2</v>
      </c>
      <c r="AM981" s="14">
        <v>9.2999999999999992E-3</v>
      </c>
      <c r="AN981" s="14">
        <v>3.07</v>
      </c>
      <c r="AO981" s="13">
        <f t="shared" si="75"/>
        <v>4.5177378560589574</v>
      </c>
      <c r="AQ981" s="12">
        <f t="shared" si="79"/>
        <v>0.05</v>
      </c>
    </row>
    <row r="982" spans="1:43" ht="12.75" customHeight="1" x14ac:dyDescent="0.2">
      <c r="A982" s="6">
        <v>146</v>
      </c>
      <c r="B982" s="6">
        <v>1</v>
      </c>
      <c r="C982" s="7">
        <v>39862</v>
      </c>
      <c r="D982" s="6" t="s">
        <v>151</v>
      </c>
      <c r="E982" s="8" t="s">
        <v>266</v>
      </c>
      <c r="F982" s="9" t="s">
        <v>267</v>
      </c>
      <c r="G982" s="9" t="s">
        <v>268</v>
      </c>
      <c r="H982" s="9" t="s">
        <v>205</v>
      </c>
      <c r="I982" s="6" t="s">
        <v>100</v>
      </c>
      <c r="J982" s="6">
        <v>1</v>
      </c>
      <c r="K982" s="6">
        <v>2</v>
      </c>
      <c r="L982" s="6" t="s">
        <v>156</v>
      </c>
      <c r="M982" s="6" t="s">
        <v>269</v>
      </c>
      <c r="N982" s="6"/>
      <c r="O982" s="6"/>
      <c r="P982" s="10">
        <v>15</v>
      </c>
      <c r="Q982" s="10" t="str">
        <f t="shared" si="76"/>
        <v>10-15</v>
      </c>
      <c r="R982" s="6" t="s">
        <v>52</v>
      </c>
      <c r="S982" s="6">
        <v>2</v>
      </c>
      <c r="T982" t="s">
        <v>74</v>
      </c>
      <c r="U982" s="16" t="s">
        <v>75</v>
      </c>
      <c r="V982" t="s">
        <v>76</v>
      </c>
      <c r="W982" t="s">
        <v>56</v>
      </c>
      <c r="X982" s="6"/>
      <c r="Y982" s="10" t="s">
        <v>77</v>
      </c>
      <c r="Z982" s="10" t="s">
        <v>64</v>
      </c>
      <c r="AD982" s="11">
        <v>1</v>
      </c>
      <c r="AJ982" s="12">
        <f t="shared" si="77"/>
        <v>25</v>
      </c>
      <c r="AL982" s="13">
        <f t="shared" si="78"/>
        <v>1</v>
      </c>
      <c r="AM982" s="14">
        <v>2.06E-2</v>
      </c>
      <c r="AN982" s="14">
        <v>2.8980000000000001</v>
      </c>
      <c r="AO982" s="13">
        <f t="shared" si="75"/>
        <v>231.79142503651909</v>
      </c>
      <c r="AQ982" s="12">
        <f t="shared" si="79"/>
        <v>2.5000000000000001E-2</v>
      </c>
    </row>
    <row r="983" spans="1:43" ht="12.75" customHeight="1" x14ac:dyDescent="0.2">
      <c r="A983" s="6">
        <v>146</v>
      </c>
      <c r="B983" s="6">
        <v>1</v>
      </c>
      <c r="C983" s="7">
        <v>39862</v>
      </c>
      <c r="D983" s="6" t="s">
        <v>151</v>
      </c>
      <c r="E983" s="8" t="s">
        <v>266</v>
      </c>
      <c r="F983" s="9" t="s">
        <v>267</v>
      </c>
      <c r="G983" s="9" t="s">
        <v>268</v>
      </c>
      <c r="H983" s="9" t="s">
        <v>205</v>
      </c>
      <c r="I983" s="6" t="s">
        <v>100</v>
      </c>
      <c r="J983" s="6">
        <v>1</v>
      </c>
      <c r="K983" s="6">
        <v>2</v>
      </c>
      <c r="L983" s="6" t="s">
        <v>156</v>
      </c>
      <c r="M983" s="6" t="s">
        <v>269</v>
      </c>
      <c r="N983" s="6"/>
      <c r="O983" s="6"/>
      <c r="P983" s="10">
        <v>15</v>
      </c>
      <c r="Q983" s="10" t="str">
        <f t="shared" si="76"/>
        <v>10-15</v>
      </c>
      <c r="R983" s="6" t="s">
        <v>52</v>
      </c>
      <c r="S983" s="6">
        <v>3</v>
      </c>
      <c r="T983" t="s">
        <v>78</v>
      </c>
      <c r="U983" s="16" t="s">
        <v>75</v>
      </c>
      <c r="V983" t="s">
        <v>79</v>
      </c>
      <c r="W983" t="s">
        <v>56</v>
      </c>
      <c r="X983" s="6"/>
      <c r="Y983" s="10" t="s">
        <v>57</v>
      </c>
      <c r="Z983" s="10" t="s">
        <v>61</v>
      </c>
      <c r="AA983" s="11">
        <v>1</v>
      </c>
      <c r="AJ983" s="12">
        <f t="shared" si="77"/>
        <v>2.5</v>
      </c>
      <c r="AL983" s="13">
        <f t="shared" si="78"/>
        <v>1</v>
      </c>
      <c r="AM983" s="14">
        <v>1.09E-2</v>
      </c>
      <c r="AN983" s="14">
        <v>3.0249000000000001</v>
      </c>
      <c r="AO983" s="13">
        <f t="shared" si="75"/>
        <v>0.17424295598865394</v>
      </c>
      <c r="AQ983" s="12">
        <f t="shared" si="79"/>
        <v>2.5000000000000001E-2</v>
      </c>
    </row>
    <row r="984" spans="1:43" ht="12.75" customHeight="1" x14ac:dyDescent="0.2">
      <c r="A984" s="6">
        <v>147</v>
      </c>
      <c r="B984" s="6">
        <v>1</v>
      </c>
      <c r="C984" s="7">
        <v>39862</v>
      </c>
      <c r="D984" s="6" t="s">
        <v>151</v>
      </c>
      <c r="E984" s="8" t="s">
        <v>266</v>
      </c>
      <c r="F984" s="9" t="s">
        <v>267</v>
      </c>
      <c r="G984" s="9" t="s">
        <v>268</v>
      </c>
      <c r="H984" s="9" t="s">
        <v>205</v>
      </c>
      <c r="I984" s="6" t="s">
        <v>100</v>
      </c>
      <c r="J984" s="6">
        <v>1</v>
      </c>
      <c r="K984" s="6">
        <v>3</v>
      </c>
      <c r="L984" s="6" t="s">
        <v>156</v>
      </c>
      <c r="M984" s="6" t="s">
        <v>269</v>
      </c>
      <c r="P984" s="10">
        <v>15</v>
      </c>
      <c r="Q984" s="10" t="str">
        <f t="shared" si="76"/>
        <v>10-15</v>
      </c>
      <c r="R984" s="6" t="s">
        <v>52</v>
      </c>
      <c r="S984" s="6">
        <v>1</v>
      </c>
      <c r="T984" t="s">
        <v>157</v>
      </c>
      <c r="U984" t="s">
        <v>54</v>
      </c>
      <c r="V984" t="s">
        <v>158</v>
      </c>
      <c r="W984" t="s">
        <v>136</v>
      </c>
      <c r="X984" s="6"/>
      <c r="Y984" s="6" t="s">
        <v>57</v>
      </c>
      <c r="Z984" s="6" t="s">
        <v>58</v>
      </c>
      <c r="AD984" s="11">
        <v>1</v>
      </c>
      <c r="AJ984" s="12">
        <f t="shared" si="77"/>
        <v>25</v>
      </c>
      <c r="AL984" s="13">
        <f t="shared" si="78"/>
        <v>1</v>
      </c>
      <c r="AM984" s="14">
        <v>8.5099999999999995E-2</v>
      </c>
      <c r="AN984" s="14">
        <v>2.4239999999999999</v>
      </c>
      <c r="AO984" s="13">
        <f t="shared" si="75"/>
        <v>208.22656799352276</v>
      </c>
      <c r="AQ984" s="12">
        <f t="shared" si="79"/>
        <v>2.5000000000000001E-2</v>
      </c>
    </row>
    <row r="985" spans="1:43" ht="12.75" customHeight="1" x14ac:dyDescent="0.2">
      <c r="A985" s="6">
        <v>147</v>
      </c>
      <c r="B985" s="6">
        <v>1</v>
      </c>
      <c r="C985" s="7">
        <v>39862</v>
      </c>
      <c r="D985" s="6" t="s">
        <v>151</v>
      </c>
      <c r="E985" s="8" t="s">
        <v>266</v>
      </c>
      <c r="F985" s="9" t="s">
        <v>267</v>
      </c>
      <c r="G985" s="9" t="s">
        <v>268</v>
      </c>
      <c r="H985" s="9" t="s">
        <v>205</v>
      </c>
      <c r="I985" s="6" t="s">
        <v>100</v>
      </c>
      <c r="J985" s="6">
        <v>1</v>
      </c>
      <c r="K985" s="6">
        <v>3</v>
      </c>
      <c r="L985" s="6" t="s">
        <v>156</v>
      </c>
      <c r="M985" s="6" t="s">
        <v>269</v>
      </c>
      <c r="P985" s="10">
        <v>15</v>
      </c>
      <c r="Q985" s="10" t="str">
        <f t="shared" si="76"/>
        <v>10-15</v>
      </c>
      <c r="R985" s="6" t="s">
        <v>52</v>
      </c>
      <c r="S985" s="6">
        <v>2</v>
      </c>
      <c r="T985" t="s">
        <v>53</v>
      </c>
      <c r="U985" t="s">
        <v>54</v>
      </c>
      <c r="V985" t="s">
        <v>55</v>
      </c>
      <c r="W985" t="s">
        <v>56</v>
      </c>
      <c r="X985" s="6"/>
      <c r="Y985" s="6" t="s">
        <v>57</v>
      </c>
      <c r="Z985" s="6" t="s">
        <v>58</v>
      </c>
      <c r="AA985" s="11">
        <v>3</v>
      </c>
      <c r="AB985" s="11">
        <v>5</v>
      </c>
      <c r="AJ985" s="12">
        <f t="shared" si="77"/>
        <v>5.625</v>
      </c>
      <c r="AL985" s="13">
        <f t="shared" si="78"/>
        <v>8</v>
      </c>
      <c r="AM985" s="14">
        <v>9.2999999999999992E-3</v>
      </c>
      <c r="AN985" s="14">
        <v>3.07</v>
      </c>
      <c r="AO985" s="13">
        <f t="shared" si="75"/>
        <v>1.8679235854343264</v>
      </c>
      <c r="AQ985" s="12">
        <f t="shared" si="79"/>
        <v>0.2</v>
      </c>
    </row>
    <row r="986" spans="1:43" ht="12.75" customHeight="1" x14ac:dyDescent="0.2">
      <c r="A986" s="6">
        <v>147</v>
      </c>
      <c r="B986" s="6">
        <v>1</v>
      </c>
      <c r="C986" s="7">
        <v>39862</v>
      </c>
      <c r="D986" s="6" t="s">
        <v>151</v>
      </c>
      <c r="E986" s="8" t="s">
        <v>266</v>
      </c>
      <c r="F986" s="9" t="s">
        <v>267</v>
      </c>
      <c r="G986" s="9" t="s">
        <v>268</v>
      </c>
      <c r="H986" s="9" t="s">
        <v>205</v>
      </c>
      <c r="I986" s="6" t="s">
        <v>100</v>
      </c>
      <c r="J986" s="6">
        <v>1</v>
      </c>
      <c r="K986" s="6">
        <v>3</v>
      </c>
      <c r="L986" s="6" t="s">
        <v>156</v>
      </c>
      <c r="M986" s="6" t="s">
        <v>269</v>
      </c>
      <c r="P986" s="10">
        <v>15</v>
      </c>
      <c r="Q986" s="10" t="str">
        <f t="shared" si="76"/>
        <v>10-15</v>
      </c>
      <c r="R986" s="6" t="s">
        <v>52</v>
      </c>
      <c r="S986" s="6">
        <v>3</v>
      </c>
      <c r="T986" t="s">
        <v>74</v>
      </c>
      <c r="U986" s="16" t="s">
        <v>75</v>
      </c>
      <c r="V986" t="s">
        <v>76</v>
      </c>
      <c r="W986" t="s">
        <v>56</v>
      </c>
      <c r="X986" s="6"/>
      <c r="Y986" s="10" t="s">
        <v>77</v>
      </c>
      <c r="Z986" s="10" t="s">
        <v>64</v>
      </c>
      <c r="AD986" s="11">
        <v>1</v>
      </c>
      <c r="AJ986" s="12">
        <f t="shared" si="77"/>
        <v>25</v>
      </c>
      <c r="AL986" s="13">
        <f t="shared" si="78"/>
        <v>1</v>
      </c>
      <c r="AM986" s="14">
        <v>2.06E-2</v>
      </c>
      <c r="AN986" s="14">
        <v>2.8980000000000001</v>
      </c>
      <c r="AO986" s="13">
        <f t="shared" si="75"/>
        <v>231.79142503651909</v>
      </c>
      <c r="AQ986" s="12">
        <f t="shared" si="79"/>
        <v>2.5000000000000001E-2</v>
      </c>
    </row>
    <row r="987" spans="1:43" ht="12.75" customHeight="1" x14ac:dyDescent="0.2">
      <c r="A987" s="6">
        <v>148</v>
      </c>
      <c r="B987" s="6">
        <v>1</v>
      </c>
      <c r="C987" s="7">
        <v>39862</v>
      </c>
      <c r="D987" s="6" t="s">
        <v>151</v>
      </c>
      <c r="E987" s="8" t="s">
        <v>266</v>
      </c>
      <c r="F987" s="9" t="s">
        <v>267</v>
      </c>
      <c r="G987" s="9" t="s">
        <v>268</v>
      </c>
      <c r="H987" s="9" t="s">
        <v>205</v>
      </c>
      <c r="I987" s="6" t="s">
        <v>100</v>
      </c>
      <c r="J987" s="6">
        <v>1</v>
      </c>
      <c r="K987" s="6">
        <v>4</v>
      </c>
      <c r="L987" s="6" t="s">
        <v>156</v>
      </c>
      <c r="M987" s="6" t="s">
        <v>269</v>
      </c>
      <c r="P987" s="10">
        <v>15</v>
      </c>
      <c r="Q987" s="10" t="str">
        <f t="shared" si="76"/>
        <v>10-15</v>
      </c>
      <c r="R987" s="6" t="s">
        <v>52</v>
      </c>
      <c r="S987" s="6">
        <v>1</v>
      </c>
      <c r="T987" t="s">
        <v>123</v>
      </c>
      <c r="U987" t="s">
        <v>54</v>
      </c>
      <c r="V987" t="s">
        <v>124</v>
      </c>
      <c r="W987" t="s">
        <v>89</v>
      </c>
      <c r="X987"/>
      <c r="Y987" s="6" t="s">
        <v>57</v>
      </c>
      <c r="Z987" s="6" t="s">
        <v>64</v>
      </c>
      <c r="AD987" s="11">
        <v>1</v>
      </c>
      <c r="AJ987" s="12">
        <f t="shared" si="77"/>
        <v>25</v>
      </c>
      <c r="AL987" s="13">
        <f t="shared" si="78"/>
        <v>1</v>
      </c>
      <c r="AM987" s="13">
        <v>3.9600000000000003E-2</v>
      </c>
      <c r="AN987" s="13">
        <v>3.6564999999999999</v>
      </c>
      <c r="AO987" s="13">
        <f t="shared" si="75"/>
        <v>5119.91590405228</v>
      </c>
      <c r="AQ987" s="12">
        <f t="shared" si="79"/>
        <v>2.5000000000000001E-2</v>
      </c>
    </row>
    <row r="988" spans="1:43" ht="12.75" customHeight="1" x14ac:dyDescent="0.2">
      <c r="A988" s="6">
        <v>148</v>
      </c>
      <c r="B988" s="6">
        <v>1</v>
      </c>
      <c r="C988" s="7">
        <v>39862</v>
      </c>
      <c r="D988" s="6" t="s">
        <v>151</v>
      </c>
      <c r="E988" s="8" t="s">
        <v>266</v>
      </c>
      <c r="F988" s="9" t="s">
        <v>267</v>
      </c>
      <c r="G988" s="9" t="s">
        <v>268</v>
      </c>
      <c r="H988" s="9" t="s">
        <v>205</v>
      </c>
      <c r="I988" s="6" t="s">
        <v>100</v>
      </c>
      <c r="J988" s="6">
        <v>1</v>
      </c>
      <c r="K988" s="6">
        <v>4</v>
      </c>
      <c r="L988" s="6" t="s">
        <v>156</v>
      </c>
      <c r="M988" s="6" t="s">
        <v>269</v>
      </c>
      <c r="P988" s="10">
        <v>15</v>
      </c>
      <c r="Q988" s="10" t="str">
        <f t="shared" si="76"/>
        <v>10-15</v>
      </c>
      <c r="R988" s="6" t="s">
        <v>52</v>
      </c>
      <c r="S988" s="6">
        <v>2</v>
      </c>
      <c r="T988" t="s">
        <v>53</v>
      </c>
      <c r="U988" t="s">
        <v>54</v>
      </c>
      <c r="V988" t="s">
        <v>55</v>
      </c>
      <c r="W988" t="s">
        <v>56</v>
      </c>
      <c r="X988" s="6"/>
      <c r="Y988" s="6" t="s">
        <v>57</v>
      </c>
      <c r="Z988" s="6" t="s">
        <v>58</v>
      </c>
      <c r="AA988" s="11">
        <v>1</v>
      </c>
      <c r="AB988" s="11">
        <v>2</v>
      </c>
      <c r="AJ988" s="12">
        <f t="shared" si="77"/>
        <v>5.833333333333333</v>
      </c>
      <c r="AL988" s="13">
        <f t="shared" si="78"/>
        <v>3</v>
      </c>
      <c r="AM988" s="14">
        <v>9.2999999999999992E-3</v>
      </c>
      <c r="AN988" s="14">
        <v>3.07</v>
      </c>
      <c r="AO988" s="13">
        <f t="shared" si="75"/>
        <v>2.0885626443782837</v>
      </c>
      <c r="AQ988" s="12">
        <f t="shared" si="79"/>
        <v>7.4999999999999997E-2</v>
      </c>
    </row>
    <row r="989" spans="1:43" ht="12.75" customHeight="1" x14ac:dyDescent="0.2">
      <c r="A989" s="6">
        <v>148</v>
      </c>
      <c r="B989" s="6">
        <v>1</v>
      </c>
      <c r="C989" s="7">
        <v>39862</v>
      </c>
      <c r="D989" s="6" t="s">
        <v>151</v>
      </c>
      <c r="E989" s="8" t="s">
        <v>266</v>
      </c>
      <c r="F989" s="9" t="s">
        <v>267</v>
      </c>
      <c r="G989" s="9" t="s">
        <v>268</v>
      </c>
      <c r="H989" s="9" t="s">
        <v>205</v>
      </c>
      <c r="I989" s="6" t="s">
        <v>100</v>
      </c>
      <c r="J989" s="6">
        <v>1</v>
      </c>
      <c r="K989" s="6">
        <v>4</v>
      </c>
      <c r="L989" s="6" t="s">
        <v>156</v>
      </c>
      <c r="M989" s="6" t="s">
        <v>269</v>
      </c>
      <c r="P989" s="10">
        <v>15</v>
      </c>
      <c r="Q989" s="10" t="str">
        <f t="shared" si="76"/>
        <v>10-15</v>
      </c>
      <c r="R989" s="6" t="s">
        <v>52</v>
      </c>
      <c r="S989" s="6">
        <v>3</v>
      </c>
      <c r="T989" t="s">
        <v>140</v>
      </c>
      <c r="U989" t="s">
        <v>66</v>
      </c>
      <c r="V989" t="s">
        <v>119</v>
      </c>
      <c r="W989" t="s">
        <v>56</v>
      </c>
      <c r="X989" s="6"/>
      <c r="Y989" s="6" t="s">
        <v>57</v>
      </c>
      <c r="Z989" s="6" t="s">
        <v>61</v>
      </c>
      <c r="AC989" s="11">
        <v>1</v>
      </c>
      <c r="AJ989" s="12">
        <f t="shared" si="77"/>
        <v>15</v>
      </c>
      <c r="AK989" s="14">
        <f>AJ989/1.03416</f>
        <v>14.504525411928523</v>
      </c>
      <c r="AL989" s="13">
        <f t="shared" si="78"/>
        <v>1</v>
      </c>
      <c r="AM989" s="14">
        <v>2.2499999999999999E-2</v>
      </c>
      <c r="AN989" s="14">
        <v>3</v>
      </c>
      <c r="AO989" s="13">
        <f t="shared" si="75"/>
        <v>75.9375</v>
      </c>
      <c r="AQ989" s="12">
        <f t="shared" si="79"/>
        <v>2.5000000000000001E-2</v>
      </c>
    </row>
    <row r="990" spans="1:43" ht="12.75" customHeight="1" x14ac:dyDescent="0.2">
      <c r="A990" s="6">
        <v>148</v>
      </c>
      <c r="B990" s="6">
        <v>1</v>
      </c>
      <c r="C990" s="7">
        <v>39862</v>
      </c>
      <c r="D990" s="6" t="s">
        <v>151</v>
      </c>
      <c r="E990" s="8" t="s">
        <v>266</v>
      </c>
      <c r="F990" s="9" t="s">
        <v>267</v>
      </c>
      <c r="G990" s="9" t="s">
        <v>268</v>
      </c>
      <c r="H990" s="9" t="s">
        <v>205</v>
      </c>
      <c r="I990" s="6" t="s">
        <v>100</v>
      </c>
      <c r="J990" s="6">
        <v>1</v>
      </c>
      <c r="K990" s="6">
        <v>4</v>
      </c>
      <c r="L990" s="6" t="s">
        <v>156</v>
      </c>
      <c r="M990" s="6" t="s">
        <v>269</v>
      </c>
      <c r="P990" s="10">
        <v>15</v>
      </c>
      <c r="Q990" s="10" t="str">
        <f t="shared" si="76"/>
        <v>10-15</v>
      </c>
      <c r="R990" s="6" t="s">
        <v>52</v>
      </c>
      <c r="S990" s="6">
        <v>4</v>
      </c>
      <c r="T990" t="s">
        <v>78</v>
      </c>
      <c r="U990" s="16" t="s">
        <v>75</v>
      </c>
      <c r="V990" t="s">
        <v>79</v>
      </c>
      <c r="W990" t="s">
        <v>56</v>
      </c>
      <c r="X990" s="6"/>
      <c r="Y990" s="10" t="s">
        <v>57</v>
      </c>
      <c r="Z990" s="10" t="s">
        <v>61</v>
      </c>
      <c r="AA990" s="11">
        <v>1</v>
      </c>
      <c r="AJ990" s="12">
        <f t="shared" si="77"/>
        <v>2.5</v>
      </c>
      <c r="AL990" s="13">
        <f t="shared" si="78"/>
        <v>1</v>
      </c>
      <c r="AM990" s="14">
        <v>1.09E-2</v>
      </c>
      <c r="AN990" s="14">
        <v>3.0249000000000001</v>
      </c>
      <c r="AO990" s="13">
        <f t="shared" si="75"/>
        <v>0.17424295598865394</v>
      </c>
      <c r="AQ990" s="12">
        <f t="shared" si="79"/>
        <v>2.5000000000000001E-2</v>
      </c>
    </row>
    <row r="991" spans="1:43" ht="12.75" customHeight="1" x14ac:dyDescent="0.2">
      <c r="A991" s="6">
        <v>148</v>
      </c>
      <c r="B991" s="6">
        <v>1</v>
      </c>
      <c r="C991" s="7">
        <v>39862</v>
      </c>
      <c r="D991" s="6" t="s">
        <v>151</v>
      </c>
      <c r="E991" s="8" t="s">
        <v>266</v>
      </c>
      <c r="F991" s="9" t="s">
        <v>267</v>
      </c>
      <c r="G991" s="9" t="s">
        <v>268</v>
      </c>
      <c r="H991" s="9" t="s">
        <v>205</v>
      </c>
      <c r="I991" s="6" t="s">
        <v>100</v>
      </c>
      <c r="J991" s="6">
        <v>1</v>
      </c>
      <c r="K991" s="6">
        <v>4</v>
      </c>
      <c r="L991" s="6" t="s">
        <v>156</v>
      </c>
      <c r="M991" s="6" t="s">
        <v>269</v>
      </c>
      <c r="P991" s="10">
        <v>15</v>
      </c>
      <c r="Q991" s="10" t="str">
        <f t="shared" si="76"/>
        <v>10-15</v>
      </c>
      <c r="R991" s="6" t="s">
        <v>52</v>
      </c>
      <c r="S991" s="6">
        <v>5</v>
      </c>
      <c r="T991" s="16" t="s">
        <v>122</v>
      </c>
      <c r="U991" s="16" t="s">
        <v>75</v>
      </c>
      <c r="V991" s="16" t="s">
        <v>107</v>
      </c>
      <c r="W991" s="16" t="s">
        <v>56</v>
      </c>
      <c r="X991" s="6"/>
      <c r="Y991" s="6" t="s">
        <v>57</v>
      </c>
      <c r="Z991" s="6" t="s">
        <v>61</v>
      </c>
      <c r="AA991" s="11">
        <v>1</v>
      </c>
      <c r="AJ991" s="12">
        <f t="shared" si="77"/>
        <v>2.5</v>
      </c>
      <c r="AL991" s="13">
        <f t="shared" si="78"/>
        <v>1</v>
      </c>
      <c r="AM991" s="14">
        <v>9.2999999999999992E-3</v>
      </c>
      <c r="AN991" s="14">
        <v>3.03</v>
      </c>
      <c r="AO991" s="13">
        <f t="shared" si="75"/>
        <v>0.14936236267050898</v>
      </c>
      <c r="AQ991" s="12">
        <f t="shared" si="79"/>
        <v>2.5000000000000001E-2</v>
      </c>
    </row>
    <row r="992" spans="1:43" ht="12.75" customHeight="1" x14ac:dyDescent="0.2">
      <c r="A992" s="6">
        <v>148</v>
      </c>
      <c r="B992" s="6">
        <v>1</v>
      </c>
      <c r="C992" s="7">
        <v>39862</v>
      </c>
      <c r="D992" s="6" t="s">
        <v>151</v>
      </c>
      <c r="E992" s="8" t="s">
        <v>266</v>
      </c>
      <c r="F992" s="9" t="s">
        <v>267</v>
      </c>
      <c r="G992" s="9" t="s">
        <v>268</v>
      </c>
      <c r="H992" s="9" t="s">
        <v>205</v>
      </c>
      <c r="I992" s="6" t="s">
        <v>100</v>
      </c>
      <c r="J992" s="6">
        <v>1</v>
      </c>
      <c r="K992" s="6">
        <v>4</v>
      </c>
      <c r="L992" s="6" t="s">
        <v>156</v>
      </c>
      <c r="M992" s="6" t="s">
        <v>269</v>
      </c>
      <c r="P992" s="10">
        <v>15</v>
      </c>
      <c r="Q992" s="10" t="str">
        <f t="shared" si="76"/>
        <v>10-15</v>
      </c>
      <c r="R992" s="6" t="s">
        <v>52</v>
      </c>
      <c r="S992" s="6">
        <v>6</v>
      </c>
      <c r="T992" t="s">
        <v>59</v>
      </c>
      <c r="U992" t="s">
        <v>54</v>
      </c>
      <c r="V992" t="s">
        <v>60</v>
      </c>
      <c r="W992" t="s">
        <v>56</v>
      </c>
      <c r="X992" s="6"/>
      <c r="Y992" s="10" t="s">
        <v>57</v>
      </c>
      <c r="Z992" s="10" t="s">
        <v>61</v>
      </c>
      <c r="AA992" s="11">
        <v>1</v>
      </c>
      <c r="AJ992" s="12">
        <f t="shared" si="77"/>
        <v>2.5</v>
      </c>
      <c r="AL992" s="13">
        <f t="shared" si="78"/>
        <v>1</v>
      </c>
      <c r="AM992" s="14">
        <v>8.6999999999999994E-3</v>
      </c>
      <c r="AN992" s="14">
        <v>3.202</v>
      </c>
      <c r="AO992" s="13">
        <f t="shared" si="75"/>
        <v>0.16357734705077065</v>
      </c>
      <c r="AQ992" s="12">
        <f t="shared" si="79"/>
        <v>2.5000000000000001E-2</v>
      </c>
    </row>
    <row r="993" spans="1:46" ht="12.75" customHeight="1" x14ac:dyDescent="0.2">
      <c r="A993" s="6">
        <v>149</v>
      </c>
      <c r="B993" s="6">
        <v>1</v>
      </c>
      <c r="C993" s="7">
        <v>39862</v>
      </c>
      <c r="D993" s="6" t="s">
        <v>151</v>
      </c>
      <c r="E993" s="8" t="s">
        <v>266</v>
      </c>
      <c r="F993" s="9" t="s">
        <v>267</v>
      </c>
      <c r="G993" s="9" t="s">
        <v>268</v>
      </c>
      <c r="H993" s="9" t="s">
        <v>205</v>
      </c>
      <c r="I993" s="6" t="s">
        <v>100</v>
      </c>
      <c r="J993" s="6">
        <v>1</v>
      </c>
      <c r="K993" s="6">
        <v>5</v>
      </c>
      <c r="L993" s="6" t="s">
        <v>156</v>
      </c>
      <c r="M993" s="6" t="s">
        <v>269</v>
      </c>
      <c r="P993" s="10">
        <v>15</v>
      </c>
      <c r="Q993" s="10" t="str">
        <f t="shared" si="76"/>
        <v>10-15</v>
      </c>
      <c r="R993" s="6" t="s">
        <v>52</v>
      </c>
      <c r="S993" s="6">
        <v>1</v>
      </c>
      <c r="T993" t="s">
        <v>74</v>
      </c>
      <c r="U993" s="16" t="s">
        <v>75</v>
      </c>
      <c r="V993" t="s">
        <v>76</v>
      </c>
      <c r="W993" t="s">
        <v>56</v>
      </c>
      <c r="X993" s="6"/>
      <c r="Y993" s="10" t="s">
        <v>77</v>
      </c>
      <c r="Z993" s="10" t="s">
        <v>64</v>
      </c>
      <c r="AD993" s="11">
        <v>1</v>
      </c>
      <c r="AJ993" s="12">
        <f t="shared" si="77"/>
        <v>25</v>
      </c>
      <c r="AL993" s="13">
        <f t="shared" si="78"/>
        <v>1</v>
      </c>
      <c r="AM993" s="14">
        <v>2.06E-2</v>
      </c>
      <c r="AN993" s="14">
        <v>2.8980000000000001</v>
      </c>
      <c r="AO993" s="13">
        <f t="shared" si="75"/>
        <v>231.79142503651909</v>
      </c>
      <c r="AQ993" s="12">
        <f t="shared" si="79"/>
        <v>2.5000000000000001E-2</v>
      </c>
    </row>
    <row r="994" spans="1:46" ht="12.75" customHeight="1" x14ac:dyDescent="0.2">
      <c r="A994" s="6">
        <v>149</v>
      </c>
      <c r="B994" s="6">
        <v>1</v>
      </c>
      <c r="C994" s="7">
        <v>39862</v>
      </c>
      <c r="D994" s="6" t="s">
        <v>151</v>
      </c>
      <c r="E994" s="8" t="s">
        <v>266</v>
      </c>
      <c r="F994" s="9" t="s">
        <v>267</v>
      </c>
      <c r="G994" s="9" t="s">
        <v>268</v>
      </c>
      <c r="H994" s="9" t="s">
        <v>205</v>
      </c>
      <c r="I994" s="6" t="s">
        <v>100</v>
      </c>
      <c r="J994" s="6">
        <v>1</v>
      </c>
      <c r="K994" s="6">
        <v>5</v>
      </c>
      <c r="L994" s="6" t="s">
        <v>156</v>
      </c>
      <c r="M994" s="6" t="s">
        <v>269</v>
      </c>
      <c r="P994" s="10">
        <v>15</v>
      </c>
      <c r="Q994" s="10" t="str">
        <f t="shared" si="76"/>
        <v>10-15</v>
      </c>
      <c r="R994" s="6" t="s">
        <v>52</v>
      </c>
      <c r="S994" s="6">
        <v>2</v>
      </c>
      <c r="T994" s="6" t="s">
        <v>128</v>
      </c>
      <c r="U994" t="s">
        <v>54</v>
      </c>
      <c r="V994" t="s">
        <v>55</v>
      </c>
      <c r="W994" t="s">
        <v>56</v>
      </c>
      <c r="X994"/>
      <c r="Y994" s="6" t="s">
        <v>57</v>
      </c>
      <c r="Z994" s="6" t="s">
        <v>64</v>
      </c>
      <c r="AD994" s="11">
        <v>1</v>
      </c>
      <c r="AJ994" s="12">
        <f t="shared" si="77"/>
        <v>25</v>
      </c>
      <c r="AL994" s="13">
        <f t="shared" si="78"/>
        <v>1</v>
      </c>
      <c r="AM994" s="14">
        <v>1.1900000000000001E-2</v>
      </c>
      <c r="AN994" s="14">
        <v>3.093</v>
      </c>
      <c r="AO994" s="13">
        <f t="shared" si="75"/>
        <v>250.8276493884245</v>
      </c>
      <c r="AQ994" s="12">
        <f t="shared" si="79"/>
        <v>2.5000000000000001E-2</v>
      </c>
    </row>
    <row r="995" spans="1:46" ht="12.75" customHeight="1" x14ac:dyDescent="0.2">
      <c r="A995" s="6">
        <v>149</v>
      </c>
      <c r="B995" s="6">
        <v>1</v>
      </c>
      <c r="C995" s="7">
        <v>39862</v>
      </c>
      <c r="D995" s="6" t="s">
        <v>151</v>
      </c>
      <c r="E995" s="8" t="s">
        <v>266</v>
      </c>
      <c r="F995" s="9" t="s">
        <v>267</v>
      </c>
      <c r="G995" s="9" t="s">
        <v>268</v>
      </c>
      <c r="H995" s="9" t="s">
        <v>205</v>
      </c>
      <c r="I995" s="6" t="s">
        <v>100</v>
      </c>
      <c r="J995" s="6">
        <v>1</v>
      </c>
      <c r="K995" s="6">
        <v>5</v>
      </c>
      <c r="L995" s="6" t="s">
        <v>156</v>
      </c>
      <c r="M995" s="6" t="s">
        <v>269</v>
      </c>
      <c r="P995" s="10">
        <v>15</v>
      </c>
      <c r="Q995" s="10" t="str">
        <f t="shared" si="76"/>
        <v>10-15</v>
      </c>
      <c r="R995" s="6" t="s">
        <v>52</v>
      </c>
      <c r="S995" s="6">
        <v>3</v>
      </c>
      <c r="T995" t="s">
        <v>53</v>
      </c>
      <c r="U995" t="s">
        <v>54</v>
      </c>
      <c r="V995" t="s">
        <v>55</v>
      </c>
      <c r="W995" t="s">
        <v>56</v>
      </c>
      <c r="X995" s="6"/>
      <c r="Y995" s="6" t="s">
        <v>57</v>
      </c>
      <c r="Z995" s="6" t="s">
        <v>58</v>
      </c>
      <c r="AB995" s="11">
        <v>1</v>
      </c>
      <c r="AJ995" s="12">
        <f t="shared" si="77"/>
        <v>7.5</v>
      </c>
      <c r="AL995" s="13">
        <f t="shared" si="78"/>
        <v>1</v>
      </c>
      <c r="AM995" s="14">
        <v>9.2999999999999992E-3</v>
      </c>
      <c r="AN995" s="14">
        <v>3.07</v>
      </c>
      <c r="AO995" s="13">
        <f t="shared" si="75"/>
        <v>4.5177378560589574</v>
      </c>
      <c r="AQ995" s="12">
        <f t="shared" si="79"/>
        <v>2.5000000000000001E-2</v>
      </c>
    </row>
    <row r="996" spans="1:46" ht="12.75" customHeight="1" x14ac:dyDescent="0.2">
      <c r="A996" s="6">
        <v>149</v>
      </c>
      <c r="B996" s="6">
        <v>1</v>
      </c>
      <c r="C996" s="7">
        <v>39862</v>
      </c>
      <c r="D996" s="6" t="s">
        <v>151</v>
      </c>
      <c r="E996" s="8" t="s">
        <v>266</v>
      </c>
      <c r="F996" s="9" t="s">
        <v>267</v>
      </c>
      <c r="G996" s="9" t="s">
        <v>268</v>
      </c>
      <c r="H996" s="9" t="s">
        <v>205</v>
      </c>
      <c r="I996" s="6" t="s">
        <v>100</v>
      </c>
      <c r="J996" s="6">
        <v>1</v>
      </c>
      <c r="K996" s="6">
        <v>5</v>
      </c>
      <c r="L996" s="6" t="s">
        <v>156</v>
      </c>
      <c r="M996" s="6" t="s">
        <v>269</v>
      </c>
      <c r="P996" s="10">
        <v>15</v>
      </c>
      <c r="Q996" s="10" t="str">
        <f t="shared" si="76"/>
        <v>10-15</v>
      </c>
      <c r="R996" s="6" t="s">
        <v>52</v>
      </c>
      <c r="S996" s="6">
        <v>4</v>
      </c>
      <c r="T996" t="s">
        <v>179</v>
      </c>
      <c r="U996" t="s">
        <v>54</v>
      </c>
      <c r="V996" t="s">
        <v>55</v>
      </c>
      <c r="W996" t="s">
        <v>56</v>
      </c>
      <c r="X996" s="6"/>
      <c r="Y996" s="6" t="s">
        <v>57</v>
      </c>
      <c r="Z996" s="6" t="s">
        <v>58</v>
      </c>
      <c r="AD996" s="11">
        <v>1</v>
      </c>
      <c r="AJ996" s="12">
        <f t="shared" si="77"/>
        <v>25</v>
      </c>
      <c r="AL996" s="13">
        <f t="shared" si="78"/>
        <v>1</v>
      </c>
      <c r="AM996" s="14">
        <v>1.26E-2</v>
      </c>
      <c r="AN996" s="14">
        <v>3.0672999999999999</v>
      </c>
      <c r="AO996" s="13">
        <f t="shared" si="75"/>
        <v>244.49609871054292</v>
      </c>
      <c r="AQ996" s="12">
        <f t="shared" si="79"/>
        <v>2.5000000000000001E-2</v>
      </c>
    </row>
    <row r="997" spans="1:46" ht="12.75" customHeight="1" x14ac:dyDescent="0.2">
      <c r="A997" s="6">
        <v>149</v>
      </c>
      <c r="B997" s="6">
        <v>1</v>
      </c>
      <c r="C997" s="7">
        <v>39862</v>
      </c>
      <c r="D997" s="6" t="s">
        <v>151</v>
      </c>
      <c r="E997" s="8" t="s">
        <v>266</v>
      </c>
      <c r="F997" s="9" t="s">
        <v>267</v>
      </c>
      <c r="G997" s="9" t="s">
        <v>268</v>
      </c>
      <c r="H997" s="9" t="s">
        <v>205</v>
      </c>
      <c r="I997" s="6" t="s">
        <v>100</v>
      </c>
      <c r="J997" s="6">
        <v>1</v>
      </c>
      <c r="K997" s="6">
        <v>5</v>
      </c>
      <c r="L997" s="6" t="s">
        <v>156</v>
      </c>
      <c r="M997" s="6" t="s">
        <v>269</v>
      </c>
      <c r="P997" s="10">
        <v>15</v>
      </c>
      <c r="Q997" s="10" t="str">
        <f t="shared" si="76"/>
        <v>10-15</v>
      </c>
      <c r="R997" s="6" t="s">
        <v>52</v>
      </c>
      <c r="S997" s="6">
        <v>5</v>
      </c>
      <c r="T997" s="19" t="s">
        <v>85</v>
      </c>
      <c r="U997" s="6" t="s">
        <v>54</v>
      </c>
      <c r="V997" s="6" t="s">
        <v>86</v>
      </c>
      <c r="W997" s="6" t="s">
        <v>56</v>
      </c>
      <c r="X997" s="6"/>
      <c r="Y997" s="6" t="s">
        <v>57</v>
      </c>
      <c r="Z997" s="6" t="s">
        <v>61</v>
      </c>
      <c r="AA997" s="11">
        <v>2</v>
      </c>
      <c r="AJ997" s="12">
        <f t="shared" si="77"/>
        <v>2.5</v>
      </c>
      <c r="AL997" s="13">
        <f t="shared" si="78"/>
        <v>2</v>
      </c>
      <c r="AM997" s="14">
        <v>8.8999999999999999E-3</v>
      </c>
      <c r="AN997" s="14">
        <v>3</v>
      </c>
      <c r="AO997" s="13">
        <f t="shared" si="75"/>
        <v>0.13906250000000001</v>
      </c>
      <c r="AQ997" s="12">
        <f t="shared" si="79"/>
        <v>0.05</v>
      </c>
    </row>
    <row r="998" spans="1:46" ht="12.75" customHeight="1" x14ac:dyDescent="0.2">
      <c r="A998" s="6">
        <v>149</v>
      </c>
      <c r="B998" s="6">
        <v>1</v>
      </c>
      <c r="C998" s="7">
        <v>39862</v>
      </c>
      <c r="D998" s="6" t="s">
        <v>151</v>
      </c>
      <c r="E998" s="8" t="s">
        <v>266</v>
      </c>
      <c r="F998" s="9" t="s">
        <v>267</v>
      </c>
      <c r="G998" s="9" t="s">
        <v>268</v>
      </c>
      <c r="H998" s="9" t="s">
        <v>205</v>
      </c>
      <c r="I998" s="6" t="s">
        <v>100</v>
      </c>
      <c r="J998" s="6">
        <v>1</v>
      </c>
      <c r="K998" s="6">
        <v>5</v>
      </c>
      <c r="L998" s="6" t="s">
        <v>156</v>
      </c>
      <c r="M998" s="6" t="s">
        <v>269</v>
      </c>
      <c r="P998" s="10">
        <v>15</v>
      </c>
      <c r="Q998" s="10" t="str">
        <f t="shared" si="76"/>
        <v>10-15</v>
      </c>
      <c r="R998" s="6" t="s">
        <v>52</v>
      </c>
      <c r="S998" s="6">
        <v>6</v>
      </c>
      <c r="T998" t="s">
        <v>78</v>
      </c>
      <c r="U998" s="16" t="s">
        <v>75</v>
      </c>
      <c r="V998" t="s">
        <v>79</v>
      </c>
      <c r="W998" t="s">
        <v>56</v>
      </c>
      <c r="X998" s="6"/>
      <c r="Y998" s="10" t="s">
        <v>57</v>
      </c>
      <c r="Z998" s="10" t="s">
        <v>61</v>
      </c>
      <c r="AA998" s="11">
        <v>1</v>
      </c>
      <c r="AJ998" s="12">
        <f t="shared" si="77"/>
        <v>2.5</v>
      </c>
      <c r="AL998" s="13">
        <f t="shared" si="78"/>
        <v>1</v>
      </c>
      <c r="AM998" s="14">
        <v>1.09E-2</v>
      </c>
      <c r="AN998" s="14">
        <v>3.0249000000000001</v>
      </c>
      <c r="AO998" s="13">
        <f t="shared" ref="AO998:AO1061" si="80">AM998*(AJ998^AN998)</f>
        <v>0.17424295598865394</v>
      </c>
      <c r="AQ998" s="12">
        <f t="shared" si="79"/>
        <v>2.5000000000000001E-2</v>
      </c>
    </row>
    <row r="999" spans="1:46" ht="12.75" customHeight="1" x14ac:dyDescent="0.2">
      <c r="A999" s="6">
        <v>46</v>
      </c>
      <c r="B999" s="6">
        <v>3</v>
      </c>
      <c r="C999" s="7">
        <v>39875</v>
      </c>
      <c r="D999" s="6" t="s">
        <v>271</v>
      </c>
      <c r="E999" s="8" t="s">
        <v>272</v>
      </c>
      <c r="F999" s="9" t="s">
        <v>273</v>
      </c>
      <c r="G999" s="9" t="s">
        <v>154</v>
      </c>
      <c r="H999" s="9" t="s">
        <v>274</v>
      </c>
      <c r="I999" s="6" t="s">
        <v>49</v>
      </c>
      <c r="J999" s="6">
        <v>4</v>
      </c>
      <c r="K999" s="6">
        <v>1</v>
      </c>
      <c r="L999" s="6" t="s">
        <v>50</v>
      </c>
      <c r="M999" s="6" t="s">
        <v>177</v>
      </c>
      <c r="N999" s="6"/>
      <c r="O999" s="6"/>
      <c r="P999" s="10">
        <v>3</v>
      </c>
      <c r="Q999" s="10" t="str">
        <f t="shared" si="76"/>
        <v>0-5</v>
      </c>
      <c r="R999" s="6" t="s">
        <v>102</v>
      </c>
      <c r="S999" s="6">
        <v>1</v>
      </c>
      <c r="T999" s="16" t="s">
        <v>160</v>
      </c>
      <c r="U999" t="s">
        <v>54</v>
      </c>
      <c r="V999" s="16" t="s">
        <v>63</v>
      </c>
      <c r="W999" s="16" t="s">
        <v>56</v>
      </c>
      <c r="X999" s="6"/>
      <c r="Y999" s="6" t="s">
        <v>57</v>
      </c>
      <c r="Z999" s="6" t="s">
        <v>58</v>
      </c>
      <c r="AA999" s="11">
        <v>5</v>
      </c>
      <c r="AB999" s="11">
        <v>1</v>
      </c>
      <c r="AC999" s="11">
        <v>3</v>
      </c>
      <c r="AJ999" s="12">
        <f t="shared" si="77"/>
        <v>7.2222222222222223</v>
      </c>
      <c r="AK999" s="14">
        <f>AJ999/1.11359</f>
        <v>6.4855307808279727</v>
      </c>
      <c r="AL999" s="13">
        <f t="shared" si="78"/>
        <v>9</v>
      </c>
      <c r="AM999" s="14">
        <v>1.4800000000000001E-2</v>
      </c>
      <c r="AN999" s="14">
        <v>3.1669999999999998</v>
      </c>
      <c r="AO999" s="13">
        <f t="shared" si="80"/>
        <v>7.7566159419364675</v>
      </c>
      <c r="AQ999" s="12">
        <f t="shared" si="79"/>
        <v>0.22500000000000001</v>
      </c>
      <c r="AT999" s="23"/>
    </row>
    <row r="1000" spans="1:46" ht="12.75" customHeight="1" x14ac:dyDescent="0.2">
      <c r="A1000" s="6">
        <v>46</v>
      </c>
      <c r="B1000" s="6">
        <v>3</v>
      </c>
      <c r="C1000" s="7">
        <v>39875</v>
      </c>
      <c r="D1000" s="6" t="s">
        <v>271</v>
      </c>
      <c r="E1000" s="8" t="s">
        <v>272</v>
      </c>
      <c r="F1000" s="9" t="s">
        <v>273</v>
      </c>
      <c r="G1000" s="9" t="s">
        <v>154</v>
      </c>
      <c r="H1000" s="9" t="s">
        <v>274</v>
      </c>
      <c r="I1000" s="6" t="s">
        <v>49</v>
      </c>
      <c r="J1000" s="6">
        <v>4</v>
      </c>
      <c r="K1000" s="6">
        <v>1</v>
      </c>
      <c r="L1000" s="6" t="s">
        <v>50</v>
      </c>
      <c r="M1000" s="6" t="s">
        <v>177</v>
      </c>
      <c r="N1000" s="6"/>
      <c r="O1000" s="6"/>
      <c r="P1000" s="10">
        <v>3</v>
      </c>
      <c r="Q1000" s="10" t="str">
        <f t="shared" si="76"/>
        <v>0-5</v>
      </c>
      <c r="R1000" s="6" t="s">
        <v>102</v>
      </c>
      <c r="S1000" s="6">
        <v>2</v>
      </c>
      <c r="T1000" t="s">
        <v>161</v>
      </c>
      <c r="U1000" t="s">
        <v>162</v>
      </c>
      <c r="V1000" t="s">
        <v>163</v>
      </c>
      <c r="W1000" s="20" t="s">
        <v>56</v>
      </c>
      <c r="X1000" s="6"/>
      <c r="Y1000" s="10" t="s">
        <v>57</v>
      </c>
      <c r="Z1000" s="10" t="s">
        <v>61</v>
      </c>
      <c r="AB1000" s="11">
        <v>1</v>
      </c>
      <c r="AC1000" s="11">
        <v>3</v>
      </c>
      <c r="AJ1000" s="12">
        <f t="shared" si="77"/>
        <v>13.125</v>
      </c>
      <c r="AL1000" s="13">
        <f t="shared" si="78"/>
        <v>4</v>
      </c>
      <c r="AM1000" s="14">
        <v>1.9300000000000001E-2</v>
      </c>
      <c r="AN1000" s="14">
        <v>2.96</v>
      </c>
      <c r="AO1000" s="13">
        <f t="shared" si="80"/>
        <v>39.366905051744403</v>
      </c>
      <c r="AQ1000" s="12">
        <f t="shared" si="79"/>
        <v>0.1</v>
      </c>
      <c r="AT1000" s="23"/>
    </row>
    <row r="1001" spans="1:46" ht="12.75" customHeight="1" x14ac:dyDescent="0.2">
      <c r="A1001" s="6">
        <v>46</v>
      </c>
      <c r="B1001" s="6">
        <v>3</v>
      </c>
      <c r="C1001" s="7">
        <v>39875</v>
      </c>
      <c r="D1001" s="6" t="s">
        <v>271</v>
      </c>
      <c r="E1001" s="8" t="s">
        <v>272</v>
      </c>
      <c r="F1001" s="9" t="s">
        <v>273</v>
      </c>
      <c r="G1001" s="9" t="s">
        <v>154</v>
      </c>
      <c r="H1001" s="9" t="s">
        <v>274</v>
      </c>
      <c r="I1001" s="6" t="s">
        <v>49</v>
      </c>
      <c r="J1001" s="6">
        <v>4</v>
      </c>
      <c r="K1001" s="6">
        <v>1</v>
      </c>
      <c r="L1001" s="6" t="s">
        <v>50</v>
      </c>
      <c r="M1001" s="6" t="s">
        <v>177</v>
      </c>
      <c r="N1001" s="6"/>
      <c r="O1001" s="6"/>
      <c r="P1001" s="10">
        <v>3</v>
      </c>
      <c r="Q1001" s="10" t="str">
        <f t="shared" si="76"/>
        <v>0-5</v>
      </c>
      <c r="R1001" s="6" t="s">
        <v>102</v>
      </c>
      <c r="S1001" s="6">
        <v>3</v>
      </c>
      <c r="T1001" s="20" t="s">
        <v>178</v>
      </c>
      <c r="U1001" s="16" t="s">
        <v>75</v>
      </c>
      <c r="V1001" t="s">
        <v>163</v>
      </c>
      <c r="W1001" t="s">
        <v>56</v>
      </c>
      <c r="X1001" s="6"/>
      <c r="Y1001" s="6" t="s">
        <v>57</v>
      </c>
      <c r="Z1001" s="6" t="s">
        <v>61</v>
      </c>
      <c r="AA1001" s="11">
        <v>5</v>
      </c>
      <c r="AJ1001" s="12">
        <f t="shared" si="77"/>
        <v>2.5</v>
      </c>
      <c r="AL1001" s="13">
        <f t="shared" si="78"/>
        <v>5</v>
      </c>
      <c r="AM1001" s="14">
        <v>2.46E-2</v>
      </c>
      <c r="AN1001" s="14">
        <v>2.85</v>
      </c>
      <c r="AO1001" s="13">
        <f t="shared" si="80"/>
        <v>0.33501490681144003</v>
      </c>
      <c r="AP1001" s="13">
        <f>AO1001*AL1001</f>
        <v>1.6750745340572002</v>
      </c>
      <c r="AQ1001" s="12">
        <f t="shared" si="79"/>
        <v>0.125</v>
      </c>
      <c r="AT1001" s="23"/>
    </row>
    <row r="1002" spans="1:46" ht="12.75" customHeight="1" x14ac:dyDescent="0.2">
      <c r="A1002" s="6">
        <v>46</v>
      </c>
      <c r="B1002" s="6">
        <v>3</v>
      </c>
      <c r="C1002" s="7">
        <v>39875</v>
      </c>
      <c r="D1002" s="6" t="s">
        <v>271</v>
      </c>
      <c r="E1002" s="8" t="s">
        <v>272</v>
      </c>
      <c r="F1002" s="9" t="s">
        <v>273</v>
      </c>
      <c r="G1002" s="9" t="s">
        <v>154</v>
      </c>
      <c r="H1002" s="9" t="s">
        <v>274</v>
      </c>
      <c r="I1002" s="6" t="s">
        <v>49</v>
      </c>
      <c r="J1002" s="6">
        <v>4</v>
      </c>
      <c r="K1002" s="6">
        <v>1</v>
      </c>
      <c r="L1002" s="6" t="s">
        <v>50</v>
      </c>
      <c r="M1002" s="6" t="s">
        <v>177</v>
      </c>
      <c r="N1002" s="6"/>
      <c r="O1002" s="6"/>
      <c r="P1002" s="10">
        <v>3</v>
      </c>
      <c r="Q1002" s="10" t="str">
        <f t="shared" si="76"/>
        <v>0-5</v>
      </c>
      <c r="R1002" s="6" t="s">
        <v>102</v>
      </c>
      <c r="S1002" s="6">
        <v>4</v>
      </c>
      <c r="T1002" t="s">
        <v>139</v>
      </c>
      <c r="U1002" t="s">
        <v>54</v>
      </c>
      <c r="V1002" t="s">
        <v>63</v>
      </c>
      <c r="W1002" t="s">
        <v>56</v>
      </c>
      <c r="X1002" s="6"/>
      <c r="Y1002" s="6" t="s">
        <v>57</v>
      </c>
      <c r="Z1002" s="6" t="s">
        <v>58</v>
      </c>
      <c r="AC1002" s="11">
        <v>25</v>
      </c>
      <c r="AJ1002" s="12">
        <f t="shared" si="77"/>
        <v>15</v>
      </c>
      <c r="AK1002">
        <f>AJ1002/1.15476</f>
        <v>12.9897121479788</v>
      </c>
      <c r="AL1002" s="13">
        <f t="shared" si="78"/>
        <v>25</v>
      </c>
      <c r="AM1002" s="14">
        <v>3.9E-2</v>
      </c>
      <c r="AN1002" s="14">
        <v>2.91</v>
      </c>
      <c r="AO1002" s="13">
        <f t="shared" si="80"/>
        <v>103.15497327409354</v>
      </c>
      <c r="AQ1002" s="12">
        <f t="shared" si="79"/>
        <v>0.625</v>
      </c>
      <c r="AT1002" s="23"/>
    </row>
    <row r="1003" spans="1:46" ht="12.75" customHeight="1" x14ac:dyDescent="0.2">
      <c r="A1003" s="6">
        <v>46</v>
      </c>
      <c r="B1003" s="6">
        <v>3</v>
      </c>
      <c r="C1003" s="7">
        <v>39875</v>
      </c>
      <c r="D1003" s="6" t="s">
        <v>271</v>
      </c>
      <c r="E1003" s="8" t="s">
        <v>272</v>
      </c>
      <c r="F1003" s="9" t="s">
        <v>273</v>
      </c>
      <c r="G1003" s="9" t="s">
        <v>154</v>
      </c>
      <c r="H1003" s="9" t="s">
        <v>274</v>
      </c>
      <c r="I1003" s="6" t="s">
        <v>49</v>
      </c>
      <c r="J1003" s="6">
        <v>4</v>
      </c>
      <c r="K1003" s="6">
        <v>1</v>
      </c>
      <c r="L1003" s="6" t="s">
        <v>50</v>
      </c>
      <c r="M1003" s="6" t="s">
        <v>177</v>
      </c>
      <c r="N1003" s="6"/>
      <c r="O1003" s="6"/>
      <c r="P1003" s="10">
        <v>3</v>
      </c>
      <c r="Q1003" s="10" t="str">
        <f t="shared" si="76"/>
        <v>0-5</v>
      </c>
      <c r="R1003" s="6" t="s">
        <v>102</v>
      </c>
      <c r="S1003" s="6">
        <v>5</v>
      </c>
      <c r="T1003" t="s">
        <v>140</v>
      </c>
      <c r="U1003" t="s">
        <v>66</v>
      </c>
      <c r="V1003" t="s">
        <v>119</v>
      </c>
      <c r="W1003" t="s">
        <v>56</v>
      </c>
      <c r="X1003" s="6"/>
      <c r="Y1003" s="6" t="s">
        <v>57</v>
      </c>
      <c r="Z1003" s="6" t="s">
        <v>61</v>
      </c>
      <c r="AA1003" s="30"/>
      <c r="AB1003" s="30"/>
      <c r="AC1003" s="30">
        <v>10</v>
      </c>
      <c r="AD1003" s="30"/>
      <c r="AE1003" s="30"/>
      <c r="AF1003" s="30"/>
      <c r="AG1003" s="30"/>
      <c r="AH1003" s="30"/>
      <c r="AI1003" s="30"/>
      <c r="AJ1003" s="12">
        <f t="shared" si="77"/>
        <v>15</v>
      </c>
      <c r="AK1003" s="14">
        <f>AJ1003/1.03416</f>
        <v>14.504525411928523</v>
      </c>
      <c r="AL1003" s="13">
        <f t="shared" si="78"/>
        <v>10</v>
      </c>
      <c r="AM1003" s="14">
        <v>2.2499999999999999E-2</v>
      </c>
      <c r="AN1003" s="14">
        <v>3</v>
      </c>
      <c r="AO1003" s="13">
        <f t="shared" si="80"/>
        <v>75.9375</v>
      </c>
      <c r="AP1003" s="31"/>
      <c r="AQ1003" s="12">
        <f t="shared" si="79"/>
        <v>0.25</v>
      </c>
      <c r="AS1003" s="6"/>
      <c r="AT1003" s="23"/>
    </row>
    <row r="1004" spans="1:46" ht="12.75" customHeight="1" x14ac:dyDescent="0.2">
      <c r="A1004" s="6">
        <v>46</v>
      </c>
      <c r="B1004" s="6">
        <v>3</v>
      </c>
      <c r="C1004" s="7">
        <v>39875</v>
      </c>
      <c r="D1004" s="6" t="s">
        <v>271</v>
      </c>
      <c r="E1004" s="8" t="s">
        <v>272</v>
      </c>
      <c r="F1004" s="9" t="s">
        <v>273</v>
      </c>
      <c r="G1004" s="9" t="s">
        <v>154</v>
      </c>
      <c r="H1004" s="9" t="s">
        <v>274</v>
      </c>
      <c r="I1004" s="6" t="s">
        <v>49</v>
      </c>
      <c r="J1004" s="6">
        <v>4</v>
      </c>
      <c r="K1004" s="6">
        <v>1</v>
      </c>
      <c r="L1004" s="6" t="s">
        <v>50</v>
      </c>
      <c r="M1004" s="6" t="s">
        <v>177</v>
      </c>
      <c r="N1004" s="6"/>
      <c r="O1004" s="6"/>
      <c r="P1004" s="10">
        <v>3</v>
      </c>
      <c r="Q1004" s="10" t="str">
        <f t="shared" si="76"/>
        <v>0-5</v>
      </c>
      <c r="R1004" s="6" t="s">
        <v>102</v>
      </c>
      <c r="S1004" s="6">
        <v>6</v>
      </c>
      <c r="T1004" s="19" t="s">
        <v>93</v>
      </c>
      <c r="U1004" s="6" t="s">
        <v>54</v>
      </c>
      <c r="V1004" s="6" t="s">
        <v>94</v>
      </c>
      <c r="W1004" s="6" t="s">
        <v>95</v>
      </c>
      <c r="X1004" s="6"/>
      <c r="Y1004" s="6" t="s">
        <v>57</v>
      </c>
      <c r="Z1004" s="6" t="s">
        <v>58</v>
      </c>
      <c r="AD1004" s="11">
        <v>1</v>
      </c>
      <c r="AJ1004" s="12">
        <f t="shared" si="77"/>
        <v>25</v>
      </c>
      <c r="AL1004" s="13">
        <f t="shared" si="78"/>
        <v>1</v>
      </c>
      <c r="AM1004" s="14">
        <v>7.9000000000000008E-3</v>
      </c>
      <c r="AN1004" s="14">
        <v>3.0760000000000001</v>
      </c>
      <c r="AO1004" s="13">
        <f t="shared" si="80"/>
        <v>157.64875958225977</v>
      </c>
      <c r="AQ1004" s="12">
        <f t="shared" si="79"/>
        <v>2.5000000000000001E-2</v>
      </c>
      <c r="AT1004" s="23"/>
    </row>
    <row r="1005" spans="1:46" s="17" customFormat="1" ht="12.75" customHeight="1" x14ac:dyDescent="0.2">
      <c r="A1005" s="6">
        <v>46</v>
      </c>
      <c r="B1005" s="6">
        <v>3</v>
      </c>
      <c r="C1005" s="7">
        <v>39875</v>
      </c>
      <c r="D1005" s="6" t="s">
        <v>271</v>
      </c>
      <c r="E1005" s="8" t="s">
        <v>272</v>
      </c>
      <c r="F1005" s="9" t="s">
        <v>273</v>
      </c>
      <c r="G1005" s="9" t="s">
        <v>154</v>
      </c>
      <c r="H1005" s="9" t="s">
        <v>274</v>
      </c>
      <c r="I1005" s="6" t="s">
        <v>49</v>
      </c>
      <c r="J1005" s="6">
        <v>4</v>
      </c>
      <c r="K1005" s="6">
        <v>1</v>
      </c>
      <c r="L1005" s="6" t="s">
        <v>50</v>
      </c>
      <c r="M1005" s="6" t="s">
        <v>177</v>
      </c>
      <c r="N1005" s="6"/>
      <c r="O1005" s="6"/>
      <c r="P1005" s="10">
        <v>3</v>
      </c>
      <c r="Q1005" s="10" t="str">
        <f t="shared" si="76"/>
        <v>0-5</v>
      </c>
      <c r="R1005" s="6" t="s">
        <v>102</v>
      </c>
      <c r="S1005" s="6">
        <v>7</v>
      </c>
      <c r="T1005" t="s">
        <v>184</v>
      </c>
      <c r="U1005" t="s">
        <v>66</v>
      </c>
      <c r="V1005" t="s">
        <v>119</v>
      </c>
      <c r="W1005" t="s">
        <v>56</v>
      </c>
      <c r="X1005" s="6"/>
      <c r="Y1005" s="6" t="s">
        <v>57</v>
      </c>
      <c r="Z1005" s="6" t="s">
        <v>61</v>
      </c>
      <c r="AA1005" s="11">
        <v>2</v>
      </c>
      <c r="AB1005" s="11"/>
      <c r="AC1005" s="11"/>
      <c r="AD1005" s="11"/>
      <c r="AE1005" s="11"/>
      <c r="AF1005" s="11"/>
      <c r="AG1005" s="11"/>
      <c r="AH1005" s="11"/>
      <c r="AI1005" s="11"/>
      <c r="AJ1005" s="12">
        <f t="shared" si="77"/>
        <v>2.5</v>
      </c>
      <c r="AK1005">
        <f>AJ1005/1.04</f>
        <v>2.4038461538461537</v>
      </c>
      <c r="AL1005" s="13">
        <f t="shared" si="78"/>
        <v>2</v>
      </c>
      <c r="AM1005" s="14">
        <v>4.2200000000000001E-2</v>
      </c>
      <c r="AN1005" s="14">
        <v>2.835</v>
      </c>
      <c r="AO1005" s="13">
        <f t="shared" si="80"/>
        <v>0.56685551402708279</v>
      </c>
      <c r="AP1005" s="13"/>
      <c r="AQ1005" s="12">
        <f t="shared" si="79"/>
        <v>0.05</v>
      </c>
      <c r="AR1005" s="12"/>
      <c r="AS1005" s="12"/>
      <c r="AT1005" s="23"/>
    </row>
    <row r="1006" spans="1:46" ht="12.75" customHeight="1" x14ac:dyDescent="0.2">
      <c r="A1006" s="6">
        <v>46</v>
      </c>
      <c r="B1006" s="6">
        <v>3</v>
      </c>
      <c r="C1006" s="7">
        <v>39875</v>
      </c>
      <c r="D1006" s="6" t="s">
        <v>271</v>
      </c>
      <c r="E1006" s="8" t="s">
        <v>272</v>
      </c>
      <c r="F1006" s="9" t="s">
        <v>273</v>
      </c>
      <c r="G1006" s="9" t="s">
        <v>154</v>
      </c>
      <c r="H1006" s="9" t="s">
        <v>274</v>
      </c>
      <c r="I1006" s="6" t="s">
        <v>49</v>
      </c>
      <c r="J1006" s="6">
        <v>4</v>
      </c>
      <c r="K1006" s="6">
        <v>1</v>
      </c>
      <c r="L1006" s="6" t="s">
        <v>50</v>
      </c>
      <c r="M1006" s="6" t="s">
        <v>177</v>
      </c>
      <c r="N1006" s="6"/>
      <c r="O1006" s="6"/>
      <c r="P1006" s="10">
        <v>3</v>
      </c>
      <c r="Q1006" s="10" t="str">
        <f t="shared" si="76"/>
        <v>0-5</v>
      </c>
      <c r="R1006" s="6" t="s">
        <v>102</v>
      </c>
      <c r="S1006" s="6">
        <v>8</v>
      </c>
      <c r="T1006" t="s">
        <v>90</v>
      </c>
      <c r="U1006" t="s">
        <v>66</v>
      </c>
      <c r="V1006" t="s">
        <v>67</v>
      </c>
      <c r="W1006" t="s">
        <v>56</v>
      </c>
      <c r="X1006" s="6"/>
      <c r="Y1006" s="10" t="s">
        <v>57</v>
      </c>
      <c r="Z1006" s="10" t="s">
        <v>58</v>
      </c>
      <c r="AE1006" s="11">
        <v>2</v>
      </c>
      <c r="AJ1006" s="12">
        <f t="shared" si="77"/>
        <v>35</v>
      </c>
      <c r="AL1006" s="13">
        <f t="shared" si="78"/>
        <v>2</v>
      </c>
      <c r="AM1006" s="14">
        <v>1.6199999999999999E-2</v>
      </c>
      <c r="AN1006" s="14">
        <v>3.0251999999999999</v>
      </c>
      <c r="AO1006" s="13">
        <f t="shared" si="80"/>
        <v>759.67819720000477</v>
      </c>
      <c r="AQ1006" s="12">
        <f t="shared" si="79"/>
        <v>0.05</v>
      </c>
      <c r="AT1006" s="23"/>
    </row>
    <row r="1007" spans="1:46" ht="12.75" customHeight="1" x14ac:dyDescent="0.2">
      <c r="A1007" s="6">
        <v>46</v>
      </c>
      <c r="B1007" s="6">
        <v>3</v>
      </c>
      <c r="C1007" s="7">
        <v>39875</v>
      </c>
      <c r="D1007" s="6" t="s">
        <v>271</v>
      </c>
      <c r="E1007" s="8" t="s">
        <v>272</v>
      </c>
      <c r="F1007" s="9" t="s">
        <v>273</v>
      </c>
      <c r="G1007" s="9" t="s">
        <v>154</v>
      </c>
      <c r="H1007" s="9" t="s">
        <v>274</v>
      </c>
      <c r="I1007" s="6" t="s">
        <v>49</v>
      </c>
      <c r="J1007" s="6">
        <v>4</v>
      </c>
      <c r="K1007" s="6">
        <v>1</v>
      </c>
      <c r="L1007" s="6" t="s">
        <v>50</v>
      </c>
      <c r="M1007" s="6" t="s">
        <v>177</v>
      </c>
      <c r="N1007" s="6"/>
      <c r="O1007" s="6"/>
      <c r="P1007" s="10">
        <v>3</v>
      </c>
      <c r="Q1007" s="10" t="str">
        <f t="shared" si="76"/>
        <v>0-5</v>
      </c>
      <c r="R1007" s="6" t="s">
        <v>102</v>
      </c>
      <c r="S1007" s="6">
        <v>9</v>
      </c>
      <c r="T1007" t="s">
        <v>53</v>
      </c>
      <c r="U1007" t="s">
        <v>54</v>
      </c>
      <c r="V1007" t="s">
        <v>55</v>
      </c>
      <c r="W1007" t="s">
        <v>56</v>
      </c>
      <c r="X1007" s="6"/>
      <c r="Y1007" s="6" t="s">
        <v>57</v>
      </c>
      <c r="Z1007" s="6" t="s">
        <v>58</v>
      </c>
      <c r="AB1007" s="11">
        <v>1</v>
      </c>
      <c r="AJ1007" s="12">
        <f t="shared" si="77"/>
        <v>7.5</v>
      </c>
      <c r="AL1007" s="13">
        <f t="shared" si="78"/>
        <v>1</v>
      </c>
      <c r="AM1007" s="14">
        <v>9.2999999999999992E-3</v>
      </c>
      <c r="AN1007" s="14">
        <v>3.07</v>
      </c>
      <c r="AO1007" s="13">
        <f t="shared" si="80"/>
        <v>4.5177378560589574</v>
      </c>
      <c r="AQ1007" s="12">
        <f t="shared" si="79"/>
        <v>2.5000000000000001E-2</v>
      </c>
      <c r="AT1007" s="23"/>
    </row>
    <row r="1008" spans="1:46" ht="12.75" customHeight="1" x14ac:dyDescent="0.2">
      <c r="A1008" s="6">
        <v>46</v>
      </c>
      <c r="B1008" s="6">
        <v>3</v>
      </c>
      <c r="C1008" s="7">
        <v>39875</v>
      </c>
      <c r="D1008" s="6" t="s">
        <v>271</v>
      </c>
      <c r="E1008" s="8" t="s">
        <v>272</v>
      </c>
      <c r="F1008" s="9" t="s">
        <v>273</v>
      </c>
      <c r="G1008" s="9" t="s">
        <v>154</v>
      </c>
      <c r="H1008" s="9" t="s">
        <v>274</v>
      </c>
      <c r="I1008" s="6" t="s">
        <v>49</v>
      </c>
      <c r="J1008" s="6">
        <v>4</v>
      </c>
      <c r="K1008" s="6">
        <v>1</v>
      </c>
      <c r="L1008" s="6" t="s">
        <v>50</v>
      </c>
      <c r="M1008" s="6" t="s">
        <v>177</v>
      </c>
      <c r="N1008" s="6"/>
      <c r="O1008" s="6"/>
      <c r="P1008" s="10">
        <v>3</v>
      </c>
      <c r="Q1008" s="10" t="str">
        <f t="shared" si="76"/>
        <v>0-5</v>
      </c>
      <c r="R1008" s="6" t="s">
        <v>102</v>
      </c>
      <c r="S1008" s="6">
        <v>10</v>
      </c>
      <c r="T1008" s="19" t="s">
        <v>85</v>
      </c>
      <c r="U1008" s="6" t="s">
        <v>54</v>
      </c>
      <c r="V1008" s="6" t="s">
        <v>86</v>
      </c>
      <c r="W1008" s="6" t="s">
        <v>56</v>
      </c>
      <c r="X1008" s="6"/>
      <c r="Y1008" s="6" t="s">
        <v>57</v>
      </c>
      <c r="Z1008" s="6" t="s">
        <v>61</v>
      </c>
      <c r="AA1008" s="30">
        <v>1</v>
      </c>
      <c r="AB1008" s="30"/>
      <c r="AC1008" s="30"/>
      <c r="AD1008" s="30"/>
      <c r="AE1008" s="30"/>
      <c r="AF1008" s="30"/>
      <c r="AG1008" s="30"/>
      <c r="AH1008" s="30"/>
      <c r="AI1008" s="30"/>
      <c r="AJ1008" s="12">
        <f t="shared" si="77"/>
        <v>2.5</v>
      </c>
      <c r="AL1008" s="13">
        <f t="shared" si="78"/>
        <v>1</v>
      </c>
      <c r="AM1008" s="14">
        <v>8.8999999999999999E-3</v>
      </c>
      <c r="AN1008" s="14">
        <v>3</v>
      </c>
      <c r="AO1008" s="13">
        <f t="shared" si="80"/>
        <v>0.13906250000000001</v>
      </c>
      <c r="AP1008" s="31"/>
      <c r="AQ1008" s="12">
        <f t="shared" si="79"/>
        <v>2.5000000000000001E-2</v>
      </c>
      <c r="AS1008" s="6"/>
      <c r="AT1008" s="23"/>
    </row>
    <row r="1009" spans="1:46" ht="12.75" customHeight="1" x14ac:dyDescent="0.2">
      <c r="A1009" s="6">
        <v>46</v>
      </c>
      <c r="B1009" s="6">
        <v>3</v>
      </c>
      <c r="C1009" s="7">
        <v>39875</v>
      </c>
      <c r="D1009" s="6" t="s">
        <v>271</v>
      </c>
      <c r="E1009" s="8" t="s">
        <v>272</v>
      </c>
      <c r="F1009" s="9" t="s">
        <v>273</v>
      </c>
      <c r="G1009" s="9" t="s">
        <v>154</v>
      </c>
      <c r="H1009" s="9" t="s">
        <v>274</v>
      </c>
      <c r="I1009" s="6" t="s">
        <v>49</v>
      </c>
      <c r="J1009" s="6">
        <v>4</v>
      </c>
      <c r="K1009" s="6">
        <v>1</v>
      </c>
      <c r="L1009" s="6" t="s">
        <v>50</v>
      </c>
      <c r="M1009" s="6" t="s">
        <v>177</v>
      </c>
      <c r="N1009" s="6"/>
      <c r="O1009" s="6"/>
      <c r="P1009" s="10">
        <v>3</v>
      </c>
      <c r="Q1009" s="10" t="str">
        <f t="shared" si="76"/>
        <v>0-5</v>
      </c>
      <c r="R1009" s="6" t="s">
        <v>102</v>
      </c>
      <c r="S1009" s="6">
        <v>11</v>
      </c>
      <c r="T1009" t="s">
        <v>257</v>
      </c>
      <c r="U1009" t="s">
        <v>54</v>
      </c>
      <c r="V1009" t="s">
        <v>258</v>
      </c>
      <c r="W1009" t="s">
        <v>56</v>
      </c>
      <c r="X1009" s="6"/>
      <c r="Y1009" s="6" t="s">
        <v>117</v>
      </c>
      <c r="Z1009" s="6" t="s">
        <v>58</v>
      </c>
      <c r="AA1009" s="11">
        <v>1</v>
      </c>
      <c r="AJ1009" s="12">
        <f t="shared" si="77"/>
        <v>2.5</v>
      </c>
      <c r="AL1009" s="13">
        <f t="shared" si="78"/>
        <v>1</v>
      </c>
      <c r="AM1009" s="14">
        <v>9.1000000000000004E-3</v>
      </c>
      <c r="AN1009" s="14">
        <v>3</v>
      </c>
      <c r="AO1009" s="13">
        <f t="shared" si="80"/>
        <v>0.14218749999999999</v>
      </c>
      <c r="AQ1009" s="12">
        <f t="shared" si="79"/>
        <v>2.5000000000000001E-2</v>
      </c>
      <c r="AT1009" s="23"/>
    </row>
    <row r="1010" spans="1:46" ht="12.75" customHeight="1" x14ac:dyDescent="0.2">
      <c r="A1010" s="6">
        <v>47</v>
      </c>
      <c r="B1010" s="6">
        <v>3</v>
      </c>
      <c r="C1010" s="7">
        <v>39875</v>
      </c>
      <c r="D1010" s="6" t="s">
        <v>271</v>
      </c>
      <c r="E1010" s="8" t="s">
        <v>272</v>
      </c>
      <c r="F1010" s="9" t="s">
        <v>273</v>
      </c>
      <c r="G1010" s="9" t="s">
        <v>154</v>
      </c>
      <c r="H1010" s="9" t="s">
        <v>274</v>
      </c>
      <c r="I1010" s="6" t="s">
        <v>49</v>
      </c>
      <c r="J1010" s="6">
        <v>4</v>
      </c>
      <c r="K1010" s="6">
        <v>2</v>
      </c>
      <c r="L1010" s="6" t="s">
        <v>50</v>
      </c>
      <c r="M1010" s="6" t="s">
        <v>177</v>
      </c>
      <c r="N1010" s="6"/>
      <c r="O1010" s="6"/>
      <c r="P1010" s="10">
        <v>3</v>
      </c>
      <c r="Q1010" s="10" t="str">
        <f t="shared" si="76"/>
        <v>0-5</v>
      </c>
      <c r="R1010" s="6" t="s">
        <v>102</v>
      </c>
      <c r="S1010" s="6">
        <v>1</v>
      </c>
      <c r="T1010" t="s">
        <v>161</v>
      </c>
      <c r="U1010" t="s">
        <v>162</v>
      </c>
      <c r="V1010" t="s">
        <v>163</v>
      </c>
      <c r="W1010" s="20" t="s">
        <v>56</v>
      </c>
      <c r="X1010" s="6"/>
      <c r="Y1010" s="10" t="s">
        <v>57</v>
      </c>
      <c r="Z1010" s="10" t="s">
        <v>61</v>
      </c>
      <c r="AB1010" s="11">
        <v>2</v>
      </c>
      <c r="AC1010" s="11">
        <v>2</v>
      </c>
      <c r="AE1010" s="30"/>
      <c r="AJ1010" s="12">
        <f t="shared" si="77"/>
        <v>11.25</v>
      </c>
      <c r="AL1010" s="13">
        <f t="shared" si="78"/>
        <v>4</v>
      </c>
      <c r="AM1010" s="14">
        <v>1.9300000000000001E-2</v>
      </c>
      <c r="AN1010" s="14">
        <v>2.96</v>
      </c>
      <c r="AO1010" s="13">
        <f t="shared" si="80"/>
        <v>24.944153790674463</v>
      </c>
      <c r="AQ1010" s="12">
        <f t="shared" si="79"/>
        <v>0.1</v>
      </c>
      <c r="AT1010" s="23"/>
    </row>
    <row r="1011" spans="1:46" ht="12.75" customHeight="1" x14ac:dyDescent="0.2">
      <c r="A1011" s="6">
        <v>47</v>
      </c>
      <c r="B1011" s="6">
        <v>3</v>
      </c>
      <c r="C1011" s="7">
        <v>39875</v>
      </c>
      <c r="D1011" s="6" t="s">
        <v>271</v>
      </c>
      <c r="E1011" s="8" t="s">
        <v>272</v>
      </c>
      <c r="F1011" s="9" t="s">
        <v>273</v>
      </c>
      <c r="G1011" s="9" t="s">
        <v>154</v>
      </c>
      <c r="H1011" s="9" t="s">
        <v>274</v>
      </c>
      <c r="I1011" s="6" t="s">
        <v>49</v>
      </c>
      <c r="J1011" s="6">
        <v>4</v>
      </c>
      <c r="K1011" s="6">
        <v>2</v>
      </c>
      <c r="L1011" s="6" t="s">
        <v>50</v>
      </c>
      <c r="M1011" s="6" t="s">
        <v>177</v>
      </c>
      <c r="N1011" s="6"/>
      <c r="O1011" s="6"/>
      <c r="P1011" s="10">
        <v>3</v>
      </c>
      <c r="Q1011" s="10" t="str">
        <f t="shared" si="76"/>
        <v>0-5</v>
      </c>
      <c r="R1011" s="6" t="s">
        <v>102</v>
      </c>
      <c r="S1011" s="6">
        <v>2</v>
      </c>
      <c r="T1011" t="s">
        <v>53</v>
      </c>
      <c r="U1011" t="s">
        <v>54</v>
      </c>
      <c r="V1011" t="s">
        <v>55</v>
      </c>
      <c r="W1011" t="s">
        <v>56</v>
      </c>
      <c r="X1011" s="6"/>
      <c r="Y1011" s="6" t="s">
        <v>57</v>
      </c>
      <c r="Z1011" s="6" t="s">
        <v>58</v>
      </c>
      <c r="AC1011" s="11">
        <v>1</v>
      </c>
      <c r="AJ1011" s="12">
        <f t="shared" si="77"/>
        <v>15</v>
      </c>
      <c r="AL1011" s="13">
        <f t="shared" si="78"/>
        <v>1</v>
      </c>
      <c r="AM1011" s="14">
        <v>9.2999999999999992E-3</v>
      </c>
      <c r="AN1011" s="14">
        <v>3.07</v>
      </c>
      <c r="AO1011" s="13">
        <f t="shared" si="80"/>
        <v>37.938758397924737</v>
      </c>
      <c r="AQ1011" s="12">
        <f t="shared" si="79"/>
        <v>2.5000000000000001E-2</v>
      </c>
      <c r="AT1011" s="23"/>
    </row>
    <row r="1012" spans="1:46" ht="12.75" customHeight="1" x14ac:dyDescent="0.2">
      <c r="A1012" s="6">
        <v>47</v>
      </c>
      <c r="B1012" s="6">
        <v>3</v>
      </c>
      <c r="C1012" s="7">
        <v>39875</v>
      </c>
      <c r="D1012" s="6" t="s">
        <v>271</v>
      </c>
      <c r="E1012" s="8" t="s">
        <v>272</v>
      </c>
      <c r="F1012" s="9" t="s">
        <v>273</v>
      </c>
      <c r="G1012" s="9" t="s">
        <v>154</v>
      </c>
      <c r="H1012" s="9" t="s">
        <v>274</v>
      </c>
      <c r="I1012" s="6" t="s">
        <v>49</v>
      </c>
      <c r="J1012" s="6">
        <v>4</v>
      </c>
      <c r="K1012" s="6">
        <v>2</v>
      </c>
      <c r="L1012" s="6" t="s">
        <v>50</v>
      </c>
      <c r="M1012" s="6" t="s">
        <v>177</v>
      </c>
      <c r="N1012" s="6"/>
      <c r="O1012" s="6"/>
      <c r="P1012" s="10">
        <v>3</v>
      </c>
      <c r="Q1012" s="10" t="str">
        <f t="shared" si="76"/>
        <v>0-5</v>
      </c>
      <c r="R1012" s="6" t="s">
        <v>102</v>
      </c>
      <c r="S1012" s="6">
        <v>3</v>
      </c>
      <c r="T1012" t="s">
        <v>164</v>
      </c>
      <c r="U1012" t="s">
        <v>162</v>
      </c>
      <c r="V1012" t="s">
        <v>163</v>
      </c>
      <c r="W1012" t="s">
        <v>56</v>
      </c>
      <c r="X1012" s="6"/>
      <c r="Y1012" s="10" t="s">
        <v>57</v>
      </c>
      <c r="Z1012" s="10" t="s">
        <v>61</v>
      </c>
      <c r="AA1012" s="11">
        <v>2</v>
      </c>
      <c r="AJ1012" s="12">
        <f t="shared" si="77"/>
        <v>2.5</v>
      </c>
      <c r="AL1012" s="13">
        <f t="shared" si="78"/>
        <v>2</v>
      </c>
      <c r="AM1012" s="14">
        <v>1.5599999999999999E-2</v>
      </c>
      <c r="AN1012" s="14">
        <v>3.13</v>
      </c>
      <c r="AO1012" s="13">
        <f t="shared" si="80"/>
        <v>0.27458501045858014</v>
      </c>
      <c r="AQ1012" s="12">
        <f t="shared" si="79"/>
        <v>0.05</v>
      </c>
      <c r="AT1012" s="23"/>
    </row>
    <row r="1013" spans="1:46" ht="12.75" customHeight="1" x14ac:dyDescent="0.2">
      <c r="A1013" s="6">
        <v>48</v>
      </c>
      <c r="B1013" s="6">
        <v>3</v>
      </c>
      <c r="C1013" s="7">
        <v>39875</v>
      </c>
      <c r="D1013" s="6" t="s">
        <v>271</v>
      </c>
      <c r="E1013" s="8" t="s">
        <v>272</v>
      </c>
      <c r="F1013" s="9" t="s">
        <v>273</v>
      </c>
      <c r="G1013" s="9" t="s">
        <v>154</v>
      </c>
      <c r="H1013" s="9" t="s">
        <v>274</v>
      </c>
      <c r="I1013" s="6" t="s">
        <v>49</v>
      </c>
      <c r="J1013" s="6">
        <v>4</v>
      </c>
      <c r="K1013" s="6">
        <v>3</v>
      </c>
      <c r="L1013" s="6" t="s">
        <v>50</v>
      </c>
      <c r="M1013" s="6" t="s">
        <v>177</v>
      </c>
      <c r="N1013" s="6"/>
      <c r="O1013" s="6"/>
      <c r="P1013" s="10">
        <v>3</v>
      </c>
      <c r="Q1013" s="10" t="str">
        <f t="shared" si="76"/>
        <v>0-5</v>
      </c>
      <c r="R1013" s="6" t="s">
        <v>52</v>
      </c>
      <c r="S1013" s="6">
        <v>1</v>
      </c>
      <c r="T1013" t="s">
        <v>161</v>
      </c>
      <c r="U1013" t="s">
        <v>162</v>
      </c>
      <c r="V1013" t="s">
        <v>163</v>
      </c>
      <c r="W1013" s="20" t="s">
        <v>56</v>
      </c>
      <c r="X1013" s="6"/>
      <c r="Y1013" s="10" t="s">
        <v>57</v>
      </c>
      <c r="Z1013" s="10" t="s">
        <v>61</v>
      </c>
      <c r="AB1013" s="11">
        <v>2</v>
      </c>
      <c r="AC1013" s="30">
        <v>4</v>
      </c>
      <c r="AJ1013" s="12">
        <f t="shared" si="77"/>
        <v>12.5</v>
      </c>
      <c r="AL1013" s="13">
        <f t="shared" si="78"/>
        <v>6</v>
      </c>
      <c r="AM1013" s="14">
        <v>1.9300000000000001E-2</v>
      </c>
      <c r="AN1013" s="14">
        <v>2.96</v>
      </c>
      <c r="AO1013" s="13">
        <f t="shared" si="80"/>
        <v>34.073045054019431</v>
      </c>
      <c r="AQ1013" s="12">
        <f t="shared" si="79"/>
        <v>0.15</v>
      </c>
      <c r="AT1013" s="23"/>
    </row>
    <row r="1014" spans="1:46" ht="12.75" customHeight="1" x14ac:dyDescent="0.2">
      <c r="A1014" s="6">
        <v>48</v>
      </c>
      <c r="B1014" s="6">
        <v>3</v>
      </c>
      <c r="C1014" s="7">
        <v>39875</v>
      </c>
      <c r="D1014" s="6" t="s">
        <v>271</v>
      </c>
      <c r="E1014" s="8" t="s">
        <v>272</v>
      </c>
      <c r="F1014" s="9" t="s">
        <v>273</v>
      </c>
      <c r="G1014" s="9" t="s">
        <v>154</v>
      </c>
      <c r="H1014" s="9" t="s">
        <v>274</v>
      </c>
      <c r="I1014" s="6" t="s">
        <v>49</v>
      </c>
      <c r="J1014" s="6">
        <v>4</v>
      </c>
      <c r="K1014" s="6">
        <v>3</v>
      </c>
      <c r="L1014" s="6" t="s">
        <v>50</v>
      </c>
      <c r="M1014" s="6" t="s">
        <v>177</v>
      </c>
      <c r="N1014" s="6"/>
      <c r="O1014" s="6"/>
      <c r="P1014" s="10">
        <v>3</v>
      </c>
      <c r="Q1014" s="10" t="str">
        <f t="shared" si="76"/>
        <v>0-5</v>
      </c>
      <c r="R1014" s="6" t="s">
        <v>52</v>
      </c>
      <c r="S1014" s="6">
        <v>2</v>
      </c>
      <c r="T1014" t="s">
        <v>164</v>
      </c>
      <c r="U1014" t="s">
        <v>162</v>
      </c>
      <c r="V1014" t="s">
        <v>163</v>
      </c>
      <c r="W1014" t="s">
        <v>56</v>
      </c>
      <c r="X1014" s="6"/>
      <c r="Y1014" s="10" t="s">
        <v>57</v>
      </c>
      <c r="Z1014" s="10" t="s">
        <v>61</v>
      </c>
      <c r="AA1014" s="11">
        <v>1</v>
      </c>
      <c r="AJ1014" s="12">
        <f t="shared" si="77"/>
        <v>2.5</v>
      </c>
      <c r="AL1014" s="13">
        <f t="shared" si="78"/>
        <v>1</v>
      </c>
      <c r="AM1014" s="14">
        <v>1.5599999999999999E-2</v>
      </c>
      <c r="AN1014" s="14">
        <v>3.13</v>
      </c>
      <c r="AO1014" s="13">
        <f t="shared" si="80"/>
        <v>0.27458501045858014</v>
      </c>
      <c r="AQ1014" s="12">
        <f t="shared" si="79"/>
        <v>2.5000000000000001E-2</v>
      </c>
      <c r="AT1014" s="23"/>
    </row>
    <row r="1015" spans="1:46" ht="12.75" customHeight="1" x14ac:dyDescent="0.2">
      <c r="A1015" s="6">
        <v>48</v>
      </c>
      <c r="B1015" s="6">
        <v>3</v>
      </c>
      <c r="C1015" s="7">
        <v>39875</v>
      </c>
      <c r="D1015" s="6" t="s">
        <v>271</v>
      </c>
      <c r="E1015" s="8" t="s">
        <v>272</v>
      </c>
      <c r="F1015" s="9" t="s">
        <v>273</v>
      </c>
      <c r="G1015" s="9" t="s">
        <v>154</v>
      </c>
      <c r="H1015" s="9" t="s">
        <v>274</v>
      </c>
      <c r="I1015" s="6" t="s">
        <v>49</v>
      </c>
      <c r="J1015" s="6">
        <v>4</v>
      </c>
      <c r="K1015" s="6">
        <v>3</v>
      </c>
      <c r="L1015" s="6" t="s">
        <v>50</v>
      </c>
      <c r="M1015" s="6" t="s">
        <v>177</v>
      </c>
      <c r="N1015" s="6"/>
      <c r="O1015" s="6"/>
      <c r="P1015" s="10">
        <v>3</v>
      </c>
      <c r="Q1015" s="10" t="str">
        <f t="shared" si="76"/>
        <v>0-5</v>
      </c>
      <c r="R1015" s="6" t="s">
        <v>52</v>
      </c>
      <c r="S1015" s="6">
        <v>3</v>
      </c>
      <c r="T1015" t="s">
        <v>140</v>
      </c>
      <c r="U1015" t="s">
        <v>66</v>
      </c>
      <c r="V1015" t="s">
        <v>119</v>
      </c>
      <c r="W1015" t="s">
        <v>56</v>
      </c>
      <c r="X1015" s="6"/>
      <c r="Y1015" s="6" t="s">
        <v>57</v>
      </c>
      <c r="Z1015" s="6" t="s">
        <v>61</v>
      </c>
      <c r="AD1015" s="11">
        <v>2</v>
      </c>
      <c r="AJ1015" s="12">
        <f t="shared" si="77"/>
        <v>25</v>
      </c>
      <c r="AK1015" s="14">
        <f>AJ1015/1.03416</f>
        <v>24.17420901988087</v>
      </c>
      <c r="AL1015" s="13">
        <f t="shared" si="78"/>
        <v>2</v>
      </c>
      <c r="AM1015" s="14">
        <v>2.2499999999999999E-2</v>
      </c>
      <c r="AN1015" s="14">
        <v>3</v>
      </c>
      <c r="AO1015" s="13">
        <f t="shared" si="80"/>
        <v>351.5625</v>
      </c>
      <c r="AQ1015" s="12">
        <f t="shared" si="79"/>
        <v>0.05</v>
      </c>
      <c r="AT1015" s="23"/>
    </row>
    <row r="1016" spans="1:46" ht="12.75" customHeight="1" x14ac:dyDescent="0.2">
      <c r="A1016" s="6">
        <v>48</v>
      </c>
      <c r="B1016" s="6">
        <v>3</v>
      </c>
      <c r="C1016" s="7">
        <v>39875</v>
      </c>
      <c r="D1016" s="6" t="s">
        <v>271</v>
      </c>
      <c r="E1016" s="8" t="s">
        <v>272</v>
      </c>
      <c r="F1016" s="9" t="s">
        <v>273</v>
      </c>
      <c r="G1016" s="9" t="s">
        <v>154</v>
      </c>
      <c r="H1016" s="9" t="s">
        <v>274</v>
      </c>
      <c r="I1016" s="6" t="s">
        <v>49</v>
      </c>
      <c r="J1016" s="6">
        <v>4</v>
      </c>
      <c r="K1016" s="6">
        <v>3</v>
      </c>
      <c r="L1016" s="6" t="s">
        <v>50</v>
      </c>
      <c r="M1016" s="6" t="s">
        <v>177</v>
      </c>
      <c r="N1016" s="6"/>
      <c r="O1016" s="6"/>
      <c r="P1016" s="10">
        <v>3</v>
      </c>
      <c r="Q1016" s="10" t="str">
        <f t="shared" si="76"/>
        <v>0-5</v>
      </c>
      <c r="R1016" s="6" t="s">
        <v>52</v>
      </c>
      <c r="S1016" s="6">
        <v>4</v>
      </c>
      <c r="T1016" s="19" t="s">
        <v>85</v>
      </c>
      <c r="U1016" s="6" t="s">
        <v>54</v>
      </c>
      <c r="V1016" s="6" t="s">
        <v>86</v>
      </c>
      <c r="W1016" s="6" t="s">
        <v>56</v>
      </c>
      <c r="X1016" s="6"/>
      <c r="Y1016" s="6" t="s">
        <v>57</v>
      </c>
      <c r="Z1016" s="6" t="s">
        <v>61</v>
      </c>
      <c r="AA1016" s="11">
        <v>1</v>
      </c>
      <c r="AJ1016" s="12">
        <f t="shared" si="77"/>
        <v>2.5</v>
      </c>
      <c r="AL1016" s="13">
        <f t="shared" si="78"/>
        <v>1</v>
      </c>
      <c r="AM1016" s="14">
        <v>8.8999999999999999E-3</v>
      </c>
      <c r="AN1016" s="14">
        <v>3</v>
      </c>
      <c r="AO1016" s="13">
        <f t="shared" si="80"/>
        <v>0.13906250000000001</v>
      </c>
      <c r="AQ1016" s="12">
        <f t="shared" si="79"/>
        <v>2.5000000000000001E-2</v>
      </c>
      <c r="AT1016" s="23"/>
    </row>
    <row r="1017" spans="1:46" ht="12.75" customHeight="1" x14ac:dyDescent="0.2">
      <c r="A1017" s="6">
        <v>48</v>
      </c>
      <c r="B1017" s="6">
        <v>3</v>
      </c>
      <c r="C1017" s="7">
        <v>39875</v>
      </c>
      <c r="D1017" s="6" t="s">
        <v>271</v>
      </c>
      <c r="E1017" s="8" t="s">
        <v>272</v>
      </c>
      <c r="F1017" s="9" t="s">
        <v>273</v>
      </c>
      <c r="G1017" s="9" t="s">
        <v>154</v>
      </c>
      <c r="H1017" s="9" t="s">
        <v>274</v>
      </c>
      <c r="I1017" s="6" t="s">
        <v>49</v>
      </c>
      <c r="J1017" s="6">
        <v>4</v>
      </c>
      <c r="K1017" s="6">
        <v>3</v>
      </c>
      <c r="L1017" s="6" t="s">
        <v>50</v>
      </c>
      <c r="M1017" s="6" t="s">
        <v>177</v>
      </c>
      <c r="N1017" s="6"/>
      <c r="O1017" s="6"/>
      <c r="P1017" s="10">
        <v>3</v>
      </c>
      <c r="Q1017" s="10" t="str">
        <f t="shared" si="76"/>
        <v>0-5</v>
      </c>
      <c r="R1017" s="6" t="s">
        <v>52</v>
      </c>
      <c r="S1017" s="6">
        <v>5</v>
      </c>
      <c r="T1017" t="s">
        <v>169</v>
      </c>
      <c r="U1017" s="6" t="s">
        <v>54</v>
      </c>
      <c r="V1017" s="6" t="s">
        <v>86</v>
      </c>
      <c r="W1017" s="6" t="s">
        <v>56</v>
      </c>
      <c r="X1017" s="6"/>
      <c r="Y1017" s="6" t="s">
        <v>57</v>
      </c>
      <c r="Z1017" s="6" t="s">
        <v>61</v>
      </c>
      <c r="AA1017" s="11">
        <v>1</v>
      </c>
      <c r="AC1017" s="30"/>
      <c r="AJ1017" s="12">
        <f t="shared" si="77"/>
        <v>2.5</v>
      </c>
      <c r="AL1017" s="13">
        <f t="shared" si="78"/>
        <v>1</v>
      </c>
      <c r="AM1017" s="14">
        <v>1.2200000000000001E-2</v>
      </c>
      <c r="AN1017" s="14">
        <v>2.95</v>
      </c>
      <c r="AO1017" s="13">
        <f t="shared" si="80"/>
        <v>0.18208864169091182</v>
      </c>
      <c r="AQ1017" s="12">
        <f t="shared" si="79"/>
        <v>2.5000000000000001E-2</v>
      </c>
      <c r="AT1017" s="23"/>
    </row>
    <row r="1018" spans="1:46" ht="12.75" customHeight="1" x14ac:dyDescent="0.2">
      <c r="A1018" s="6">
        <v>49</v>
      </c>
      <c r="B1018" s="6">
        <v>3</v>
      </c>
      <c r="C1018" s="7">
        <v>39875</v>
      </c>
      <c r="D1018" s="6" t="s">
        <v>271</v>
      </c>
      <c r="E1018" s="8" t="s">
        <v>272</v>
      </c>
      <c r="F1018" s="9" t="s">
        <v>273</v>
      </c>
      <c r="G1018" s="9" t="s">
        <v>154</v>
      </c>
      <c r="H1018" s="9" t="s">
        <v>274</v>
      </c>
      <c r="I1018" s="6" t="s">
        <v>49</v>
      </c>
      <c r="J1018" s="6">
        <v>4</v>
      </c>
      <c r="K1018" s="6">
        <v>4</v>
      </c>
      <c r="L1018" s="6" t="s">
        <v>50</v>
      </c>
      <c r="M1018" s="6" t="s">
        <v>177</v>
      </c>
      <c r="N1018" s="6"/>
      <c r="O1018" s="6"/>
      <c r="P1018" s="10">
        <v>3</v>
      </c>
      <c r="Q1018" s="10" t="str">
        <f t="shared" si="76"/>
        <v>0-5</v>
      </c>
      <c r="R1018" s="6" t="s">
        <v>52</v>
      </c>
      <c r="S1018" s="6">
        <v>1</v>
      </c>
      <c r="T1018" t="s">
        <v>161</v>
      </c>
      <c r="U1018" t="s">
        <v>162</v>
      </c>
      <c r="V1018" t="s">
        <v>163</v>
      </c>
      <c r="W1018" s="20" t="s">
        <v>56</v>
      </c>
      <c r="X1018" s="6"/>
      <c r="Y1018" s="10" t="s">
        <v>57</v>
      </c>
      <c r="Z1018" s="10" t="s">
        <v>61</v>
      </c>
      <c r="AC1018" s="11">
        <v>3</v>
      </c>
      <c r="AJ1018" s="12">
        <f t="shared" si="77"/>
        <v>15</v>
      </c>
      <c r="AL1018" s="13">
        <f t="shared" si="78"/>
        <v>3</v>
      </c>
      <c r="AM1018" s="14">
        <v>1.9300000000000001E-2</v>
      </c>
      <c r="AN1018" s="14">
        <v>2.96</v>
      </c>
      <c r="AO1018" s="13">
        <f t="shared" si="80"/>
        <v>58.450393035088091</v>
      </c>
      <c r="AQ1018" s="12">
        <f t="shared" si="79"/>
        <v>7.4999999999999997E-2</v>
      </c>
      <c r="AT1018" s="23"/>
    </row>
    <row r="1019" spans="1:46" ht="12.75" customHeight="1" x14ac:dyDescent="0.2">
      <c r="A1019" s="6">
        <v>49</v>
      </c>
      <c r="B1019" s="6">
        <v>3</v>
      </c>
      <c r="C1019" s="7">
        <v>39875</v>
      </c>
      <c r="D1019" s="6" t="s">
        <v>271</v>
      </c>
      <c r="E1019" s="8" t="s">
        <v>272</v>
      </c>
      <c r="F1019" s="9" t="s">
        <v>273</v>
      </c>
      <c r="G1019" s="9" t="s">
        <v>154</v>
      </c>
      <c r="H1019" s="9" t="s">
        <v>274</v>
      </c>
      <c r="I1019" s="6" t="s">
        <v>49</v>
      </c>
      <c r="J1019" s="6">
        <v>4</v>
      </c>
      <c r="K1019" s="6">
        <v>4</v>
      </c>
      <c r="L1019" s="6" t="s">
        <v>50</v>
      </c>
      <c r="M1019" s="6" t="s">
        <v>177</v>
      </c>
      <c r="N1019" s="6"/>
      <c r="O1019" s="6"/>
      <c r="P1019" s="10">
        <v>3</v>
      </c>
      <c r="Q1019" s="10" t="str">
        <f t="shared" si="76"/>
        <v>0-5</v>
      </c>
      <c r="R1019" s="6" t="s">
        <v>52</v>
      </c>
      <c r="S1019" s="6">
        <v>2</v>
      </c>
      <c r="T1019" t="s">
        <v>164</v>
      </c>
      <c r="U1019" t="s">
        <v>162</v>
      </c>
      <c r="V1019" t="s">
        <v>163</v>
      </c>
      <c r="W1019" t="s">
        <v>56</v>
      </c>
      <c r="X1019" s="6"/>
      <c r="Y1019" s="10" t="s">
        <v>57</v>
      </c>
      <c r="Z1019" s="10" t="s">
        <v>61</v>
      </c>
      <c r="AA1019" s="11">
        <v>2</v>
      </c>
      <c r="AJ1019" s="12">
        <f t="shared" si="77"/>
        <v>2.5</v>
      </c>
      <c r="AL1019" s="13">
        <f t="shared" si="78"/>
        <v>2</v>
      </c>
      <c r="AM1019" s="14">
        <v>1.5599999999999999E-2</v>
      </c>
      <c r="AN1019" s="14">
        <v>3.13</v>
      </c>
      <c r="AO1019" s="13">
        <f t="shared" si="80"/>
        <v>0.27458501045858014</v>
      </c>
      <c r="AQ1019" s="12">
        <f t="shared" si="79"/>
        <v>0.05</v>
      </c>
      <c r="AT1019" s="23"/>
    </row>
    <row r="1020" spans="1:46" ht="12.75" customHeight="1" x14ac:dyDescent="0.2">
      <c r="A1020" s="6">
        <v>49</v>
      </c>
      <c r="B1020" s="6">
        <v>3</v>
      </c>
      <c r="C1020" s="7">
        <v>39875</v>
      </c>
      <c r="D1020" s="6" t="s">
        <v>271</v>
      </c>
      <c r="E1020" s="8" t="s">
        <v>272</v>
      </c>
      <c r="F1020" s="9" t="s">
        <v>273</v>
      </c>
      <c r="G1020" s="9" t="s">
        <v>154</v>
      </c>
      <c r="H1020" s="9" t="s">
        <v>274</v>
      </c>
      <c r="I1020" s="6" t="s">
        <v>49</v>
      </c>
      <c r="J1020" s="6">
        <v>4</v>
      </c>
      <c r="K1020" s="6">
        <v>4</v>
      </c>
      <c r="L1020" s="6" t="s">
        <v>50</v>
      </c>
      <c r="M1020" s="6" t="s">
        <v>177</v>
      </c>
      <c r="N1020" s="6"/>
      <c r="O1020" s="6"/>
      <c r="P1020" s="10">
        <v>3</v>
      </c>
      <c r="Q1020" s="10" t="str">
        <f t="shared" si="76"/>
        <v>0-5</v>
      </c>
      <c r="R1020" s="6" t="s">
        <v>52</v>
      </c>
      <c r="S1020" s="6">
        <v>3</v>
      </c>
      <c r="T1020" t="s">
        <v>169</v>
      </c>
      <c r="U1020" s="6" t="s">
        <v>54</v>
      </c>
      <c r="V1020" s="6" t="s">
        <v>86</v>
      </c>
      <c r="W1020" s="6" t="s">
        <v>56</v>
      </c>
      <c r="X1020" s="6"/>
      <c r="Y1020" s="6" t="s">
        <v>57</v>
      </c>
      <c r="Z1020" s="6" t="s">
        <v>61</v>
      </c>
      <c r="AA1020" s="11">
        <v>2</v>
      </c>
      <c r="AC1020" s="30"/>
      <c r="AJ1020" s="12">
        <f t="shared" si="77"/>
        <v>2.5</v>
      </c>
      <c r="AL1020" s="13">
        <f t="shared" si="78"/>
        <v>2</v>
      </c>
      <c r="AM1020" s="14">
        <v>1.2200000000000001E-2</v>
      </c>
      <c r="AN1020" s="14">
        <v>2.95</v>
      </c>
      <c r="AO1020" s="13">
        <f t="shared" si="80"/>
        <v>0.18208864169091182</v>
      </c>
      <c r="AQ1020" s="12">
        <f t="shared" si="79"/>
        <v>0.05</v>
      </c>
      <c r="AT1020" s="23"/>
    </row>
    <row r="1021" spans="1:46" ht="12.75" customHeight="1" x14ac:dyDescent="0.2">
      <c r="A1021" s="6">
        <v>50</v>
      </c>
      <c r="B1021" s="6">
        <v>3</v>
      </c>
      <c r="C1021" s="7">
        <v>39875</v>
      </c>
      <c r="D1021" s="6" t="s">
        <v>271</v>
      </c>
      <c r="E1021" s="8" t="s">
        <v>272</v>
      </c>
      <c r="F1021" s="9" t="s">
        <v>273</v>
      </c>
      <c r="G1021" s="9" t="s">
        <v>154</v>
      </c>
      <c r="H1021" s="9" t="s">
        <v>274</v>
      </c>
      <c r="I1021" s="6" t="s">
        <v>49</v>
      </c>
      <c r="J1021" s="6">
        <v>4</v>
      </c>
      <c r="K1021" s="6">
        <v>5</v>
      </c>
      <c r="L1021" s="6" t="s">
        <v>50</v>
      </c>
      <c r="M1021" s="6" t="s">
        <v>177</v>
      </c>
      <c r="N1021" s="6"/>
      <c r="O1021" s="6"/>
      <c r="P1021" s="10">
        <v>3</v>
      </c>
      <c r="Q1021" s="10" t="str">
        <f t="shared" si="76"/>
        <v>0-5</v>
      </c>
      <c r="R1021" s="6" t="s">
        <v>52</v>
      </c>
      <c r="S1021" s="6">
        <v>1</v>
      </c>
      <c r="T1021" t="s">
        <v>83</v>
      </c>
      <c r="U1021" t="s">
        <v>69</v>
      </c>
      <c r="V1021" t="s">
        <v>84</v>
      </c>
      <c r="W1021" t="s">
        <v>56</v>
      </c>
      <c r="X1021" s="6"/>
      <c r="Y1021" s="10" t="s">
        <v>77</v>
      </c>
      <c r="Z1021" s="10" t="s">
        <v>64</v>
      </c>
      <c r="AC1021" s="11">
        <v>1</v>
      </c>
      <c r="AJ1021" s="12">
        <f t="shared" si="77"/>
        <v>15</v>
      </c>
      <c r="AK1021">
        <f>1.77+0.78*AJ1021</f>
        <v>13.47</v>
      </c>
      <c r="AL1021" s="13">
        <f t="shared" si="78"/>
        <v>1</v>
      </c>
      <c r="AM1021" s="14">
        <v>4.0500000000000001E-2</v>
      </c>
      <c r="AN1021" s="14">
        <v>2.718</v>
      </c>
      <c r="AO1021" s="13">
        <f t="shared" si="80"/>
        <v>63.689973080974262</v>
      </c>
      <c r="AQ1021" s="12">
        <f t="shared" si="79"/>
        <v>2.5000000000000001E-2</v>
      </c>
      <c r="AT1021" s="23"/>
    </row>
    <row r="1022" spans="1:46" ht="12.75" customHeight="1" x14ac:dyDescent="0.2">
      <c r="A1022" s="6">
        <v>50</v>
      </c>
      <c r="B1022" s="6">
        <v>3</v>
      </c>
      <c r="C1022" s="7">
        <v>39875</v>
      </c>
      <c r="D1022" s="6" t="s">
        <v>271</v>
      </c>
      <c r="E1022" s="8" t="s">
        <v>272</v>
      </c>
      <c r="F1022" s="9" t="s">
        <v>273</v>
      </c>
      <c r="G1022" s="9" t="s">
        <v>154</v>
      </c>
      <c r="H1022" s="9" t="s">
        <v>274</v>
      </c>
      <c r="I1022" s="6" t="s">
        <v>49</v>
      </c>
      <c r="J1022" s="6">
        <v>4</v>
      </c>
      <c r="K1022" s="6">
        <v>5</v>
      </c>
      <c r="L1022" s="6" t="s">
        <v>50</v>
      </c>
      <c r="M1022" s="6" t="s">
        <v>177</v>
      </c>
      <c r="N1022" s="6"/>
      <c r="O1022" s="6"/>
      <c r="P1022" s="10">
        <v>3</v>
      </c>
      <c r="Q1022" s="10" t="str">
        <f t="shared" si="76"/>
        <v>0-5</v>
      </c>
      <c r="R1022" s="6" t="s">
        <v>52</v>
      </c>
      <c r="S1022" s="6">
        <v>2</v>
      </c>
      <c r="T1022" t="s">
        <v>53</v>
      </c>
      <c r="U1022" t="s">
        <v>54</v>
      </c>
      <c r="V1022" t="s">
        <v>55</v>
      </c>
      <c r="W1022" t="s">
        <v>56</v>
      </c>
      <c r="X1022" s="6"/>
      <c r="Y1022" s="6" t="s">
        <v>57</v>
      </c>
      <c r="Z1022" s="6" t="s">
        <v>58</v>
      </c>
      <c r="AB1022" s="11">
        <v>1</v>
      </c>
      <c r="AC1022" s="11">
        <v>1</v>
      </c>
      <c r="AE1022" s="30"/>
      <c r="AJ1022" s="12">
        <f t="shared" si="77"/>
        <v>11.25</v>
      </c>
      <c r="AL1022" s="13">
        <f t="shared" si="78"/>
        <v>2</v>
      </c>
      <c r="AM1022" s="14">
        <v>9.2999999999999992E-3</v>
      </c>
      <c r="AN1022" s="14">
        <v>3.07</v>
      </c>
      <c r="AO1022" s="13">
        <f t="shared" si="80"/>
        <v>15.686324410907433</v>
      </c>
      <c r="AQ1022" s="12">
        <f t="shared" si="79"/>
        <v>0.05</v>
      </c>
      <c r="AT1022" s="23"/>
    </row>
    <row r="1023" spans="1:46" ht="12.75" customHeight="1" x14ac:dyDescent="0.2">
      <c r="A1023" s="6">
        <v>50</v>
      </c>
      <c r="B1023" s="6">
        <v>3</v>
      </c>
      <c r="C1023" s="7">
        <v>39875</v>
      </c>
      <c r="D1023" s="6" t="s">
        <v>271</v>
      </c>
      <c r="E1023" s="8" t="s">
        <v>272</v>
      </c>
      <c r="F1023" s="9" t="s">
        <v>273</v>
      </c>
      <c r="G1023" s="9" t="s">
        <v>154</v>
      </c>
      <c r="H1023" s="9" t="s">
        <v>274</v>
      </c>
      <c r="I1023" s="6" t="s">
        <v>49</v>
      </c>
      <c r="J1023" s="6">
        <v>4</v>
      </c>
      <c r="K1023" s="6">
        <v>5</v>
      </c>
      <c r="L1023" s="6" t="s">
        <v>50</v>
      </c>
      <c r="M1023" s="6" t="s">
        <v>177</v>
      </c>
      <c r="N1023" s="6"/>
      <c r="O1023" s="6"/>
      <c r="P1023" s="10">
        <v>3</v>
      </c>
      <c r="Q1023" s="10" t="str">
        <f t="shared" si="76"/>
        <v>0-5</v>
      </c>
      <c r="R1023" s="6" t="s">
        <v>52</v>
      </c>
      <c r="S1023" s="6">
        <v>3</v>
      </c>
      <c r="T1023" s="19" t="s">
        <v>85</v>
      </c>
      <c r="U1023" s="6" t="s">
        <v>54</v>
      </c>
      <c r="V1023" s="6" t="s">
        <v>86</v>
      </c>
      <c r="W1023" s="6" t="s">
        <v>56</v>
      </c>
      <c r="X1023" s="6"/>
      <c r="Y1023" s="6" t="s">
        <v>57</v>
      </c>
      <c r="Z1023" s="6" t="s">
        <v>61</v>
      </c>
      <c r="AA1023" s="11">
        <v>1</v>
      </c>
      <c r="AJ1023" s="12">
        <f t="shared" si="77"/>
        <v>2.5</v>
      </c>
      <c r="AL1023" s="13">
        <f t="shared" si="78"/>
        <v>1</v>
      </c>
      <c r="AM1023" s="14">
        <v>8.8999999999999999E-3</v>
      </c>
      <c r="AN1023" s="14">
        <v>3</v>
      </c>
      <c r="AO1023" s="13">
        <f t="shared" si="80"/>
        <v>0.13906250000000001</v>
      </c>
      <c r="AQ1023" s="12">
        <f t="shared" si="79"/>
        <v>2.5000000000000001E-2</v>
      </c>
      <c r="AT1023" s="23"/>
    </row>
    <row r="1024" spans="1:46" ht="12.75" customHeight="1" x14ac:dyDescent="0.2">
      <c r="A1024" s="6">
        <v>51</v>
      </c>
      <c r="B1024" s="6">
        <v>3</v>
      </c>
      <c r="C1024" s="7">
        <v>39875</v>
      </c>
      <c r="D1024" s="6" t="s">
        <v>271</v>
      </c>
      <c r="E1024" s="8" t="s">
        <v>272</v>
      </c>
      <c r="F1024" s="9" t="s">
        <v>273</v>
      </c>
      <c r="G1024" s="9" t="s">
        <v>154</v>
      </c>
      <c r="H1024" s="9" t="s">
        <v>274</v>
      </c>
      <c r="I1024" s="6" t="s">
        <v>49</v>
      </c>
      <c r="J1024" s="6">
        <v>4</v>
      </c>
      <c r="K1024" s="6">
        <v>6</v>
      </c>
      <c r="L1024" s="6" t="s">
        <v>50</v>
      </c>
      <c r="M1024" s="6" t="s">
        <v>177</v>
      </c>
      <c r="N1024" s="6"/>
      <c r="O1024" s="6"/>
      <c r="P1024" s="10">
        <v>3</v>
      </c>
      <c r="Q1024" s="10" t="str">
        <f t="shared" si="76"/>
        <v>0-5</v>
      </c>
      <c r="R1024" s="6" t="s">
        <v>102</v>
      </c>
      <c r="S1024" s="6">
        <v>1</v>
      </c>
      <c r="T1024" t="s">
        <v>161</v>
      </c>
      <c r="U1024" t="s">
        <v>162</v>
      </c>
      <c r="V1024" t="s">
        <v>163</v>
      </c>
      <c r="W1024" s="20" t="s">
        <v>56</v>
      </c>
      <c r="X1024" s="6"/>
      <c r="Y1024" s="10" t="s">
        <v>57</v>
      </c>
      <c r="Z1024" s="10" t="s">
        <v>61</v>
      </c>
      <c r="AA1024" s="11">
        <v>1</v>
      </c>
      <c r="AC1024" s="11">
        <v>4</v>
      </c>
      <c r="AJ1024" s="12">
        <f t="shared" si="77"/>
        <v>12.5</v>
      </c>
      <c r="AL1024" s="13">
        <f t="shared" si="78"/>
        <v>5</v>
      </c>
      <c r="AM1024" s="14">
        <v>1.9300000000000001E-2</v>
      </c>
      <c r="AN1024" s="14">
        <v>2.96</v>
      </c>
      <c r="AO1024" s="13">
        <f t="shared" si="80"/>
        <v>34.073045054019431</v>
      </c>
      <c r="AQ1024" s="12">
        <f t="shared" si="79"/>
        <v>0.125</v>
      </c>
      <c r="AT1024" s="23"/>
    </row>
    <row r="1025" spans="1:46" ht="12.75" customHeight="1" x14ac:dyDescent="0.2">
      <c r="A1025" s="6">
        <v>51</v>
      </c>
      <c r="B1025" s="6">
        <v>3</v>
      </c>
      <c r="C1025" s="7">
        <v>39875</v>
      </c>
      <c r="D1025" s="6" t="s">
        <v>271</v>
      </c>
      <c r="E1025" s="8" t="s">
        <v>272</v>
      </c>
      <c r="F1025" s="9" t="s">
        <v>273</v>
      </c>
      <c r="G1025" s="9" t="s">
        <v>154</v>
      </c>
      <c r="H1025" s="9" t="s">
        <v>274</v>
      </c>
      <c r="I1025" s="6" t="s">
        <v>49</v>
      </c>
      <c r="J1025" s="6">
        <v>4</v>
      </c>
      <c r="K1025" s="6">
        <v>6</v>
      </c>
      <c r="L1025" s="6" t="s">
        <v>50</v>
      </c>
      <c r="M1025" s="6" t="s">
        <v>177</v>
      </c>
      <c r="N1025" s="6"/>
      <c r="O1025" s="6"/>
      <c r="P1025" s="10">
        <v>3</v>
      </c>
      <c r="Q1025" s="10" t="str">
        <f t="shared" si="76"/>
        <v>0-5</v>
      </c>
      <c r="R1025" s="6" t="s">
        <v>102</v>
      </c>
      <c r="S1025" s="6">
        <v>2</v>
      </c>
      <c r="T1025" t="s">
        <v>164</v>
      </c>
      <c r="U1025" t="s">
        <v>162</v>
      </c>
      <c r="V1025" t="s">
        <v>163</v>
      </c>
      <c r="W1025" t="s">
        <v>56</v>
      </c>
      <c r="X1025" s="6"/>
      <c r="Y1025" s="10" t="s">
        <v>57</v>
      </c>
      <c r="Z1025" s="10" t="s">
        <v>61</v>
      </c>
      <c r="AA1025" s="11">
        <v>3</v>
      </c>
      <c r="AE1025" s="30"/>
      <c r="AJ1025" s="12">
        <f t="shared" si="77"/>
        <v>2.5</v>
      </c>
      <c r="AL1025" s="13">
        <f t="shared" si="78"/>
        <v>3</v>
      </c>
      <c r="AM1025" s="14">
        <v>1.5599999999999999E-2</v>
      </c>
      <c r="AN1025" s="14">
        <v>3.13</v>
      </c>
      <c r="AO1025" s="13">
        <f t="shared" si="80"/>
        <v>0.27458501045858014</v>
      </c>
      <c r="AQ1025" s="12">
        <f t="shared" si="79"/>
        <v>7.4999999999999997E-2</v>
      </c>
      <c r="AT1025" s="23"/>
    </row>
    <row r="1026" spans="1:46" ht="12.75" customHeight="1" x14ac:dyDescent="0.2">
      <c r="A1026" s="6">
        <v>51</v>
      </c>
      <c r="B1026" s="6">
        <v>3</v>
      </c>
      <c r="C1026" s="7">
        <v>39875</v>
      </c>
      <c r="D1026" s="6" t="s">
        <v>271</v>
      </c>
      <c r="E1026" s="8" t="s">
        <v>272</v>
      </c>
      <c r="F1026" s="9" t="s">
        <v>273</v>
      </c>
      <c r="G1026" s="9" t="s">
        <v>154</v>
      </c>
      <c r="H1026" s="9" t="s">
        <v>274</v>
      </c>
      <c r="I1026" s="6" t="s">
        <v>49</v>
      </c>
      <c r="J1026" s="6">
        <v>4</v>
      </c>
      <c r="K1026" s="6">
        <v>6</v>
      </c>
      <c r="L1026" s="6" t="s">
        <v>50</v>
      </c>
      <c r="M1026" s="6" t="s">
        <v>177</v>
      </c>
      <c r="N1026" s="6"/>
      <c r="O1026" s="6"/>
      <c r="P1026" s="10">
        <v>3</v>
      </c>
      <c r="Q1026" s="10" t="str">
        <f t="shared" ref="Q1026:Q1089" si="81">IF(P1026&lt;=5,"0-5",IF(P1026&lt;=10,"5-10",IF(P1026&lt;=15,"10-15",IF(P1026&lt;=20,"15-20",IF(P1026&lt;=25,"20-25",IF(P1026&lt;=30,"25-30",IF(P1026&lt;=35,"30-35","35-40")))))))</f>
        <v>0-5</v>
      </c>
      <c r="R1026" s="6" t="s">
        <v>102</v>
      </c>
      <c r="S1026" s="6">
        <v>3</v>
      </c>
      <c r="T1026" t="s">
        <v>53</v>
      </c>
      <c r="U1026" t="s">
        <v>54</v>
      </c>
      <c r="V1026" t="s">
        <v>55</v>
      </c>
      <c r="W1026" t="s">
        <v>56</v>
      </c>
      <c r="X1026" s="6"/>
      <c r="Y1026" s="6" t="s">
        <v>57</v>
      </c>
      <c r="Z1026" s="6" t="s">
        <v>58</v>
      </c>
      <c r="AC1026" s="11">
        <v>3</v>
      </c>
      <c r="AJ1026" s="12">
        <f t="shared" ref="AJ1026:AJ1089" si="82">((AA1026*2.5)+(AB1026*7.5)+(AC1026*15)+(AD1026*25)+(AE1026*35)+(AF1026*45)+(AG1026*45)+(AH1026*65)+(AI1026*80))/SUM(AA1026:AI1026)</f>
        <v>15</v>
      </c>
      <c r="AL1026" s="13">
        <f t="shared" si="78"/>
        <v>3</v>
      </c>
      <c r="AM1026" s="14">
        <v>9.2999999999999992E-3</v>
      </c>
      <c r="AN1026" s="14">
        <v>3.07</v>
      </c>
      <c r="AO1026" s="13">
        <f t="shared" si="80"/>
        <v>37.938758397924737</v>
      </c>
      <c r="AQ1026" s="12">
        <f t="shared" si="79"/>
        <v>7.4999999999999997E-2</v>
      </c>
      <c r="AT1026" s="23"/>
    </row>
    <row r="1027" spans="1:46" ht="12.75" customHeight="1" x14ac:dyDescent="0.2">
      <c r="A1027" s="6">
        <v>51</v>
      </c>
      <c r="B1027" s="6">
        <v>3</v>
      </c>
      <c r="C1027" s="7">
        <v>39875</v>
      </c>
      <c r="D1027" s="6" t="s">
        <v>271</v>
      </c>
      <c r="E1027" s="8" t="s">
        <v>272</v>
      </c>
      <c r="F1027" s="9" t="s">
        <v>273</v>
      </c>
      <c r="G1027" s="9" t="s">
        <v>154</v>
      </c>
      <c r="H1027" s="9" t="s">
        <v>274</v>
      </c>
      <c r="I1027" s="6" t="s">
        <v>49</v>
      </c>
      <c r="J1027" s="6">
        <v>4</v>
      </c>
      <c r="K1027" s="6">
        <v>6</v>
      </c>
      <c r="L1027" s="6" t="s">
        <v>50</v>
      </c>
      <c r="M1027" s="6" t="s">
        <v>177</v>
      </c>
      <c r="N1027" s="6"/>
      <c r="O1027" s="6"/>
      <c r="P1027" s="10">
        <v>3</v>
      </c>
      <c r="Q1027" s="10" t="str">
        <f t="shared" si="81"/>
        <v>0-5</v>
      </c>
      <c r="R1027" s="6" t="s">
        <v>102</v>
      </c>
      <c r="S1027" s="6">
        <v>4</v>
      </c>
      <c r="T1027" t="s">
        <v>169</v>
      </c>
      <c r="U1027" s="6" t="s">
        <v>54</v>
      </c>
      <c r="V1027" s="6" t="s">
        <v>86</v>
      </c>
      <c r="W1027" s="6" t="s">
        <v>56</v>
      </c>
      <c r="X1027" s="6"/>
      <c r="Y1027" s="6" t="s">
        <v>57</v>
      </c>
      <c r="Z1027" s="6" t="s">
        <v>61</v>
      </c>
      <c r="AA1027" s="11">
        <v>2</v>
      </c>
      <c r="AJ1027" s="12">
        <f t="shared" si="82"/>
        <v>2.5</v>
      </c>
      <c r="AL1027" s="13">
        <f t="shared" si="78"/>
        <v>2</v>
      </c>
      <c r="AM1027" s="14">
        <v>1.2200000000000001E-2</v>
      </c>
      <c r="AN1027" s="14">
        <v>2.95</v>
      </c>
      <c r="AO1027" s="13">
        <f t="shared" si="80"/>
        <v>0.18208864169091182</v>
      </c>
      <c r="AQ1027" s="12">
        <f t="shared" si="79"/>
        <v>0.05</v>
      </c>
      <c r="AT1027" s="23"/>
    </row>
    <row r="1028" spans="1:46" ht="12.75" customHeight="1" x14ac:dyDescent="0.2">
      <c r="A1028" s="6">
        <v>51</v>
      </c>
      <c r="B1028" s="6">
        <v>3</v>
      </c>
      <c r="C1028" s="7">
        <v>39875</v>
      </c>
      <c r="D1028" s="6" t="s">
        <v>271</v>
      </c>
      <c r="E1028" s="8" t="s">
        <v>272</v>
      </c>
      <c r="F1028" s="9" t="s">
        <v>273</v>
      </c>
      <c r="G1028" s="9" t="s">
        <v>154</v>
      </c>
      <c r="H1028" s="9" t="s">
        <v>274</v>
      </c>
      <c r="I1028" s="6" t="s">
        <v>49</v>
      </c>
      <c r="J1028" s="6">
        <v>4</v>
      </c>
      <c r="K1028" s="6">
        <v>6</v>
      </c>
      <c r="L1028" s="6" t="s">
        <v>50</v>
      </c>
      <c r="M1028" s="6" t="s">
        <v>177</v>
      </c>
      <c r="N1028" s="6"/>
      <c r="O1028" s="6"/>
      <c r="P1028" s="10">
        <v>3</v>
      </c>
      <c r="Q1028" s="10" t="str">
        <f t="shared" si="81"/>
        <v>0-5</v>
      </c>
      <c r="R1028" s="6" t="s">
        <v>102</v>
      </c>
      <c r="S1028" s="6">
        <v>5</v>
      </c>
      <c r="T1028" s="19" t="s">
        <v>85</v>
      </c>
      <c r="U1028" s="6" t="s">
        <v>54</v>
      </c>
      <c r="V1028" s="6" t="s">
        <v>86</v>
      </c>
      <c r="W1028" s="6" t="s">
        <v>56</v>
      </c>
      <c r="X1028" s="6"/>
      <c r="Y1028" s="6" t="s">
        <v>57</v>
      </c>
      <c r="Z1028" s="6" t="s">
        <v>61</v>
      </c>
      <c r="AA1028" s="30">
        <v>1</v>
      </c>
      <c r="AJ1028" s="12">
        <f t="shared" si="82"/>
        <v>2.5</v>
      </c>
      <c r="AL1028" s="13">
        <f t="shared" si="78"/>
        <v>1</v>
      </c>
      <c r="AM1028" s="14">
        <v>8.8999999999999999E-3</v>
      </c>
      <c r="AN1028" s="14">
        <v>3</v>
      </c>
      <c r="AO1028" s="13">
        <f t="shared" si="80"/>
        <v>0.13906250000000001</v>
      </c>
      <c r="AQ1028" s="12">
        <f t="shared" si="79"/>
        <v>2.5000000000000001E-2</v>
      </c>
      <c r="AT1028" s="23"/>
    </row>
    <row r="1029" spans="1:46" ht="12.75" customHeight="1" x14ac:dyDescent="0.2">
      <c r="A1029" s="6">
        <v>51</v>
      </c>
      <c r="B1029" s="6">
        <v>3</v>
      </c>
      <c r="C1029" s="7">
        <v>39875</v>
      </c>
      <c r="D1029" s="6" t="s">
        <v>271</v>
      </c>
      <c r="E1029" s="8" t="s">
        <v>272</v>
      </c>
      <c r="F1029" s="9" t="s">
        <v>273</v>
      </c>
      <c r="G1029" s="9" t="s">
        <v>154</v>
      </c>
      <c r="H1029" s="9" t="s">
        <v>274</v>
      </c>
      <c r="I1029" s="6" t="s">
        <v>49</v>
      </c>
      <c r="J1029" s="6">
        <v>4</v>
      </c>
      <c r="K1029" s="6">
        <v>6</v>
      </c>
      <c r="L1029" s="6" t="s">
        <v>50</v>
      </c>
      <c r="M1029" s="6" t="s">
        <v>177</v>
      </c>
      <c r="N1029" s="6"/>
      <c r="O1029" s="6"/>
      <c r="P1029" s="10">
        <v>3</v>
      </c>
      <c r="Q1029" s="10" t="str">
        <f t="shared" si="81"/>
        <v>0-5</v>
      </c>
      <c r="R1029" s="6" t="s">
        <v>102</v>
      </c>
      <c r="S1029" s="6">
        <v>6</v>
      </c>
      <c r="T1029" s="19" t="s">
        <v>275</v>
      </c>
      <c r="U1029" s="6" t="s">
        <v>54</v>
      </c>
      <c r="V1029" s="6" t="s">
        <v>86</v>
      </c>
      <c r="W1029" s="6" t="s">
        <v>56</v>
      </c>
      <c r="X1029" s="6"/>
      <c r="Y1029" s="6" t="s">
        <v>57</v>
      </c>
      <c r="Z1029" s="6" t="s">
        <v>61</v>
      </c>
      <c r="AB1029" s="11">
        <v>1</v>
      </c>
      <c r="AJ1029" s="12">
        <f t="shared" si="82"/>
        <v>7.5</v>
      </c>
      <c r="AL1029" s="13">
        <f t="shared" si="78"/>
        <v>1</v>
      </c>
      <c r="AO1029" s="13">
        <f t="shared" si="80"/>
        <v>0</v>
      </c>
      <c r="AQ1029" s="12">
        <f t="shared" si="79"/>
        <v>2.5000000000000001E-2</v>
      </c>
      <c r="AT1029" s="23"/>
    </row>
    <row r="1030" spans="1:46" ht="12.75" customHeight="1" x14ac:dyDescent="0.2">
      <c r="A1030" s="6">
        <v>52</v>
      </c>
      <c r="B1030" s="6">
        <v>3</v>
      </c>
      <c r="C1030" s="7">
        <v>39875</v>
      </c>
      <c r="D1030" s="6" t="s">
        <v>271</v>
      </c>
      <c r="E1030" s="8" t="s">
        <v>272</v>
      </c>
      <c r="F1030" s="9" t="s">
        <v>273</v>
      </c>
      <c r="G1030" s="9" t="s">
        <v>154</v>
      </c>
      <c r="H1030" s="9" t="s">
        <v>274</v>
      </c>
      <c r="I1030" s="6" t="s">
        <v>49</v>
      </c>
      <c r="J1030" s="6">
        <v>4</v>
      </c>
      <c r="K1030" s="6">
        <v>7</v>
      </c>
      <c r="L1030" s="6" t="s">
        <v>50</v>
      </c>
      <c r="M1030" s="6" t="s">
        <v>177</v>
      </c>
      <c r="N1030" s="6"/>
      <c r="O1030" s="6"/>
      <c r="P1030" s="10">
        <v>3</v>
      </c>
      <c r="Q1030" s="10" t="str">
        <f t="shared" si="81"/>
        <v>0-5</v>
      </c>
      <c r="R1030" s="6" t="s">
        <v>102</v>
      </c>
      <c r="S1030" s="6">
        <v>1</v>
      </c>
      <c r="T1030" t="s">
        <v>161</v>
      </c>
      <c r="U1030" t="s">
        <v>162</v>
      </c>
      <c r="V1030" t="s">
        <v>163</v>
      </c>
      <c r="W1030" s="20" t="s">
        <v>56</v>
      </c>
      <c r="X1030" s="6"/>
      <c r="Y1030" s="10" t="s">
        <v>57</v>
      </c>
      <c r="Z1030" s="10" t="s">
        <v>61</v>
      </c>
      <c r="AA1030" s="11">
        <v>1</v>
      </c>
      <c r="AB1030" s="11">
        <v>2</v>
      </c>
      <c r="AC1030" s="11">
        <v>4</v>
      </c>
      <c r="AJ1030" s="12">
        <f t="shared" si="82"/>
        <v>11.071428571428571</v>
      </c>
      <c r="AL1030" s="13">
        <f t="shared" si="78"/>
        <v>7</v>
      </c>
      <c r="AM1030" s="14">
        <v>1.9300000000000001E-2</v>
      </c>
      <c r="AN1030" s="14">
        <v>2.96</v>
      </c>
      <c r="AO1030" s="13">
        <f t="shared" si="80"/>
        <v>23.790312674825049</v>
      </c>
      <c r="AQ1030" s="12">
        <f t="shared" si="79"/>
        <v>0.17499999999999999</v>
      </c>
      <c r="AT1030" s="23"/>
    </row>
    <row r="1031" spans="1:46" ht="12.75" customHeight="1" x14ac:dyDescent="0.2">
      <c r="A1031" s="6">
        <v>52</v>
      </c>
      <c r="B1031" s="6">
        <v>3</v>
      </c>
      <c r="C1031" s="7">
        <v>39875</v>
      </c>
      <c r="D1031" s="6" t="s">
        <v>271</v>
      </c>
      <c r="E1031" s="8" t="s">
        <v>272</v>
      </c>
      <c r="F1031" s="9" t="s">
        <v>273</v>
      </c>
      <c r="G1031" s="9" t="s">
        <v>154</v>
      </c>
      <c r="H1031" s="9" t="s">
        <v>274</v>
      </c>
      <c r="I1031" s="6" t="s">
        <v>49</v>
      </c>
      <c r="J1031" s="6">
        <v>4</v>
      </c>
      <c r="K1031" s="6">
        <v>7</v>
      </c>
      <c r="L1031" s="6" t="s">
        <v>50</v>
      </c>
      <c r="M1031" s="6" t="s">
        <v>177</v>
      </c>
      <c r="N1031" s="6"/>
      <c r="O1031" s="6"/>
      <c r="P1031" s="10">
        <v>3</v>
      </c>
      <c r="Q1031" s="10" t="str">
        <f t="shared" si="81"/>
        <v>0-5</v>
      </c>
      <c r="R1031" s="6" t="s">
        <v>102</v>
      </c>
      <c r="S1031" s="6">
        <v>2</v>
      </c>
      <c r="T1031" t="s">
        <v>53</v>
      </c>
      <c r="U1031" t="s">
        <v>54</v>
      </c>
      <c r="V1031" t="s">
        <v>55</v>
      </c>
      <c r="W1031" t="s">
        <v>56</v>
      </c>
      <c r="X1031" s="6"/>
      <c r="Y1031" s="6" t="s">
        <v>57</v>
      </c>
      <c r="Z1031" s="6" t="s">
        <v>58</v>
      </c>
      <c r="AC1031" s="11">
        <v>2</v>
      </c>
      <c r="AJ1031" s="12">
        <f t="shared" si="82"/>
        <v>15</v>
      </c>
      <c r="AL1031" s="13">
        <f t="shared" si="78"/>
        <v>2</v>
      </c>
      <c r="AM1031" s="14">
        <v>9.2999999999999992E-3</v>
      </c>
      <c r="AN1031" s="14">
        <v>3.07</v>
      </c>
      <c r="AO1031" s="13">
        <f t="shared" si="80"/>
        <v>37.938758397924737</v>
      </c>
      <c r="AQ1031" s="12">
        <f t="shared" si="79"/>
        <v>0.05</v>
      </c>
      <c r="AT1031" s="23"/>
    </row>
    <row r="1032" spans="1:46" ht="12.75" customHeight="1" x14ac:dyDescent="0.2">
      <c r="A1032" s="6">
        <v>52</v>
      </c>
      <c r="B1032" s="6">
        <v>3</v>
      </c>
      <c r="C1032" s="7">
        <v>39875</v>
      </c>
      <c r="D1032" s="6" t="s">
        <v>271</v>
      </c>
      <c r="E1032" s="8" t="s">
        <v>272</v>
      </c>
      <c r="F1032" s="9" t="s">
        <v>273</v>
      </c>
      <c r="G1032" s="9" t="s">
        <v>154</v>
      </c>
      <c r="H1032" s="9" t="s">
        <v>274</v>
      </c>
      <c r="I1032" s="6" t="s">
        <v>49</v>
      </c>
      <c r="J1032" s="6">
        <v>4</v>
      </c>
      <c r="K1032" s="6">
        <v>7</v>
      </c>
      <c r="L1032" s="6" t="s">
        <v>50</v>
      </c>
      <c r="M1032" s="6" t="s">
        <v>177</v>
      </c>
      <c r="N1032" s="6"/>
      <c r="O1032" s="6"/>
      <c r="P1032" s="10">
        <v>3</v>
      </c>
      <c r="Q1032" s="10" t="str">
        <f t="shared" si="81"/>
        <v>0-5</v>
      </c>
      <c r="R1032" s="6" t="s">
        <v>102</v>
      </c>
      <c r="S1032" s="6">
        <v>3</v>
      </c>
      <c r="T1032" t="s">
        <v>90</v>
      </c>
      <c r="U1032" t="s">
        <v>66</v>
      </c>
      <c r="V1032" t="s">
        <v>67</v>
      </c>
      <c r="W1032" t="s">
        <v>56</v>
      </c>
      <c r="X1032" s="6"/>
      <c r="Y1032" s="10" t="s">
        <v>57</v>
      </c>
      <c r="Z1032" s="10" t="s">
        <v>58</v>
      </c>
      <c r="AA1032" s="30"/>
      <c r="AE1032" s="11">
        <v>2</v>
      </c>
      <c r="AJ1032" s="12">
        <f t="shared" si="82"/>
        <v>35</v>
      </c>
      <c r="AL1032" s="13">
        <f t="shared" si="78"/>
        <v>2</v>
      </c>
      <c r="AM1032" s="14">
        <v>1.6199999999999999E-2</v>
      </c>
      <c r="AN1032" s="14">
        <v>3.0251999999999999</v>
      </c>
      <c r="AO1032" s="13">
        <f t="shared" si="80"/>
        <v>759.67819720000477</v>
      </c>
      <c r="AQ1032" s="12">
        <f t="shared" si="79"/>
        <v>0.05</v>
      </c>
      <c r="AT1032" s="23"/>
    </row>
    <row r="1033" spans="1:46" ht="12.75" customHeight="1" x14ac:dyDescent="0.2">
      <c r="A1033" s="6">
        <v>52</v>
      </c>
      <c r="B1033" s="6">
        <v>3</v>
      </c>
      <c r="C1033" s="7">
        <v>39875</v>
      </c>
      <c r="D1033" s="6" t="s">
        <v>271</v>
      </c>
      <c r="E1033" s="8" t="s">
        <v>272</v>
      </c>
      <c r="F1033" s="9" t="s">
        <v>273</v>
      </c>
      <c r="G1033" s="9" t="s">
        <v>154</v>
      </c>
      <c r="H1033" s="9" t="s">
        <v>274</v>
      </c>
      <c r="I1033" s="6" t="s">
        <v>49</v>
      </c>
      <c r="J1033" s="6">
        <v>4</v>
      </c>
      <c r="K1033" s="6">
        <v>7</v>
      </c>
      <c r="L1033" s="6" t="s">
        <v>50</v>
      </c>
      <c r="M1033" s="6" t="s">
        <v>177</v>
      </c>
      <c r="N1033" s="6"/>
      <c r="O1033" s="6"/>
      <c r="P1033" s="10">
        <v>3</v>
      </c>
      <c r="Q1033" s="10" t="str">
        <f t="shared" si="81"/>
        <v>0-5</v>
      </c>
      <c r="R1033" s="6" t="s">
        <v>102</v>
      </c>
      <c r="S1033" s="6">
        <v>4</v>
      </c>
      <c r="T1033" t="s">
        <v>140</v>
      </c>
      <c r="U1033" t="s">
        <v>66</v>
      </c>
      <c r="V1033" t="s">
        <v>119</v>
      </c>
      <c r="W1033" t="s">
        <v>56</v>
      </c>
      <c r="X1033" s="6"/>
      <c r="Y1033" s="6" t="s">
        <v>57</v>
      </c>
      <c r="Z1033" s="6" t="s">
        <v>61</v>
      </c>
      <c r="AC1033" s="11">
        <v>5</v>
      </c>
      <c r="AJ1033" s="12">
        <f t="shared" si="82"/>
        <v>15</v>
      </c>
      <c r="AK1033" s="14">
        <f>AJ1033/1.03416</f>
        <v>14.504525411928523</v>
      </c>
      <c r="AL1033" s="13">
        <f t="shared" ref="AL1033:AL1096" si="83">SUM(AA1033:AI1033)</f>
        <v>5</v>
      </c>
      <c r="AM1033" s="14">
        <v>2.2499999999999999E-2</v>
      </c>
      <c r="AN1033" s="14">
        <v>3</v>
      </c>
      <c r="AO1033" s="13">
        <f t="shared" si="80"/>
        <v>75.9375</v>
      </c>
      <c r="AQ1033" s="12">
        <f t="shared" ref="AQ1033:AQ1096" si="84">AL1033/40</f>
        <v>0.125</v>
      </c>
      <c r="AT1033" s="23"/>
    </row>
    <row r="1034" spans="1:46" ht="12.75" customHeight="1" x14ac:dyDescent="0.2">
      <c r="A1034" s="6">
        <v>52</v>
      </c>
      <c r="B1034" s="6">
        <v>3</v>
      </c>
      <c r="C1034" s="7">
        <v>39875</v>
      </c>
      <c r="D1034" s="6" t="s">
        <v>271</v>
      </c>
      <c r="E1034" s="8" t="s">
        <v>272</v>
      </c>
      <c r="F1034" s="9" t="s">
        <v>273</v>
      </c>
      <c r="G1034" s="9" t="s">
        <v>154</v>
      </c>
      <c r="H1034" s="9" t="s">
        <v>274</v>
      </c>
      <c r="I1034" s="6" t="s">
        <v>49</v>
      </c>
      <c r="J1034" s="6">
        <v>4</v>
      </c>
      <c r="K1034" s="6">
        <v>7</v>
      </c>
      <c r="L1034" s="6" t="s">
        <v>50</v>
      </c>
      <c r="M1034" s="6" t="s">
        <v>177</v>
      </c>
      <c r="N1034" s="6"/>
      <c r="O1034" s="6"/>
      <c r="P1034" s="10">
        <v>3</v>
      </c>
      <c r="Q1034" s="10" t="str">
        <f t="shared" si="81"/>
        <v>0-5</v>
      </c>
      <c r="R1034" s="6" t="s">
        <v>102</v>
      </c>
      <c r="S1034" s="6">
        <v>5</v>
      </c>
      <c r="T1034" t="s">
        <v>164</v>
      </c>
      <c r="U1034" t="s">
        <v>162</v>
      </c>
      <c r="V1034" t="s">
        <v>163</v>
      </c>
      <c r="W1034" t="s">
        <v>56</v>
      </c>
      <c r="X1034" s="6"/>
      <c r="Y1034" s="10" t="s">
        <v>57</v>
      </c>
      <c r="Z1034" s="10" t="s">
        <v>61</v>
      </c>
      <c r="AA1034" s="11">
        <v>1</v>
      </c>
      <c r="AJ1034" s="12">
        <f t="shared" si="82"/>
        <v>2.5</v>
      </c>
      <c r="AL1034" s="13">
        <f t="shared" si="83"/>
        <v>1</v>
      </c>
      <c r="AM1034" s="14">
        <v>1.5599999999999999E-2</v>
      </c>
      <c r="AN1034" s="14">
        <v>3.13</v>
      </c>
      <c r="AO1034" s="13">
        <f t="shared" si="80"/>
        <v>0.27458501045858014</v>
      </c>
      <c r="AQ1034" s="12">
        <f t="shared" si="84"/>
        <v>2.5000000000000001E-2</v>
      </c>
      <c r="AT1034" s="23"/>
    </row>
    <row r="1035" spans="1:46" ht="12.75" customHeight="1" x14ac:dyDescent="0.2">
      <c r="A1035" s="6">
        <v>52</v>
      </c>
      <c r="B1035" s="6">
        <v>3</v>
      </c>
      <c r="C1035" s="7">
        <v>39875</v>
      </c>
      <c r="D1035" s="6" t="s">
        <v>271</v>
      </c>
      <c r="E1035" s="8" t="s">
        <v>272</v>
      </c>
      <c r="F1035" s="9" t="s">
        <v>273</v>
      </c>
      <c r="G1035" s="9" t="s">
        <v>154</v>
      </c>
      <c r="H1035" s="9" t="s">
        <v>274</v>
      </c>
      <c r="I1035" s="6" t="s">
        <v>49</v>
      </c>
      <c r="J1035" s="6">
        <v>4</v>
      </c>
      <c r="K1035" s="6">
        <v>7</v>
      </c>
      <c r="L1035" s="6" t="s">
        <v>50</v>
      </c>
      <c r="M1035" s="6" t="s">
        <v>177</v>
      </c>
      <c r="N1035" s="6"/>
      <c r="O1035" s="6"/>
      <c r="P1035" s="10">
        <v>3</v>
      </c>
      <c r="Q1035" s="10" t="str">
        <f t="shared" si="81"/>
        <v>0-5</v>
      </c>
      <c r="R1035" s="6" t="s">
        <v>102</v>
      </c>
      <c r="S1035" s="6">
        <v>6</v>
      </c>
      <c r="T1035" t="s">
        <v>179</v>
      </c>
      <c r="U1035" t="s">
        <v>54</v>
      </c>
      <c r="V1035" t="s">
        <v>55</v>
      </c>
      <c r="W1035" t="s">
        <v>56</v>
      </c>
      <c r="X1035" s="6"/>
      <c r="Y1035" s="6" t="s">
        <v>57</v>
      </c>
      <c r="Z1035" s="6" t="s">
        <v>58</v>
      </c>
      <c r="AA1035" s="30">
        <v>1</v>
      </c>
      <c r="AB1035" s="11">
        <v>1</v>
      </c>
      <c r="AJ1035" s="12">
        <f t="shared" si="82"/>
        <v>5</v>
      </c>
      <c r="AL1035" s="13">
        <f t="shared" si="83"/>
        <v>2</v>
      </c>
      <c r="AM1035" s="14">
        <v>1.26E-2</v>
      </c>
      <c r="AN1035" s="14">
        <v>3.0672999999999999</v>
      </c>
      <c r="AO1035" s="13">
        <f t="shared" si="80"/>
        <v>1.7551782940068625</v>
      </c>
      <c r="AQ1035" s="12">
        <f t="shared" si="84"/>
        <v>0.05</v>
      </c>
      <c r="AT1035" s="23"/>
    </row>
    <row r="1036" spans="1:46" ht="12.75" customHeight="1" x14ac:dyDescent="0.2">
      <c r="A1036" s="6">
        <v>52</v>
      </c>
      <c r="B1036" s="6">
        <v>3</v>
      </c>
      <c r="C1036" s="7">
        <v>39875</v>
      </c>
      <c r="D1036" s="6" t="s">
        <v>271</v>
      </c>
      <c r="E1036" s="8" t="s">
        <v>272</v>
      </c>
      <c r="F1036" s="9" t="s">
        <v>273</v>
      </c>
      <c r="G1036" s="9" t="s">
        <v>154</v>
      </c>
      <c r="H1036" s="9" t="s">
        <v>274</v>
      </c>
      <c r="I1036" s="6" t="s">
        <v>49</v>
      </c>
      <c r="J1036" s="6">
        <v>4</v>
      </c>
      <c r="K1036" s="6">
        <v>7</v>
      </c>
      <c r="L1036" s="6" t="s">
        <v>50</v>
      </c>
      <c r="M1036" s="6" t="s">
        <v>177</v>
      </c>
      <c r="N1036" s="6"/>
      <c r="O1036" s="6"/>
      <c r="P1036" s="10">
        <v>3</v>
      </c>
      <c r="Q1036" s="10" t="str">
        <f t="shared" si="81"/>
        <v>0-5</v>
      </c>
      <c r="R1036" s="6" t="s">
        <v>102</v>
      </c>
      <c r="S1036" s="6">
        <v>7</v>
      </c>
      <c r="T1036" t="s">
        <v>59</v>
      </c>
      <c r="U1036" t="s">
        <v>54</v>
      </c>
      <c r="V1036" t="s">
        <v>60</v>
      </c>
      <c r="W1036" t="s">
        <v>56</v>
      </c>
      <c r="X1036" s="6"/>
      <c r="Y1036" s="10" t="s">
        <v>57</v>
      </c>
      <c r="Z1036" s="10" t="s">
        <v>61</v>
      </c>
      <c r="AC1036" s="11">
        <v>4</v>
      </c>
      <c r="AJ1036" s="12">
        <f t="shared" si="82"/>
        <v>15</v>
      </c>
      <c r="AL1036" s="13">
        <f t="shared" si="83"/>
        <v>4</v>
      </c>
      <c r="AM1036" s="14">
        <v>8.6999999999999994E-3</v>
      </c>
      <c r="AN1036" s="14">
        <v>3.202</v>
      </c>
      <c r="AO1036" s="13">
        <f t="shared" si="80"/>
        <v>50.74151899752669</v>
      </c>
      <c r="AQ1036" s="12">
        <f t="shared" si="84"/>
        <v>0.1</v>
      </c>
      <c r="AT1036" s="23"/>
    </row>
    <row r="1037" spans="1:46" ht="12.75" customHeight="1" x14ac:dyDescent="0.2">
      <c r="A1037" s="6">
        <v>52</v>
      </c>
      <c r="B1037" s="6">
        <v>3</v>
      </c>
      <c r="C1037" s="7">
        <v>39875</v>
      </c>
      <c r="D1037" s="6" t="s">
        <v>271</v>
      </c>
      <c r="E1037" s="8" t="s">
        <v>272</v>
      </c>
      <c r="F1037" s="9" t="s">
        <v>273</v>
      </c>
      <c r="G1037" s="9" t="s">
        <v>154</v>
      </c>
      <c r="H1037" s="9" t="s">
        <v>274</v>
      </c>
      <c r="I1037" s="6" t="s">
        <v>49</v>
      </c>
      <c r="J1037" s="6">
        <v>4</v>
      </c>
      <c r="K1037" s="6">
        <v>7</v>
      </c>
      <c r="L1037" s="6" t="s">
        <v>50</v>
      </c>
      <c r="M1037" s="6" t="s">
        <v>177</v>
      </c>
      <c r="N1037" s="6"/>
      <c r="O1037" s="6"/>
      <c r="P1037" s="10">
        <v>3</v>
      </c>
      <c r="Q1037" s="10" t="str">
        <f t="shared" si="81"/>
        <v>0-5</v>
      </c>
      <c r="R1037" s="6" t="s">
        <v>102</v>
      </c>
      <c r="S1037" s="6">
        <v>8</v>
      </c>
      <c r="T1037" s="16" t="s">
        <v>160</v>
      </c>
      <c r="U1037" t="s">
        <v>54</v>
      </c>
      <c r="V1037" s="16" t="s">
        <v>63</v>
      </c>
      <c r="W1037" s="16" t="s">
        <v>56</v>
      </c>
      <c r="X1037" s="6"/>
      <c r="Y1037" s="6" t="s">
        <v>57</v>
      </c>
      <c r="Z1037" s="6" t="s">
        <v>58</v>
      </c>
      <c r="AC1037" s="11">
        <v>2</v>
      </c>
      <c r="AJ1037" s="12">
        <f t="shared" si="82"/>
        <v>15</v>
      </c>
      <c r="AK1037" s="14">
        <f>AJ1037/1.11359</f>
        <v>13.469948544796559</v>
      </c>
      <c r="AL1037" s="13">
        <f t="shared" si="83"/>
        <v>2</v>
      </c>
      <c r="AM1037" s="14">
        <v>1.4800000000000001E-2</v>
      </c>
      <c r="AN1037" s="14">
        <v>3.1669999999999998</v>
      </c>
      <c r="AO1037" s="13">
        <f t="shared" si="80"/>
        <v>78.513209826723369</v>
      </c>
      <c r="AQ1037" s="12">
        <f t="shared" si="84"/>
        <v>0.05</v>
      </c>
      <c r="AT1037" s="23"/>
    </row>
    <row r="1038" spans="1:46" ht="12.75" customHeight="1" x14ac:dyDescent="0.2">
      <c r="A1038" s="6">
        <v>52</v>
      </c>
      <c r="B1038" s="6">
        <v>3</v>
      </c>
      <c r="C1038" s="7">
        <v>39875</v>
      </c>
      <c r="D1038" s="6" t="s">
        <v>271</v>
      </c>
      <c r="E1038" s="8" t="s">
        <v>272</v>
      </c>
      <c r="F1038" s="9" t="s">
        <v>273</v>
      </c>
      <c r="G1038" s="9" t="s">
        <v>154</v>
      </c>
      <c r="H1038" s="9" t="s">
        <v>274</v>
      </c>
      <c r="I1038" s="6" t="s">
        <v>49</v>
      </c>
      <c r="J1038" s="6">
        <v>4</v>
      </c>
      <c r="K1038" s="6">
        <v>7</v>
      </c>
      <c r="L1038" s="6" t="s">
        <v>50</v>
      </c>
      <c r="M1038" s="6" t="s">
        <v>177</v>
      </c>
      <c r="N1038" s="6"/>
      <c r="O1038" s="6"/>
      <c r="P1038" s="10">
        <v>3</v>
      </c>
      <c r="Q1038" s="10" t="str">
        <f t="shared" si="81"/>
        <v>0-5</v>
      </c>
      <c r="R1038" s="6" t="s">
        <v>102</v>
      </c>
      <c r="S1038" s="6">
        <v>9</v>
      </c>
      <c r="T1038" t="s">
        <v>118</v>
      </c>
      <c r="U1038" t="s">
        <v>66</v>
      </c>
      <c r="V1038" t="s">
        <v>119</v>
      </c>
      <c r="W1038" t="s">
        <v>56</v>
      </c>
      <c r="X1038" s="6"/>
      <c r="Y1038" s="6" t="s">
        <v>57</v>
      </c>
      <c r="Z1038" s="6" t="s">
        <v>61</v>
      </c>
      <c r="AC1038" s="11">
        <v>1</v>
      </c>
      <c r="AJ1038" s="12">
        <f t="shared" si="82"/>
        <v>15</v>
      </c>
      <c r="AK1038" s="24">
        <f>AJ1038/1.1</f>
        <v>13.636363636363635</v>
      </c>
      <c r="AL1038" s="13">
        <f t="shared" si="83"/>
        <v>1</v>
      </c>
      <c r="AM1038" s="14">
        <v>2.3599999999999999E-2</v>
      </c>
      <c r="AN1038" s="14">
        <v>2.9750000000000001</v>
      </c>
      <c r="AO1038" s="13">
        <f t="shared" si="80"/>
        <v>74.436080804008085</v>
      </c>
      <c r="AQ1038" s="12">
        <f t="shared" si="84"/>
        <v>2.5000000000000001E-2</v>
      </c>
      <c r="AT1038" s="23"/>
    </row>
    <row r="1039" spans="1:46" ht="12.75" customHeight="1" x14ac:dyDescent="0.2">
      <c r="A1039" s="6">
        <v>52</v>
      </c>
      <c r="B1039" s="6">
        <v>3</v>
      </c>
      <c r="C1039" s="7">
        <v>39875</v>
      </c>
      <c r="D1039" s="6" t="s">
        <v>271</v>
      </c>
      <c r="E1039" s="8" t="s">
        <v>272</v>
      </c>
      <c r="F1039" s="9" t="s">
        <v>273</v>
      </c>
      <c r="G1039" s="9" t="s">
        <v>154</v>
      </c>
      <c r="H1039" s="9" t="s">
        <v>274</v>
      </c>
      <c r="I1039" s="6" t="s">
        <v>49</v>
      </c>
      <c r="J1039" s="6">
        <v>4</v>
      </c>
      <c r="K1039" s="6">
        <v>7</v>
      </c>
      <c r="L1039" s="6" t="s">
        <v>50</v>
      </c>
      <c r="M1039" s="6" t="s">
        <v>177</v>
      </c>
      <c r="N1039" s="6"/>
      <c r="O1039" s="6"/>
      <c r="P1039" s="10">
        <v>3</v>
      </c>
      <c r="Q1039" s="10" t="str">
        <f t="shared" si="81"/>
        <v>0-5</v>
      </c>
      <c r="R1039" s="6" t="s">
        <v>102</v>
      </c>
      <c r="S1039" s="6">
        <v>10</v>
      </c>
      <c r="T1039" t="s">
        <v>169</v>
      </c>
      <c r="U1039" s="6" t="s">
        <v>54</v>
      </c>
      <c r="V1039" s="6" t="s">
        <v>86</v>
      </c>
      <c r="W1039" s="6" t="s">
        <v>56</v>
      </c>
      <c r="X1039" s="6"/>
      <c r="Y1039" s="6" t="s">
        <v>57</v>
      </c>
      <c r="Z1039" s="6" t="s">
        <v>61</v>
      </c>
      <c r="AA1039" s="11">
        <v>1</v>
      </c>
      <c r="AJ1039" s="12">
        <f t="shared" si="82"/>
        <v>2.5</v>
      </c>
      <c r="AL1039" s="13">
        <f t="shared" si="83"/>
        <v>1</v>
      </c>
      <c r="AM1039" s="14">
        <v>1.2200000000000001E-2</v>
      </c>
      <c r="AN1039" s="14">
        <v>2.95</v>
      </c>
      <c r="AO1039" s="13">
        <f t="shared" si="80"/>
        <v>0.18208864169091182</v>
      </c>
      <c r="AQ1039" s="12">
        <f t="shared" si="84"/>
        <v>2.5000000000000001E-2</v>
      </c>
      <c r="AT1039" s="23"/>
    </row>
    <row r="1040" spans="1:46" ht="12.75" customHeight="1" x14ac:dyDescent="0.2">
      <c r="A1040" s="6">
        <v>52</v>
      </c>
      <c r="B1040" s="6">
        <v>3</v>
      </c>
      <c r="C1040" s="7">
        <v>39875</v>
      </c>
      <c r="D1040" s="6" t="s">
        <v>271</v>
      </c>
      <c r="E1040" s="8" t="s">
        <v>272</v>
      </c>
      <c r="F1040" s="9" t="s">
        <v>273</v>
      </c>
      <c r="G1040" s="9" t="s">
        <v>154</v>
      </c>
      <c r="H1040" s="9" t="s">
        <v>274</v>
      </c>
      <c r="I1040" s="6" t="s">
        <v>49</v>
      </c>
      <c r="J1040" s="6">
        <v>4</v>
      </c>
      <c r="K1040" s="6">
        <v>7</v>
      </c>
      <c r="L1040" s="6" t="s">
        <v>50</v>
      </c>
      <c r="M1040" s="6" t="s">
        <v>177</v>
      </c>
      <c r="N1040" s="6"/>
      <c r="O1040" s="6"/>
      <c r="P1040" s="10">
        <v>3</v>
      </c>
      <c r="Q1040" s="10" t="str">
        <f t="shared" si="81"/>
        <v>0-5</v>
      </c>
      <c r="R1040" s="6" t="s">
        <v>102</v>
      </c>
      <c r="S1040" s="6">
        <v>11</v>
      </c>
      <c r="T1040" t="s">
        <v>78</v>
      </c>
      <c r="U1040" s="16" t="s">
        <v>75</v>
      </c>
      <c r="V1040" t="s">
        <v>79</v>
      </c>
      <c r="W1040" t="s">
        <v>56</v>
      </c>
      <c r="X1040" s="6"/>
      <c r="Y1040" s="10" t="s">
        <v>57</v>
      </c>
      <c r="Z1040" s="10" t="s">
        <v>61</v>
      </c>
      <c r="AA1040" s="11">
        <v>1</v>
      </c>
      <c r="AJ1040" s="12">
        <f t="shared" si="82"/>
        <v>2.5</v>
      </c>
      <c r="AL1040" s="13">
        <f t="shared" si="83"/>
        <v>1</v>
      </c>
      <c r="AM1040" s="14">
        <v>1.09E-2</v>
      </c>
      <c r="AN1040" s="14">
        <v>3.0249000000000001</v>
      </c>
      <c r="AO1040" s="13">
        <f t="shared" si="80"/>
        <v>0.17424295598865394</v>
      </c>
      <c r="AQ1040" s="12">
        <f t="shared" si="84"/>
        <v>2.5000000000000001E-2</v>
      </c>
      <c r="AT1040" s="23"/>
    </row>
    <row r="1041" spans="1:46" ht="12.75" customHeight="1" x14ac:dyDescent="0.2">
      <c r="A1041" s="6">
        <v>53</v>
      </c>
      <c r="B1041" s="6">
        <v>3</v>
      </c>
      <c r="C1041" s="7">
        <v>39875</v>
      </c>
      <c r="D1041" s="6" t="s">
        <v>271</v>
      </c>
      <c r="E1041" s="8" t="s">
        <v>272</v>
      </c>
      <c r="F1041" s="9" t="s">
        <v>273</v>
      </c>
      <c r="G1041" s="9" t="s">
        <v>154</v>
      </c>
      <c r="H1041" s="9" t="s">
        <v>274</v>
      </c>
      <c r="I1041" s="6" t="s">
        <v>49</v>
      </c>
      <c r="J1041" s="6">
        <v>4</v>
      </c>
      <c r="K1041" s="6">
        <v>8</v>
      </c>
      <c r="L1041" s="6" t="s">
        <v>50</v>
      </c>
      <c r="M1041" s="6" t="s">
        <v>177</v>
      </c>
      <c r="N1041" s="6"/>
      <c r="O1041" s="6"/>
      <c r="P1041" s="10">
        <v>3</v>
      </c>
      <c r="Q1041" s="10" t="str">
        <f t="shared" si="81"/>
        <v>0-5</v>
      </c>
      <c r="R1041" s="6" t="s">
        <v>102</v>
      </c>
      <c r="S1041" s="6">
        <v>1</v>
      </c>
      <c r="T1041" s="16" t="s">
        <v>191</v>
      </c>
      <c r="U1041" s="6" t="s">
        <v>54</v>
      </c>
      <c r="V1041" s="6" t="s">
        <v>181</v>
      </c>
      <c r="W1041" s="6" t="s">
        <v>56</v>
      </c>
      <c r="X1041" s="6"/>
      <c r="Y1041" s="6" t="s">
        <v>57</v>
      </c>
      <c r="Z1041" s="6" t="s">
        <v>64</v>
      </c>
      <c r="AA1041" s="11">
        <v>50</v>
      </c>
      <c r="AJ1041" s="12">
        <f t="shared" si="82"/>
        <v>2.5</v>
      </c>
      <c r="AK1041">
        <f>AJ1041/1.6483</f>
        <v>1.5167141903779651</v>
      </c>
      <c r="AL1041" s="13">
        <f t="shared" si="83"/>
        <v>50</v>
      </c>
      <c r="AM1041" s="14">
        <v>1.9900000000000001E-2</v>
      </c>
      <c r="AN1041" s="14">
        <v>2.9929999999999999</v>
      </c>
      <c r="AO1041" s="13">
        <f t="shared" si="80"/>
        <v>0.30894951826168604</v>
      </c>
      <c r="AQ1041" s="12">
        <f t="shared" si="84"/>
        <v>1.25</v>
      </c>
      <c r="AT1041" s="23"/>
    </row>
    <row r="1042" spans="1:46" ht="12.75" customHeight="1" x14ac:dyDescent="0.2">
      <c r="A1042" s="6">
        <v>53</v>
      </c>
      <c r="B1042" s="6">
        <v>3</v>
      </c>
      <c r="C1042" s="7">
        <v>39875</v>
      </c>
      <c r="D1042" s="6" t="s">
        <v>271</v>
      </c>
      <c r="E1042" s="8" t="s">
        <v>272</v>
      </c>
      <c r="F1042" s="9" t="s">
        <v>273</v>
      </c>
      <c r="G1042" s="9" t="s">
        <v>154</v>
      </c>
      <c r="H1042" s="9" t="s">
        <v>274</v>
      </c>
      <c r="I1042" s="6" t="s">
        <v>49</v>
      </c>
      <c r="J1042" s="6">
        <v>4</v>
      </c>
      <c r="K1042" s="6">
        <v>8</v>
      </c>
      <c r="L1042" s="6" t="s">
        <v>50</v>
      </c>
      <c r="M1042" s="6" t="s">
        <v>177</v>
      </c>
      <c r="N1042" s="6"/>
      <c r="O1042" s="6"/>
      <c r="P1042" s="10">
        <v>3</v>
      </c>
      <c r="Q1042" s="10" t="str">
        <f t="shared" si="81"/>
        <v>0-5</v>
      </c>
      <c r="R1042" s="6" t="s">
        <v>102</v>
      </c>
      <c r="S1042" s="6">
        <v>2</v>
      </c>
      <c r="T1042" s="20" t="s">
        <v>178</v>
      </c>
      <c r="U1042" s="16" t="s">
        <v>75</v>
      </c>
      <c r="V1042" t="s">
        <v>163</v>
      </c>
      <c r="W1042" t="s">
        <v>56</v>
      </c>
      <c r="X1042" s="6"/>
      <c r="Y1042" s="6" t="s">
        <v>57</v>
      </c>
      <c r="Z1042" s="6" t="s">
        <v>61</v>
      </c>
      <c r="AA1042" s="11">
        <v>3</v>
      </c>
      <c r="AC1042" s="11">
        <v>1</v>
      </c>
      <c r="AJ1042" s="12">
        <f t="shared" si="82"/>
        <v>5.625</v>
      </c>
      <c r="AL1042" s="13">
        <f t="shared" si="83"/>
        <v>4</v>
      </c>
      <c r="AM1042" s="14">
        <v>2.46E-2</v>
      </c>
      <c r="AN1042" s="14">
        <v>2.85</v>
      </c>
      <c r="AO1042" s="13">
        <f t="shared" si="80"/>
        <v>3.3789697860696437</v>
      </c>
      <c r="AP1042" s="13">
        <f>AO1042*AL1042</f>
        <v>13.515879144278575</v>
      </c>
      <c r="AQ1042" s="12">
        <f t="shared" si="84"/>
        <v>0.1</v>
      </c>
      <c r="AT1042" s="23"/>
    </row>
    <row r="1043" spans="1:46" ht="12.75" customHeight="1" x14ac:dyDescent="0.2">
      <c r="A1043" s="6">
        <v>53</v>
      </c>
      <c r="B1043" s="6">
        <v>3</v>
      </c>
      <c r="C1043" s="7">
        <v>39875</v>
      </c>
      <c r="D1043" s="6" t="s">
        <v>271</v>
      </c>
      <c r="E1043" s="8" t="s">
        <v>272</v>
      </c>
      <c r="F1043" s="9" t="s">
        <v>273</v>
      </c>
      <c r="G1043" s="9" t="s">
        <v>154</v>
      </c>
      <c r="H1043" s="9" t="s">
        <v>274</v>
      </c>
      <c r="I1043" s="6" t="s">
        <v>49</v>
      </c>
      <c r="J1043" s="6">
        <v>4</v>
      </c>
      <c r="K1043" s="6">
        <v>8</v>
      </c>
      <c r="L1043" s="6" t="s">
        <v>50</v>
      </c>
      <c r="M1043" s="6" t="s">
        <v>177</v>
      </c>
      <c r="N1043" s="6"/>
      <c r="O1043" s="6"/>
      <c r="P1043" s="10">
        <v>3</v>
      </c>
      <c r="Q1043" s="10" t="str">
        <f t="shared" si="81"/>
        <v>0-5</v>
      </c>
      <c r="R1043" s="6" t="s">
        <v>102</v>
      </c>
      <c r="S1043" s="6">
        <v>3</v>
      </c>
      <c r="T1043" s="16" t="s">
        <v>160</v>
      </c>
      <c r="U1043" t="s">
        <v>54</v>
      </c>
      <c r="V1043" s="16" t="s">
        <v>63</v>
      </c>
      <c r="W1043" s="16" t="s">
        <v>56</v>
      </c>
      <c r="X1043" s="10"/>
      <c r="Y1043" s="6" t="s">
        <v>57</v>
      </c>
      <c r="Z1043" s="6" t="s">
        <v>58</v>
      </c>
      <c r="AA1043" s="11">
        <v>5</v>
      </c>
      <c r="AB1043" s="11">
        <v>5</v>
      </c>
      <c r="AC1043" s="11">
        <v>20</v>
      </c>
      <c r="AJ1043" s="12">
        <f t="shared" si="82"/>
        <v>11.666666666666666</v>
      </c>
      <c r="AK1043" s="14">
        <f>AJ1043/1.11359</f>
        <v>10.476626645952878</v>
      </c>
      <c r="AL1043" s="13">
        <f t="shared" si="83"/>
        <v>30</v>
      </c>
      <c r="AM1043" s="14">
        <v>1.4800000000000001E-2</v>
      </c>
      <c r="AN1043" s="14">
        <v>3.1669999999999998</v>
      </c>
      <c r="AO1043" s="13">
        <f t="shared" si="80"/>
        <v>35.422743808832507</v>
      </c>
      <c r="AQ1043" s="12">
        <f t="shared" si="84"/>
        <v>0.75</v>
      </c>
      <c r="AT1043" s="23"/>
    </row>
    <row r="1044" spans="1:46" ht="12.75" customHeight="1" x14ac:dyDescent="0.2">
      <c r="A1044" s="6">
        <v>53</v>
      </c>
      <c r="B1044" s="6">
        <v>3</v>
      </c>
      <c r="C1044" s="7">
        <v>39875</v>
      </c>
      <c r="D1044" s="6" t="s">
        <v>271</v>
      </c>
      <c r="E1044" s="8" t="s">
        <v>272</v>
      </c>
      <c r="F1044" s="9" t="s">
        <v>273</v>
      </c>
      <c r="G1044" s="9" t="s">
        <v>154</v>
      </c>
      <c r="H1044" s="9" t="s">
        <v>274</v>
      </c>
      <c r="I1044" s="6" t="s">
        <v>49</v>
      </c>
      <c r="J1044" s="6">
        <v>4</v>
      </c>
      <c r="K1044" s="6">
        <v>8</v>
      </c>
      <c r="L1044" s="6" t="s">
        <v>50</v>
      </c>
      <c r="M1044" s="6" t="s">
        <v>177</v>
      </c>
      <c r="N1044" s="6"/>
      <c r="O1044" s="6"/>
      <c r="P1044" s="10">
        <v>3</v>
      </c>
      <c r="Q1044" s="10" t="str">
        <f t="shared" si="81"/>
        <v>0-5</v>
      </c>
      <c r="R1044" s="6" t="s">
        <v>102</v>
      </c>
      <c r="S1044" s="6">
        <v>4</v>
      </c>
      <c r="T1044" t="s">
        <v>140</v>
      </c>
      <c r="U1044" t="s">
        <v>66</v>
      </c>
      <c r="V1044" t="s">
        <v>119</v>
      </c>
      <c r="W1044" t="s">
        <v>56</v>
      </c>
      <c r="X1044" s="10"/>
      <c r="Y1044" s="6" t="s">
        <v>57</v>
      </c>
      <c r="Z1044" s="6" t="s">
        <v>61</v>
      </c>
      <c r="AC1044" s="11">
        <v>50</v>
      </c>
      <c r="AD1044" s="11">
        <v>50</v>
      </c>
      <c r="AJ1044" s="12">
        <f t="shared" si="82"/>
        <v>20</v>
      </c>
      <c r="AK1044" s="14">
        <f>AJ1044/1.03416</f>
        <v>19.339367215904698</v>
      </c>
      <c r="AL1044" s="13">
        <f t="shared" si="83"/>
        <v>100</v>
      </c>
      <c r="AM1044" s="14">
        <v>2.2499999999999999E-2</v>
      </c>
      <c r="AN1044" s="14">
        <v>3</v>
      </c>
      <c r="AO1044" s="13">
        <f t="shared" si="80"/>
        <v>180</v>
      </c>
      <c r="AQ1044" s="12">
        <f t="shared" si="84"/>
        <v>2.5</v>
      </c>
      <c r="AT1044" s="23"/>
    </row>
    <row r="1045" spans="1:46" ht="12.75" customHeight="1" x14ac:dyDescent="0.2">
      <c r="A1045" s="6">
        <v>53</v>
      </c>
      <c r="B1045" s="6">
        <v>3</v>
      </c>
      <c r="C1045" s="7">
        <v>39875</v>
      </c>
      <c r="D1045" s="6" t="s">
        <v>271</v>
      </c>
      <c r="E1045" s="8" t="s">
        <v>272</v>
      </c>
      <c r="F1045" s="9" t="s">
        <v>273</v>
      </c>
      <c r="G1045" s="9" t="s">
        <v>154</v>
      </c>
      <c r="H1045" s="9" t="s">
        <v>274</v>
      </c>
      <c r="I1045" s="6" t="s">
        <v>49</v>
      </c>
      <c r="J1045" s="6">
        <v>4</v>
      </c>
      <c r="K1045" s="6">
        <v>8</v>
      </c>
      <c r="L1045" s="6" t="s">
        <v>50</v>
      </c>
      <c r="M1045" s="6" t="s">
        <v>177</v>
      </c>
      <c r="N1045" s="6"/>
      <c r="O1045" s="6"/>
      <c r="P1045" s="10">
        <v>3</v>
      </c>
      <c r="Q1045" s="10" t="str">
        <f t="shared" si="81"/>
        <v>0-5</v>
      </c>
      <c r="R1045" s="6" t="s">
        <v>102</v>
      </c>
      <c r="S1045" s="6">
        <v>5</v>
      </c>
      <c r="T1045" t="s">
        <v>90</v>
      </c>
      <c r="U1045" t="s">
        <v>66</v>
      </c>
      <c r="V1045" t="s">
        <v>67</v>
      </c>
      <c r="W1045" t="s">
        <v>56</v>
      </c>
      <c r="X1045" s="10"/>
      <c r="Y1045" s="10" t="s">
        <v>57</v>
      </c>
      <c r="Z1045" s="10" t="s">
        <v>58</v>
      </c>
      <c r="AD1045" s="11">
        <v>5</v>
      </c>
      <c r="AE1045" s="11">
        <v>2</v>
      </c>
      <c r="AJ1045" s="12">
        <f t="shared" si="82"/>
        <v>27.857142857142858</v>
      </c>
      <c r="AL1045" s="13">
        <f t="shared" si="83"/>
        <v>7</v>
      </c>
      <c r="AM1045" s="14">
        <v>1.6199999999999999E-2</v>
      </c>
      <c r="AN1045" s="14">
        <v>3.0251999999999999</v>
      </c>
      <c r="AO1045" s="13">
        <f t="shared" si="80"/>
        <v>380.83524161810993</v>
      </c>
      <c r="AQ1045" s="12">
        <f t="shared" si="84"/>
        <v>0.17499999999999999</v>
      </c>
      <c r="AT1045" s="23"/>
    </row>
    <row r="1046" spans="1:46" ht="12.75" customHeight="1" x14ac:dyDescent="0.2">
      <c r="A1046" s="6">
        <v>53</v>
      </c>
      <c r="B1046" s="6">
        <v>3</v>
      </c>
      <c r="C1046" s="7">
        <v>39875</v>
      </c>
      <c r="D1046" s="6" t="s">
        <v>271</v>
      </c>
      <c r="E1046" s="8" t="s">
        <v>272</v>
      </c>
      <c r="F1046" s="9" t="s">
        <v>273</v>
      </c>
      <c r="G1046" s="9" t="s">
        <v>154</v>
      </c>
      <c r="H1046" s="9" t="s">
        <v>274</v>
      </c>
      <c r="I1046" s="6" t="s">
        <v>49</v>
      </c>
      <c r="J1046" s="6">
        <v>4</v>
      </c>
      <c r="K1046" s="6">
        <v>8</v>
      </c>
      <c r="L1046" s="6" t="s">
        <v>50</v>
      </c>
      <c r="M1046" s="6" t="s">
        <v>177</v>
      </c>
      <c r="N1046" s="6"/>
      <c r="O1046" s="6"/>
      <c r="P1046" s="10">
        <v>3</v>
      </c>
      <c r="Q1046" s="10" t="str">
        <f t="shared" si="81"/>
        <v>0-5</v>
      </c>
      <c r="R1046" s="6" t="s">
        <v>102</v>
      </c>
      <c r="S1046" s="6">
        <v>6</v>
      </c>
      <c r="T1046" t="s">
        <v>264</v>
      </c>
      <c r="U1046" t="s">
        <v>54</v>
      </c>
      <c r="V1046" t="s">
        <v>265</v>
      </c>
      <c r="W1046" t="s">
        <v>56</v>
      </c>
      <c r="X1046" s="10"/>
      <c r="Y1046" s="6" t="s">
        <v>57</v>
      </c>
      <c r="Z1046" s="6" t="s">
        <v>58</v>
      </c>
      <c r="AE1046" s="11">
        <v>1</v>
      </c>
      <c r="AJ1046" s="12">
        <f t="shared" si="82"/>
        <v>35</v>
      </c>
      <c r="AK1046">
        <f>AJ1046/1.0631</f>
        <v>32.92258489323676</v>
      </c>
      <c r="AL1046" s="13">
        <f t="shared" si="83"/>
        <v>1</v>
      </c>
      <c r="AM1046" s="14">
        <v>9.2700000000000005E-2</v>
      </c>
      <c r="AN1046" s="14">
        <v>2.6840000000000002</v>
      </c>
      <c r="AO1046" s="13">
        <f t="shared" si="80"/>
        <v>1292.2851839896402</v>
      </c>
      <c r="AQ1046" s="12">
        <f t="shared" si="84"/>
        <v>2.5000000000000001E-2</v>
      </c>
      <c r="AT1046" s="23"/>
    </row>
    <row r="1047" spans="1:46" ht="12.75" customHeight="1" x14ac:dyDescent="0.2">
      <c r="A1047" s="6">
        <v>53</v>
      </c>
      <c r="B1047" s="6">
        <v>3</v>
      </c>
      <c r="C1047" s="7">
        <v>39875</v>
      </c>
      <c r="D1047" s="6" t="s">
        <v>271</v>
      </c>
      <c r="E1047" s="8" t="s">
        <v>272</v>
      </c>
      <c r="F1047" s="9" t="s">
        <v>273</v>
      </c>
      <c r="G1047" s="9" t="s">
        <v>154</v>
      </c>
      <c r="H1047" s="9" t="s">
        <v>274</v>
      </c>
      <c r="I1047" s="6" t="s">
        <v>49</v>
      </c>
      <c r="J1047" s="6">
        <v>4</v>
      </c>
      <c r="K1047" s="6">
        <v>8</v>
      </c>
      <c r="L1047" s="6" t="s">
        <v>50</v>
      </c>
      <c r="M1047" s="6" t="s">
        <v>177</v>
      </c>
      <c r="N1047" s="6"/>
      <c r="O1047" s="6"/>
      <c r="P1047" s="10">
        <v>3</v>
      </c>
      <c r="Q1047" s="10" t="str">
        <f t="shared" si="81"/>
        <v>0-5</v>
      </c>
      <c r="R1047" s="6" t="s">
        <v>102</v>
      </c>
      <c r="S1047" s="6">
        <v>7</v>
      </c>
      <c r="T1047" t="s">
        <v>161</v>
      </c>
      <c r="U1047" t="s">
        <v>162</v>
      </c>
      <c r="V1047" t="s">
        <v>163</v>
      </c>
      <c r="W1047" s="20" t="s">
        <v>56</v>
      </c>
      <c r="X1047" s="10"/>
      <c r="Y1047" s="10" t="s">
        <v>57</v>
      </c>
      <c r="Z1047" s="10" t="s">
        <v>61</v>
      </c>
      <c r="AB1047" s="11">
        <v>1</v>
      </c>
      <c r="AC1047" s="11">
        <v>9</v>
      </c>
      <c r="AJ1047" s="12">
        <f t="shared" si="82"/>
        <v>14.25</v>
      </c>
      <c r="AL1047" s="13">
        <f t="shared" si="83"/>
        <v>10</v>
      </c>
      <c r="AM1047" s="14">
        <v>1.9300000000000001E-2</v>
      </c>
      <c r="AN1047" s="14">
        <v>2.96</v>
      </c>
      <c r="AO1047" s="13">
        <f t="shared" si="80"/>
        <v>50.216831573242942</v>
      </c>
      <c r="AQ1047" s="12">
        <f t="shared" si="84"/>
        <v>0.25</v>
      </c>
      <c r="AT1047" s="23"/>
    </row>
    <row r="1048" spans="1:46" ht="12.75" customHeight="1" x14ac:dyDescent="0.2">
      <c r="A1048" s="6">
        <v>53</v>
      </c>
      <c r="B1048" s="6">
        <v>3</v>
      </c>
      <c r="C1048" s="7">
        <v>39875</v>
      </c>
      <c r="D1048" s="6" t="s">
        <v>271</v>
      </c>
      <c r="E1048" s="8" t="s">
        <v>272</v>
      </c>
      <c r="F1048" s="9" t="s">
        <v>273</v>
      </c>
      <c r="G1048" s="9" t="s">
        <v>154</v>
      </c>
      <c r="H1048" s="9" t="s">
        <v>274</v>
      </c>
      <c r="I1048" s="6" t="s">
        <v>49</v>
      </c>
      <c r="J1048" s="6">
        <v>4</v>
      </c>
      <c r="K1048" s="6">
        <v>8</v>
      </c>
      <c r="L1048" s="6" t="s">
        <v>50</v>
      </c>
      <c r="M1048" s="6" t="s">
        <v>177</v>
      </c>
      <c r="N1048" s="6"/>
      <c r="O1048" s="6"/>
      <c r="P1048" s="10">
        <v>3</v>
      </c>
      <c r="Q1048" s="10" t="str">
        <f t="shared" si="81"/>
        <v>0-5</v>
      </c>
      <c r="R1048" s="6" t="s">
        <v>102</v>
      </c>
      <c r="S1048" s="6">
        <v>8</v>
      </c>
      <c r="T1048" t="s">
        <v>164</v>
      </c>
      <c r="U1048" t="s">
        <v>162</v>
      </c>
      <c r="V1048" t="s">
        <v>163</v>
      </c>
      <c r="W1048" t="s">
        <v>56</v>
      </c>
      <c r="X1048" s="10"/>
      <c r="Y1048" s="10" t="s">
        <v>57</v>
      </c>
      <c r="Z1048" s="10" t="s">
        <v>61</v>
      </c>
      <c r="AA1048" s="11">
        <v>4</v>
      </c>
      <c r="AB1048" s="30"/>
      <c r="AJ1048" s="12">
        <f t="shared" si="82"/>
        <v>2.5</v>
      </c>
      <c r="AL1048" s="13">
        <f t="shared" si="83"/>
        <v>4</v>
      </c>
      <c r="AM1048" s="14">
        <v>1.5599999999999999E-2</v>
      </c>
      <c r="AN1048" s="14">
        <v>3.13</v>
      </c>
      <c r="AO1048" s="13">
        <f t="shared" si="80"/>
        <v>0.27458501045858014</v>
      </c>
      <c r="AQ1048" s="12">
        <f t="shared" si="84"/>
        <v>0.1</v>
      </c>
      <c r="AT1048" s="23"/>
    </row>
    <row r="1049" spans="1:46" ht="12.75" customHeight="1" x14ac:dyDescent="0.2">
      <c r="A1049" s="6">
        <v>53</v>
      </c>
      <c r="B1049" s="6">
        <v>3</v>
      </c>
      <c r="C1049" s="7">
        <v>39875</v>
      </c>
      <c r="D1049" s="6" t="s">
        <v>271</v>
      </c>
      <c r="E1049" s="8" t="s">
        <v>272</v>
      </c>
      <c r="F1049" s="9" t="s">
        <v>273</v>
      </c>
      <c r="G1049" s="9" t="s">
        <v>154</v>
      </c>
      <c r="H1049" s="9" t="s">
        <v>274</v>
      </c>
      <c r="I1049" s="6" t="s">
        <v>49</v>
      </c>
      <c r="J1049" s="6">
        <v>4</v>
      </c>
      <c r="K1049" s="6">
        <v>8</v>
      </c>
      <c r="L1049" s="6" t="s">
        <v>50</v>
      </c>
      <c r="M1049" s="6" t="s">
        <v>177</v>
      </c>
      <c r="N1049" s="6"/>
      <c r="O1049" s="6"/>
      <c r="P1049" s="10">
        <v>3</v>
      </c>
      <c r="Q1049" s="10" t="str">
        <f t="shared" si="81"/>
        <v>0-5</v>
      </c>
      <c r="R1049" s="6" t="s">
        <v>102</v>
      </c>
      <c r="S1049" s="6">
        <v>9</v>
      </c>
      <c r="T1049" t="s">
        <v>179</v>
      </c>
      <c r="U1049" t="s">
        <v>54</v>
      </c>
      <c r="V1049" t="s">
        <v>55</v>
      </c>
      <c r="W1049" t="s">
        <v>56</v>
      </c>
      <c r="X1049" s="10"/>
      <c r="Y1049" s="6" t="s">
        <v>57</v>
      </c>
      <c r="Z1049" s="6" t="s">
        <v>58</v>
      </c>
      <c r="AB1049" s="30"/>
      <c r="AC1049" s="11">
        <v>1</v>
      </c>
      <c r="AJ1049" s="12">
        <f t="shared" si="82"/>
        <v>15</v>
      </c>
      <c r="AL1049" s="13">
        <f t="shared" si="83"/>
        <v>1</v>
      </c>
      <c r="AM1049" s="14">
        <v>1.26E-2</v>
      </c>
      <c r="AN1049" s="14">
        <v>3.0672999999999999</v>
      </c>
      <c r="AO1049" s="13">
        <f t="shared" si="80"/>
        <v>51.026439339633377</v>
      </c>
      <c r="AQ1049" s="12">
        <f t="shared" si="84"/>
        <v>2.5000000000000001E-2</v>
      </c>
      <c r="AT1049" s="23"/>
    </row>
    <row r="1050" spans="1:46" ht="12.75" customHeight="1" x14ac:dyDescent="0.2">
      <c r="A1050" s="6">
        <v>53</v>
      </c>
      <c r="B1050" s="6">
        <v>3</v>
      </c>
      <c r="C1050" s="7">
        <v>39875</v>
      </c>
      <c r="D1050" s="6" t="s">
        <v>271</v>
      </c>
      <c r="E1050" s="8" t="s">
        <v>272</v>
      </c>
      <c r="F1050" s="9" t="s">
        <v>273</v>
      </c>
      <c r="G1050" s="9" t="s">
        <v>154</v>
      </c>
      <c r="H1050" s="9" t="s">
        <v>274</v>
      </c>
      <c r="I1050" s="6" t="s">
        <v>49</v>
      </c>
      <c r="J1050" s="6">
        <v>4</v>
      </c>
      <c r="K1050" s="6">
        <v>8</v>
      </c>
      <c r="L1050" s="6" t="s">
        <v>50</v>
      </c>
      <c r="M1050" s="6" t="s">
        <v>177</v>
      </c>
      <c r="N1050" s="6"/>
      <c r="O1050" s="6"/>
      <c r="P1050" s="10">
        <v>3</v>
      </c>
      <c r="Q1050" s="10" t="str">
        <f t="shared" si="81"/>
        <v>0-5</v>
      </c>
      <c r="R1050" s="6" t="s">
        <v>102</v>
      </c>
      <c r="S1050" s="6">
        <v>10</v>
      </c>
      <c r="T1050" t="s">
        <v>53</v>
      </c>
      <c r="U1050" t="s">
        <v>54</v>
      </c>
      <c r="V1050" t="s">
        <v>55</v>
      </c>
      <c r="W1050" t="s">
        <v>56</v>
      </c>
      <c r="X1050" s="10"/>
      <c r="Y1050" s="6" t="s">
        <v>57</v>
      </c>
      <c r="Z1050" s="6" t="s">
        <v>58</v>
      </c>
      <c r="AC1050" s="11">
        <v>1</v>
      </c>
      <c r="AJ1050" s="12">
        <f t="shared" si="82"/>
        <v>15</v>
      </c>
      <c r="AL1050" s="13">
        <f t="shared" si="83"/>
        <v>1</v>
      </c>
      <c r="AM1050" s="14">
        <v>9.2999999999999992E-3</v>
      </c>
      <c r="AN1050" s="14">
        <v>3.07</v>
      </c>
      <c r="AO1050" s="13">
        <f t="shared" si="80"/>
        <v>37.938758397924737</v>
      </c>
      <c r="AQ1050" s="12">
        <f t="shared" si="84"/>
        <v>2.5000000000000001E-2</v>
      </c>
      <c r="AT1050" s="23"/>
    </row>
    <row r="1051" spans="1:46" s="22" customFormat="1" ht="12.75" customHeight="1" x14ac:dyDescent="0.2">
      <c r="A1051" s="6">
        <v>53</v>
      </c>
      <c r="B1051" s="6">
        <v>3</v>
      </c>
      <c r="C1051" s="7">
        <v>39875</v>
      </c>
      <c r="D1051" s="6" t="s">
        <v>271</v>
      </c>
      <c r="E1051" s="8" t="s">
        <v>272</v>
      </c>
      <c r="F1051" s="9" t="s">
        <v>273</v>
      </c>
      <c r="G1051" s="9" t="s">
        <v>154</v>
      </c>
      <c r="H1051" s="9" t="s">
        <v>274</v>
      </c>
      <c r="I1051" s="6" t="s">
        <v>49</v>
      </c>
      <c r="J1051" s="6">
        <v>4</v>
      </c>
      <c r="K1051" s="6">
        <v>8</v>
      </c>
      <c r="L1051" s="6" t="s">
        <v>50</v>
      </c>
      <c r="M1051" s="6" t="s">
        <v>177</v>
      </c>
      <c r="N1051" s="6"/>
      <c r="O1051" s="6"/>
      <c r="P1051" s="10">
        <v>3</v>
      </c>
      <c r="Q1051" s="10" t="str">
        <f t="shared" si="81"/>
        <v>0-5</v>
      </c>
      <c r="R1051" s="6" t="s">
        <v>102</v>
      </c>
      <c r="S1051" s="6">
        <v>11</v>
      </c>
      <c r="T1051" t="s">
        <v>139</v>
      </c>
      <c r="U1051" t="s">
        <v>54</v>
      </c>
      <c r="V1051" t="s">
        <v>63</v>
      </c>
      <c r="W1051" t="s">
        <v>56</v>
      </c>
      <c r="X1051" s="10"/>
      <c r="Y1051" s="6" t="s">
        <v>57</v>
      </c>
      <c r="Z1051" s="6" t="s">
        <v>58</v>
      </c>
      <c r="AA1051" s="11"/>
      <c r="AB1051" s="11"/>
      <c r="AC1051" s="11">
        <v>5</v>
      </c>
      <c r="AD1051" s="11"/>
      <c r="AE1051" s="11"/>
      <c r="AF1051" s="11"/>
      <c r="AG1051" s="11"/>
      <c r="AH1051" s="11"/>
      <c r="AI1051" s="11"/>
      <c r="AJ1051" s="12">
        <f t="shared" si="82"/>
        <v>15</v>
      </c>
      <c r="AK1051">
        <f>AJ1051/1.15476</f>
        <v>12.9897121479788</v>
      </c>
      <c r="AL1051" s="13">
        <f t="shared" si="83"/>
        <v>5</v>
      </c>
      <c r="AM1051" s="14">
        <v>3.9E-2</v>
      </c>
      <c r="AN1051" s="14">
        <v>2.91</v>
      </c>
      <c r="AO1051" s="13">
        <f t="shared" si="80"/>
        <v>103.15497327409354</v>
      </c>
      <c r="AP1051" s="13"/>
      <c r="AQ1051" s="12">
        <f t="shared" si="84"/>
        <v>0.125</v>
      </c>
      <c r="AR1051" s="12"/>
      <c r="AS1051" s="12"/>
      <c r="AT1051" s="23"/>
    </row>
    <row r="1052" spans="1:46" ht="12.75" customHeight="1" x14ac:dyDescent="0.2">
      <c r="A1052" s="6">
        <v>53</v>
      </c>
      <c r="B1052" s="6">
        <v>3</v>
      </c>
      <c r="C1052" s="7">
        <v>39875</v>
      </c>
      <c r="D1052" s="6" t="s">
        <v>271</v>
      </c>
      <c r="E1052" s="8" t="s">
        <v>272</v>
      </c>
      <c r="F1052" s="9" t="s">
        <v>273</v>
      </c>
      <c r="G1052" s="9" t="s">
        <v>154</v>
      </c>
      <c r="H1052" s="9" t="s">
        <v>274</v>
      </c>
      <c r="I1052" s="6" t="s">
        <v>49</v>
      </c>
      <c r="J1052" s="6">
        <v>4</v>
      </c>
      <c r="K1052" s="6">
        <v>8</v>
      </c>
      <c r="L1052" s="6" t="s">
        <v>50</v>
      </c>
      <c r="M1052" s="6" t="s">
        <v>177</v>
      </c>
      <c r="N1052" s="6"/>
      <c r="O1052" s="6"/>
      <c r="P1052" s="10">
        <v>3</v>
      </c>
      <c r="Q1052" s="10" t="str">
        <f t="shared" si="81"/>
        <v>0-5</v>
      </c>
      <c r="R1052" s="6" t="s">
        <v>102</v>
      </c>
      <c r="S1052" s="6">
        <v>12</v>
      </c>
      <c r="T1052" t="s">
        <v>137</v>
      </c>
      <c r="U1052" s="16" t="s">
        <v>75</v>
      </c>
      <c r="V1052" t="s">
        <v>138</v>
      </c>
      <c r="W1052" t="s">
        <v>56</v>
      </c>
      <c r="X1052" s="10"/>
      <c r="Y1052" s="10" t="s">
        <v>57</v>
      </c>
      <c r="Z1052" s="10" t="s">
        <v>58</v>
      </c>
      <c r="AB1052" s="30"/>
      <c r="AE1052" s="11">
        <v>1</v>
      </c>
      <c r="AJ1052" s="12">
        <f t="shared" si="82"/>
        <v>35</v>
      </c>
      <c r="AL1052" s="13">
        <f t="shared" si="83"/>
        <v>1</v>
      </c>
      <c r="AM1052" s="14">
        <v>2.0299999999999999E-2</v>
      </c>
      <c r="AN1052" s="14">
        <v>3.1259999999999999</v>
      </c>
      <c r="AO1052" s="13">
        <f t="shared" si="80"/>
        <v>1362.2372273563635</v>
      </c>
      <c r="AQ1052" s="12">
        <f t="shared" si="84"/>
        <v>2.5000000000000001E-2</v>
      </c>
      <c r="AT1052" s="23"/>
    </row>
    <row r="1053" spans="1:46" ht="12.75" customHeight="1" x14ac:dyDescent="0.2">
      <c r="A1053" s="6">
        <v>53</v>
      </c>
      <c r="B1053" s="6">
        <v>3</v>
      </c>
      <c r="C1053" s="7">
        <v>39875</v>
      </c>
      <c r="D1053" s="6" t="s">
        <v>271</v>
      </c>
      <c r="E1053" s="8" t="s">
        <v>272</v>
      </c>
      <c r="F1053" s="9" t="s">
        <v>273</v>
      </c>
      <c r="G1053" s="9" t="s">
        <v>154</v>
      </c>
      <c r="H1053" s="9" t="s">
        <v>274</v>
      </c>
      <c r="I1053" s="6" t="s">
        <v>49</v>
      </c>
      <c r="J1053" s="6">
        <v>4</v>
      </c>
      <c r="K1053" s="6">
        <v>8</v>
      </c>
      <c r="L1053" s="6" t="s">
        <v>50</v>
      </c>
      <c r="M1053" s="6" t="s">
        <v>177</v>
      </c>
      <c r="N1053" s="6"/>
      <c r="O1053" s="6"/>
      <c r="P1053" s="10">
        <v>3</v>
      </c>
      <c r="Q1053" s="10" t="str">
        <f t="shared" si="81"/>
        <v>0-5</v>
      </c>
      <c r="R1053" s="6" t="s">
        <v>102</v>
      </c>
      <c r="S1053" s="6">
        <v>13</v>
      </c>
      <c r="T1053" t="s">
        <v>78</v>
      </c>
      <c r="U1053" s="16" t="s">
        <v>75</v>
      </c>
      <c r="V1053" t="s">
        <v>79</v>
      </c>
      <c r="W1053" t="s">
        <v>56</v>
      </c>
      <c r="X1053" s="10"/>
      <c r="Y1053" s="10" t="s">
        <v>57</v>
      </c>
      <c r="Z1053" s="10" t="s">
        <v>61</v>
      </c>
      <c r="AA1053" s="11">
        <v>1</v>
      </c>
      <c r="AJ1053" s="12">
        <f t="shared" si="82"/>
        <v>2.5</v>
      </c>
      <c r="AL1053" s="13">
        <f t="shared" si="83"/>
        <v>1</v>
      </c>
      <c r="AM1053" s="14">
        <v>1.09E-2</v>
      </c>
      <c r="AN1053" s="14">
        <v>3.0249000000000001</v>
      </c>
      <c r="AO1053" s="13">
        <f t="shared" si="80"/>
        <v>0.17424295598865394</v>
      </c>
      <c r="AQ1053" s="12">
        <f t="shared" si="84"/>
        <v>2.5000000000000001E-2</v>
      </c>
      <c r="AT1053" s="23"/>
    </row>
    <row r="1054" spans="1:46" ht="12.75" customHeight="1" x14ac:dyDescent="0.2">
      <c r="A1054" s="6">
        <v>54</v>
      </c>
      <c r="B1054" s="6">
        <v>3</v>
      </c>
      <c r="C1054" s="7">
        <v>39875</v>
      </c>
      <c r="D1054" s="6" t="s">
        <v>271</v>
      </c>
      <c r="E1054" s="8" t="s">
        <v>272</v>
      </c>
      <c r="F1054" s="9" t="s">
        <v>273</v>
      </c>
      <c r="G1054" s="9" t="s">
        <v>154</v>
      </c>
      <c r="H1054" s="9" t="s">
        <v>274</v>
      </c>
      <c r="I1054" s="6" t="s">
        <v>49</v>
      </c>
      <c r="J1054" s="6">
        <v>4</v>
      </c>
      <c r="K1054" s="6">
        <v>9</v>
      </c>
      <c r="L1054" s="6" t="s">
        <v>50</v>
      </c>
      <c r="M1054" s="6" t="s">
        <v>177</v>
      </c>
      <c r="N1054" s="6"/>
      <c r="O1054" s="6"/>
      <c r="P1054" s="10">
        <v>3</v>
      </c>
      <c r="Q1054" s="10" t="str">
        <f t="shared" si="81"/>
        <v>0-5</v>
      </c>
      <c r="R1054" s="6" t="s">
        <v>102</v>
      </c>
      <c r="S1054" s="6">
        <v>1</v>
      </c>
      <c r="T1054" t="s">
        <v>182</v>
      </c>
      <c r="U1054" t="s">
        <v>54</v>
      </c>
      <c r="V1054" t="s">
        <v>181</v>
      </c>
      <c r="W1054" t="s">
        <v>56</v>
      </c>
      <c r="X1054" s="10"/>
      <c r="Y1054" s="10" t="s">
        <v>57</v>
      </c>
      <c r="Z1054" s="10" t="s">
        <v>58</v>
      </c>
      <c r="AC1054" s="11">
        <v>1</v>
      </c>
      <c r="AJ1054" s="12">
        <f t="shared" si="82"/>
        <v>15</v>
      </c>
      <c r="AK1054" s="12">
        <f>0.946*AJ1054</f>
        <v>14.19</v>
      </c>
      <c r="AL1054" s="13">
        <f t="shared" si="83"/>
        <v>1</v>
      </c>
      <c r="AM1054" s="13">
        <v>0</v>
      </c>
      <c r="AN1054" s="13">
        <v>0.94599999999999995</v>
      </c>
      <c r="AO1054" s="13">
        <f t="shared" si="80"/>
        <v>0</v>
      </c>
      <c r="AQ1054" s="12">
        <f t="shared" si="84"/>
        <v>2.5000000000000001E-2</v>
      </c>
      <c r="AT1054" s="23"/>
    </row>
    <row r="1055" spans="1:46" ht="12.75" customHeight="1" x14ac:dyDescent="0.2">
      <c r="A1055" s="6">
        <v>54</v>
      </c>
      <c r="B1055" s="6">
        <v>3</v>
      </c>
      <c r="C1055" s="7">
        <v>39875</v>
      </c>
      <c r="D1055" s="6" t="s">
        <v>271</v>
      </c>
      <c r="E1055" s="8" t="s">
        <v>272</v>
      </c>
      <c r="F1055" s="9" t="s">
        <v>273</v>
      </c>
      <c r="G1055" s="9" t="s">
        <v>154</v>
      </c>
      <c r="H1055" s="9" t="s">
        <v>274</v>
      </c>
      <c r="I1055" s="6" t="s">
        <v>49</v>
      </c>
      <c r="J1055" s="6">
        <v>4</v>
      </c>
      <c r="K1055" s="6">
        <v>9</v>
      </c>
      <c r="L1055" s="6" t="s">
        <v>50</v>
      </c>
      <c r="M1055" s="6" t="s">
        <v>177</v>
      </c>
      <c r="N1055" s="6"/>
      <c r="O1055" s="6"/>
      <c r="P1055" s="10">
        <v>3</v>
      </c>
      <c r="Q1055" s="10" t="str">
        <f t="shared" si="81"/>
        <v>0-5</v>
      </c>
      <c r="R1055" s="6" t="s">
        <v>102</v>
      </c>
      <c r="S1055" s="6">
        <v>2</v>
      </c>
      <c r="T1055" t="s">
        <v>161</v>
      </c>
      <c r="U1055" t="s">
        <v>162</v>
      </c>
      <c r="V1055" t="s">
        <v>163</v>
      </c>
      <c r="W1055" s="20" t="s">
        <v>56</v>
      </c>
      <c r="X1055" s="10"/>
      <c r="Y1055" s="10" t="s">
        <v>57</v>
      </c>
      <c r="Z1055" s="10" t="s">
        <v>61</v>
      </c>
      <c r="AC1055" s="11">
        <v>1</v>
      </c>
      <c r="AJ1055" s="12">
        <f t="shared" si="82"/>
        <v>15</v>
      </c>
      <c r="AL1055" s="13">
        <f t="shared" si="83"/>
        <v>1</v>
      </c>
      <c r="AM1055" s="14">
        <v>1.9300000000000001E-2</v>
      </c>
      <c r="AN1055" s="14">
        <v>2.96</v>
      </c>
      <c r="AO1055" s="13">
        <f t="shared" si="80"/>
        <v>58.450393035088091</v>
      </c>
      <c r="AQ1055" s="12">
        <f t="shared" si="84"/>
        <v>2.5000000000000001E-2</v>
      </c>
      <c r="AT1055" s="23"/>
    </row>
    <row r="1056" spans="1:46" ht="12.75" customHeight="1" x14ac:dyDescent="0.2">
      <c r="A1056" s="6">
        <v>54</v>
      </c>
      <c r="B1056" s="6">
        <v>3</v>
      </c>
      <c r="C1056" s="7">
        <v>39875</v>
      </c>
      <c r="D1056" s="6" t="s">
        <v>271</v>
      </c>
      <c r="E1056" s="8" t="s">
        <v>272</v>
      </c>
      <c r="F1056" s="9" t="s">
        <v>273</v>
      </c>
      <c r="G1056" s="9" t="s">
        <v>154</v>
      </c>
      <c r="H1056" s="9" t="s">
        <v>274</v>
      </c>
      <c r="I1056" s="6" t="s">
        <v>49</v>
      </c>
      <c r="J1056" s="6">
        <v>4</v>
      </c>
      <c r="K1056" s="6">
        <v>9</v>
      </c>
      <c r="L1056" s="6" t="s">
        <v>50</v>
      </c>
      <c r="M1056" s="6" t="s">
        <v>177</v>
      </c>
      <c r="N1056" s="6"/>
      <c r="O1056" s="6"/>
      <c r="P1056" s="10">
        <v>3</v>
      </c>
      <c r="Q1056" s="10" t="str">
        <f t="shared" si="81"/>
        <v>0-5</v>
      </c>
      <c r="R1056" s="6" t="s">
        <v>102</v>
      </c>
      <c r="S1056" s="6">
        <v>3</v>
      </c>
      <c r="T1056" t="s">
        <v>53</v>
      </c>
      <c r="U1056" t="s">
        <v>54</v>
      </c>
      <c r="V1056" t="s">
        <v>55</v>
      </c>
      <c r="W1056" t="s">
        <v>56</v>
      </c>
      <c r="X1056" s="10"/>
      <c r="Y1056" s="6" t="s">
        <v>57</v>
      </c>
      <c r="Z1056" s="6" t="s">
        <v>58</v>
      </c>
      <c r="AC1056" s="11">
        <v>2</v>
      </c>
      <c r="AJ1056" s="12">
        <f t="shared" si="82"/>
        <v>15</v>
      </c>
      <c r="AL1056" s="13">
        <f t="shared" si="83"/>
        <v>2</v>
      </c>
      <c r="AM1056" s="14">
        <v>9.2999999999999992E-3</v>
      </c>
      <c r="AN1056" s="14">
        <v>3.07</v>
      </c>
      <c r="AO1056" s="13">
        <f t="shared" si="80"/>
        <v>37.938758397924737</v>
      </c>
      <c r="AQ1056" s="12">
        <f t="shared" si="84"/>
        <v>0.05</v>
      </c>
      <c r="AS1056" s="22"/>
      <c r="AT1056" s="23"/>
    </row>
    <row r="1057" spans="1:46" ht="12.75" customHeight="1" x14ac:dyDescent="0.2">
      <c r="A1057" s="6">
        <v>54</v>
      </c>
      <c r="B1057" s="6">
        <v>3</v>
      </c>
      <c r="C1057" s="7">
        <v>39875</v>
      </c>
      <c r="D1057" s="6" t="s">
        <v>271</v>
      </c>
      <c r="E1057" s="8" t="s">
        <v>272</v>
      </c>
      <c r="F1057" s="9" t="s">
        <v>273</v>
      </c>
      <c r="G1057" s="9" t="s">
        <v>154</v>
      </c>
      <c r="H1057" s="9" t="s">
        <v>274</v>
      </c>
      <c r="I1057" s="6" t="s">
        <v>49</v>
      </c>
      <c r="J1057" s="6">
        <v>4</v>
      </c>
      <c r="K1057" s="6">
        <v>9</v>
      </c>
      <c r="L1057" s="6" t="s">
        <v>50</v>
      </c>
      <c r="M1057" s="6" t="s">
        <v>177</v>
      </c>
      <c r="N1057" s="6"/>
      <c r="O1057" s="6"/>
      <c r="P1057" s="10">
        <v>3</v>
      </c>
      <c r="Q1057" s="10" t="str">
        <f t="shared" si="81"/>
        <v>0-5</v>
      </c>
      <c r="R1057" s="6" t="s">
        <v>102</v>
      </c>
      <c r="S1057" s="6">
        <v>4</v>
      </c>
      <c r="T1057" t="s">
        <v>164</v>
      </c>
      <c r="U1057" t="s">
        <v>162</v>
      </c>
      <c r="V1057" t="s">
        <v>163</v>
      </c>
      <c r="W1057" t="s">
        <v>56</v>
      </c>
      <c r="X1057" s="10"/>
      <c r="Y1057" s="10" t="s">
        <v>57</v>
      </c>
      <c r="Z1057" s="10" t="s">
        <v>61</v>
      </c>
      <c r="AA1057" s="11">
        <v>1</v>
      </c>
      <c r="AJ1057" s="12">
        <f t="shared" si="82"/>
        <v>2.5</v>
      </c>
      <c r="AL1057" s="13">
        <f t="shared" si="83"/>
        <v>1</v>
      </c>
      <c r="AM1057" s="14">
        <v>1.5599999999999999E-2</v>
      </c>
      <c r="AN1057" s="14">
        <v>3.13</v>
      </c>
      <c r="AO1057" s="13">
        <f t="shared" si="80"/>
        <v>0.27458501045858014</v>
      </c>
      <c r="AQ1057" s="12">
        <f t="shared" si="84"/>
        <v>2.5000000000000001E-2</v>
      </c>
      <c r="AT1057" s="23"/>
    </row>
    <row r="1058" spans="1:46" ht="12.75" customHeight="1" x14ac:dyDescent="0.2">
      <c r="A1058" s="6">
        <v>54</v>
      </c>
      <c r="B1058" s="6">
        <v>3</v>
      </c>
      <c r="C1058" s="7">
        <v>39875</v>
      </c>
      <c r="D1058" s="6" t="s">
        <v>271</v>
      </c>
      <c r="E1058" s="8" t="s">
        <v>272</v>
      </c>
      <c r="F1058" s="9" t="s">
        <v>273</v>
      </c>
      <c r="G1058" s="9" t="s">
        <v>154</v>
      </c>
      <c r="H1058" s="9" t="s">
        <v>274</v>
      </c>
      <c r="I1058" s="6" t="s">
        <v>49</v>
      </c>
      <c r="J1058" s="6">
        <v>4</v>
      </c>
      <c r="K1058" s="6">
        <v>9</v>
      </c>
      <c r="L1058" s="6" t="s">
        <v>50</v>
      </c>
      <c r="M1058" s="6" t="s">
        <v>177</v>
      </c>
      <c r="N1058" s="6"/>
      <c r="O1058" s="6"/>
      <c r="P1058" s="10">
        <v>3</v>
      </c>
      <c r="Q1058" s="10" t="str">
        <f t="shared" si="81"/>
        <v>0-5</v>
      </c>
      <c r="R1058" s="6" t="s">
        <v>102</v>
      </c>
      <c r="S1058" s="6">
        <v>5</v>
      </c>
      <c r="T1058" t="s">
        <v>59</v>
      </c>
      <c r="U1058" t="s">
        <v>54</v>
      </c>
      <c r="V1058" t="s">
        <v>60</v>
      </c>
      <c r="W1058" t="s">
        <v>56</v>
      </c>
      <c r="X1058" s="10"/>
      <c r="Y1058" s="10" t="s">
        <v>57</v>
      </c>
      <c r="Z1058" s="10" t="s">
        <v>61</v>
      </c>
      <c r="AA1058" s="11">
        <v>1</v>
      </c>
      <c r="AJ1058" s="12">
        <f t="shared" si="82"/>
        <v>2.5</v>
      </c>
      <c r="AL1058" s="13">
        <f t="shared" si="83"/>
        <v>1</v>
      </c>
      <c r="AM1058" s="14">
        <v>8.6999999999999994E-3</v>
      </c>
      <c r="AN1058" s="14">
        <v>3.202</v>
      </c>
      <c r="AO1058" s="13">
        <f t="shared" si="80"/>
        <v>0.16357734705077065</v>
      </c>
      <c r="AQ1058" s="12">
        <f t="shared" si="84"/>
        <v>2.5000000000000001E-2</v>
      </c>
      <c r="AT1058" s="23"/>
    </row>
    <row r="1059" spans="1:46" ht="12.75" customHeight="1" x14ac:dyDescent="0.2">
      <c r="A1059" s="6">
        <v>55</v>
      </c>
      <c r="B1059" s="6">
        <v>3</v>
      </c>
      <c r="C1059" s="7">
        <v>39875</v>
      </c>
      <c r="D1059" s="6" t="s">
        <v>271</v>
      </c>
      <c r="E1059" s="8" t="s">
        <v>272</v>
      </c>
      <c r="F1059" s="9" t="s">
        <v>273</v>
      </c>
      <c r="G1059" s="9" t="s">
        <v>154</v>
      </c>
      <c r="H1059" s="9" t="s">
        <v>274</v>
      </c>
      <c r="I1059" s="6" t="s">
        <v>49</v>
      </c>
      <c r="J1059" s="6">
        <v>4</v>
      </c>
      <c r="K1059" s="6">
        <v>10</v>
      </c>
      <c r="L1059" s="6" t="s">
        <v>50</v>
      </c>
      <c r="M1059" s="6" t="s">
        <v>177</v>
      </c>
      <c r="N1059" s="6"/>
      <c r="O1059" s="6"/>
      <c r="P1059" s="10">
        <v>3</v>
      </c>
      <c r="Q1059" s="10" t="str">
        <f t="shared" si="81"/>
        <v>0-5</v>
      </c>
      <c r="R1059" s="6" t="s">
        <v>102</v>
      </c>
      <c r="S1059" s="6">
        <v>1</v>
      </c>
      <c r="T1059" t="s">
        <v>90</v>
      </c>
      <c r="U1059" t="s">
        <v>66</v>
      </c>
      <c r="V1059" t="s">
        <v>67</v>
      </c>
      <c r="W1059" t="s">
        <v>56</v>
      </c>
      <c r="X1059" s="10"/>
      <c r="Y1059" s="10" t="s">
        <v>57</v>
      </c>
      <c r="Z1059" s="10" t="s">
        <v>58</v>
      </c>
      <c r="AD1059" s="11">
        <v>1</v>
      </c>
      <c r="AE1059" s="11">
        <v>9</v>
      </c>
      <c r="AJ1059" s="12">
        <f t="shared" si="82"/>
        <v>34</v>
      </c>
      <c r="AL1059" s="13">
        <f t="shared" si="83"/>
        <v>10</v>
      </c>
      <c r="AM1059" s="14">
        <v>1.6199999999999999E-2</v>
      </c>
      <c r="AN1059" s="14">
        <v>3.0251999999999999</v>
      </c>
      <c r="AO1059" s="13">
        <f t="shared" si="80"/>
        <v>695.89711235099321</v>
      </c>
      <c r="AQ1059" s="12">
        <f t="shared" si="84"/>
        <v>0.25</v>
      </c>
      <c r="AT1059" s="23"/>
    </row>
    <row r="1060" spans="1:46" ht="12.75" customHeight="1" x14ac:dyDescent="0.2">
      <c r="A1060" s="6">
        <v>55</v>
      </c>
      <c r="B1060" s="6">
        <v>3</v>
      </c>
      <c r="C1060" s="7">
        <v>39875</v>
      </c>
      <c r="D1060" s="6" t="s">
        <v>271</v>
      </c>
      <c r="E1060" s="8" t="s">
        <v>272</v>
      </c>
      <c r="F1060" s="9" t="s">
        <v>273</v>
      </c>
      <c r="G1060" s="9" t="s">
        <v>154</v>
      </c>
      <c r="H1060" s="9" t="s">
        <v>274</v>
      </c>
      <c r="I1060" s="6" t="s">
        <v>49</v>
      </c>
      <c r="J1060" s="6">
        <v>4</v>
      </c>
      <c r="K1060" s="6">
        <v>10</v>
      </c>
      <c r="L1060" s="6" t="s">
        <v>50</v>
      </c>
      <c r="M1060" s="6" t="s">
        <v>177</v>
      </c>
      <c r="N1060" s="6"/>
      <c r="O1060" s="6"/>
      <c r="P1060" s="10">
        <v>3</v>
      </c>
      <c r="Q1060" s="10" t="str">
        <f t="shared" si="81"/>
        <v>0-5</v>
      </c>
      <c r="R1060" s="6" t="s">
        <v>102</v>
      </c>
      <c r="S1060" s="6">
        <v>2</v>
      </c>
      <c r="T1060" t="s">
        <v>131</v>
      </c>
      <c r="U1060" t="s">
        <v>54</v>
      </c>
      <c r="V1060" t="s">
        <v>63</v>
      </c>
      <c r="W1060" t="s">
        <v>56</v>
      </c>
      <c r="X1060" s="10"/>
      <c r="Y1060" s="6" t="s">
        <v>57</v>
      </c>
      <c r="Z1060" s="6" t="s">
        <v>58</v>
      </c>
      <c r="AC1060" s="11">
        <v>1</v>
      </c>
      <c r="AJ1060" s="12">
        <f t="shared" si="82"/>
        <v>15</v>
      </c>
      <c r="AK1060" s="20">
        <f>(AJ1060-1.82)/1.15</f>
        <v>11.460869565217392</v>
      </c>
      <c r="AL1060" s="13">
        <f t="shared" si="83"/>
        <v>1</v>
      </c>
      <c r="AM1060" s="14">
        <v>0.01</v>
      </c>
      <c r="AN1060" s="14">
        <v>3.2080000000000002</v>
      </c>
      <c r="AO1060" s="13">
        <f t="shared" si="80"/>
        <v>59.278985026012037</v>
      </c>
      <c r="AQ1060" s="12">
        <f t="shared" si="84"/>
        <v>2.5000000000000001E-2</v>
      </c>
      <c r="AT1060" s="23"/>
    </row>
    <row r="1061" spans="1:46" ht="12.75" customHeight="1" x14ac:dyDescent="0.2">
      <c r="A1061" s="6">
        <v>55</v>
      </c>
      <c r="B1061" s="6">
        <v>3</v>
      </c>
      <c r="C1061" s="7">
        <v>39875</v>
      </c>
      <c r="D1061" s="6" t="s">
        <v>271</v>
      </c>
      <c r="E1061" s="8" t="s">
        <v>272</v>
      </c>
      <c r="F1061" s="9" t="s">
        <v>273</v>
      </c>
      <c r="G1061" s="9" t="s">
        <v>154</v>
      </c>
      <c r="H1061" s="9" t="s">
        <v>274</v>
      </c>
      <c r="I1061" s="6" t="s">
        <v>49</v>
      </c>
      <c r="J1061" s="6">
        <v>4</v>
      </c>
      <c r="K1061" s="6">
        <v>10</v>
      </c>
      <c r="L1061" s="6" t="s">
        <v>50</v>
      </c>
      <c r="M1061" s="6" t="s">
        <v>177</v>
      </c>
      <c r="N1061" s="6"/>
      <c r="O1061" s="6"/>
      <c r="P1061" s="10">
        <v>3</v>
      </c>
      <c r="Q1061" s="10" t="str">
        <f t="shared" si="81"/>
        <v>0-5</v>
      </c>
      <c r="R1061" s="6" t="s">
        <v>102</v>
      </c>
      <c r="S1061" s="6">
        <v>3</v>
      </c>
      <c r="T1061" t="s">
        <v>139</v>
      </c>
      <c r="U1061" t="s">
        <v>54</v>
      </c>
      <c r="V1061" t="s">
        <v>63</v>
      </c>
      <c r="W1061" t="s">
        <v>56</v>
      </c>
      <c r="X1061" s="10"/>
      <c r="Y1061" s="6" t="s">
        <v>57</v>
      </c>
      <c r="Z1061" s="6" t="s">
        <v>58</v>
      </c>
      <c r="AC1061" s="11">
        <v>50</v>
      </c>
      <c r="AJ1061" s="12">
        <f t="shared" si="82"/>
        <v>15</v>
      </c>
      <c r="AK1061">
        <f>AJ1061/1.15476</f>
        <v>12.9897121479788</v>
      </c>
      <c r="AL1061" s="13">
        <f t="shared" si="83"/>
        <v>50</v>
      </c>
      <c r="AM1061" s="14">
        <v>3.9E-2</v>
      </c>
      <c r="AN1061" s="14">
        <v>2.91</v>
      </c>
      <c r="AO1061" s="13">
        <f t="shared" si="80"/>
        <v>103.15497327409354</v>
      </c>
      <c r="AQ1061" s="12">
        <f t="shared" si="84"/>
        <v>1.25</v>
      </c>
      <c r="AT1061" s="23"/>
    </row>
    <row r="1062" spans="1:46" ht="12.75" customHeight="1" x14ac:dyDescent="0.2">
      <c r="A1062" s="6">
        <v>55</v>
      </c>
      <c r="B1062" s="6">
        <v>3</v>
      </c>
      <c r="C1062" s="7">
        <v>39875</v>
      </c>
      <c r="D1062" s="6" t="s">
        <v>271</v>
      </c>
      <c r="E1062" s="8" t="s">
        <v>272</v>
      </c>
      <c r="F1062" s="9" t="s">
        <v>273</v>
      </c>
      <c r="G1062" s="9" t="s">
        <v>154</v>
      </c>
      <c r="H1062" s="9" t="s">
        <v>274</v>
      </c>
      <c r="I1062" s="6" t="s">
        <v>49</v>
      </c>
      <c r="J1062" s="6">
        <v>4</v>
      </c>
      <c r="K1062" s="6">
        <v>10</v>
      </c>
      <c r="L1062" s="6" t="s">
        <v>50</v>
      </c>
      <c r="M1062" s="6" t="s">
        <v>177</v>
      </c>
      <c r="N1062" s="6"/>
      <c r="O1062" s="6"/>
      <c r="P1062" s="10">
        <v>3</v>
      </c>
      <c r="Q1062" s="10" t="str">
        <f t="shared" si="81"/>
        <v>0-5</v>
      </c>
      <c r="R1062" s="6" t="s">
        <v>102</v>
      </c>
      <c r="S1062" s="6">
        <v>4</v>
      </c>
      <c r="T1062" s="16" t="s">
        <v>160</v>
      </c>
      <c r="U1062" t="s">
        <v>54</v>
      </c>
      <c r="V1062" s="16" t="s">
        <v>63</v>
      </c>
      <c r="W1062" s="16" t="s">
        <v>56</v>
      </c>
      <c r="X1062" s="10"/>
      <c r="Y1062" s="6" t="s">
        <v>57</v>
      </c>
      <c r="Z1062" s="6" t="s">
        <v>58</v>
      </c>
      <c r="AA1062" s="11">
        <v>1</v>
      </c>
      <c r="AC1062" s="30">
        <v>35</v>
      </c>
      <c r="AJ1062" s="12">
        <f t="shared" si="82"/>
        <v>14.652777777777779</v>
      </c>
      <c r="AK1062" s="14">
        <f>AJ1062/1.11359</f>
        <v>13.158144180333675</v>
      </c>
      <c r="AL1062" s="13">
        <f t="shared" si="83"/>
        <v>36</v>
      </c>
      <c r="AM1062" s="14">
        <v>1.4800000000000001E-2</v>
      </c>
      <c r="AN1062" s="14">
        <v>3.1669999999999998</v>
      </c>
      <c r="AO1062" s="13">
        <f t="shared" ref="AO1062:AO1125" si="85">AM1062*(AJ1062^AN1062)</f>
        <v>72.900454988323972</v>
      </c>
      <c r="AQ1062" s="12">
        <f t="shared" si="84"/>
        <v>0.9</v>
      </c>
      <c r="AS1062" s="18"/>
      <c r="AT1062" s="23"/>
    </row>
    <row r="1063" spans="1:46" ht="12.75" customHeight="1" x14ac:dyDescent="0.2">
      <c r="A1063" s="6">
        <v>55</v>
      </c>
      <c r="B1063" s="6">
        <v>3</v>
      </c>
      <c r="C1063" s="7">
        <v>39875</v>
      </c>
      <c r="D1063" s="6" t="s">
        <v>271</v>
      </c>
      <c r="E1063" s="8" t="s">
        <v>272</v>
      </c>
      <c r="F1063" s="9" t="s">
        <v>273</v>
      </c>
      <c r="G1063" s="9" t="s">
        <v>154</v>
      </c>
      <c r="H1063" s="9" t="s">
        <v>274</v>
      </c>
      <c r="I1063" s="6" t="s">
        <v>49</v>
      </c>
      <c r="J1063" s="6">
        <v>4</v>
      </c>
      <c r="K1063" s="6">
        <v>10</v>
      </c>
      <c r="L1063" s="6" t="s">
        <v>50</v>
      </c>
      <c r="M1063" s="6" t="s">
        <v>177</v>
      </c>
      <c r="N1063" s="6"/>
      <c r="O1063" s="6"/>
      <c r="P1063" s="10">
        <v>3</v>
      </c>
      <c r="Q1063" s="10" t="str">
        <f t="shared" si="81"/>
        <v>0-5</v>
      </c>
      <c r="R1063" s="6" t="s">
        <v>102</v>
      </c>
      <c r="S1063" s="6">
        <v>5</v>
      </c>
      <c r="T1063" t="s">
        <v>140</v>
      </c>
      <c r="U1063" t="s">
        <v>66</v>
      </c>
      <c r="V1063" t="s">
        <v>119</v>
      </c>
      <c r="W1063" t="s">
        <v>56</v>
      </c>
      <c r="X1063" s="10"/>
      <c r="Y1063" s="6" t="s">
        <v>57</v>
      </c>
      <c r="Z1063" s="6" t="s">
        <v>61</v>
      </c>
      <c r="AC1063" s="11">
        <v>1</v>
      </c>
      <c r="AJ1063" s="12">
        <f t="shared" si="82"/>
        <v>15</v>
      </c>
      <c r="AK1063" s="14">
        <f>AJ1063/1.03416</f>
        <v>14.504525411928523</v>
      </c>
      <c r="AL1063" s="13">
        <f t="shared" si="83"/>
        <v>1</v>
      </c>
      <c r="AM1063" s="14">
        <v>2.2499999999999999E-2</v>
      </c>
      <c r="AN1063" s="14">
        <v>3</v>
      </c>
      <c r="AO1063" s="13">
        <f t="shared" si="85"/>
        <v>75.9375</v>
      </c>
      <c r="AQ1063" s="12">
        <f t="shared" si="84"/>
        <v>2.5000000000000001E-2</v>
      </c>
      <c r="AT1063" s="23"/>
    </row>
    <row r="1064" spans="1:46" ht="12.75" customHeight="1" x14ac:dyDescent="0.2">
      <c r="A1064" s="6">
        <v>55</v>
      </c>
      <c r="B1064" s="6">
        <v>3</v>
      </c>
      <c r="C1064" s="7">
        <v>39875</v>
      </c>
      <c r="D1064" s="6" t="s">
        <v>271</v>
      </c>
      <c r="E1064" s="8" t="s">
        <v>272</v>
      </c>
      <c r="F1064" s="9" t="s">
        <v>273</v>
      </c>
      <c r="G1064" s="9" t="s">
        <v>154</v>
      </c>
      <c r="H1064" s="9" t="s">
        <v>274</v>
      </c>
      <c r="I1064" s="6" t="s">
        <v>49</v>
      </c>
      <c r="J1064" s="6">
        <v>4</v>
      </c>
      <c r="K1064" s="6">
        <v>10</v>
      </c>
      <c r="L1064" s="6" t="s">
        <v>50</v>
      </c>
      <c r="M1064" s="6" t="s">
        <v>177</v>
      </c>
      <c r="N1064" s="6"/>
      <c r="O1064" s="6"/>
      <c r="P1064" s="10">
        <v>3</v>
      </c>
      <c r="Q1064" s="10" t="str">
        <f t="shared" si="81"/>
        <v>0-5</v>
      </c>
      <c r="R1064" s="6" t="s">
        <v>102</v>
      </c>
      <c r="S1064" s="6">
        <v>6</v>
      </c>
      <c r="T1064" t="s">
        <v>118</v>
      </c>
      <c r="U1064" t="s">
        <v>66</v>
      </c>
      <c r="V1064" t="s">
        <v>119</v>
      </c>
      <c r="W1064" t="s">
        <v>56</v>
      </c>
      <c r="X1064" s="10"/>
      <c r="Y1064" s="6" t="s">
        <v>57</v>
      </c>
      <c r="Z1064" s="6" t="s">
        <v>61</v>
      </c>
      <c r="AC1064" s="11">
        <v>1</v>
      </c>
      <c r="AJ1064" s="12">
        <f t="shared" si="82"/>
        <v>15</v>
      </c>
      <c r="AK1064" s="24">
        <f>AJ1064/1.1</f>
        <v>13.636363636363635</v>
      </c>
      <c r="AL1064" s="13">
        <f t="shared" si="83"/>
        <v>1</v>
      </c>
      <c r="AM1064" s="14">
        <v>2.3599999999999999E-2</v>
      </c>
      <c r="AN1064" s="14">
        <v>2.9750000000000001</v>
      </c>
      <c r="AO1064" s="13">
        <f t="shared" si="85"/>
        <v>74.436080804008085</v>
      </c>
      <c r="AQ1064" s="12">
        <f t="shared" si="84"/>
        <v>2.5000000000000001E-2</v>
      </c>
      <c r="AT1064" s="23"/>
    </row>
    <row r="1065" spans="1:46" ht="12.75" customHeight="1" x14ac:dyDescent="0.2">
      <c r="A1065" s="6">
        <v>55</v>
      </c>
      <c r="B1065" s="6">
        <v>3</v>
      </c>
      <c r="C1065" s="7">
        <v>39875</v>
      </c>
      <c r="D1065" s="6" t="s">
        <v>271</v>
      </c>
      <c r="E1065" s="8" t="s">
        <v>272</v>
      </c>
      <c r="F1065" s="9" t="s">
        <v>273</v>
      </c>
      <c r="G1065" s="9" t="s">
        <v>154</v>
      </c>
      <c r="H1065" s="9" t="s">
        <v>274</v>
      </c>
      <c r="I1065" s="6" t="s">
        <v>49</v>
      </c>
      <c r="J1065" s="6">
        <v>4</v>
      </c>
      <c r="K1065" s="6">
        <v>10</v>
      </c>
      <c r="L1065" s="6" t="s">
        <v>50</v>
      </c>
      <c r="M1065" s="6" t="s">
        <v>177</v>
      </c>
      <c r="N1065" s="6"/>
      <c r="O1065" s="6"/>
      <c r="P1065" s="10">
        <v>3</v>
      </c>
      <c r="Q1065" s="10" t="str">
        <f t="shared" si="81"/>
        <v>0-5</v>
      </c>
      <c r="R1065" s="6" t="s">
        <v>102</v>
      </c>
      <c r="S1065" s="6">
        <v>7</v>
      </c>
      <c r="T1065" t="s">
        <v>80</v>
      </c>
      <c r="U1065" t="s">
        <v>54</v>
      </c>
      <c r="V1065" t="s">
        <v>81</v>
      </c>
      <c r="W1065" t="s">
        <v>56</v>
      </c>
      <c r="X1065" s="10"/>
      <c r="Y1065" s="10" t="s">
        <v>57</v>
      </c>
      <c r="Z1065" s="10" t="s">
        <v>61</v>
      </c>
      <c r="AB1065" s="11">
        <v>1</v>
      </c>
      <c r="AJ1065" s="12">
        <f t="shared" si="82"/>
        <v>7.5</v>
      </c>
      <c r="AK1065">
        <f>AJ1065/1.08</f>
        <v>6.9444444444444438</v>
      </c>
      <c r="AL1065" s="13">
        <f t="shared" si="83"/>
        <v>1</v>
      </c>
      <c r="AM1065" s="14">
        <v>2.29E-2</v>
      </c>
      <c r="AN1065" s="14">
        <v>2.9580000000000002</v>
      </c>
      <c r="AO1065" s="13">
        <f t="shared" si="85"/>
        <v>8.8770098024849844</v>
      </c>
      <c r="AQ1065" s="12">
        <f t="shared" si="84"/>
        <v>2.5000000000000001E-2</v>
      </c>
      <c r="AT1065" s="23"/>
    </row>
    <row r="1066" spans="1:46" ht="12.75" customHeight="1" x14ac:dyDescent="0.2">
      <c r="A1066" s="6">
        <v>55</v>
      </c>
      <c r="B1066" s="6">
        <v>3</v>
      </c>
      <c r="C1066" s="7">
        <v>39875</v>
      </c>
      <c r="D1066" s="6" t="s">
        <v>271</v>
      </c>
      <c r="E1066" s="8" t="s">
        <v>272</v>
      </c>
      <c r="F1066" s="9" t="s">
        <v>273</v>
      </c>
      <c r="G1066" s="9" t="s">
        <v>154</v>
      </c>
      <c r="H1066" s="9" t="s">
        <v>274</v>
      </c>
      <c r="I1066" s="6" t="s">
        <v>49</v>
      </c>
      <c r="J1066" s="6">
        <v>4</v>
      </c>
      <c r="K1066" s="6">
        <v>10</v>
      </c>
      <c r="L1066" s="6" t="s">
        <v>50</v>
      </c>
      <c r="M1066" s="6" t="s">
        <v>177</v>
      </c>
      <c r="N1066" s="6"/>
      <c r="O1066" s="6"/>
      <c r="P1066" s="10">
        <v>3</v>
      </c>
      <c r="Q1066" s="10" t="str">
        <f t="shared" si="81"/>
        <v>0-5</v>
      </c>
      <c r="R1066" s="6" t="s">
        <v>102</v>
      </c>
      <c r="S1066" s="6">
        <v>8</v>
      </c>
      <c r="T1066" t="s">
        <v>161</v>
      </c>
      <c r="U1066" t="s">
        <v>162</v>
      </c>
      <c r="V1066" t="s">
        <v>163</v>
      </c>
      <c r="W1066" s="20" t="s">
        <v>56</v>
      </c>
      <c r="X1066" s="10"/>
      <c r="Y1066" s="10" t="s">
        <v>57</v>
      </c>
      <c r="Z1066" s="10" t="s">
        <v>61</v>
      </c>
      <c r="AA1066" s="11">
        <v>1</v>
      </c>
      <c r="AB1066" s="11">
        <v>1</v>
      </c>
      <c r="AC1066" s="11">
        <v>2</v>
      </c>
      <c r="AJ1066" s="12">
        <f t="shared" si="82"/>
        <v>10</v>
      </c>
      <c r="AL1066" s="13">
        <f t="shared" si="83"/>
        <v>4</v>
      </c>
      <c r="AM1066" s="14">
        <v>1.9300000000000001E-2</v>
      </c>
      <c r="AN1066" s="14">
        <v>2.96</v>
      </c>
      <c r="AO1066" s="13">
        <f t="shared" si="85"/>
        <v>17.601809199569061</v>
      </c>
      <c r="AQ1066" s="12">
        <f t="shared" si="84"/>
        <v>0.1</v>
      </c>
      <c r="AT1066" s="23"/>
    </row>
    <row r="1067" spans="1:46" ht="12.75" customHeight="1" x14ac:dyDescent="0.2">
      <c r="A1067" s="6">
        <v>55</v>
      </c>
      <c r="B1067" s="6">
        <v>3</v>
      </c>
      <c r="C1067" s="7">
        <v>39875</v>
      </c>
      <c r="D1067" s="6" t="s">
        <v>271</v>
      </c>
      <c r="E1067" s="8" t="s">
        <v>272</v>
      </c>
      <c r="F1067" s="9" t="s">
        <v>273</v>
      </c>
      <c r="G1067" s="9" t="s">
        <v>154</v>
      </c>
      <c r="H1067" s="9" t="s">
        <v>274</v>
      </c>
      <c r="I1067" s="6" t="s">
        <v>49</v>
      </c>
      <c r="J1067" s="6">
        <v>4</v>
      </c>
      <c r="K1067" s="6">
        <v>10</v>
      </c>
      <c r="L1067" s="6" t="s">
        <v>50</v>
      </c>
      <c r="M1067" s="6" t="s">
        <v>177</v>
      </c>
      <c r="N1067" s="6"/>
      <c r="O1067" s="6"/>
      <c r="P1067" s="10">
        <v>3</v>
      </c>
      <c r="Q1067" s="10" t="str">
        <f t="shared" si="81"/>
        <v>0-5</v>
      </c>
      <c r="R1067" s="6" t="s">
        <v>102</v>
      </c>
      <c r="S1067" s="6">
        <v>9</v>
      </c>
      <c r="T1067" t="s">
        <v>164</v>
      </c>
      <c r="U1067" t="s">
        <v>162</v>
      </c>
      <c r="V1067" t="s">
        <v>163</v>
      </c>
      <c r="W1067" t="s">
        <v>56</v>
      </c>
      <c r="X1067" s="10"/>
      <c r="Y1067" s="10" t="s">
        <v>57</v>
      </c>
      <c r="Z1067" s="10" t="s">
        <v>61</v>
      </c>
      <c r="AA1067" s="11">
        <v>1</v>
      </c>
      <c r="AJ1067" s="12">
        <f t="shared" si="82"/>
        <v>2.5</v>
      </c>
      <c r="AL1067" s="13">
        <f t="shared" si="83"/>
        <v>1</v>
      </c>
      <c r="AM1067" s="14">
        <v>1.5599999999999999E-2</v>
      </c>
      <c r="AN1067" s="14">
        <v>3.13</v>
      </c>
      <c r="AO1067" s="13">
        <f t="shared" si="85"/>
        <v>0.27458501045858014</v>
      </c>
      <c r="AQ1067" s="12">
        <f t="shared" si="84"/>
        <v>2.5000000000000001E-2</v>
      </c>
      <c r="AT1067" s="23"/>
    </row>
    <row r="1068" spans="1:46" ht="12.75" customHeight="1" x14ac:dyDescent="0.2">
      <c r="A1068" s="6">
        <v>55</v>
      </c>
      <c r="B1068" s="6">
        <v>3</v>
      </c>
      <c r="C1068" s="7">
        <v>39875</v>
      </c>
      <c r="D1068" s="6" t="s">
        <v>271</v>
      </c>
      <c r="E1068" s="8" t="s">
        <v>272</v>
      </c>
      <c r="F1068" s="9" t="s">
        <v>273</v>
      </c>
      <c r="G1068" s="9" t="s">
        <v>154</v>
      </c>
      <c r="H1068" s="9" t="s">
        <v>274</v>
      </c>
      <c r="I1068" s="6" t="s">
        <v>49</v>
      </c>
      <c r="J1068" s="6">
        <v>4</v>
      </c>
      <c r="K1068" s="6">
        <v>10</v>
      </c>
      <c r="L1068" s="6" t="s">
        <v>50</v>
      </c>
      <c r="M1068" s="6" t="s">
        <v>177</v>
      </c>
      <c r="N1068" s="6"/>
      <c r="O1068" s="6"/>
      <c r="P1068" s="10">
        <v>3</v>
      </c>
      <c r="Q1068" s="10" t="str">
        <f t="shared" si="81"/>
        <v>0-5</v>
      </c>
      <c r="R1068" s="6" t="s">
        <v>102</v>
      </c>
      <c r="S1068" s="6">
        <v>10</v>
      </c>
      <c r="T1068" t="s">
        <v>53</v>
      </c>
      <c r="U1068" t="s">
        <v>54</v>
      </c>
      <c r="V1068" t="s">
        <v>55</v>
      </c>
      <c r="W1068" t="s">
        <v>56</v>
      </c>
      <c r="X1068" s="10"/>
      <c r="Y1068" s="6" t="s">
        <v>57</v>
      </c>
      <c r="Z1068" s="6" t="s">
        <v>58</v>
      </c>
      <c r="AC1068" s="11">
        <v>1</v>
      </c>
      <c r="AJ1068" s="12">
        <f t="shared" si="82"/>
        <v>15</v>
      </c>
      <c r="AL1068" s="13">
        <f t="shared" si="83"/>
        <v>1</v>
      </c>
      <c r="AM1068" s="14">
        <v>9.2999999999999992E-3</v>
      </c>
      <c r="AN1068" s="14">
        <v>3.07</v>
      </c>
      <c r="AO1068" s="13">
        <f t="shared" si="85"/>
        <v>37.938758397924737</v>
      </c>
      <c r="AQ1068" s="12">
        <f t="shared" si="84"/>
        <v>2.5000000000000001E-2</v>
      </c>
      <c r="AT1068" s="23"/>
    </row>
    <row r="1069" spans="1:46" ht="12.75" customHeight="1" x14ac:dyDescent="0.2">
      <c r="A1069" s="6">
        <v>55</v>
      </c>
      <c r="B1069" s="6">
        <v>3</v>
      </c>
      <c r="C1069" s="7">
        <v>39875</v>
      </c>
      <c r="D1069" s="6" t="s">
        <v>271</v>
      </c>
      <c r="E1069" s="8" t="s">
        <v>272</v>
      </c>
      <c r="F1069" s="9" t="s">
        <v>273</v>
      </c>
      <c r="G1069" s="9" t="s">
        <v>154</v>
      </c>
      <c r="H1069" s="9" t="s">
        <v>274</v>
      </c>
      <c r="I1069" s="6" t="s">
        <v>49</v>
      </c>
      <c r="J1069" s="6">
        <v>4</v>
      </c>
      <c r="K1069" s="6">
        <v>10</v>
      </c>
      <c r="L1069" s="6" t="s">
        <v>50</v>
      </c>
      <c r="M1069" s="6" t="s">
        <v>177</v>
      </c>
      <c r="N1069" s="6"/>
      <c r="O1069" s="6"/>
      <c r="P1069" s="10">
        <v>3</v>
      </c>
      <c r="Q1069" s="10" t="str">
        <f t="shared" si="81"/>
        <v>0-5</v>
      </c>
      <c r="R1069" s="6" t="s">
        <v>102</v>
      </c>
      <c r="S1069" s="6">
        <v>11</v>
      </c>
      <c r="T1069" t="s">
        <v>257</v>
      </c>
      <c r="U1069" t="s">
        <v>54</v>
      </c>
      <c r="V1069" t="s">
        <v>258</v>
      </c>
      <c r="W1069" t="s">
        <v>56</v>
      </c>
      <c r="X1069" s="6"/>
      <c r="Y1069" s="6" t="s">
        <v>117</v>
      </c>
      <c r="Z1069" s="6" t="s">
        <v>58</v>
      </c>
      <c r="AA1069" s="30"/>
      <c r="AB1069" s="11">
        <v>2</v>
      </c>
      <c r="AJ1069" s="12">
        <f t="shared" si="82"/>
        <v>7.5</v>
      </c>
      <c r="AL1069" s="13">
        <f t="shared" si="83"/>
        <v>2</v>
      </c>
      <c r="AM1069" s="14">
        <v>9.1000000000000004E-3</v>
      </c>
      <c r="AN1069" s="14">
        <v>3</v>
      </c>
      <c r="AO1069" s="13">
        <f t="shared" si="85"/>
        <v>3.8390625000000003</v>
      </c>
      <c r="AQ1069" s="12">
        <f t="shared" si="84"/>
        <v>0.05</v>
      </c>
      <c r="AS1069" s="22"/>
      <c r="AT1069" s="23"/>
    </row>
    <row r="1070" spans="1:46" ht="12.75" customHeight="1" x14ac:dyDescent="0.2">
      <c r="A1070" s="6">
        <v>55</v>
      </c>
      <c r="B1070" s="6">
        <v>3</v>
      </c>
      <c r="C1070" s="7">
        <v>39875</v>
      </c>
      <c r="D1070" s="6" t="s">
        <v>271</v>
      </c>
      <c r="E1070" s="8" t="s">
        <v>272</v>
      </c>
      <c r="F1070" s="9" t="s">
        <v>273</v>
      </c>
      <c r="G1070" s="9" t="s">
        <v>154</v>
      </c>
      <c r="H1070" s="9" t="s">
        <v>274</v>
      </c>
      <c r="I1070" s="6" t="s">
        <v>49</v>
      </c>
      <c r="J1070" s="6">
        <v>4</v>
      </c>
      <c r="K1070" s="6">
        <v>10</v>
      </c>
      <c r="L1070" s="6" t="s">
        <v>50</v>
      </c>
      <c r="M1070" s="6" t="s">
        <v>177</v>
      </c>
      <c r="N1070" s="6"/>
      <c r="O1070" s="6"/>
      <c r="P1070" s="10">
        <v>3</v>
      </c>
      <c r="Q1070" s="10" t="str">
        <f t="shared" si="81"/>
        <v>0-5</v>
      </c>
      <c r="R1070" s="6" t="s">
        <v>102</v>
      </c>
      <c r="S1070" s="6">
        <v>12</v>
      </c>
      <c r="T1070" t="s">
        <v>59</v>
      </c>
      <c r="U1070" t="s">
        <v>54</v>
      </c>
      <c r="V1070" t="s">
        <v>60</v>
      </c>
      <c r="W1070" t="s">
        <v>56</v>
      </c>
      <c r="X1070" s="6"/>
      <c r="Y1070" s="10" t="s">
        <v>57</v>
      </c>
      <c r="Z1070" s="10" t="s">
        <v>61</v>
      </c>
      <c r="AC1070" s="11">
        <v>1</v>
      </c>
      <c r="AJ1070" s="12">
        <f t="shared" si="82"/>
        <v>15</v>
      </c>
      <c r="AL1070" s="13">
        <f t="shared" si="83"/>
        <v>1</v>
      </c>
      <c r="AM1070" s="14">
        <v>8.6999999999999994E-3</v>
      </c>
      <c r="AN1070" s="14">
        <v>3.202</v>
      </c>
      <c r="AO1070" s="13">
        <f t="shared" si="85"/>
        <v>50.74151899752669</v>
      </c>
      <c r="AQ1070" s="12">
        <f t="shared" si="84"/>
        <v>2.5000000000000001E-2</v>
      </c>
      <c r="AT1070" s="23"/>
    </row>
    <row r="1071" spans="1:46" ht="12.75" customHeight="1" x14ac:dyDescent="0.2">
      <c r="A1071" s="6">
        <v>55</v>
      </c>
      <c r="B1071" s="6">
        <v>3</v>
      </c>
      <c r="C1071" s="7">
        <v>39875</v>
      </c>
      <c r="D1071" s="6" t="s">
        <v>271</v>
      </c>
      <c r="E1071" s="8" t="s">
        <v>272</v>
      </c>
      <c r="F1071" s="9" t="s">
        <v>273</v>
      </c>
      <c r="G1071" s="9" t="s">
        <v>154</v>
      </c>
      <c r="H1071" s="9" t="s">
        <v>274</v>
      </c>
      <c r="I1071" s="6" t="s">
        <v>49</v>
      </c>
      <c r="J1071" s="6">
        <v>4</v>
      </c>
      <c r="K1071" s="6">
        <v>10</v>
      </c>
      <c r="L1071" s="6" t="s">
        <v>50</v>
      </c>
      <c r="M1071" s="6" t="s">
        <v>177</v>
      </c>
      <c r="N1071" s="6"/>
      <c r="O1071" s="6"/>
      <c r="P1071" s="10">
        <v>3</v>
      </c>
      <c r="Q1071" s="10" t="str">
        <f t="shared" si="81"/>
        <v>0-5</v>
      </c>
      <c r="R1071" s="6" t="s">
        <v>102</v>
      </c>
      <c r="S1071" s="6">
        <v>13</v>
      </c>
      <c r="T1071" t="s">
        <v>78</v>
      </c>
      <c r="U1071" s="16" t="s">
        <v>75</v>
      </c>
      <c r="V1071" t="s">
        <v>79</v>
      </c>
      <c r="W1071" t="s">
        <v>56</v>
      </c>
      <c r="X1071" s="6"/>
      <c r="Y1071" s="10" t="s">
        <v>57</v>
      </c>
      <c r="Z1071" s="10" t="s">
        <v>61</v>
      </c>
      <c r="AA1071" s="11">
        <v>1</v>
      </c>
      <c r="AJ1071" s="12">
        <f t="shared" si="82"/>
        <v>2.5</v>
      </c>
      <c r="AL1071" s="13">
        <f t="shared" si="83"/>
        <v>1</v>
      </c>
      <c r="AM1071" s="14">
        <v>1.09E-2</v>
      </c>
      <c r="AN1071" s="14">
        <v>3.0249000000000001</v>
      </c>
      <c r="AO1071" s="13">
        <f t="shared" si="85"/>
        <v>0.17424295598865394</v>
      </c>
      <c r="AQ1071" s="12">
        <f t="shared" si="84"/>
        <v>2.5000000000000001E-2</v>
      </c>
      <c r="AS1071" s="22"/>
      <c r="AT1071" s="23"/>
    </row>
    <row r="1072" spans="1:46" ht="12.75" customHeight="1" x14ac:dyDescent="0.2">
      <c r="A1072" s="6">
        <v>189</v>
      </c>
      <c r="B1072" s="6">
        <v>3</v>
      </c>
      <c r="C1072" s="7">
        <v>39875</v>
      </c>
      <c r="D1072" s="6" t="s">
        <v>151</v>
      </c>
      <c r="E1072" s="8" t="s">
        <v>272</v>
      </c>
      <c r="F1072" s="9" t="s">
        <v>273</v>
      </c>
      <c r="G1072" s="9" t="s">
        <v>154</v>
      </c>
      <c r="H1072" s="9" t="s">
        <v>274</v>
      </c>
      <c r="I1072" s="6" t="s">
        <v>100</v>
      </c>
      <c r="J1072" s="6">
        <v>4</v>
      </c>
      <c r="K1072" s="6">
        <v>1</v>
      </c>
      <c r="L1072" s="6" t="s">
        <v>50</v>
      </c>
      <c r="M1072" s="6" t="s">
        <v>177</v>
      </c>
      <c r="N1072" s="6"/>
      <c r="O1072" s="6"/>
      <c r="P1072" s="10">
        <v>3</v>
      </c>
      <c r="Q1072" s="10" t="str">
        <f t="shared" si="81"/>
        <v>0-5</v>
      </c>
      <c r="R1072" s="6" t="s">
        <v>159</v>
      </c>
      <c r="S1072" s="6">
        <v>1</v>
      </c>
      <c r="T1072" s="16" t="s">
        <v>160</v>
      </c>
      <c r="U1072" t="s">
        <v>54</v>
      </c>
      <c r="V1072" s="16" t="s">
        <v>63</v>
      </c>
      <c r="W1072" s="16" t="s">
        <v>56</v>
      </c>
      <c r="X1072" s="6"/>
      <c r="Y1072" s="6" t="s">
        <v>57</v>
      </c>
      <c r="Z1072" s="6" t="s">
        <v>58</v>
      </c>
      <c r="AA1072" s="11">
        <v>3</v>
      </c>
      <c r="AC1072" s="11">
        <v>7</v>
      </c>
      <c r="AD1072" s="11">
        <v>5</v>
      </c>
      <c r="AJ1072" s="12">
        <f t="shared" si="82"/>
        <v>15.833333333333334</v>
      </c>
      <c r="AK1072" s="14">
        <f>AJ1072/1.11359</f>
        <v>14.218279019507479</v>
      </c>
      <c r="AL1072" s="13">
        <f t="shared" si="83"/>
        <v>15</v>
      </c>
      <c r="AM1072" s="14">
        <v>1.4800000000000001E-2</v>
      </c>
      <c r="AN1072" s="14">
        <v>3.1669999999999998</v>
      </c>
      <c r="AO1072" s="13">
        <f t="shared" si="85"/>
        <v>93.176708200039982</v>
      </c>
      <c r="AQ1072" s="12">
        <f t="shared" si="84"/>
        <v>0.375</v>
      </c>
    </row>
    <row r="1073" spans="1:43" ht="12.75" customHeight="1" x14ac:dyDescent="0.2">
      <c r="A1073" s="6">
        <v>189</v>
      </c>
      <c r="B1073" s="6">
        <v>3</v>
      </c>
      <c r="C1073" s="7">
        <v>39875</v>
      </c>
      <c r="D1073" s="6" t="s">
        <v>151</v>
      </c>
      <c r="E1073" s="8" t="s">
        <v>272</v>
      </c>
      <c r="F1073" s="9" t="s">
        <v>273</v>
      </c>
      <c r="G1073" s="9" t="s">
        <v>154</v>
      </c>
      <c r="H1073" s="9" t="s">
        <v>274</v>
      </c>
      <c r="I1073" s="6" t="s">
        <v>100</v>
      </c>
      <c r="J1073" s="6">
        <v>4</v>
      </c>
      <c r="K1073" s="6">
        <v>1</v>
      </c>
      <c r="L1073" s="6" t="s">
        <v>50</v>
      </c>
      <c r="M1073" s="6" t="s">
        <v>177</v>
      </c>
      <c r="N1073" s="6"/>
      <c r="O1073" s="6"/>
      <c r="P1073" s="10">
        <v>3</v>
      </c>
      <c r="Q1073" s="10" t="str">
        <f t="shared" si="81"/>
        <v>0-5</v>
      </c>
      <c r="R1073" s="6" t="s">
        <v>159</v>
      </c>
      <c r="S1073" s="6">
        <v>2</v>
      </c>
      <c r="T1073" t="s">
        <v>90</v>
      </c>
      <c r="U1073" t="s">
        <v>66</v>
      </c>
      <c r="V1073" t="s">
        <v>67</v>
      </c>
      <c r="W1073" t="s">
        <v>56</v>
      </c>
      <c r="X1073" s="6"/>
      <c r="Y1073" s="10" t="s">
        <v>57</v>
      </c>
      <c r="Z1073" s="10" t="s">
        <v>58</v>
      </c>
      <c r="AC1073" s="11">
        <v>5</v>
      </c>
      <c r="AD1073" s="11">
        <v>12</v>
      </c>
      <c r="AJ1073" s="12">
        <f t="shared" si="82"/>
        <v>22.058823529411764</v>
      </c>
      <c r="AL1073" s="13">
        <f t="shared" si="83"/>
        <v>17</v>
      </c>
      <c r="AM1073" s="14">
        <v>1.6199999999999999E-2</v>
      </c>
      <c r="AN1073" s="14">
        <v>3.0251999999999999</v>
      </c>
      <c r="AO1073" s="13">
        <f t="shared" si="85"/>
        <v>187.98375858317056</v>
      </c>
      <c r="AQ1073" s="12">
        <f t="shared" si="84"/>
        <v>0.42499999999999999</v>
      </c>
    </row>
    <row r="1074" spans="1:43" ht="12.75" customHeight="1" x14ac:dyDescent="0.2">
      <c r="A1074" s="6">
        <v>189</v>
      </c>
      <c r="B1074" s="6">
        <v>3</v>
      </c>
      <c r="C1074" s="7">
        <v>39875</v>
      </c>
      <c r="D1074" s="6" t="s">
        <v>151</v>
      </c>
      <c r="E1074" s="8" t="s">
        <v>272</v>
      </c>
      <c r="F1074" s="9" t="s">
        <v>273</v>
      </c>
      <c r="G1074" s="9" t="s">
        <v>154</v>
      </c>
      <c r="H1074" s="9" t="s">
        <v>274</v>
      </c>
      <c r="I1074" s="6" t="s">
        <v>100</v>
      </c>
      <c r="J1074" s="6">
        <v>4</v>
      </c>
      <c r="K1074" s="6">
        <v>1</v>
      </c>
      <c r="L1074" s="6" t="s">
        <v>50</v>
      </c>
      <c r="M1074" s="6" t="s">
        <v>177</v>
      </c>
      <c r="N1074" s="6"/>
      <c r="O1074" s="6"/>
      <c r="P1074" s="10">
        <v>3</v>
      </c>
      <c r="Q1074" s="10" t="str">
        <f t="shared" si="81"/>
        <v>0-5</v>
      </c>
      <c r="R1074" s="6" t="s">
        <v>159</v>
      </c>
      <c r="S1074" s="6">
        <v>3</v>
      </c>
      <c r="T1074" t="s">
        <v>161</v>
      </c>
      <c r="U1074" t="s">
        <v>162</v>
      </c>
      <c r="V1074" t="s">
        <v>163</v>
      </c>
      <c r="W1074" s="20" t="s">
        <v>56</v>
      </c>
      <c r="X1074" s="6"/>
      <c r="Y1074" s="10" t="s">
        <v>57</v>
      </c>
      <c r="Z1074" s="10" t="s">
        <v>61</v>
      </c>
      <c r="AA1074" s="11">
        <v>1</v>
      </c>
      <c r="AB1074" s="11">
        <v>6</v>
      </c>
      <c r="AJ1074" s="12">
        <f t="shared" si="82"/>
        <v>6.7857142857142856</v>
      </c>
      <c r="AL1074" s="13">
        <f t="shared" si="83"/>
        <v>7</v>
      </c>
      <c r="AM1074" s="14">
        <v>1.9300000000000001E-2</v>
      </c>
      <c r="AN1074" s="14">
        <v>2.96</v>
      </c>
      <c r="AO1074" s="13">
        <f t="shared" si="85"/>
        <v>5.5857332909670507</v>
      </c>
      <c r="AQ1074" s="12">
        <f t="shared" si="84"/>
        <v>0.17499999999999999</v>
      </c>
    </row>
    <row r="1075" spans="1:43" ht="12.75" customHeight="1" x14ac:dyDescent="0.2">
      <c r="A1075" s="6">
        <v>189</v>
      </c>
      <c r="B1075" s="6">
        <v>3</v>
      </c>
      <c r="C1075" s="7">
        <v>39875</v>
      </c>
      <c r="D1075" s="6" t="s">
        <v>151</v>
      </c>
      <c r="E1075" s="8" t="s">
        <v>272</v>
      </c>
      <c r="F1075" s="9" t="s">
        <v>273</v>
      </c>
      <c r="G1075" s="9" t="s">
        <v>154</v>
      </c>
      <c r="H1075" s="9" t="s">
        <v>274</v>
      </c>
      <c r="I1075" s="6" t="s">
        <v>100</v>
      </c>
      <c r="J1075" s="6">
        <v>4</v>
      </c>
      <c r="K1075" s="6">
        <v>1</v>
      </c>
      <c r="L1075" s="6" t="s">
        <v>50</v>
      </c>
      <c r="M1075" s="6" t="s">
        <v>177</v>
      </c>
      <c r="N1075" s="6"/>
      <c r="O1075" s="6"/>
      <c r="P1075" s="10">
        <v>3</v>
      </c>
      <c r="Q1075" s="10" t="str">
        <f t="shared" si="81"/>
        <v>0-5</v>
      </c>
      <c r="R1075" s="6" t="s">
        <v>159</v>
      </c>
      <c r="S1075" s="6">
        <v>4</v>
      </c>
      <c r="T1075" t="s">
        <v>140</v>
      </c>
      <c r="U1075" t="s">
        <v>66</v>
      </c>
      <c r="V1075" t="s">
        <v>119</v>
      </c>
      <c r="W1075" t="s">
        <v>56</v>
      </c>
      <c r="X1075" s="6"/>
      <c r="Y1075" s="6" t="s">
        <v>57</v>
      </c>
      <c r="Z1075" s="6" t="s">
        <v>61</v>
      </c>
      <c r="AD1075" s="11">
        <v>25</v>
      </c>
      <c r="AJ1075" s="12">
        <f t="shared" si="82"/>
        <v>25</v>
      </c>
      <c r="AK1075" s="14">
        <f>AJ1075/1.03416</f>
        <v>24.17420901988087</v>
      </c>
      <c r="AL1075" s="13">
        <f t="shared" si="83"/>
        <v>25</v>
      </c>
      <c r="AM1075" s="14">
        <v>2.2499999999999999E-2</v>
      </c>
      <c r="AN1075" s="14">
        <v>3</v>
      </c>
      <c r="AO1075" s="13">
        <f t="shared" si="85"/>
        <v>351.5625</v>
      </c>
      <c r="AQ1075" s="12">
        <f t="shared" si="84"/>
        <v>0.625</v>
      </c>
    </row>
    <row r="1076" spans="1:43" ht="12.75" customHeight="1" x14ac:dyDescent="0.2">
      <c r="A1076" s="6">
        <v>189</v>
      </c>
      <c r="B1076" s="6">
        <v>3</v>
      </c>
      <c r="C1076" s="7">
        <v>39875</v>
      </c>
      <c r="D1076" s="6" t="s">
        <v>151</v>
      </c>
      <c r="E1076" s="8" t="s">
        <v>272</v>
      </c>
      <c r="F1076" s="9" t="s">
        <v>273</v>
      </c>
      <c r="G1076" s="9" t="s">
        <v>154</v>
      </c>
      <c r="H1076" s="9" t="s">
        <v>274</v>
      </c>
      <c r="I1076" s="6" t="s">
        <v>100</v>
      </c>
      <c r="J1076" s="6">
        <v>4</v>
      </c>
      <c r="K1076" s="6">
        <v>1</v>
      </c>
      <c r="L1076" s="6" t="s">
        <v>50</v>
      </c>
      <c r="M1076" s="6" t="s">
        <v>177</v>
      </c>
      <c r="N1076" s="6"/>
      <c r="O1076" s="6"/>
      <c r="P1076" s="10">
        <v>3</v>
      </c>
      <c r="Q1076" s="10" t="str">
        <f t="shared" si="81"/>
        <v>0-5</v>
      </c>
      <c r="R1076" s="6" t="s">
        <v>159</v>
      </c>
      <c r="S1076" s="6">
        <v>5</v>
      </c>
      <c r="T1076" t="s">
        <v>139</v>
      </c>
      <c r="U1076" t="s">
        <v>54</v>
      </c>
      <c r="V1076" t="s">
        <v>63</v>
      </c>
      <c r="W1076" t="s">
        <v>56</v>
      </c>
      <c r="X1076" s="6"/>
      <c r="Y1076" s="6" t="s">
        <v>57</v>
      </c>
      <c r="Z1076" s="6" t="s">
        <v>58</v>
      </c>
      <c r="AC1076" s="11">
        <v>4</v>
      </c>
      <c r="AJ1076" s="12">
        <f t="shared" si="82"/>
        <v>15</v>
      </c>
      <c r="AK1076">
        <f>AJ1076/1.15476</f>
        <v>12.9897121479788</v>
      </c>
      <c r="AL1076" s="13">
        <f t="shared" si="83"/>
        <v>4</v>
      </c>
      <c r="AM1076" s="14">
        <v>3.9E-2</v>
      </c>
      <c r="AN1076" s="14">
        <v>2.91</v>
      </c>
      <c r="AO1076" s="13">
        <f t="shared" si="85"/>
        <v>103.15497327409354</v>
      </c>
      <c r="AQ1076" s="12">
        <f t="shared" si="84"/>
        <v>0.1</v>
      </c>
    </row>
    <row r="1077" spans="1:43" ht="12.75" customHeight="1" x14ac:dyDescent="0.2">
      <c r="A1077" s="6">
        <v>189</v>
      </c>
      <c r="B1077" s="6">
        <v>3</v>
      </c>
      <c r="C1077" s="7">
        <v>39875</v>
      </c>
      <c r="D1077" s="6" t="s">
        <v>151</v>
      </c>
      <c r="E1077" s="8" t="s">
        <v>272</v>
      </c>
      <c r="F1077" s="9" t="s">
        <v>273</v>
      </c>
      <c r="G1077" s="9" t="s">
        <v>154</v>
      </c>
      <c r="H1077" s="9" t="s">
        <v>274</v>
      </c>
      <c r="I1077" s="6" t="s">
        <v>100</v>
      </c>
      <c r="J1077" s="6">
        <v>4</v>
      </c>
      <c r="K1077" s="6">
        <v>1</v>
      </c>
      <c r="L1077" s="6" t="s">
        <v>50</v>
      </c>
      <c r="M1077" s="6" t="s">
        <v>177</v>
      </c>
      <c r="N1077" s="6"/>
      <c r="O1077" s="6"/>
      <c r="P1077" s="10">
        <v>3</v>
      </c>
      <c r="Q1077" s="10" t="str">
        <f t="shared" si="81"/>
        <v>0-5</v>
      </c>
      <c r="R1077" s="6" t="s">
        <v>159</v>
      </c>
      <c r="S1077" s="6">
        <v>6</v>
      </c>
      <c r="T1077" s="20" t="s">
        <v>178</v>
      </c>
      <c r="U1077" s="16" t="s">
        <v>75</v>
      </c>
      <c r="V1077" t="s">
        <v>163</v>
      </c>
      <c r="W1077" t="s">
        <v>56</v>
      </c>
      <c r="X1077" s="6"/>
      <c r="Y1077" s="6" t="s">
        <v>57</v>
      </c>
      <c r="Z1077" s="6" t="s">
        <v>61</v>
      </c>
      <c r="AA1077" s="11">
        <v>4</v>
      </c>
      <c r="AB1077" s="11">
        <v>3</v>
      </c>
      <c r="AJ1077" s="12">
        <f t="shared" si="82"/>
        <v>4.6428571428571432</v>
      </c>
      <c r="AL1077" s="13">
        <f t="shared" si="83"/>
        <v>7</v>
      </c>
      <c r="AM1077" s="14">
        <v>2.46E-2</v>
      </c>
      <c r="AN1077" s="14">
        <v>2.85</v>
      </c>
      <c r="AO1077" s="13">
        <f t="shared" si="85"/>
        <v>1.9555695750762265</v>
      </c>
      <c r="AP1077" s="13">
        <f>AO1077*AL1077</f>
        <v>13.688987025533585</v>
      </c>
      <c r="AQ1077" s="12">
        <f t="shared" si="84"/>
        <v>0.17499999999999999</v>
      </c>
    </row>
    <row r="1078" spans="1:43" ht="12.75" customHeight="1" x14ac:dyDescent="0.2">
      <c r="A1078" s="6">
        <v>189</v>
      </c>
      <c r="B1078" s="6">
        <v>3</v>
      </c>
      <c r="C1078" s="7">
        <v>39875</v>
      </c>
      <c r="D1078" s="6" t="s">
        <v>151</v>
      </c>
      <c r="E1078" s="8" t="s">
        <v>272</v>
      </c>
      <c r="F1078" s="9" t="s">
        <v>273</v>
      </c>
      <c r="G1078" s="9" t="s">
        <v>154</v>
      </c>
      <c r="H1078" s="9" t="s">
        <v>274</v>
      </c>
      <c r="I1078" s="6" t="s">
        <v>100</v>
      </c>
      <c r="J1078" s="6">
        <v>4</v>
      </c>
      <c r="K1078" s="6">
        <v>1</v>
      </c>
      <c r="L1078" s="6" t="s">
        <v>50</v>
      </c>
      <c r="M1078" s="6" t="s">
        <v>177</v>
      </c>
      <c r="N1078" s="6"/>
      <c r="O1078" s="6"/>
      <c r="P1078" s="10">
        <v>3</v>
      </c>
      <c r="Q1078" s="10" t="str">
        <f t="shared" si="81"/>
        <v>0-5</v>
      </c>
      <c r="R1078" s="6" t="s">
        <v>159</v>
      </c>
      <c r="S1078" s="6">
        <v>7</v>
      </c>
      <c r="T1078" t="s">
        <v>186</v>
      </c>
      <c r="U1078" t="s">
        <v>54</v>
      </c>
      <c r="V1078" t="s">
        <v>181</v>
      </c>
      <c r="W1078" t="s">
        <v>56</v>
      </c>
      <c r="X1078" s="6"/>
      <c r="Y1078" s="6" t="s">
        <v>57</v>
      </c>
      <c r="Z1078" s="6" t="s">
        <v>64</v>
      </c>
      <c r="AB1078" s="11">
        <v>1</v>
      </c>
      <c r="AC1078" s="11">
        <v>3</v>
      </c>
      <c r="AJ1078" s="12">
        <f t="shared" si="82"/>
        <v>13.125</v>
      </c>
      <c r="AK1078" s="14">
        <f>AJ1078/1.15239</f>
        <v>11.389373389217193</v>
      </c>
      <c r="AL1078" s="13">
        <f t="shared" si="83"/>
        <v>4</v>
      </c>
      <c r="AM1078" s="14">
        <v>5.8999999999999999E-3</v>
      </c>
      <c r="AN1078" s="14">
        <v>3.3919999999999999</v>
      </c>
      <c r="AO1078" s="13">
        <f t="shared" si="85"/>
        <v>36.596948780746274</v>
      </c>
      <c r="AQ1078" s="12">
        <f t="shared" si="84"/>
        <v>0.1</v>
      </c>
    </row>
    <row r="1079" spans="1:43" ht="12.75" customHeight="1" x14ac:dyDescent="0.2">
      <c r="A1079" s="6">
        <v>189</v>
      </c>
      <c r="B1079" s="6">
        <v>3</v>
      </c>
      <c r="C1079" s="7">
        <v>39875</v>
      </c>
      <c r="D1079" s="6" t="s">
        <v>151</v>
      </c>
      <c r="E1079" s="8" t="s">
        <v>272</v>
      </c>
      <c r="F1079" s="9" t="s">
        <v>273</v>
      </c>
      <c r="G1079" s="9" t="s">
        <v>154</v>
      </c>
      <c r="H1079" s="9" t="s">
        <v>274</v>
      </c>
      <c r="I1079" s="6" t="s">
        <v>100</v>
      </c>
      <c r="J1079" s="6">
        <v>4</v>
      </c>
      <c r="K1079" s="6">
        <v>1</v>
      </c>
      <c r="L1079" s="6" t="s">
        <v>50</v>
      </c>
      <c r="M1079" s="6" t="s">
        <v>177</v>
      </c>
      <c r="N1079" s="6"/>
      <c r="O1079" s="6"/>
      <c r="P1079" s="10">
        <v>3</v>
      </c>
      <c r="Q1079" s="10" t="str">
        <f t="shared" si="81"/>
        <v>0-5</v>
      </c>
      <c r="R1079" s="6" t="s">
        <v>159</v>
      </c>
      <c r="S1079" s="6">
        <v>8</v>
      </c>
      <c r="T1079" t="s">
        <v>184</v>
      </c>
      <c r="U1079" t="s">
        <v>66</v>
      </c>
      <c r="V1079" t="s">
        <v>119</v>
      </c>
      <c r="W1079" t="s">
        <v>56</v>
      </c>
      <c r="X1079" s="6"/>
      <c r="Y1079" s="6" t="s">
        <v>57</v>
      </c>
      <c r="Z1079" s="6" t="s">
        <v>61</v>
      </c>
      <c r="AC1079" s="11">
        <v>1</v>
      </c>
      <c r="AE1079" s="11">
        <v>3</v>
      </c>
      <c r="AJ1079" s="12">
        <f t="shared" si="82"/>
        <v>30</v>
      </c>
      <c r="AK1079">
        <f>AJ1079/1.04</f>
        <v>28.846153846153847</v>
      </c>
      <c r="AL1079" s="13">
        <f t="shared" si="83"/>
        <v>4</v>
      </c>
      <c r="AM1079" s="14">
        <v>4.2200000000000001E-2</v>
      </c>
      <c r="AN1079" s="14">
        <v>2.835</v>
      </c>
      <c r="AO1079" s="13">
        <f t="shared" si="85"/>
        <v>650.05665398736835</v>
      </c>
      <c r="AQ1079" s="12">
        <f t="shared" si="84"/>
        <v>0.1</v>
      </c>
    </row>
    <row r="1080" spans="1:43" ht="12.75" customHeight="1" x14ac:dyDescent="0.2">
      <c r="A1080" s="6">
        <v>189</v>
      </c>
      <c r="B1080" s="6">
        <v>3</v>
      </c>
      <c r="C1080" s="7">
        <v>39875</v>
      </c>
      <c r="D1080" s="6" t="s">
        <v>151</v>
      </c>
      <c r="E1080" s="8" t="s">
        <v>272</v>
      </c>
      <c r="F1080" s="9" t="s">
        <v>273</v>
      </c>
      <c r="G1080" s="9" t="s">
        <v>154</v>
      </c>
      <c r="H1080" s="9" t="s">
        <v>274</v>
      </c>
      <c r="I1080" s="6" t="s">
        <v>100</v>
      </c>
      <c r="J1080" s="6">
        <v>4</v>
      </c>
      <c r="K1080" s="6">
        <v>1</v>
      </c>
      <c r="L1080" s="6" t="s">
        <v>50</v>
      </c>
      <c r="M1080" s="6" t="s">
        <v>177</v>
      </c>
      <c r="N1080" s="6"/>
      <c r="O1080" s="6"/>
      <c r="P1080" s="10">
        <v>3</v>
      </c>
      <c r="Q1080" s="10" t="str">
        <f t="shared" si="81"/>
        <v>0-5</v>
      </c>
      <c r="R1080" s="6" t="s">
        <v>159</v>
      </c>
      <c r="S1080" s="6">
        <v>9</v>
      </c>
      <c r="T1080" t="s">
        <v>169</v>
      </c>
      <c r="U1080" s="6" t="s">
        <v>54</v>
      </c>
      <c r="V1080" s="6" t="s">
        <v>86</v>
      </c>
      <c r="W1080" s="6" t="s">
        <v>56</v>
      </c>
      <c r="X1080" s="6"/>
      <c r="Y1080" s="6" t="s">
        <v>57</v>
      </c>
      <c r="Z1080" s="6" t="s">
        <v>61</v>
      </c>
      <c r="AA1080" s="11">
        <v>1</v>
      </c>
      <c r="AJ1080" s="12">
        <f t="shared" si="82"/>
        <v>2.5</v>
      </c>
      <c r="AL1080" s="13">
        <f t="shared" si="83"/>
        <v>1</v>
      </c>
      <c r="AM1080" s="14">
        <v>1.2200000000000001E-2</v>
      </c>
      <c r="AN1080" s="14">
        <v>2.95</v>
      </c>
      <c r="AO1080" s="13">
        <f t="shared" si="85"/>
        <v>0.18208864169091182</v>
      </c>
      <c r="AQ1080" s="12">
        <f t="shared" si="84"/>
        <v>2.5000000000000001E-2</v>
      </c>
    </row>
    <row r="1081" spans="1:43" ht="12.75" customHeight="1" x14ac:dyDescent="0.2">
      <c r="A1081" s="6">
        <v>190</v>
      </c>
      <c r="B1081" s="6">
        <v>3</v>
      </c>
      <c r="C1081" s="7">
        <v>39875</v>
      </c>
      <c r="D1081" s="6" t="s">
        <v>151</v>
      </c>
      <c r="E1081" s="8" t="s">
        <v>272</v>
      </c>
      <c r="F1081" s="9" t="s">
        <v>273</v>
      </c>
      <c r="G1081" s="9" t="s">
        <v>154</v>
      </c>
      <c r="H1081" s="9" t="s">
        <v>274</v>
      </c>
      <c r="I1081" s="6" t="s">
        <v>100</v>
      </c>
      <c r="J1081" s="6">
        <v>4</v>
      </c>
      <c r="K1081" s="6">
        <v>2</v>
      </c>
      <c r="L1081" s="6" t="s">
        <v>50</v>
      </c>
      <c r="M1081" s="6" t="s">
        <v>177</v>
      </c>
      <c r="N1081" s="6"/>
      <c r="O1081" s="6"/>
      <c r="P1081" s="10">
        <v>3</v>
      </c>
      <c r="Q1081" s="10" t="str">
        <f t="shared" si="81"/>
        <v>0-5</v>
      </c>
      <c r="R1081" s="6" t="s">
        <v>102</v>
      </c>
      <c r="S1081" s="6">
        <v>1</v>
      </c>
      <c r="T1081" s="20" t="s">
        <v>178</v>
      </c>
      <c r="U1081" s="16" t="s">
        <v>75</v>
      </c>
      <c r="V1081" t="s">
        <v>163</v>
      </c>
      <c r="W1081" t="s">
        <v>56</v>
      </c>
      <c r="X1081" s="6"/>
      <c r="Y1081" s="6" t="s">
        <v>57</v>
      </c>
      <c r="Z1081" s="6" t="s">
        <v>61</v>
      </c>
      <c r="AC1081" s="11">
        <v>2</v>
      </c>
      <c r="AJ1081" s="12">
        <f t="shared" si="82"/>
        <v>15</v>
      </c>
      <c r="AK1081">
        <f>AJ1081/1.13204</f>
        <v>13.250415179675631</v>
      </c>
      <c r="AL1081" s="13">
        <f t="shared" si="83"/>
        <v>2</v>
      </c>
      <c r="AM1081" s="14">
        <v>2.2700000000000001E-2</v>
      </c>
      <c r="AN1081" s="14">
        <v>3.12</v>
      </c>
      <c r="AO1081" s="13">
        <f t="shared" si="85"/>
        <v>106.03044532761471</v>
      </c>
      <c r="AP1081" s="13">
        <f>AO1081*AL1081</f>
        <v>212.06089065522943</v>
      </c>
      <c r="AQ1081" s="12">
        <f t="shared" si="84"/>
        <v>0.05</v>
      </c>
    </row>
    <row r="1082" spans="1:43" ht="12.75" customHeight="1" x14ac:dyDescent="0.2">
      <c r="A1082" s="6">
        <v>190</v>
      </c>
      <c r="B1082" s="6">
        <v>3</v>
      </c>
      <c r="C1082" s="7">
        <v>39875</v>
      </c>
      <c r="D1082" s="6" t="s">
        <v>151</v>
      </c>
      <c r="E1082" s="8" t="s">
        <v>272</v>
      </c>
      <c r="F1082" s="9" t="s">
        <v>273</v>
      </c>
      <c r="G1082" s="9" t="s">
        <v>154</v>
      </c>
      <c r="H1082" s="9" t="s">
        <v>274</v>
      </c>
      <c r="I1082" s="6" t="s">
        <v>100</v>
      </c>
      <c r="J1082" s="6">
        <v>4</v>
      </c>
      <c r="K1082" s="6">
        <v>2</v>
      </c>
      <c r="L1082" s="6" t="s">
        <v>50</v>
      </c>
      <c r="M1082" s="6" t="s">
        <v>177</v>
      </c>
      <c r="N1082" s="6"/>
      <c r="O1082" s="6"/>
      <c r="P1082" s="10">
        <v>3</v>
      </c>
      <c r="Q1082" s="10" t="str">
        <f t="shared" si="81"/>
        <v>0-5</v>
      </c>
      <c r="R1082" s="6" t="s">
        <v>102</v>
      </c>
      <c r="S1082" s="6">
        <v>2</v>
      </c>
      <c r="T1082" t="s">
        <v>161</v>
      </c>
      <c r="U1082" t="s">
        <v>162</v>
      </c>
      <c r="V1082" t="s">
        <v>163</v>
      </c>
      <c r="W1082" s="20" t="s">
        <v>56</v>
      </c>
      <c r="X1082" s="6"/>
      <c r="Y1082" s="10" t="s">
        <v>57</v>
      </c>
      <c r="Z1082" s="10" t="s">
        <v>61</v>
      </c>
      <c r="AB1082" s="11">
        <v>1</v>
      </c>
      <c r="AJ1082" s="12">
        <f t="shared" si="82"/>
        <v>7.5</v>
      </c>
      <c r="AL1082" s="13">
        <f t="shared" si="83"/>
        <v>1</v>
      </c>
      <c r="AM1082" s="14">
        <v>1.9300000000000001E-2</v>
      </c>
      <c r="AN1082" s="14">
        <v>2.96</v>
      </c>
      <c r="AO1082" s="13">
        <f t="shared" si="85"/>
        <v>7.5117071566069322</v>
      </c>
      <c r="AQ1082" s="12">
        <f t="shared" si="84"/>
        <v>2.5000000000000001E-2</v>
      </c>
    </row>
    <row r="1083" spans="1:43" ht="12.75" customHeight="1" x14ac:dyDescent="0.2">
      <c r="A1083" s="6">
        <v>190</v>
      </c>
      <c r="B1083" s="6">
        <v>3</v>
      </c>
      <c r="C1083" s="7">
        <v>39875</v>
      </c>
      <c r="D1083" s="6" t="s">
        <v>151</v>
      </c>
      <c r="E1083" s="8" t="s">
        <v>272</v>
      </c>
      <c r="F1083" s="9" t="s">
        <v>273</v>
      </c>
      <c r="G1083" s="9" t="s">
        <v>154</v>
      </c>
      <c r="H1083" s="9" t="s">
        <v>274</v>
      </c>
      <c r="I1083" s="6" t="s">
        <v>100</v>
      </c>
      <c r="J1083" s="6">
        <v>4</v>
      </c>
      <c r="K1083" s="6">
        <v>2</v>
      </c>
      <c r="L1083" s="6" t="s">
        <v>50</v>
      </c>
      <c r="M1083" s="6" t="s">
        <v>177</v>
      </c>
      <c r="N1083" s="6"/>
      <c r="O1083" s="6"/>
      <c r="P1083" s="10">
        <v>3</v>
      </c>
      <c r="Q1083" s="10" t="str">
        <f t="shared" si="81"/>
        <v>0-5</v>
      </c>
      <c r="R1083" s="6" t="s">
        <v>102</v>
      </c>
      <c r="S1083" s="6">
        <v>3</v>
      </c>
      <c r="T1083" t="s">
        <v>90</v>
      </c>
      <c r="U1083" t="s">
        <v>66</v>
      </c>
      <c r="V1083" t="s">
        <v>67</v>
      </c>
      <c r="W1083" t="s">
        <v>56</v>
      </c>
      <c r="X1083" s="6"/>
      <c r="Y1083" s="10" t="s">
        <v>57</v>
      </c>
      <c r="Z1083" s="10" t="s">
        <v>58</v>
      </c>
      <c r="AC1083" s="11">
        <v>2</v>
      </c>
      <c r="AD1083" s="11">
        <v>6</v>
      </c>
      <c r="AJ1083" s="12">
        <f t="shared" si="82"/>
        <v>22.5</v>
      </c>
      <c r="AL1083" s="13">
        <f t="shared" si="83"/>
        <v>8</v>
      </c>
      <c r="AM1083" s="14">
        <v>1.6199999999999999E-2</v>
      </c>
      <c r="AN1083" s="14">
        <v>3.0251999999999999</v>
      </c>
      <c r="AO1083" s="13">
        <f t="shared" si="85"/>
        <v>199.58944399443266</v>
      </c>
      <c r="AQ1083" s="12">
        <f t="shared" si="84"/>
        <v>0.2</v>
      </c>
    </row>
    <row r="1084" spans="1:43" ht="12.75" customHeight="1" x14ac:dyDescent="0.2">
      <c r="A1084" s="6">
        <v>190</v>
      </c>
      <c r="B1084" s="6">
        <v>3</v>
      </c>
      <c r="C1084" s="7">
        <v>39875</v>
      </c>
      <c r="D1084" s="6" t="s">
        <v>151</v>
      </c>
      <c r="E1084" s="8" t="s">
        <v>272</v>
      </c>
      <c r="F1084" s="9" t="s">
        <v>273</v>
      </c>
      <c r="G1084" s="9" t="s">
        <v>154</v>
      </c>
      <c r="H1084" s="9" t="s">
        <v>274</v>
      </c>
      <c r="I1084" s="6" t="s">
        <v>100</v>
      </c>
      <c r="J1084" s="6">
        <v>4</v>
      </c>
      <c r="K1084" s="6">
        <v>2</v>
      </c>
      <c r="L1084" s="6" t="s">
        <v>50</v>
      </c>
      <c r="M1084" s="6" t="s">
        <v>177</v>
      </c>
      <c r="N1084" s="6"/>
      <c r="O1084" s="6"/>
      <c r="P1084" s="10">
        <v>3</v>
      </c>
      <c r="Q1084" s="10" t="str">
        <f t="shared" si="81"/>
        <v>0-5</v>
      </c>
      <c r="R1084" s="6" t="s">
        <v>102</v>
      </c>
      <c r="S1084" s="6">
        <v>4</v>
      </c>
      <c r="T1084" s="16" t="s">
        <v>160</v>
      </c>
      <c r="U1084" t="s">
        <v>54</v>
      </c>
      <c r="V1084" s="16" t="s">
        <v>63</v>
      </c>
      <c r="W1084" s="16" t="s">
        <v>56</v>
      </c>
      <c r="X1084" s="6"/>
      <c r="Y1084" s="6" t="s">
        <v>57</v>
      </c>
      <c r="Z1084" s="6" t="s">
        <v>58</v>
      </c>
      <c r="AD1084" s="11">
        <v>4</v>
      </c>
      <c r="AJ1084" s="12">
        <f t="shared" si="82"/>
        <v>25</v>
      </c>
      <c r="AK1084" s="14">
        <f>AJ1084/1.11359</f>
        <v>22.449914241327598</v>
      </c>
      <c r="AL1084" s="13">
        <f t="shared" si="83"/>
        <v>4</v>
      </c>
      <c r="AM1084" s="14">
        <v>1.4800000000000001E-2</v>
      </c>
      <c r="AN1084" s="14">
        <v>3.1669999999999998</v>
      </c>
      <c r="AO1084" s="13">
        <f t="shared" si="85"/>
        <v>395.8564474704969</v>
      </c>
      <c r="AQ1084" s="12">
        <f t="shared" si="84"/>
        <v>0.1</v>
      </c>
    </row>
    <row r="1085" spans="1:43" ht="12.75" customHeight="1" x14ac:dyDescent="0.2">
      <c r="A1085" s="6">
        <v>190</v>
      </c>
      <c r="B1085" s="6">
        <v>3</v>
      </c>
      <c r="C1085" s="7">
        <v>39875</v>
      </c>
      <c r="D1085" s="6" t="s">
        <v>151</v>
      </c>
      <c r="E1085" s="8" t="s">
        <v>272</v>
      </c>
      <c r="F1085" s="9" t="s">
        <v>273</v>
      </c>
      <c r="G1085" s="9" t="s">
        <v>154</v>
      </c>
      <c r="H1085" s="9" t="s">
        <v>274</v>
      </c>
      <c r="I1085" s="6" t="s">
        <v>100</v>
      </c>
      <c r="J1085" s="6">
        <v>4</v>
      </c>
      <c r="K1085" s="6">
        <v>2</v>
      </c>
      <c r="L1085" s="6" t="s">
        <v>50</v>
      </c>
      <c r="M1085" s="6" t="s">
        <v>177</v>
      </c>
      <c r="N1085" s="6"/>
      <c r="O1085" s="6"/>
      <c r="P1085" s="10">
        <v>3</v>
      </c>
      <c r="Q1085" s="10" t="str">
        <f t="shared" si="81"/>
        <v>0-5</v>
      </c>
      <c r="R1085" s="6" t="s">
        <v>102</v>
      </c>
      <c r="S1085" s="6">
        <v>5</v>
      </c>
      <c r="T1085" t="s">
        <v>140</v>
      </c>
      <c r="U1085" t="s">
        <v>66</v>
      </c>
      <c r="V1085" t="s">
        <v>119</v>
      </c>
      <c r="W1085" t="s">
        <v>56</v>
      </c>
      <c r="X1085" s="6"/>
      <c r="Y1085" s="6" t="s">
        <v>57</v>
      </c>
      <c r="Z1085" s="6" t="s">
        <v>61</v>
      </c>
      <c r="AD1085" s="11">
        <v>5</v>
      </c>
      <c r="AE1085" s="11">
        <v>1</v>
      </c>
      <c r="AJ1085" s="12">
        <f t="shared" si="82"/>
        <v>26.666666666666668</v>
      </c>
      <c r="AK1085" s="14">
        <f>AJ1085/1.03416</f>
        <v>25.785822954539597</v>
      </c>
      <c r="AL1085" s="13">
        <f t="shared" si="83"/>
        <v>6</v>
      </c>
      <c r="AM1085" s="14">
        <v>2.2499999999999999E-2</v>
      </c>
      <c r="AN1085" s="14">
        <v>3</v>
      </c>
      <c r="AO1085" s="13">
        <f t="shared" si="85"/>
        <v>426.66666666666674</v>
      </c>
      <c r="AQ1085" s="12">
        <f t="shared" si="84"/>
        <v>0.15</v>
      </c>
    </row>
    <row r="1086" spans="1:43" ht="12.75" customHeight="1" x14ac:dyDescent="0.2">
      <c r="A1086" s="6">
        <v>190</v>
      </c>
      <c r="B1086" s="6">
        <v>3</v>
      </c>
      <c r="C1086" s="7">
        <v>39875</v>
      </c>
      <c r="D1086" s="6" t="s">
        <v>151</v>
      </c>
      <c r="E1086" s="8" t="s">
        <v>272</v>
      </c>
      <c r="F1086" s="9" t="s">
        <v>273</v>
      </c>
      <c r="G1086" s="9" t="s">
        <v>154</v>
      </c>
      <c r="H1086" s="9" t="s">
        <v>274</v>
      </c>
      <c r="I1086" s="6" t="s">
        <v>100</v>
      </c>
      <c r="J1086" s="6">
        <v>4</v>
      </c>
      <c r="K1086" s="6">
        <v>2</v>
      </c>
      <c r="L1086" s="6" t="s">
        <v>50</v>
      </c>
      <c r="M1086" s="6" t="s">
        <v>177</v>
      </c>
      <c r="N1086" s="6"/>
      <c r="O1086" s="6"/>
      <c r="P1086" s="10">
        <v>3</v>
      </c>
      <c r="Q1086" s="10" t="str">
        <f t="shared" si="81"/>
        <v>0-5</v>
      </c>
      <c r="R1086" s="6" t="s">
        <v>102</v>
      </c>
      <c r="S1086" s="6">
        <v>6</v>
      </c>
      <c r="T1086" t="s">
        <v>118</v>
      </c>
      <c r="U1086" t="s">
        <v>66</v>
      </c>
      <c r="V1086" t="s">
        <v>119</v>
      </c>
      <c r="W1086" t="s">
        <v>56</v>
      </c>
      <c r="X1086" s="6"/>
      <c r="Y1086" s="6" t="s">
        <v>57</v>
      </c>
      <c r="Z1086" s="6" t="s">
        <v>61</v>
      </c>
      <c r="AC1086" s="11">
        <v>2</v>
      </c>
      <c r="AJ1086" s="12">
        <f t="shared" si="82"/>
        <v>15</v>
      </c>
      <c r="AK1086" s="24">
        <f>AJ1086/1.1</f>
        <v>13.636363636363635</v>
      </c>
      <c r="AL1086" s="13">
        <f t="shared" si="83"/>
        <v>2</v>
      </c>
      <c r="AM1086" s="14">
        <v>2.3599999999999999E-2</v>
      </c>
      <c r="AN1086" s="14">
        <v>2.9750000000000001</v>
      </c>
      <c r="AO1086" s="13">
        <f t="shared" si="85"/>
        <v>74.436080804008085</v>
      </c>
      <c r="AQ1086" s="12">
        <f t="shared" si="84"/>
        <v>0.05</v>
      </c>
    </row>
    <row r="1087" spans="1:43" ht="12.75" customHeight="1" x14ac:dyDescent="0.2">
      <c r="A1087" s="6">
        <v>190</v>
      </c>
      <c r="B1087" s="6">
        <v>3</v>
      </c>
      <c r="C1087" s="7">
        <v>39875</v>
      </c>
      <c r="D1087" s="6" t="s">
        <v>151</v>
      </c>
      <c r="E1087" s="8" t="s">
        <v>272</v>
      </c>
      <c r="F1087" s="9" t="s">
        <v>273</v>
      </c>
      <c r="G1087" s="9" t="s">
        <v>154</v>
      </c>
      <c r="H1087" s="9" t="s">
        <v>274</v>
      </c>
      <c r="I1087" s="6" t="s">
        <v>100</v>
      </c>
      <c r="J1087" s="6">
        <v>4</v>
      </c>
      <c r="K1087" s="6">
        <v>2</v>
      </c>
      <c r="L1087" s="6" t="s">
        <v>50</v>
      </c>
      <c r="M1087" s="6" t="s">
        <v>177</v>
      </c>
      <c r="N1087" s="6"/>
      <c r="O1087" s="6"/>
      <c r="P1087" s="10">
        <v>3</v>
      </c>
      <c r="Q1087" s="10" t="str">
        <f t="shared" si="81"/>
        <v>0-5</v>
      </c>
      <c r="R1087" s="6" t="s">
        <v>102</v>
      </c>
      <c r="S1087" s="6">
        <v>7</v>
      </c>
      <c r="T1087" t="s">
        <v>53</v>
      </c>
      <c r="U1087" t="s">
        <v>54</v>
      </c>
      <c r="V1087" t="s">
        <v>55</v>
      </c>
      <c r="W1087" t="s">
        <v>56</v>
      </c>
      <c r="X1087" s="6"/>
      <c r="Y1087" s="6" t="s">
        <v>57</v>
      </c>
      <c r="Z1087" s="6" t="s">
        <v>58</v>
      </c>
      <c r="AC1087" s="11">
        <v>3</v>
      </c>
      <c r="AJ1087" s="12">
        <f t="shared" si="82"/>
        <v>15</v>
      </c>
      <c r="AL1087" s="13">
        <f t="shared" si="83"/>
        <v>3</v>
      </c>
      <c r="AM1087" s="14">
        <v>9.2999999999999992E-3</v>
      </c>
      <c r="AN1087" s="14">
        <v>3.07</v>
      </c>
      <c r="AO1087" s="13">
        <f t="shared" si="85"/>
        <v>37.938758397924737</v>
      </c>
      <c r="AQ1087" s="12">
        <f t="shared" si="84"/>
        <v>7.4999999999999997E-2</v>
      </c>
    </row>
    <row r="1088" spans="1:43" ht="12.75" customHeight="1" x14ac:dyDescent="0.2">
      <c r="A1088" s="6">
        <v>190</v>
      </c>
      <c r="B1088" s="6">
        <v>3</v>
      </c>
      <c r="C1088" s="7">
        <v>39875</v>
      </c>
      <c r="D1088" s="6" t="s">
        <v>151</v>
      </c>
      <c r="E1088" s="8" t="s">
        <v>272</v>
      </c>
      <c r="F1088" s="9" t="s">
        <v>273</v>
      </c>
      <c r="G1088" s="9" t="s">
        <v>154</v>
      </c>
      <c r="H1088" s="9" t="s">
        <v>274</v>
      </c>
      <c r="I1088" s="6" t="s">
        <v>100</v>
      </c>
      <c r="J1088" s="6">
        <v>4</v>
      </c>
      <c r="K1088" s="6">
        <v>2</v>
      </c>
      <c r="L1088" s="6" t="s">
        <v>50</v>
      </c>
      <c r="M1088" s="6" t="s">
        <v>177</v>
      </c>
      <c r="N1088" s="6"/>
      <c r="O1088" s="6"/>
      <c r="P1088" s="10">
        <v>3</v>
      </c>
      <c r="Q1088" s="10" t="str">
        <f t="shared" si="81"/>
        <v>0-5</v>
      </c>
      <c r="R1088" s="6" t="s">
        <v>102</v>
      </c>
      <c r="S1088" s="6">
        <v>8</v>
      </c>
      <c r="T1088" t="s">
        <v>180</v>
      </c>
      <c r="U1088" t="s">
        <v>54</v>
      </c>
      <c r="V1088" t="s">
        <v>181</v>
      </c>
      <c r="W1088" t="s">
        <v>56</v>
      </c>
      <c r="X1088" s="6"/>
      <c r="Y1088" s="6" t="s">
        <v>57</v>
      </c>
      <c r="Z1088" s="6" t="s">
        <v>61</v>
      </c>
      <c r="AC1088" s="11">
        <v>1</v>
      </c>
      <c r="AJ1088" s="12">
        <f t="shared" si="82"/>
        <v>15</v>
      </c>
      <c r="AL1088" s="13">
        <f t="shared" si="83"/>
        <v>1</v>
      </c>
      <c r="AM1088" s="14">
        <v>1.6799999999999999E-2</v>
      </c>
      <c r="AN1088" s="14">
        <v>2.9855999999999998</v>
      </c>
      <c r="AO1088" s="13">
        <f t="shared" si="85"/>
        <v>54.531487538698705</v>
      </c>
      <c r="AQ1088" s="12">
        <f t="shared" si="84"/>
        <v>2.5000000000000001E-2</v>
      </c>
    </row>
    <row r="1089" spans="1:43" ht="12.75" customHeight="1" x14ac:dyDescent="0.2">
      <c r="A1089" s="6">
        <v>190</v>
      </c>
      <c r="B1089" s="6">
        <v>3</v>
      </c>
      <c r="C1089" s="7">
        <v>39875</v>
      </c>
      <c r="D1089" s="6" t="s">
        <v>151</v>
      </c>
      <c r="E1089" s="8" t="s">
        <v>272</v>
      </c>
      <c r="F1089" s="9" t="s">
        <v>273</v>
      </c>
      <c r="G1089" s="9" t="s">
        <v>154</v>
      </c>
      <c r="H1089" s="9" t="s">
        <v>274</v>
      </c>
      <c r="I1089" s="6" t="s">
        <v>100</v>
      </c>
      <c r="J1089" s="6">
        <v>4</v>
      </c>
      <c r="K1089" s="6">
        <v>2</v>
      </c>
      <c r="L1089" s="6" t="s">
        <v>50</v>
      </c>
      <c r="M1089" s="6" t="s">
        <v>177</v>
      </c>
      <c r="N1089" s="6"/>
      <c r="O1089" s="6"/>
      <c r="P1089" s="10">
        <v>3</v>
      </c>
      <c r="Q1089" s="10" t="str">
        <f t="shared" si="81"/>
        <v>0-5</v>
      </c>
      <c r="R1089" s="6" t="s">
        <v>102</v>
      </c>
      <c r="S1089" s="6">
        <v>9</v>
      </c>
      <c r="T1089" t="s">
        <v>59</v>
      </c>
      <c r="U1089" t="s">
        <v>54</v>
      </c>
      <c r="V1089" t="s">
        <v>60</v>
      </c>
      <c r="W1089" t="s">
        <v>56</v>
      </c>
      <c r="X1089" s="6"/>
      <c r="Y1089" s="10" t="s">
        <v>57</v>
      </c>
      <c r="Z1089" s="10" t="s">
        <v>61</v>
      </c>
      <c r="AC1089" s="11">
        <v>2</v>
      </c>
      <c r="AJ1089" s="12">
        <f t="shared" si="82"/>
        <v>15</v>
      </c>
      <c r="AL1089" s="13">
        <f t="shared" si="83"/>
        <v>2</v>
      </c>
      <c r="AM1089" s="14">
        <v>8.6999999999999994E-3</v>
      </c>
      <c r="AN1089" s="14">
        <v>3.202</v>
      </c>
      <c r="AO1089" s="13">
        <f t="shared" si="85"/>
        <v>50.74151899752669</v>
      </c>
      <c r="AQ1089" s="12">
        <f t="shared" si="84"/>
        <v>0.05</v>
      </c>
    </row>
    <row r="1090" spans="1:43" ht="12.75" customHeight="1" x14ac:dyDescent="0.2">
      <c r="A1090" s="6">
        <v>190</v>
      </c>
      <c r="B1090" s="6">
        <v>3</v>
      </c>
      <c r="C1090" s="7">
        <v>39875</v>
      </c>
      <c r="D1090" s="6" t="s">
        <v>151</v>
      </c>
      <c r="E1090" s="8" t="s">
        <v>272</v>
      </c>
      <c r="F1090" s="9" t="s">
        <v>273</v>
      </c>
      <c r="G1090" s="9" t="s">
        <v>154</v>
      </c>
      <c r="H1090" s="9" t="s">
        <v>274</v>
      </c>
      <c r="I1090" s="6" t="s">
        <v>100</v>
      </c>
      <c r="J1090" s="6">
        <v>4</v>
      </c>
      <c r="K1090" s="6">
        <v>2</v>
      </c>
      <c r="L1090" s="6" t="s">
        <v>50</v>
      </c>
      <c r="M1090" s="6" t="s">
        <v>177</v>
      </c>
      <c r="N1090" s="6"/>
      <c r="O1090" s="6"/>
      <c r="P1090" s="10">
        <v>3</v>
      </c>
      <c r="Q1090" s="10" t="str">
        <f t="shared" ref="Q1090:Q1153" si="86">IF(P1090&lt;=5,"0-5",IF(P1090&lt;=10,"5-10",IF(P1090&lt;=15,"10-15",IF(P1090&lt;=20,"15-20",IF(P1090&lt;=25,"20-25",IF(P1090&lt;=30,"25-30",IF(P1090&lt;=35,"30-35","35-40")))))))</f>
        <v>0-5</v>
      </c>
      <c r="R1090" s="6" t="s">
        <v>102</v>
      </c>
      <c r="S1090" s="6">
        <v>10</v>
      </c>
      <c r="T1090" t="s">
        <v>129</v>
      </c>
      <c r="U1090" t="s">
        <v>69</v>
      </c>
      <c r="V1090" t="s">
        <v>97</v>
      </c>
      <c r="W1090" t="s">
        <v>98</v>
      </c>
      <c r="X1090" s="6"/>
      <c r="Y1090" s="6" t="s">
        <v>57</v>
      </c>
      <c r="Z1090" s="6" t="s">
        <v>58</v>
      </c>
      <c r="AD1090" s="11">
        <v>1</v>
      </c>
      <c r="AJ1090" s="12">
        <f t="shared" ref="AJ1090:AJ1153" si="87">((AA1090*2.5)+(AB1090*7.5)+(AC1090*15)+(AD1090*25)+(AE1090*35)+(AF1090*45)+(AG1090*45)+(AH1090*65)+(AI1090*80))/SUM(AA1090:AI1090)</f>
        <v>25</v>
      </c>
      <c r="AL1090" s="13">
        <f t="shared" si="83"/>
        <v>1</v>
      </c>
      <c r="AM1090" s="14">
        <v>5.0000000000000001E-4</v>
      </c>
      <c r="AN1090" s="14">
        <v>3.24</v>
      </c>
      <c r="AO1090" s="13">
        <f t="shared" si="85"/>
        <v>16.915920383690995</v>
      </c>
      <c r="AQ1090" s="12">
        <f t="shared" si="84"/>
        <v>2.5000000000000001E-2</v>
      </c>
    </row>
    <row r="1091" spans="1:43" ht="12.75" customHeight="1" x14ac:dyDescent="0.2">
      <c r="A1091" s="6">
        <v>190</v>
      </c>
      <c r="B1091" s="6">
        <v>3</v>
      </c>
      <c r="C1091" s="7">
        <v>39875</v>
      </c>
      <c r="D1091" s="6" t="s">
        <v>151</v>
      </c>
      <c r="E1091" s="8" t="s">
        <v>272</v>
      </c>
      <c r="F1091" s="9" t="s">
        <v>273</v>
      </c>
      <c r="G1091" s="9" t="s">
        <v>154</v>
      </c>
      <c r="H1091" s="9" t="s">
        <v>274</v>
      </c>
      <c r="I1091" s="6" t="s">
        <v>100</v>
      </c>
      <c r="J1091" s="6">
        <v>4</v>
      </c>
      <c r="K1091" s="6">
        <v>2</v>
      </c>
      <c r="L1091" s="6" t="s">
        <v>50</v>
      </c>
      <c r="M1091" s="6" t="s">
        <v>177</v>
      </c>
      <c r="N1091" s="6"/>
      <c r="O1091" s="6"/>
      <c r="P1091" s="10">
        <v>3</v>
      </c>
      <c r="Q1091" s="10" t="str">
        <f t="shared" si="86"/>
        <v>0-5</v>
      </c>
      <c r="R1091" s="6" t="s">
        <v>102</v>
      </c>
      <c r="S1091" s="6">
        <v>11</v>
      </c>
      <c r="T1091" t="s">
        <v>165</v>
      </c>
      <c r="U1091" s="10" t="s">
        <v>54</v>
      </c>
      <c r="V1091" s="10" t="s">
        <v>86</v>
      </c>
      <c r="W1091" s="10" t="s">
        <v>56</v>
      </c>
      <c r="X1091" s="6"/>
      <c r="Y1091" s="6" t="s">
        <v>57</v>
      </c>
      <c r="Z1091" s="6" t="s">
        <v>61</v>
      </c>
      <c r="AB1091" s="11">
        <v>1</v>
      </c>
      <c r="AJ1091" s="12">
        <f t="shared" si="87"/>
        <v>7.5</v>
      </c>
      <c r="AL1091" s="13">
        <f t="shared" si="83"/>
        <v>1</v>
      </c>
      <c r="AM1091" s="14">
        <v>8.3999999999999995E-3</v>
      </c>
      <c r="AN1091" s="14">
        <v>3.2</v>
      </c>
      <c r="AO1091" s="13">
        <f t="shared" si="85"/>
        <v>5.3024347008870292</v>
      </c>
      <c r="AQ1091" s="12">
        <f t="shared" si="84"/>
        <v>2.5000000000000001E-2</v>
      </c>
    </row>
    <row r="1092" spans="1:43" ht="12.75" customHeight="1" x14ac:dyDescent="0.2">
      <c r="A1092" s="6">
        <v>190</v>
      </c>
      <c r="B1092" s="6">
        <v>3</v>
      </c>
      <c r="C1092" s="7">
        <v>39875</v>
      </c>
      <c r="D1092" s="6" t="s">
        <v>151</v>
      </c>
      <c r="E1092" s="8" t="s">
        <v>272</v>
      </c>
      <c r="F1092" s="9" t="s">
        <v>273</v>
      </c>
      <c r="G1092" s="9" t="s">
        <v>154</v>
      </c>
      <c r="H1092" s="9" t="s">
        <v>274</v>
      </c>
      <c r="I1092" s="6" t="s">
        <v>100</v>
      </c>
      <c r="J1092" s="6">
        <v>4</v>
      </c>
      <c r="K1092" s="6">
        <v>2</v>
      </c>
      <c r="L1092" s="6" t="s">
        <v>50</v>
      </c>
      <c r="M1092" s="6" t="s">
        <v>177</v>
      </c>
      <c r="N1092" s="6"/>
      <c r="O1092" s="6"/>
      <c r="P1092" s="10">
        <v>3</v>
      </c>
      <c r="Q1092" s="10" t="str">
        <f t="shared" si="86"/>
        <v>0-5</v>
      </c>
      <c r="R1092" s="6" t="s">
        <v>102</v>
      </c>
      <c r="S1092" s="6">
        <v>12</v>
      </c>
      <c r="T1092" t="s">
        <v>169</v>
      </c>
      <c r="U1092" s="6" t="s">
        <v>54</v>
      </c>
      <c r="V1092" s="6" t="s">
        <v>86</v>
      </c>
      <c r="W1092" s="6" t="s">
        <v>56</v>
      </c>
      <c r="X1092" s="6"/>
      <c r="Y1092" s="6" t="s">
        <v>57</v>
      </c>
      <c r="Z1092" s="6" t="s">
        <v>61</v>
      </c>
      <c r="AA1092" s="11">
        <v>2</v>
      </c>
      <c r="AJ1092" s="12">
        <f t="shared" si="87"/>
        <v>2.5</v>
      </c>
      <c r="AL1092" s="13">
        <f t="shared" si="83"/>
        <v>2</v>
      </c>
      <c r="AM1092" s="14">
        <v>1.2200000000000001E-2</v>
      </c>
      <c r="AN1092" s="14">
        <v>2.95</v>
      </c>
      <c r="AO1092" s="13">
        <f t="shared" si="85"/>
        <v>0.18208864169091182</v>
      </c>
      <c r="AQ1092" s="12">
        <f t="shared" si="84"/>
        <v>0.05</v>
      </c>
    </row>
    <row r="1093" spans="1:43" ht="12.75" customHeight="1" x14ac:dyDescent="0.2">
      <c r="A1093" s="6">
        <v>191</v>
      </c>
      <c r="B1093" s="6">
        <v>3</v>
      </c>
      <c r="C1093" s="7">
        <v>39875</v>
      </c>
      <c r="D1093" s="6" t="s">
        <v>151</v>
      </c>
      <c r="E1093" s="8" t="s">
        <v>272</v>
      </c>
      <c r="F1093" s="9" t="s">
        <v>273</v>
      </c>
      <c r="G1093" s="9" t="s">
        <v>154</v>
      </c>
      <c r="H1093" s="9" t="s">
        <v>274</v>
      </c>
      <c r="I1093" s="6" t="s">
        <v>100</v>
      </c>
      <c r="J1093" s="6">
        <v>4</v>
      </c>
      <c r="K1093" s="6">
        <v>3</v>
      </c>
      <c r="L1093" s="6" t="s">
        <v>50</v>
      </c>
      <c r="M1093" s="6" t="s">
        <v>177</v>
      </c>
      <c r="N1093" s="6"/>
      <c r="O1093" s="6"/>
      <c r="P1093" s="10">
        <v>3</v>
      </c>
      <c r="Q1093" s="10" t="str">
        <f t="shared" si="86"/>
        <v>0-5</v>
      </c>
      <c r="R1093" s="6" t="s">
        <v>102</v>
      </c>
      <c r="S1093" s="6">
        <v>1</v>
      </c>
      <c r="T1093" t="s">
        <v>59</v>
      </c>
      <c r="U1093" t="s">
        <v>54</v>
      </c>
      <c r="V1093" t="s">
        <v>60</v>
      </c>
      <c r="W1093" t="s">
        <v>56</v>
      </c>
      <c r="X1093" s="6"/>
      <c r="Y1093" s="10" t="s">
        <v>57</v>
      </c>
      <c r="Z1093" s="10" t="s">
        <v>61</v>
      </c>
      <c r="AC1093" s="11">
        <v>1</v>
      </c>
      <c r="AJ1093" s="12">
        <f t="shared" si="87"/>
        <v>15</v>
      </c>
      <c r="AL1093" s="13">
        <f t="shared" si="83"/>
        <v>1</v>
      </c>
      <c r="AM1093" s="14">
        <v>8.6999999999999994E-3</v>
      </c>
      <c r="AN1093" s="14">
        <v>3.202</v>
      </c>
      <c r="AO1093" s="13">
        <f t="shared" si="85"/>
        <v>50.74151899752669</v>
      </c>
      <c r="AQ1093" s="12">
        <f t="shared" si="84"/>
        <v>2.5000000000000001E-2</v>
      </c>
    </row>
    <row r="1094" spans="1:43" ht="12.75" customHeight="1" x14ac:dyDescent="0.2">
      <c r="A1094" s="6">
        <v>191</v>
      </c>
      <c r="B1094" s="6">
        <v>3</v>
      </c>
      <c r="C1094" s="7">
        <v>39875</v>
      </c>
      <c r="D1094" s="6" t="s">
        <v>151</v>
      </c>
      <c r="E1094" s="8" t="s">
        <v>272</v>
      </c>
      <c r="F1094" s="9" t="s">
        <v>273</v>
      </c>
      <c r="G1094" s="9" t="s">
        <v>154</v>
      </c>
      <c r="H1094" s="9" t="s">
        <v>274</v>
      </c>
      <c r="I1094" s="6" t="s">
        <v>100</v>
      </c>
      <c r="J1094" s="6">
        <v>4</v>
      </c>
      <c r="K1094" s="6">
        <v>3</v>
      </c>
      <c r="L1094" s="6" t="s">
        <v>50</v>
      </c>
      <c r="M1094" s="6" t="s">
        <v>177</v>
      </c>
      <c r="N1094" s="6"/>
      <c r="O1094" s="6"/>
      <c r="P1094" s="10">
        <v>3</v>
      </c>
      <c r="Q1094" s="10" t="str">
        <f t="shared" si="86"/>
        <v>0-5</v>
      </c>
      <c r="R1094" s="6" t="s">
        <v>102</v>
      </c>
      <c r="S1094" s="6">
        <v>2</v>
      </c>
      <c r="T1094" t="s">
        <v>140</v>
      </c>
      <c r="U1094" t="s">
        <v>66</v>
      </c>
      <c r="V1094" t="s">
        <v>119</v>
      </c>
      <c r="W1094" t="s">
        <v>56</v>
      </c>
      <c r="X1094" s="6"/>
      <c r="Y1094" s="6" t="s">
        <v>57</v>
      </c>
      <c r="Z1094" s="6" t="s">
        <v>61</v>
      </c>
      <c r="AC1094" s="11">
        <v>1</v>
      </c>
      <c r="AD1094" s="11">
        <v>1</v>
      </c>
      <c r="AJ1094" s="12">
        <f t="shared" si="87"/>
        <v>20</v>
      </c>
      <c r="AK1094" s="14">
        <f>AJ1094/1.03416</f>
        <v>19.339367215904698</v>
      </c>
      <c r="AL1094" s="13">
        <f t="shared" si="83"/>
        <v>2</v>
      </c>
      <c r="AM1094" s="14">
        <v>2.2499999999999999E-2</v>
      </c>
      <c r="AN1094" s="14">
        <v>3</v>
      </c>
      <c r="AO1094" s="13">
        <f t="shared" si="85"/>
        <v>180</v>
      </c>
      <c r="AQ1094" s="12">
        <f t="shared" si="84"/>
        <v>0.05</v>
      </c>
    </row>
    <row r="1095" spans="1:43" ht="12.75" customHeight="1" x14ac:dyDescent="0.2">
      <c r="A1095" s="6">
        <v>191</v>
      </c>
      <c r="B1095" s="6">
        <v>3</v>
      </c>
      <c r="C1095" s="7">
        <v>39875</v>
      </c>
      <c r="D1095" s="6" t="s">
        <v>151</v>
      </c>
      <c r="E1095" s="8" t="s">
        <v>272</v>
      </c>
      <c r="F1095" s="9" t="s">
        <v>273</v>
      </c>
      <c r="G1095" s="9" t="s">
        <v>154</v>
      </c>
      <c r="H1095" s="9" t="s">
        <v>274</v>
      </c>
      <c r="I1095" s="6" t="s">
        <v>100</v>
      </c>
      <c r="J1095" s="6">
        <v>4</v>
      </c>
      <c r="K1095" s="6">
        <v>3</v>
      </c>
      <c r="L1095" s="6" t="s">
        <v>50</v>
      </c>
      <c r="M1095" s="6" t="s">
        <v>177</v>
      </c>
      <c r="N1095" s="6"/>
      <c r="O1095" s="6"/>
      <c r="P1095" s="10">
        <v>3</v>
      </c>
      <c r="Q1095" s="10" t="str">
        <f t="shared" si="86"/>
        <v>0-5</v>
      </c>
      <c r="R1095" s="6" t="s">
        <v>102</v>
      </c>
      <c r="S1095" s="6">
        <v>3</v>
      </c>
      <c r="T1095" t="s">
        <v>161</v>
      </c>
      <c r="U1095" t="s">
        <v>162</v>
      </c>
      <c r="V1095" t="s">
        <v>163</v>
      </c>
      <c r="W1095" s="20" t="s">
        <v>56</v>
      </c>
      <c r="X1095" s="6"/>
      <c r="Y1095" s="10" t="s">
        <v>57</v>
      </c>
      <c r="Z1095" s="10" t="s">
        <v>61</v>
      </c>
      <c r="AB1095" s="11">
        <v>1</v>
      </c>
      <c r="AJ1095" s="12">
        <f t="shared" si="87"/>
        <v>7.5</v>
      </c>
      <c r="AL1095" s="13">
        <f t="shared" si="83"/>
        <v>1</v>
      </c>
      <c r="AM1095" s="14">
        <v>1.9300000000000001E-2</v>
      </c>
      <c r="AN1095" s="14">
        <v>2.96</v>
      </c>
      <c r="AO1095" s="13">
        <f t="shared" si="85"/>
        <v>7.5117071566069322</v>
      </c>
      <c r="AQ1095" s="12">
        <f t="shared" si="84"/>
        <v>2.5000000000000001E-2</v>
      </c>
    </row>
    <row r="1096" spans="1:43" ht="12.75" customHeight="1" x14ac:dyDescent="0.2">
      <c r="A1096" s="6">
        <v>191</v>
      </c>
      <c r="B1096" s="6">
        <v>3</v>
      </c>
      <c r="C1096" s="7">
        <v>39875</v>
      </c>
      <c r="D1096" s="6" t="s">
        <v>151</v>
      </c>
      <c r="E1096" s="8" t="s">
        <v>272</v>
      </c>
      <c r="F1096" s="9" t="s">
        <v>273</v>
      </c>
      <c r="G1096" s="9" t="s">
        <v>154</v>
      </c>
      <c r="H1096" s="9" t="s">
        <v>274</v>
      </c>
      <c r="I1096" s="6" t="s">
        <v>100</v>
      </c>
      <c r="J1096" s="6">
        <v>4</v>
      </c>
      <c r="K1096" s="6">
        <v>3</v>
      </c>
      <c r="L1096" s="6" t="s">
        <v>50</v>
      </c>
      <c r="M1096" s="6" t="s">
        <v>177</v>
      </c>
      <c r="N1096" s="6"/>
      <c r="O1096" s="6"/>
      <c r="P1096" s="10">
        <v>3</v>
      </c>
      <c r="Q1096" s="10" t="str">
        <f t="shared" si="86"/>
        <v>0-5</v>
      </c>
      <c r="R1096" s="6" t="s">
        <v>102</v>
      </c>
      <c r="S1096" s="6">
        <v>4</v>
      </c>
      <c r="T1096" t="s">
        <v>53</v>
      </c>
      <c r="U1096" t="s">
        <v>54</v>
      </c>
      <c r="V1096" t="s">
        <v>55</v>
      </c>
      <c r="W1096" t="s">
        <v>56</v>
      </c>
      <c r="X1096" s="6"/>
      <c r="Y1096" s="6" t="s">
        <v>57</v>
      </c>
      <c r="Z1096" s="6" t="s">
        <v>58</v>
      </c>
      <c r="AC1096" s="11">
        <v>3</v>
      </c>
      <c r="AJ1096" s="12">
        <f t="shared" si="87"/>
        <v>15</v>
      </c>
      <c r="AL1096" s="13">
        <f t="shared" si="83"/>
        <v>3</v>
      </c>
      <c r="AM1096" s="14">
        <v>9.2999999999999992E-3</v>
      </c>
      <c r="AN1096" s="14">
        <v>3.07</v>
      </c>
      <c r="AO1096" s="13">
        <f t="shared" si="85"/>
        <v>37.938758397924737</v>
      </c>
      <c r="AQ1096" s="12">
        <f t="shared" si="84"/>
        <v>7.4999999999999997E-2</v>
      </c>
    </row>
    <row r="1097" spans="1:43" ht="12.75" customHeight="1" x14ac:dyDescent="0.2">
      <c r="A1097" s="6">
        <v>191</v>
      </c>
      <c r="B1097" s="6">
        <v>3</v>
      </c>
      <c r="C1097" s="7">
        <v>39875</v>
      </c>
      <c r="D1097" s="6" t="s">
        <v>151</v>
      </c>
      <c r="E1097" s="8" t="s">
        <v>272</v>
      </c>
      <c r="F1097" s="9" t="s">
        <v>273</v>
      </c>
      <c r="G1097" s="9" t="s">
        <v>154</v>
      </c>
      <c r="H1097" s="9" t="s">
        <v>274</v>
      </c>
      <c r="I1097" s="6" t="s">
        <v>100</v>
      </c>
      <c r="J1097" s="6">
        <v>4</v>
      </c>
      <c r="K1097" s="6">
        <v>3</v>
      </c>
      <c r="L1097" s="6" t="s">
        <v>50</v>
      </c>
      <c r="M1097" s="6" t="s">
        <v>177</v>
      </c>
      <c r="N1097" s="6"/>
      <c r="O1097" s="6"/>
      <c r="P1097" s="10">
        <v>3</v>
      </c>
      <c r="Q1097" s="10" t="str">
        <f t="shared" si="86"/>
        <v>0-5</v>
      </c>
      <c r="R1097" s="6" t="s">
        <v>102</v>
      </c>
      <c r="S1097" s="6">
        <v>5</v>
      </c>
      <c r="T1097" t="s">
        <v>180</v>
      </c>
      <c r="U1097" t="s">
        <v>54</v>
      </c>
      <c r="V1097" t="s">
        <v>181</v>
      </c>
      <c r="W1097" t="s">
        <v>56</v>
      </c>
      <c r="X1097" s="6"/>
      <c r="Y1097" s="6" t="s">
        <v>57</v>
      </c>
      <c r="Z1097" s="6" t="s">
        <v>61</v>
      </c>
      <c r="AC1097" s="11">
        <v>1</v>
      </c>
      <c r="AJ1097" s="12">
        <f t="shared" si="87"/>
        <v>15</v>
      </c>
      <c r="AL1097" s="13">
        <f t="shared" ref="AL1097:AL1160" si="88">SUM(AA1097:AI1097)</f>
        <v>1</v>
      </c>
      <c r="AM1097" s="14">
        <v>1.6799999999999999E-2</v>
      </c>
      <c r="AN1097" s="14">
        <v>2.9855999999999998</v>
      </c>
      <c r="AO1097" s="13">
        <f t="shared" si="85"/>
        <v>54.531487538698705</v>
      </c>
      <c r="AQ1097" s="12">
        <f t="shared" ref="AQ1097:AQ1160" si="89">AL1097/40</f>
        <v>2.5000000000000001E-2</v>
      </c>
    </row>
    <row r="1098" spans="1:43" ht="12.75" customHeight="1" x14ac:dyDescent="0.2">
      <c r="A1098" s="6">
        <v>191</v>
      </c>
      <c r="B1098" s="6">
        <v>3</v>
      </c>
      <c r="C1098" s="7">
        <v>39875</v>
      </c>
      <c r="D1098" s="6" t="s">
        <v>151</v>
      </c>
      <c r="E1098" s="8" t="s">
        <v>272</v>
      </c>
      <c r="F1098" s="9" t="s">
        <v>273</v>
      </c>
      <c r="G1098" s="9" t="s">
        <v>154</v>
      </c>
      <c r="H1098" s="9" t="s">
        <v>274</v>
      </c>
      <c r="I1098" s="6" t="s">
        <v>100</v>
      </c>
      <c r="J1098" s="6">
        <v>4</v>
      </c>
      <c r="K1098" s="6">
        <v>3</v>
      </c>
      <c r="L1098" s="6" t="s">
        <v>50</v>
      </c>
      <c r="M1098" s="6" t="s">
        <v>177</v>
      </c>
      <c r="N1098" s="6"/>
      <c r="O1098" s="6"/>
      <c r="P1098" s="10">
        <v>3</v>
      </c>
      <c r="Q1098" s="10" t="str">
        <f t="shared" si="86"/>
        <v>0-5</v>
      </c>
      <c r="R1098" s="6" t="s">
        <v>102</v>
      </c>
      <c r="S1098" s="6">
        <v>6</v>
      </c>
      <c r="T1098" t="s">
        <v>118</v>
      </c>
      <c r="U1098" t="s">
        <v>66</v>
      </c>
      <c r="V1098" t="s">
        <v>119</v>
      </c>
      <c r="W1098" t="s">
        <v>56</v>
      </c>
      <c r="X1098" s="6"/>
      <c r="Y1098" s="6" t="s">
        <v>57</v>
      </c>
      <c r="Z1098" s="6" t="s">
        <v>61</v>
      </c>
      <c r="AA1098" s="11">
        <v>1</v>
      </c>
      <c r="AJ1098" s="12">
        <f t="shared" si="87"/>
        <v>2.5</v>
      </c>
      <c r="AL1098" s="13">
        <f t="shared" si="88"/>
        <v>1</v>
      </c>
      <c r="AM1098" s="14">
        <v>2.5999999999999999E-2</v>
      </c>
      <c r="AN1098" s="14">
        <v>2.87</v>
      </c>
      <c r="AO1098" s="13">
        <f t="shared" si="85"/>
        <v>0.3606294361612184</v>
      </c>
      <c r="AQ1098" s="12">
        <f t="shared" si="89"/>
        <v>2.5000000000000001E-2</v>
      </c>
    </row>
    <row r="1099" spans="1:43" ht="12.75" customHeight="1" x14ac:dyDescent="0.2">
      <c r="A1099" s="6">
        <v>191</v>
      </c>
      <c r="B1099" s="6">
        <v>3</v>
      </c>
      <c r="C1099" s="7">
        <v>39875</v>
      </c>
      <c r="D1099" s="6" t="s">
        <v>151</v>
      </c>
      <c r="E1099" s="8" t="s">
        <v>272</v>
      </c>
      <c r="F1099" s="9" t="s">
        <v>273</v>
      </c>
      <c r="G1099" s="9" t="s">
        <v>154</v>
      </c>
      <c r="H1099" s="9" t="s">
        <v>274</v>
      </c>
      <c r="I1099" s="6" t="s">
        <v>100</v>
      </c>
      <c r="J1099" s="6">
        <v>4</v>
      </c>
      <c r="K1099" s="6">
        <v>3</v>
      </c>
      <c r="L1099" s="6" t="s">
        <v>50</v>
      </c>
      <c r="M1099" s="6" t="s">
        <v>177</v>
      </c>
      <c r="N1099" s="6"/>
      <c r="O1099" s="6"/>
      <c r="P1099" s="10">
        <v>3</v>
      </c>
      <c r="Q1099" s="10" t="str">
        <f t="shared" si="86"/>
        <v>0-5</v>
      </c>
      <c r="R1099" s="6" t="s">
        <v>102</v>
      </c>
      <c r="S1099" s="6">
        <v>7</v>
      </c>
      <c r="T1099" t="s">
        <v>131</v>
      </c>
      <c r="U1099" t="s">
        <v>54</v>
      </c>
      <c r="V1099" t="s">
        <v>63</v>
      </c>
      <c r="W1099" t="s">
        <v>56</v>
      </c>
      <c r="X1099" s="6"/>
      <c r="Y1099" s="6" t="s">
        <v>57</v>
      </c>
      <c r="Z1099" s="6" t="s">
        <v>58</v>
      </c>
      <c r="AC1099" s="11">
        <v>1</v>
      </c>
      <c r="AJ1099" s="12">
        <f t="shared" si="87"/>
        <v>15</v>
      </c>
      <c r="AK1099" s="20">
        <f>(AJ1099-1.82)/1.15</f>
        <v>11.460869565217392</v>
      </c>
      <c r="AL1099" s="13">
        <f t="shared" si="88"/>
        <v>1</v>
      </c>
      <c r="AM1099" s="14">
        <v>0.01</v>
      </c>
      <c r="AN1099" s="14">
        <v>3.2080000000000002</v>
      </c>
      <c r="AO1099" s="13">
        <f t="shared" si="85"/>
        <v>59.278985026012037</v>
      </c>
      <c r="AQ1099" s="12">
        <f t="shared" si="89"/>
        <v>2.5000000000000001E-2</v>
      </c>
    </row>
    <row r="1100" spans="1:43" ht="12.75" customHeight="1" x14ac:dyDescent="0.2">
      <c r="A1100" s="6">
        <v>191</v>
      </c>
      <c r="B1100" s="6">
        <v>3</v>
      </c>
      <c r="C1100" s="7">
        <v>39875</v>
      </c>
      <c r="D1100" s="6" t="s">
        <v>151</v>
      </c>
      <c r="E1100" s="8" t="s">
        <v>272</v>
      </c>
      <c r="F1100" s="9" t="s">
        <v>273</v>
      </c>
      <c r="G1100" s="9" t="s">
        <v>154</v>
      </c>
      <c r="H1100" s="9" t="s">
        <v>274</v>
      </c>
      <c r="I1100" s="6" t="s">
        <v>100</v>
      </c>
      <c r="J1100" s="6">
        <v>4</v>
      </c>
      <c r="K1100" s="6">
        <v>3</v>
      </c>
      <c r="L1100" s="6" t="s">
        <v>50</v>
      </c>
      <c r="M1100" s="6" t="s">
        <v>177</v>
      </c>
      <c r="N1100" s="6"/>
      <c r="O1100" s="6"/>
      <c r="P1100" s="10">
        <v>3</v>
      </c>
      <c r="Q1100" s="10" t="str">
        <f t="shared" si="86"/>
        <v>0-5</v>
      </c>
      <c r="R1100" s="6" t="s">
        <v>102</v>
      </c>
      <c r="S1100" s="6">
        <v>8</v>
      </c>
      <c r="T1100" t="s">
        <v>164</v>
      </c>
      <c r="U1100" t="s">
        <v>162</v>
      </c>
      <c r="V1100" t="s">
        <v>163</v>
      </c>
      <c r="W1100" t="s">
        <v>56</v>
      </c>
      <c r="X1100" s="6"/>
      <c r="Y1100" s="10" t="s">
        <v>57</v>
      </c>
      <c r="Z1100" s="10" t="s">
        <v>61</v>
      </c>
      <c r="AA1100" s="11">
        <v>1</v>
      </c>
      <c r="AJ1100" s="12">
        <f t="shared" si="87"/>
        <v>2.5</v>
      </c>
      <c r="AL1100" s="13">
        <f t="shared" si="88"/>
        <v>1</v>
      </c>
      <c r="AM1100" s="14">
        <v>1.5599999999999999E-2</v>
      </c>
      <c r="AN1100" s="14">
        <v>3.13</v>
      </c>
      <c r="AO1100" s="13">
        <f t="shared" si="85"/>
        <v>0.27458501045858014</v>
      </c>
      <c r="AQ1100" s="12">
        <f t="shared" si="89"/>
        <v>2.5000000000000001E-2</v>
      </c>
    </row>
    <row r="1101" spans="1:43" ht="12.75" customHeight="1" x14ac:dyDescent="0.2">
      <c r="A1101" s="6">
        <v>191</v>
      </c>
      <c r="B1101" s="6">
        <v>3</v>
      </c>
      <c r="C1101" s="7">
        <v>39875</v>
      </c>
      <c r="D1101" s="6" t="s">
        <v>151</v>
      </c>
      <c r="E1101" s="8" t="s">
        <v>272</v>
      </c>
      <c r="F1101" s="9" t="s">
        <v>273</v>
      </c>
      <c r="G1101" s="9" t="s">
        <v>154</v>
      </c>
      <c r="H1101" s="9" t="s">
        <v>274</v>
      </c>
      <c r="I1101" s="6" t="s">
        <v>100</v>
      </c>
      <c r="J1101" s="6">
        <v>4</v>
      </c>
      <c r="K1101" s="6">
        <v>3</v>
      </c>
      <c r="L1101" s="6" t="s">
        <v>50</v>
      </c>
      <c r="M1101" s="6" t="s">
        <v>177</v>
      </c>
      <c r="N1101" s="6"/>
      <c r="O1101" s="6"/>
      <c r="P1101" s="10">
        <v>3</v>
      </c>
      <c r="Q1101" s="10" t="str">
        <f t="shared" si="86"/>
        <v>0-5</v>
      </c>
      <c r="R1101" s="6" t="s">
        <v>102</v>
      </c>
      <c r="S1101" s="6">
        <v>9</v>
      </c>
      <c r="T1101" t="s">
        <v>169</v>
      </c>
      <c r="U1101" s="6" t="s">
        <v>54</v>
      </c>
      <c r="V1101" s="6" t="s">
        <v>86</v>
      </c>
      <c r="W1101" s="6" t="s">
        <v>56</v>
      </c>
      <c r="X1101" s="6"/>
      <c r="Y1101" s="6" t="s">
        <v>57</v>
      </c>
      <c r="Z1101" s="6" t="s">
        <v>61</v>
      </c>
      <c r="AA1101" s="11">
        <v>1</v>
      </c>
      <c r="AJ1101" s="12">
        <f t="shared" si="87"/>
        <v>2.5</v>
      </c>
      <c r="AL1101" s="13">
        <f t="shared" si="88"/>
        <v>1</v>
      </c>
      <c r="AM1101" s="14">
        <v>1.2200000000000001E-2</v>
      </c>
      <c r="AN1101" s="14">
        <v>2.95</v>
      </c>
      <c r="AO1101" s="13">
        <f t="shared" si="85"/>
        <v>0.18208864169091182</v>
      </c>
      <c r="AQ1101" s="12">
        <f t="shared" si="89"/>
        <v>2.5000000000000001E-2</v>
      </c>
    </row>
    <row r="1102" spans="1:43" ht="12.75" customHeight="1" x14ac:dyDescent="0.2">
      <c r="A1102" s="6">
        <v>192</v>
      </c>
      <c r="B1102" s="6">
        <v>3</v>
      </c>
      <c r="C1102" s="7">
        <v>39875</v>
      </c>
      <c r="D1102" s="6" t="s">
        <v>151</v>
      </c>
      <c r="E1102" s="8" t="s">
        <v>272</v>
      </c>
      <c r="F1102" s="9" t="s">
        <v>273</v>
      </c>
      <c r="G1102" s="9" t="s">
        <v>154</v>
      </c>
      <c r="H1102" s="9" t="s">
        <v>274</v>
      </c>
      <c r="I1102" s="6" t="s">
        <v>100</v>
      </c>
      <c r="J1102" s="6">
        <v>4</v>
      </c>
      <c r="K1102" s="6">
        <v>4</v>
      </c>
      <c r="L1102" s="6" t="s">
        <v>50</v>
      </c>
      <c r="M1102" s="6" t="s">
        <v>177</v>
      </c>
      <c r="N1102" s="6"/>
      <c r="O1102" s="6"/>
      <c r="P1102" s="10">
        <v>3</v>
      </c>
      <c r="Q1102" s="10" t="str">
        <f t="shared" si="86"/>
        <v>0-5</v>
      </c>
      <c r="R1102" s="6" t="s">
        <v>102</v>
      </c>
      <c r="S1102" s="6">
        <v>1</v>
      </c>
      <c r="T1102" t="s">
        <v>53</v>
      </c>
      <c r="U1102" t="s">
        <v>54</v>
      </c>
      <c r="V1102" t="s">
        <v>55</v>
      </c>
      <c r="W1102" t="s">
        <v>56</v>
      </c>
      <c r="X1102" s="6"/>
      <c r="Y1102" s="6" t="s">
        <v>57</v>
      </c>
      <c r="Z1102" s="6" t="s">
        <v>58</v>
      </c>
      <c r="AC1102" s="11">
        <v>2</v>
      </c>
      <c r="AJ1102" s="12">
        <f t="shared" si="87"/>
        <v>15</v>
      </c>
      <c r="AL1102" s="13">
        <f t="shared" si="88"/>
        <v>2</v>
      </c>
      <c r="AM1102" s="14">
        <v>9.2999999999999992E-3</v>
      </c>
      <c r="AN1102" s="14">
        <v>3.07</v>
      </c>
      <c r="AO1102" s="13">
        <f t="shared" si="85"/>
        <v>37.938758397924737</v>
      </c>
      <c r="AQ1102" s="12">
        <f t="shared" si="89"/>
        <v>0.05</v>
      </c>
    </row>
    <row r="1103" spans="1:43" ht="12.75" customHeight="1" x14ac:dyDescent="0.2">
      <c r="A1103" s="6">
        <v>192</v>
      </c>
      <c r="B1103" s="6">
        <v>3</v>
      </c>
      <c r="C1103" s="7">
        <v>39875</v>
      </c>
      <c r="D1103" s="6" t="s">
        <v>151</v>
      </c>
      <c r="E1103" s="8" t="s">
        <v>272</v>
      </c>
      <c r="F1103" s="9" t="s">
        <v>273</v>
      </c>
      <c r="G1103" s="9" t="s">
        <v>154</v>
      </c>
      <c r="H1103" s="9" t="s">
        <v>274</v>
      </c>
      <c r="I1103" s="6" t="s">
        <v>100</v>
      </c>
      <c r="J1103" s="6">
        <v>4</v>
      </c>
      <c r="K1103" s="6">
        <v>4</v>
      </c>
      <c r="L1103" s="6" t="s">
        <v>50</v>
      </c>
      <c r="M1103" s="6" t="s">
        <v>177</v>
      </c>
      <c r="N1103" s="6"/>
      <c r="O1103" s="6"/>
      <c r="P1103" s="10">
        <v>3</v>
      </c>
      <c r="Q1103" s="10" t="str">
        <f t="shared" si="86"/>
        <v>0-5</v>
      </c>
      <c r="R1103" s="6" t="s">
        <v>102</v>
      </c>
      <c r="S1103" s="6">
        <v>2</v>
      </c>
      <c r="T1103" t="s">
        <v>118</v>
      </c>
      <c r="U1103" t="s">
        <v>66</v>
      </c>
      <c r="V1103" t="s">
        <v>119</v>
      </c>
      <c r="W1103" t="s">
        <v>56</v>
      </c>
      <c r="X1103" s="6"/>
      <c r="Y1103" s="6" t="s">
        <v>57</v>
      </c>
      <c r="Z1103" s="6" t="s">
        <v>61</v>
      </c>
      <c r="AB1103" s="11">
        <v>1</v>
      </c>
      <c r="AJ1103" s="12">
        <f t="shared" si="87"/>
        <v>7.5</v>
      </c>
      <c r="AL1103" s="13">
        <f t="shared" si="88"/>
        <v>1</v>
      </c>
      <c r="AM1103" s="14">
        <v>2.5999999999999999E-2</v>
      </c>
      <c r="AN1103" s="14">
        <v>2.87</v>
      </c>
      <c r="AO1103" s="13">
        <f t="shared" si="85"/>
        <v>8.441102499635198</v>
      </c>
      <c r="AQ1103" s="12">
        <f t="shared" si="89"/>
        <v>2.5000000000000001E-2</v>
      </c>
    </row>
    <row r="1104" spans="1:43" ht="12.75" customHeight="1" x14ac:dyDescent="0.2">
      <c r="A1104" s="6">
        <v>192</v>
      </c>
      <c r="B1104" s="6">
        <v>3</v>
      </c>
      <c r="C1104" s="7">
        <v>39875</v>
      </c>
      <c r="D1104" s="6" t="s">
        <v>151</v>
      </c>
      <c r="E1104" s="8" t="s">
        <v>272</v>
      </c>
      <c r="F1104" s="9" t="s">
        <v>273</v>
      </c>
      <c r="G1104" s="9" t="s">
        <v>154</v>
      </c>
      <c r="H1104" s="9" t="s">
        <v>274</v>
      </c>
      <c r="I1104" s="6" t="s">
        <v>100</v>
      </c>
      <c r="J1104" s="6">
        <v>4</v>
      </c>
      <c r="K1104" s="6">
        <v>4</v>
      </c>
      <c r="L1104" s="6" t="s">
        <v>50</v>
      </c>
      <c r="M1104" s="6" t="s">
        <v>177</v>
      </c>
      <c r="N1104" s="6"/>
      <c r="O1104" s="6"/>
      <c r="P1104" s="10">
        <v>3</v>
      </c>
      <c r="Q1104" s="10" t="str">
        <f t="shared" si="86"/>
        <v>0-5</v>
      </c>
      <c r="R1104" s="6" t="s">
        <v>102</v>
      </c>
      <c r="S1104" s="6">
        <v>3</v>
      </c>
      <c r="T1104" t="s">
        <v>182</v>
      </c>
      <c r="U1104" t="s">
        <v>54</v>
      </c>
      <c r="V1104" t="s">
        <v>181</v>
      </c>
      <c r="W1104" t="s">
        <v>56</v>
      </c>
      <c r="X1104" s="6"/>
      <c r="Y1104" s="10" t="s">
        <v>57</v>
      </c>
      <c r="Z1104" s="10" t="s">
        <v>58</v>
      </c>
      <c r="AB1104" s="11">
        <v>3</v>
      </c>
      <c r="AJ1104" s="12">
        <f t="shared" si="87"/>
        <v>7.5</v>
      </c>
      <c r="AK1104" s="12">
        <f>0.946*AJ1104</f>
        <v>7.0949999999999998</v>
      </c>
      <c r="AL1104" s="13">
        <f t="shared" si="88"/>
        <v>3</v>
      </c>
      <c r="AM1104" s="13">
        <v>0</v>
      </c>
      <c r="AN1104" s="13">
        <v>0.94599999999999995</v>
      </c>
      <c r="AO1104" s="13">
        <f t="shared" si="85"/>
        <v>0</v>
      </c>
      <c r="AQ1104" s="12">
        <f t="shared" si="89"/>
        <v>7.4999999999999997E-2</v>
      </c>
    </row>
    <row r="1105" spans="1:45" ht="12.75" customHeight="1" x14ac:dyDescent="0.2">
      <c r="A1105" s="6">
        <v>192</v>
      </c>
      <c r="B1105" s="6">
        <v>3</v>
      </c>
      <c r="C1105" s="7">
        <v>39875</v>
      </c>
      <c r="D1105" s="6" t="s">
        <v>151</v>
      </c>
      <c r="E1105" s="8" t="s">
        <v>272</v>
      </c>
      <c r="F1105" s="9" t="s">
        <v>273</v>
      </c>
      <c r="G1105" s="9" t="s">
        <v>154</v>
      </c>
      <c r="H1105" s="9" t="s">
        <v>274</v>
      </c>
      <c r="I1105" s="6" t="s">
        <v>100</v>
      </c>
      <c r="J1105" s="6">
        <v>4</v>
      </c>
      <c r="K1105" s="6">
        <v>4</v>
      </c>
      <c r="L1105" s="6" t="s">
        <v>50</v>
      </c>
      <c r="M1105" s="6" t="s">
        <v>177</v>
      </c>
      <c r="N1105" s="6"/>
      <c r="O1105" s="6"/>
      <c r="P1105" s="10">
        <v>3</v>
      </c>
      <c r="Q1105" s="10" t="str">
        <f t="shared" si="86"/>
        <v>0-5</v>
      </c>
      <c r="R1105" s="6" t="s">
        <v>102</v>
      </c>
      <c r="S1105" s="6">
        <v>4</v>
      </c>
      <c r="T1105" s="16" t="s">
        <v>276</v>
      </c>
      <c r="U1105" s="6"/>
      <c r="V1105" s="16" t="s">
        <v>107</v>
      </c>
      <c r="W1105" s="16" t="s">
        <v>56</v>
      </c>
      <c r="X1105" s="6"/>
      <c r="Y1105" s="6" t="s">
        <v>57</v>
      </c>
      <c r="Z1105" s="6" t="s">
        <v>61</v>
      </c>
      <c r="AA1105" s="11">
        <v>1</v>
      </c>
      <c r="AJ1105" s="12">
        <f t="shared" si="87"/>
        <v>2.5</v>
      </c>
      <c r="AK1105" s="12">
        <f>AJ1105*1</f>
        <v>2.5</v>
      </c>
      <c r="AL1105" s="13">
        <f t="shared" si="88"/>
        <v>1</v>
      </c>
      <c r="AM1105" s="14">
        <v>0</v>
      </c>
      <c r="AN1105" s="14">
        <v>1</v>
      </c>
      <c r="AO1105" s="13">
        <f t="shared" si="85"/>
        <v>0</v>
      </c>
      <c r="AQ1105" s="12">
        <f t="shared" si="89"/>
        <v>2.5000000000000001E-2</v>
      </c>
    </row>
    <row r="1106" spans="1:45" ht="12.75" customHeight="1" x14ac:dyDescent="0.2">
      <c r="A1106" s="6">
        <v>193</v>
      </c>
      <c r="B1106" s="6">
        <v>3</v>
      </c>
      <c r="C1106" s="7">
        <v>39875</v>
      </c>
      <c r="D1106" s="6" t="s">
        <v>151</v>
      </c>
      <c r="E1106" s="8" t="s">
        <v>272</v>
      </c>
      <c r="F1106" s="9" t="s">
        <v>273</v>
      </c>
      <c r="G1106" s="9" t="s">
        <v>154</v>
      </c>
      <c r="H1106" s="9" t="s">
        <v>274</v>
      </c>
      <c r="I1106" s="6" t="s">
        <v>100</v>
      </c>
      <c r="J1106" s="6">
        <v>4</v>
      </c>
      <c r="K1106" s="6">
        <v>5</v>
      </c>
      <c r="L1106" s="6" t="s">
        <v>50</v>
      </c>
      <c r="M1106" s="6" t="s">
        <v>177</v>
      </c>
      <c r="N1106" s="6"/>
      <c r="O1106" s="6"/>
      <c r="P1106" s="10">
        <v>4</v>
      </c>
      <c r="Q1106" s="10" t="str">
        <f t="shared" si="86"/>
        <v>0-5</v>
      </c>
      <c r="R1106" s="6" t="s">
        <v>102</v>
      </c>
      <c r="S1106" s="6">
        <v>1</v>
      </c>
      <c r="T1106" t="s">
        <v>59</v>
      </c>
      <c r="U1106" t="s">
        <v>54</v>
      </c>
      <c r="V1106" t="s">
        <v>60</v>
      </c>
      <c r="W1106" t="s">
        <v>56</v>
      </c>
      <c r="X1106" s="6"/>
      <c r="Y1106" s="10" t="s">
        <v>57</v>
      </c>
      <c r="Z1106" s="10" t="s">
        <v>61</v>
      </c>
      <c r="AA1106" s="11">
        <v>2</v>
      </c>
      <c r="AC1106" s="11">
        <v>6</v>
      </c>
      <c r="AJ1106" s="12">
        <f t="shared" si="87"/>
        <v>11.875</v>
      </c>
      <c r="AL1106" s="13">
        <f t="shared" si="88"/>
        <v>8</v>
      </c>
      <c r="AM1106" s="14">
        <v>8.6999999999999994E-3</v>
      </c>
      <c r="AN1106" s="14">
        <v>3.202</v>
      </c>
      <c r="AO1106" s="13">
        <f t="shared" si="85"/>
        <v>24.015746926330575</v>
      </c>
      <c r="AQ1106" s="12">
        <f t="shared" si="89"/>
        <v>0.2</v>
      </c>
    </row>
    <row r="1107" spans="1:45" ht="12.75" customHeight="1" x14ac:dyDescent="0.2">
      <c r="A1107" s="6">
        <v>193</v>
      </c>
      <c r="B1107" s="6">
        <v>3</v>
      </c>
      <c r="C1107" s="7">
        <v>39875</v>
      </c>
      <c r="D1107" s="6" t="s">
        <v>151</v>
      </c>
      <c r="E1107" s="8" t="s">
        <v>272</v>
      </c>
      <c r="F1107" s="9" t="s">
        <v>273</v>
      </c>
      <c r="G1107" s="9" t="s">
        <v>154</v>
      </c>
      <c r="H1107" s="9" t="s">
        <v>274</v>
      </c>
      <c r="I1107" s="6" t="s">
        <v>100</v>
      </c>
      <c r="J1107" s="6">
        <v>4</v>
      </c>
      <c r="K1107" s="6">
        <v>5</v>
      </c>
      <c r="L1107" s="6" t="s">
        <v>50</v>
      </c>
      <c r="M1107" s="6" t="s">
        <v>177</v>
      </c>
      <c r="N1107" s="6"/>
      <c r="O1107" s="6"/>
      <c r="P1107" s="10">
        <v>4</v>
      </c>
      <c r="Q1107" s="10" t="str">
        <f t="shared" si="86"/>
        <v>0-5</v>
      </c>
      <c r="R1107" s="6" t="s">
        <v>102</v>
      </c>
      <c r="S1107" s="6">
        <v>2</v>
      </c>
      <c r="T1107" t="s">
        <v>53</v>
      </c>
      <c r="U1107" t="s">
        <v>54</v>
      </c>
      <c r="V1107" t="s">
        <v>55</v>
      </c>
      <c r="W1107" t="s">
        <v>56</v>
      </c>
      <c r="X1107" s="6"/>
      <c r="Y1107" s="6" t="s">
        <v>57</v>
      </c>
      <c r="Z1107" s="6" t="s">
        <v>58</v>
      </c>
      <c r="AC1107" s="11">
        <v>1</v>
      </c>
      <c r="AJ1107" s="12">
        <f t="shared" si="87"/>
        <v>15</v>
      </c>
      <c r="AL1107" s="13">
        <f t="shared" si="88"/>
        <v>1</v>
      </c>
      <c r="AM1107" s="14">
        <v>9.2999999999999992E-3</v>
      </c>
      <c r="AN1107" s="14">
        <v>3.07</v>
      </c>
      <c r="AO1107" s="13">
        <f t="shared" si="85"/>
        <v>37.938758397924737</v>
      </c>
      <c r="AQ1107" s="12">
        <f t="shared" si="89"/>
        <v>2.5000000000000001E-2</v>
      </c>
    </row>
    <row r="1108" spans="1:45" ht="12.75" customHeight="1" x14ac:dyDescent="0.2">
      <c r="A1108" s="6">
        <v>193</v>
      </c>
      <c r="B1108" s="6">
        <v>3</v>
      </c>
      <c r="C1108" s="7">
        <v>39875</v>
      </c>
      <c r="D1108" s="6" t="s">
        <v>151</v>
      </c>
      <c r="E1108" s="8" t="s">
        <v>272</v>
      </c>
      <c r="F1108" s="9" t="s">
        <v>273</v>
      </c>
      <c r="G1108" s="9" t="s">
        <v>154</v>
      </c>
      <c r="H1108" s="9" t="s">
        <v>274</v>
      </c>
      <c r="I1108" s="6" t="s">
        <v>100</v>
      </c>
      <c r="J1108" s="6">
        <v>4</v>
      </c>
      <c r="K1108" s="6">
        <v>5</v>
      </c>
      <c r="L1108" s="6" t="s">
        <v>50</v>
      </c>
      <c r="M1108" s="6" t="s">
        <v>177</v>
      </c>
      <c r="N1108" s="6"/>
      <c r="O1108" s="6"/>
      <c r="P1108" s="10">
        <v>4</v>
      </c>
      <c r="Q1108" s="10" t="str">
        <f t="shared" si="86"/>
        <v>0-5</v>
      </c>
      <c r="R1108" s="6" t="s">
        <v>102</v>
      </c>
      <c r="S1108" s="6">
        <v>3</v>
      </c>
      <c r="T1108" t="s">
        <v>164</v>
      </c>
      <c r="U1108" t="s">
        <v>162</v>
      </c>
      <c r="V1108" t="s">
        <v>163</v>
      </c>
      <c r="W1108" t="s">
        <v>56</v>
      </c>
      <c r="X1108" s="6"/>
      <c r="Y1108" s="10" t="s">
        <v>57</v>
      </c>
      <c r="Z1108" s="10" t="s">
        <v>61</v>
      </c>
      <c r="AA1108" s="11">
        <v>1</v>
      </c>
      <c r="AJ1108" s="12">
        <f t="shared" si="87"/>
        <v>2.5</v>
      </c>
      <c r="AL1108" s="13">
        <f t="shared" si="88"/>
        <v>1</v>
      </c>
      <c r="AM1108" s="14">
        <v>1.5599999999999999E-2</v>
      </c>
      <c r="AN1108" s="14">
        <v>3.13</v>
      </c>
      <c r="AO1108" s="13">
        <f t="shared" si="85"/>
        <v>0.27458501045858014</v>
      </c>
      <c r="AQ1108" s="12">
        <f t="shared" si="89"/>
        <v>2.5000000000000001E-2</v>
      </c>
    </row>
    <row r="1109" spans="1:45" ht="12.75" customHeight="1" x14ac:dyDescent="0.2">
      <c r="A1109" s="6">
        <v>193</v>
      </c>
      <c r="B1109" s="6">
        <v>3</v>
      </c>
      <c r="C1109" s="7">
        <v>39875</v>
      </c>
      <c r="D1109" s="6" t="s">
        <v>151</v>
      </c>
      <c r="E1109" s="8" t="s">
        <v>272</v>
      </c>
      <c r="F1109" s="9" t="s">
        <v>273</v>
      </c>
      <c r="G1109" s="9" t="s">
        <v>154</v>
      </c>
      <c r="H1109" s="9" t="s">
        <v>274</v>
      </c>
      <c r="I1109" s="6" t="s">
        <v>100</v>
      </c>
      <c r="J1109" s="6">
        <v>4</v>
      </c>
      <c r="K1109" s="6">
        <v>5</v>
      </c>
      <c r="L1109" s="6" t="s">
        <v>50</v>
      </c>
      <c r="M1109" s="6" t="s">
        <v>177</v>
      </c>
      <c r="N1109" s="6"/>
      <c r="O1109" s="6"/>
      <c r="P1109" s="10">
        <v>4</v>
      </c>
      <c r="Q1109" s="10" t="str">
        <f t="shared" si="86"/>
        <v>0-5</v>
      </c>
      <c r="R1109" s="6" t="s">
        <v>102</v>
      </c>
      <c r="S1109" s="6">
        <v>4</v>
      </c>
      <c r="T1109" t="s">
        <v>129</v>
      </c>
      <c r="U1109" t="s">
        <v>69</v>
      </c>
      <c r="V1109" t="s">
        <v>97</v>
      </c>
      <c r="W1109" t="s">
        <v>98</v>
      </c>
      <c r="X1109" s="6"/>
      <c r="Y1109" s="6" t="s">
        <v>57</v>
      </c>
      <c r="Z1109" s="6" t="s">
        <v>58</v>
      </c>
      <c r="AC1109" s="11">
        <v>1</v>
      </c>
      <c r="AJ1109" s="12">
        <f t="shared" si="87"/>
        <v>15</v>
      </c>
      <c r="AL1109" s="13">
        <f t="shared" si="88"/>
        <v>1</v>
      </c>
      <c r="AM1109" s="14">
        <v>5.0000000000000001E-4</v>
      </c>
      <c r="AN1109" s="14">
        <v>3.24</v>
      </c>
      <c r="AO1109" s="13">
        <f t="shared" si="85"/>
        <v>3.2322555041274263</v>
      </c>
      <c r="AQ1109" s="12">
        <f t="shared" si="89"/>
        <v>2.5000000000000001E-2</v>
      </c>
    </row>
    <row r="1110" spans="1:45" ht="12.75" customHeight="1" x14ac:dyDescent="0.2">
      <c r="A1110" s="6">
        <v>194</v>
      </c>
      <c r="B1110" s="6">
        <v>3</v>
      </c>
      <c r="C1110" s="7">
        <v>39875</v>
      </c>
      <c r="D1110" s="6" t="s">
        <v>151</v>
      </c>
      <c r="E1110" s="8" t="s">
        <v>272</v>
      </c>
      <c r="F1110" s="9" t="s">
        <v>273</v>
      </c>
      <c r="G1110" s="9" t="s">
        <v>154</v>
      </c>
      <c r="H1110" s="9" t="s">
        <v>274</v>
      </c>
      <c r="I1110" s="6" t="s">
        <v>100</v>
      </c>
      <c r="J1110" s="6">
        <v>4</v>
      </c>
      <c r="K1110" s="6">
        <v>6</v>
      </c>
      <c r="L1110" s="6" t="s">
        <v>50</v>
      </c>
      <c r="M1110" s="6" t="s">
        <v>177</v>
      </c>
      <c r="N1110" s="6"/>
      <c r="O1110" s="6"/>
      <c r="P1110" s="10">
        <v>4</v>
      </c>
      <c r="Q1110" s="10" t="str">
        <f t="shared" si="86"/>
        <v>0-5</v>
      </c>
      <c r="R1110" s="6" t="s">
        <v>102</v>
      </c>
      <c r="S1110" s="6">
        <v>1</v>
      </c>
      <c r="T1110" s="20" t="s">
        <v>178</v>
      </c>
      <c r="U1110" s="16" t="s">
        <v>75</v>
      </c>
      <c r="V1110" t="s">
        <v>163</v>
      </c>
      <c r="W1110" t="s">
        <v>56</v>
      </c>
      <c r="X1110" s="6"/>
      <c r="Y1110" s="6" t="s">
        <v>57</v>
      </c>
      <c r="Z1110" s="6" t="s">
        <v>61</v>
      </c>
      <c r="AC1110" s="11">
        <v>2</v>
      </c>
      <c r="AJ1110" s="12">
        <f t="shared" si="87"/>
        <v>15</v>
      </c>
      <c r="AK1110">
        <f>AJ1110/1.13204</f>
        <v>13.250415179675631</v>
      </c>
      <c r="AL1110" s="13">
        <f t="shared" si="88"/>
        <v>2</v>
      </c>
      <c r="AM1110" s="14">
        <v>2.2700000000000001E-2</v>
      </c>
      <c r="AN1110" s="14">
        <v>3.12</v>
      </c>
      <c r="AO1110" s="13">
        <f t="shared" si="85"/>
        <v>106.03044532761471</v>
      </c>
      <c r="AP1110" s="13">
        <f>AO1110*AL1110</f>
        <v>212.06089065522943</v>
      </c>
      <c r="AQ1110" s="12">
        <f t="shared" si="89"/>
        <v>0.05</v>
      </c>
      <c r="AS1110" s="12" t="s">
        <v>277</v>
      </c>
    </row>
    <row r="1111" spans="1:45" ht="12.75" customHeight="1" x14ac:dyDescent="0.2">
      <c r="A1111" s="6">
        <v>194</v>
      </c>
      <c r="B1111" s="6">
        <v>3</v>
      </c>
      <c r="C1111" s="7">
        <v>39875</v>
      </c>
      <c r="D1111" s="6" t="s">
        <v>151</v>
      </c>
      <c r="E1111" s="8" t="s">
        <v>272</v>
      </c>
      <c r="F1111" s="9" t="s">
        <v>273</v>
      </c>
      <c r="G1111" s="9" t="s">
        <v>154</v>
      </c>
      <c r="H1111" s="9" t="s">
        <v>274</v>
      </c>
      <c r="I1111" s="6" t="s">
        <v>100</v>
      </c>
      <c r="J1111" s="6">
        <v>4</v>
      </c>
      <c r="K1111" s="6">
        <v>6</v>
      </c>
      <c r="L1111" s="6" t="s">
        <v>50</v>
      </c>
      <c r="M1111" s="6" t="s">
        <v>177</v>
      </c>
      <c r="N1111" s="6"/>
      <c r="O1111" s="6"/>
      <c r="P1111" s="10">
        <v>4</v>
      </c>
      <c r="Q1111" s="10" t="str">
        <f t="shared" si="86"/>
        <v>0-5</v>
      </c>
      <c r="R1111" s="6" t="s">
        <v>102</v>
      </c>
      <c r="S1111" s="6">
        <v>2</v>
      </c>
      <c r="T1111" t="s">
        <v>53</v>
      </c>
      <c r="U1111" t="s">
        <v>54</v>
      </c>
      <c r="V1111" t="s">
        <v>55</v>
      </c>
      <c r="W1111" t="s">
        <v>56</v>
      </c>
      <c r="X1111" s="6"/>
      <c r="Y1111" s="6" t="s">
        <v>57</v>
      </c>
      <c r="Z1111" s="6" t="s">
        <v>58</v>
      </c>
      <c r="AB1111" s="11">
        <v>2</v>
      </c>
      <c r="AC1111" s="11">
        <v>3</v>
      </c>
      <c r="AJ1111" s="12">
        <f t="shared" si="87"/>
        <v>12</v>
      </c>
      <c r="AL1111" s="13">
        <f t="shared" si="88"/>
        <v>5</v>
      </c>
      <c r="AM1111" s="14">
        <v>9.2999999999999992E-3</v>
      </c>
      <c r="AN1111" s="14">
        <v>3.07</v>
      </c>
      <c r="AO1111" s="13">
        <f t="shared" si="85"/>
        <v>19.123587791640233</v>
      </c>
      <c r="AQ1111" s="12">
        <f t="shared" si="89"/>
        <v>0.125</v>
      </c>
    </row>
    <row r="1112" spans="1:45" ht="12.75" customHeight="1" x14ac:dyDescent="0.2">
      <c r="A1112" s="6">
        <v>194</v>
      </c>
      <c r="B1112" s="6">
        <v>3</v>
      </c>
      <c r="C1112" s="7">
        <v>39875</v>
      </c>
      <c r="D1112" s="6" t="s">
        <v>151</v>
      </c>
      <c r="E1112" s="8" t="s">
        <v>272</v>
      </c>
      <c r="F1112" s="9" t="s">
        <v>273</v>
      </c>
      <c r="G1112" s="9" t="s">
        <v>154</v>
      </c>
      <c r="H1112" s="9" t="s">
        <v>274</v>
      </c>
      <c r="I1112" s="6" t="s">
        <v>100</v>
      </c>
      <c r="J1112" s="6">
        <v>4</v>
      </c>
      <c r="K1112" s="6">
        <v>6</v>
      </c>
      <c r="L1112" s="6" t="s">
        <v>50</v>
      </c>
      <c r="M1112" s="6" t="s">
        <v>177</v>
      </c>
      <c r="N1112" s="6"/>
      <c r="O1112" s="6"/>
      <c r="P1112" s="10">
        <v>4</v>
      </c>
      <c r="Q1112" s="10" t="str">
        <f t="shared" si="86"/>
        <v>0-5</v>
      </c>
      <c r="R1112" s="6" t="s">
        <v>102</v>
      </c>
      <c r="S1112" s="6">
        <v>3</v>
      </c>
      <c r="T1112" t="s">
        <v>161</v>
      </c>
      <c r="U1112" t="s">
        <v>162</v>
      </c>
      <c r="V1112" t="s">
        <v>163</v>
      </c>
      <c r="W1112" s="20" t="s">
        <v>56</v>
      </c>
      <c r="X1112" s="6"/>
      <c r="Y1112" s="10" t="s">
        <v>57</v>
      </c>
      <c r="Z1112" s="10" t="s">
        <v>61</v>
      </c>
      <c r="AB1112" s="11">
        <v>2</v>
      </c>
      <c r="AJ1112" s="12">
        <f t="shared" si="87"/>
        <v>7.5</v>
      </c>
      <c r="AL1112" s="13">
        <f t="shared" si="88"/>
        <v>2</v>
      </c>
      <c r="AM1112" s="14">
        <v>1.9300000000000001E-2</v>
      </c>
      <c r="AN1112" s="14">
        <v>2.96</v>
      </c>
      <c r="AO1112" s="13">
        <f t="shared" si="85"/>
        <v>7.5117071566069322</v>
      </c>
      <c r="AQ1112" s="12">
        <f t="shared" si="89"/>
        <v>0.05</v>
      </c>
    </row>
    <row r="1113" spans="1:45" ht="12.75" customHeight="1" x14ac:dyDescent="0.2">
      <c r="A1113" s="6">
        <v>194</v>
      </c>
      <c r="B1113" s="6">
        <v>3</v>
      </c>
      <c r="C1113" s="7">
        <v>39875</v>
      </c>
      <c r="D1113" s="6" t="s">
        <v>151</v>
      </c>
      <c r="E1113" s="8" t="s">
        <v>272</v>
      </c>
      <c r="F1113" s="9" t="s">
        <v>273</v>
      </c>
      <c r="G1113" s="9" t="s">
        <v>154</v>
      </c>
      <c r="H1113" s="9" t="s">
        <v>274</v>
      </c>
      <c r="I1113" s="6" t="s">
        <v>100</v>
      </c>
      <c r="J1113" s="6">
        <v>4</v>
      </c>
      <c r="K1113" s="6">
        <v>6</v>
      </c>
      <c r="L1113" s="6" t="s">
        <v>50</v>
      </c>
      <c r="M1113" s="6" t="s">
        <v>177</v>
      </c>
      <c r="N1113" s="6"/>
      <c r="O1113" s="6"/>
      <c r="P1113" s="10">
        <v>4</v>
      </c>
      <c r="Q1113" s="10" t="str">
        <f t="shared" si="86"/>
        <v>0-5</v>
      </c>
      <c r="R1113" s="6" t="s">
        <v>102</v>
      </c>
      <c r="S1113" s="6">
        <v>4</v>
      </c>
      <c r="T1113" t="s">
        <v>133</v>
      </c>
      <c r="U1113" s="6" t="s">
        <v>114</v>
      </c>
      <c r="V1113" t="s">
        <v>115</v>
      </c>
      <c r="W1113" t="s">
        <v>56</v>
      </c>
      <c r="X1113" s="6"/>
      <c r="Y1113" s="6" t="s">
        <v>57</v>
      </c>
      <c r="Z1113" s="6" t="s">
        <v>64</v>
      </c>
      <c r="AD1113" s="11">
        <v>30</v>
      </c>
      <c r="AJ1113" s="12">
        <f t="shared" si="87"/>
        <v>25</v>
      </c>
      <c r="AK1113">
        <f>(AJ1113-1.1)/1.16</f>
        <v>20.603448275862068</v>
      </c>
      <c r="AL1113" s="13">
        <f t="shared" si="88"/>
        <v>30</v>
      </c>
      <c r="AM1113" s="14">
        <v>6.7400000000000002E-2</v>
      </c>
      <c r="AN1113" s="14">
        <v>2.6680000000000001</v>
      </c>
      <c r="AO1113" s="13">
        <f t="shared" si="85"/>
        <v>361.71276849811767</v>
      </c>
      <c r="AQ1113" s="12">
        <f t="shared" si="89"/>
        <v>0.75</v>
      </c>
    </row>
    <row r="1114" spans="1:45" ht="12.75" customHeight="1" x14ac:dyDescent="0.2">
      <c r="A1114" s="6">
        <v>194</v>
      </c>
      <c r="B1114" s="6">
        <v>3</v>
      </c>
      <c r="C1114" s="7">
        <v>39875</v>
      </c>
      <c r="D1114" s="6" t="s">
        <v>151</v>
      </c>
      <c r="E1114" s="8" t="s">
        <v>272</v>
      </c>
      <c r="F1114" s="9" t="s">
        <v>273</v>
      </c>
      <c r="G1114" s="9" t="s">
        <v>154</v>
      </c>
      <c r="H1114" s="9" t="s">
        <v>274</v>
      </c>
      <c r="I1114" s="6" t="s">
        <v>100</v>
      </c>
      <c r="J1114" s="6">
        <v>4</v>
      </c>
      <c r="K1114" s="6">
        <v>6</v>
      </c>
      <c r="L1114" s="6" t="s">
        <v>50</v>
      </c>
      <c r="M1114" s="6" t="s">
        <v>177</v>
      </c>
      <c r="N1114" s="6"/>
      <c r="O1114" s="6"/>
      <c r="P1114" s="10">
        <v>4</v>
      </c>
      <c r="Q1114" s="10" t="str">
        <f t="shared" si="86"/>
        <v>0-5</v>
      </c>
      <c r="R1114" s="6" t="s">
        <v>102</v>
      </c>
      <c r="S1114" s="6">
        <v>5</v>
      </c>
      <c r="T1114" t="s">
        <v>239</v>
      </c>
      <c r="U1114" t="s">
        <v>195</v>
      </c>
      <c r="V1114" t="s">
        <v>115</v>
      </c>
      <c r="W1114" t="s">
        <v>56</v>
      </c>
      <c r="X1114" s="6"/>
      <c r="Y1114" s="6" t="s">
        <v>57</v>
      </c>
      <c r="Z1114" s="6" t="s">
        <v>58</v>
      </c>
      <c r="AC1114" s="11">
        <v>5</v>
      </c>
      <c r="AJ1114" s="12">
        <f t="shared" si="87"/>
        <v>15</v>
      </c>
      <c r="AK1114" s="12">
        <f>(AJ1114-0.134)/1.31</f>
        <v>11.348091603053435</v>
      </c>
      <c r="AL1114" s="13">
        <f t="shared" si="88"/>
        <v>5</v>
      </c>
      <c r="AM1114" s="13">
        <v>0.13400000000000001</v>
      </c>
      <c r="AN1114" s="13">
        <v>1.31</v>
      </c>
      <c r="AO1114" s="13">
        <f t="shared" si="85"/>
        <v>4.6535496054996246</v>
      </c>
      <c r="AQ1114" s="12">
        <f t="shared" si="89"/>
        <v>0.125</v>
      </c>
    </row>
    <row r="1115" spans="1:45" ht="12.75" customHeight="1" x14ac:dyDescent="0.2">
      <c r="A1115" s="6">
        <v>194</v>
      </c>
      <c r="B1115" s="6">
        <v>3</v>
      </c>
      <c r="C1115" s="7">
        <v>39875</v>
      </c>
      <c r="D1115" s="6" t="s">
        <v>151</v>
      </c>
      <c r="E1115" s="8" t="s">
        <v>272</v>
      </c>
      <c r="F1115" s="9" t="s">
        <v>273</v>
      </c>
      <c r="G1115" s="9" t="s">
        <v>154</v>
      </c>
      <c r="H1115" s="9" t="s">
        <v>274</v>
      </c>
      <c r="I1115" s="6" t="s">
        <v>100</v>
      </c>
      <c r="J1115" s="6">
        <v>4</v>
      </c>
      <c r="K1115" s="6">
        <v>6</v>
      </c>
      <c r="L1115" s="6" t="s">
        <v>50</v>
      </c>
      <c r="M1115" s="6" t="s">
        <v>177</v>
      </c>
      <c r="N1115" s="6"/>
      <c r="O1115" s="6"/>
      <c r="P1115" s="10">
        <v>4</v>
      </c>
      <c r="Q1115" s="10" t="str">
        <f t="shared" si="86"/>
        <v>0-5</v>
      </c>
      <c r="R1115" s="6" t="s">
        <v>102</v>
      </c>
      <c r="S1115" s="6">
        <v>6</v>
      </c>
      <c r="T1115" t="s">
        <v>59</v>
      </c>
      <c r="U1115" t="s">
        <v>54</v>
      </c>
      <c r="V1115" t="s">
        <v>60</v>
      </c>
      <c r="W1115" t="s">
        <v>56</v>
      </c>
      <c r="X1115" s="6"/>
      <c r="Y1115" s="10" t="s">
        <v>57</v>
      </c>
      <c r="Z1115" s="10" t="s">
        <v>61</v>
      </c>
      <c r="AA1115" s="11">
        <v>1</v>
      </c>
      <c r="AJ1115" s="12">
        <f t="shared" si="87"/>
        <v>2.5</v>
      </c>
      <c r="AL1115" s="13">
        <f t="shared" si="88"/>
        <v>1</v>
      </c>
      <c r="AM1115" s="14">
        <v>8.6999999999999994E-3</v>
      </c>
      <c r="AN1115" s="14">
        <v>3.202</v>
      </c>
      <c r="AO1115" s="13">
        <f t="shared" si="85"/>
        <v>0.16357734705077065</v>
      </c>
      <c r="AQ1115" s="12">
        <f t="shared" si="89"/>
        <v>2.5000000000000001E-2</v>
      </c>
    </row>
    <row r="1116" spans="1:45" ht="12.75" customHeight="1" x14ac:dyDescent="0.2">
      <c r="A1116" s="6">
        <v>194</v>
      </c>
      <c r="B1116" s="6">
        <v>3</v>
      </c>
      <c r="C1116" s="7">
        <v>39875</v>
      </c>
      <c r="D1116" s="6" t="s">
        <v>151</v>
      </c>
      <c r="E1116" s="8" t="s">
        <v>272</v>
      </c>
      <c r="F1116" s="9" t="s">
        <v>273</v>
      </c>
      <c r="G1116" s="9" t="s">
        <v>154</v>
      </c>
      <c r="H1116" s="9" t="s">
        <v>274</v>
      </c>
      <c r="I1116" s="6" t="s">
        <v>100</v>
      </c>
      <c r="J1116" s="6">
        <v>4</v>
      </c>
      <c r="K1116" s="6">
        <v>6</v>
      </c>
      <c r="L1116" s="6" t="s">
        <v>50</v>
      </c>
      <c r="M1116" s="6" t="s">
        <v>177</v>
      </c>
      <c r="N1116" s="6"/>
      <c r="O1116" s="6"/>
      <c r="P1116" s="10">
        <v>4</v>
      </c>
      <c r="Q1116" s="10" t="str">
        <f t="shared" si="86"/>
        <v>0-5</v>
      </c>
      <c r="R1116" s="6" t="s">
        <v>102</v>
      </c>
      <c r="S1116" s="6">
        <v>7</v>
      </c>
      <c r="T1116" t="s">
        <v>165</v>
      </c>
      <c r="U1116" s="10" t="s">
        <v>54</v>
      </c>
      <c r="V1116" s="10" t="s">
        <v>86</v>
      </c>
      <c r="W1116" s="10" t="s">
        <v>56</v>
      </c>
      <c r="X1116" s="6"/>
      <c r="Y1116" s="6" t="s">
        <v>57</v>
      </c>
      <c r="Z1116" s="6" t="s">
        <v>61</v>
      </c>
      <c r="AB1116" s="11">
        <v>1</v>
      </c>
      <c r="AJ1116" s="12">
        <f t="shared" si="87"/>
        <v>7.5</v>
      </c>
      <c r="AL1116" s="13">
        <f t="shared" si="88"/>
        <v>1</v>
      </c>
      <c r="AM1116" s="14">
        <v>8.3999999999999995E-3</v>
      </c>
      <c r="AN1116" s="14">
        <v>3.2</v>
      </c>
      <c r="AO1116" s="13">
        <f t="shared" si="85"/>
        <v>5.3024347008870292</v>
      </c>
      <c r="AQ1116" s="12">
        <f t="shared" si="89"/>
        <v>2.5000000000000001E-2</v>
      </c>
    </row>
    <row r="1117" spans="1:45" ht="12.75" customHeight="1" x14ac:dyDescent="0.2">
      <c r="A1117" s="6">
        <v>195</v>
      </c>
      <c r="B1117" s="6">
        <v>3</v>
      </c>
      <c r="C1117" s="7">
        <v>39875</v>
      </c>
      <c r="D1117" s="6" t="s">
        <v>151</v>
      </c>
      <c r="E1117" s="8" t="s">
        <v>272</v>
      </c>
      <c r="F1117" s="9" t="s">
        <v>273</v>
      </c>
      <c r="G1117" s="9" t="s">
        <v>154</v>
      </c>
      <c r="H1117" s="9" t="s">
        <v>274</v>
      </c>
      <c r="I1117" s="6" t="s">
        <v>100</v>
      </c>
      <c r="J1117" s="6">
        <v>4</v>
      </c>
      <c r="K1117" s="6">
        <v>7</v>
      </c>
      <c r="L1117" s="6" t="s">
        <v>50</v>
      </c>
      <c r="M1117" s="6" t="s">
        <v>177</v>
      </c>
      <c r="N1117" s="6"/>
      <c r="O1117" s="6"/>
      <c r="P1117" s="10">
        <v>3</v>
      </c>
      <c r="Q1117" s="10" t="str">
        <f t="shared" si="86"/>
        <v>0-5</v>
      </c>
      <c r="R1117" s="6" t="s">
        <v>102</v>
      </c>
      <c r="S1117" s="6">
        <v>1</v>
      </c>
      <c r="T1117" t="s">
        <v>161</v>
      </c>
      <c r="U1117" t="s">
        <v>162</v>
      </c>
      <c r="V1117" t="s">
        <v>163</v>
      </c>
      <c r="W1117" s="20" t="s">
        <v>56</v>
      </c>
      <c r="X1117" s="6"/>
      <c r="Y1117" s="10" t="s">
        <v>57</v>
      </c>
      <c r="Z1117" s="10" t="s">
        <v>61</v>
      </c>
      <c r="AA1117" s="11">
        <v>1</v>
      </c>
      <c r="AB1117" s="11">
        <v>4</v>
      </c>
      <c r="AC1117" s="11">
        <v>3</v>
      </c>
      <c r="AJ1117" s="12">
        <f t="shared" si="87"/>
        <v>9.6875</v>
      </c>
      <c r="AL1117" s="13">
        <f t="shared" si="88"/>
        <v>8</v>
      </c>
      <c r="AM1117" s="14">
        <v>1.9300000000000001E-2</v>
      </c>
      <c r="AN1117" s="14">
        <v>2.96</v>
      </c>
      <c r="AO1117" s="13">
        <f t="shared" si="85"/>
        <v>16.023005690636385</v>
      </c>
      <c r="AQ1117" s="12">
        <f t="shared" si="89"/>
        <v>0.2</v>
      </c>
    </row>
    <row r="1118" spans="1:45" ht="12.75" customHeight="1" x14ac:dyDescent="0.2">
      <c r="A1118" s="6">
        <v>195</v>
      </c>
      <c r="B1118" s="6">
        <v>3</v>
      </c>
      <c r="C1118" s="7">
        <v>39875</v>
      </c>
      <c r="D1118" s="6" t="s">
        <v>151</v>
      </c>
      <c r="E1118" s="8" t="s">
        <v>272</v>
      </c>
      <c r="F1118" s="9" t="s">
        <v>273</v>
      </c>
      <c r="G1118" s="9" t="s">
        <v>154</v>
      </c>
      <c r="H1118" s="9" t="s">
        <v>274</v>
      </c>
      <c r="I1118" s="6" t="s">
        <v>100</v>
      </c>
      <c r="J1118" s="6">
        <v>4</v>
      </c>
      <c r="K1118" s="6">
        <v>7</v>
      </c>
      <c r="L1118" s="6" t="s">
        <v>50</v>
      </c>
      <c r="M1118" s="6" t="s">
        <v>177</v>
      </c>
      <c r="N1118" s="6"/>
      <c r="O1118" s="6"/>
      <c r="P1118" s="10">
        <v>3</v>
      </c>
      <c r="Q1118" s="10" t="str">
        <f t="shared" si="86"/>
        <v>0-5</v>
      </c>
      <c r="R1118" s="6" t="s">
        <v>102</v>
      </c>
      <c r="S1118" s="6">
        <v>2</v>
      </c>
      <c r="T1118" t="s">
        <v>53</v>
      </c>
      <c r="U1118" t="s">
        <v>54</v>
      </c>
      <c r="V1118" t="s">
        <v>55</v>
      </c>
      <c r="W1118" t="s">
        <v>56</v>
      </c>
      <c r="X1118" s="6"/>
      <c r="Y1118" s="6" t="s">
        <v>57</v>
      </c>
      <c r="Z1118" s="6" t="s">
        <v>58</v>
      </c>
      <c r="AB1118" s="11">
        <v>3</v>
      </c>
      <c r="AC1118" s="11">
        <v>6</v>
      </c>
      <c r="AJ1118" s="12">
        <f t="shared" si="87"/>
        <v>12.5</v>
      </c>
      <c r="AL1118" s="13">
        <f t="shared" si="88"/>
        <v>9</v>
      </c>
      <c r="AM1118" s="14">
        <v>9.2999999999999992E-3</v>
      </c>
      <c r="AN1118" s="14">
        <v>3.07</v>
      </c>
      <c r="AO1118" s="13">
        <f t="shared" si="85"/>
        <v>21.676875760595131</v>
      </c>
      <c r="AQ1118" s="12">
        <f t="shared" si="89"/>
        <v>0.22500000000000001</v>
      </c>
    </row>
    <row r="1119" spans="1:45" ht="12.75" customHeight="1" x14ac:dyDescent="0.2">
      <c r="A1119" s="6">
        <v>195</v>
      </c>
      <c r="B1119" s="6">
        <v>3</v>
      </c>
      <c r="C1119" s="7">
        <v>39875</v>
      </c>
      <c r="D1119" s="6" t="s">
        <v>151</v>
      </c>
      <c r="E1119" s="8" t="s">
        <v>272</v>
      </c>
      <c r="F1119" s="9" t="s">
        <v>273</v>
      </c>
      <c r="G1119" s="9" t="s">
        <v>154</v>
      </c>
      <c r="H1119" s="9" t="s">
        <v>274</v>
      </c>
      <c r="I1119" s="6" t="s">
        <v>100</v>
      </c>
      <c r="J1119" s="6">
        <v>4</v>
      </c>
      <c r="K1119" s="6">
        <v>7</v>
      </c>
      <c r="L1119" s="6" t="s">
        <v>50</v>
      </c>
      <c r="M1119" s="6" t="s">
        <v>177</v>
      </c>
      <c r="N1119" s="6"/>
      <c r="O1119" s="6"/>
      <c r="P1119" s="10">
        <v>3</v>
      </c>
      <c r="Q1119" s="10" t="str">
        <f t="shared" si="86"/>
        <v>0-5</v>
      </c>
      <c r="R1119" s="6" t="s">
        <v>102</v>
      </c>
      <c r="S1119" s="6">
        <v>3</v>
      </c>
      <c r="T1119" t="s">
        <v>139</v>
      </c>
      <c r="U1119" t="s">
        <v>54</v>
      </c>
      <c r="V1119" t="s">
        <v>63</v>
      </c>
      <c r="W1119" t="s">
        <v>56</v>
      </c>
      <c r="X1119" s="6"/>
      <c r="Y1119" s="6" t="s">
        <v>57</v>
      </c>
      <c r="Z1119" s="6" t="s">
        <v>58</v>
      </c>
      <c r="AA1119" s="11">
        <v>15</v>
      </c>
      <c r="AJ1119" s="12">
        <f t="shared" si="87"/>
        <v>2.5</v>
      </c>
      <c r="AK1119">
        <f>AJ1119/1.15476</f>
        <v>2.1649520246631333</v>
      </c>
      <c r="AL1119" s="13">
        <f t="shared" si="88"/>
        <v>15</v>
      </c>
      <c r="AM1119" s="14">
        <v>3.9E-2</v>
      </c>
      <c r="AN1119" s="14">
        <v>2.91</v>
      </c>
      <c r="AO1119" s="13">
        <f t="shared" si="85"/>
        <v>0.56113845525500017</v>
      </c>
      <c r="AQ1119" s="12">
        <f t="shared" si="89"/>
        <v>0.375</v>
      </c>
    </row>
    <row r="1120" spans="1:45" ht="12.75" customHeight="1" x14ac:dyDescent="0.2">
      <c r="A1120" s="6">
        <v>195</v>
      </c>
      <c r="B1120" s="6">
        <v>3</v>
      </c>
      <c r="C1120" s="7">
        <v>39875</v>
      </c>
      <c r="D1120" s="6" t="s">
        <v>151</v>
      </c>
      <c r="E1120" s="8" t="s">
        <v>272</v>
      </c>
      <c r="F1120" s="9" t="s">
        <v>273</v>
      </c>
      <c r="G1120" s="9" t="s">
        <v>154</v>
      </c>
      <c r="H1120" s="9" t="s">
        <v>274</v>
      </c>
      <c r="I1120" s="6" t="s">
        <v>100</v>
      </c>
      <c r="J1120" s="6">
        <v>4</v>
      </c>
      <c r="K1120" s="6">
        <v>7</v>
      </c>
      <c r="L1120" s="6" t="s">
        <v>50</v>
      </c>
      <c r="M1120" s="6" t="s">
        <v>177</v>
      </c>
      <c r="N1120" s="6"/>
      <c r="O1120" s="6"/>
      <c r="P1120" s="10">
        <v>3</v>
      </c>
      <c r="Q1120" s="10" t="str">
        <f t="shared" si="86"/>
        <v>0-5</v>
      </c>
      <c r="R1120" s="6" t="s">
        <v>102</v>
      </c>
      <c r="S1120" s="6">
        <v>4</v>
      </c>
      <c r="T1120" t="s">
        <v>140</v>
      </c>
      <c r="U1120" t="s">
        <v>66</v>
      </c>
      <c r="V1120" t="s">
        <v>119</v>
      </c>
      <c r="W1120" t="s">
        <v>56</v>
      </c>
      <c r="X1120" s="6"/>
      <c r="Y1120" s="6" t="s">
        <v>57</v>
      </c>
      <c r="Z1120" s="6" t="s">
        <v>61</v>
      </c>
      <c r="AA1120" s="11">
        <v>1</v>
      </c>
      <c r="AJ1120" s="12">
        <f t="shared" si="87"/>
        <v>2.5</v>
      </c>
      <c r="AK1120" s="14">
        <f>AJ1120/1.03416</f>
        <v>2.4174209019880872</v>
      </c>
      <c r="AL1120" s="13">
        <f t="shared" si="88"/>
        <v>1</v>
      </c>
      <c r="AM1120" s="14">
        <v>2.4E-2</v>
      </c>
      <c r="AN1120" s="14">
        <v>2.93</v>
      </c>
      <c r="AO1120" s="13">
        <f t="shared" si="85"/>
        <v>0.35170250947964282</v>
      </c>
      <c r="AQ1120" s="12">
        <f t="shared" si="89"/>
        <v>2.5000000000000001E-2</v>
      </c>
    </row>
    <row r="1121" spans="1:46" ht="12.75" customHeight="1" x14ac:dyDescent="0.2">
      <c r="A1121" s="6">
        <v>195</v>
      </c>
      <c r="B1121" s="6">
        <v>3</v>
      </c>
      <c r="C1121" s="7">
        <v>39875</v>
      </c>
      <c r="D1121" s="6" t="s">
        <v>151</v>
      </c>
      <c r="E1121" s="8" t="s">
        <v>272</v>
      </c>
      <c r="F1121" s="9" t="s">
        <v>273</v>
      </c>
      <c r="G1121" s="9" t="s">
        <v>154</v>
      </c>
      <c r="H1121" s="9" t="s">
        <v>274</v>
      </c>
      <c r="I1121" s="6" t="s">
        <v>100</v>
      </c>
      <c r="J1121" s="6">
        <v>4</v>
      </c>
      <c r="K1121" s="6">
        <v>7</v>
      </c>
      <c r="L1121" s="6" t="s">
        <v>50</v>
      </c>
      <c r="M1121" s="6" t="s">
        <v>177</v>
      </c>
      <c r="N1121" s="6"/>
      <c r="O1121" s="6"/>
      <c r="P1121" s="10">
        <v>3</v>
      </c>
      <c r="Q1121" s="10" t="str">
        <f t="shared" si="86"/>
        <v>0-5</v>
      </c>
      <c r="R1121" s="6" t="s">
        <v>102</v>
      </c>
      <c r="S1121" s="6">
        <v>5</v>
      </c>
      <c r="T1121" t="s">
        <v>90</v>
      </c>
      <c r="U1121" t="s">
        <v>66</v>
      </c>
      <c r="V1121" t="s">
        <v>67</v>
      </c>
      <c r="W1121" t="s">
        <v>56</v>
      </c>
      <c r="X1121" s="6"/>
      <c r="Y1121" s="10" t="s">
        <v>57</v>
      </c>
      <c r="Z1121" s="10" t="s">
        <v>58</v>
      </c>
      <c r="AD1121" s="11">
        <v>1</v>
      </c>
      <c r="AJ1121" s="12">
        <f t="shared" si="87"/>
        <v>25</v>
      </c>
      <c r="AL1121" s="13">
        <f t="shared" si="88"/>
        <v>1</v>
      </c>
      <c r="AM1121" s="14">
        <v>1.6199999999999999E-2</v>
      </c>
      <c r="AN1121" s="14">
        <v>3.0251999999999999</v>
      </c>
      <c r="AO1121" s="13">
        <f t="shared" si="85"/>
        <v>274.51313450729776</v>
      </c>
      <c r="AQ1121" s="12">
        <f t="shared" si="89"/>
        <v>2.5000000000000001E-2</v>
      </c>
    </row>
    <row r="1122" spans="1:46" ht="12.75" customHeight="1" x14ac:dyDescent="0.2">
      <c r="A1122" s="6">
        <v>195</v>
      </c>
      <c r="B1122" s="6">
        <v>3</v>
      </c>
      <c r="C1122" s="7">
        <v>39875</v>
      </c>
      <c r="D1122" s="6" t="s">
        <v>151</v>
      </c>
      <c r="E1122" s="8" t="s">
        <v>272</v>
      </c>
      <c r="F1122" s="9" t="s">
        <v>273</v>
      </c>
      <c r="G1122" s="9" t="s">
        <v>154</v>
      </c>
      <c r="H1122" s="9" t="s">
        <v>274</v>
      </c>
      <c r="I1122" s="6" t="s">
        <v>100</v>
      </c>
      <c r="J1122" s="6">
        <v>4</v>
      </c>
      <c r="K1122" s="6">
        <v>7</v>
      </c>
      <c r="L1122" s="6" t="s">
        <v>50</v>
      </c>
      <c r="M1122" s="6" t="s">
        <v>177</v>
      </c>
      <c r="N1122" s="6"/>
      <c r="O1122" s="6"/>
      <c r="P1122" s="10">
        <v>3</v>
      </c>
      <c r="Q1122" s="10" t="str">
        <f t="shared" si="86"/>
        <v>0-5</v>
      </c>
      <c r="R1122" s="6" t="s">
        <v>102</v>
      </c>
      <c r="S1122" s="6">
        <v>6</v>
      </c>
      <c r="T1122" t="s">
        <v>239</v>
      </c>
      <c r="U1122" t="s">
        <v>195</v>
      </c>
      <c r="V1122" t="s">
        <v>115</v>
      </c>
      <c r="W1122" t="s">
        <v>56</v>
      </c>
      <c r="X1122" s="6"/>
      <c r="Y1122" s="6" t="s">
        <v>57</v>
      </c>
      <c r="Z1122" s="6" t="s">
        <v>58</v>
      </c>
      <c r="AC1122" s="11">
        <v>1</v>
      </c>
      <c r="AJ1122" s="12">
        <f t="shared" si="87"/>
        <v>15</v>
      </c>
      <c r="AK1122" s="12">
        <f>(AJ1122-0.134)/1.31</f>
        <v>11.348091603053435</v>
      </c>
      <c r="AL1122" s="13">
        <f t="shared" si="88"/>
        <v>1</v>
      </c>
      <c r="AM1122" s="13">
        <v>0.13400000000000001</v>
      </c>
      <c r="AN1122" s="13">
        <v>1.31</v>
      </c>
      <c r="AO1122" s="13">
        <f t="shared" si="85"/>
        <v>4.6535496054996246</v>
      </c>
      <c r="AQ1122" s="12">
        <f t="shared" si="89"/>
        <v>2.5000000000000001E-2</v>
      </c>
    </row>
    <row r="1123" spans="1:46" ht="12.75" customHeight="1" x14ac:dyDescent="0.2">
      <c r="A1123" s="6">
        <v>195</v>
      </c>
      <c r="B1123" s="6">
        <v>3</v>
      </c>
      <c r="C1123" s="7">
        <v>39875</v>
      </c>
      <c r="D1123" s="6" t="s">
        <v>151</v>
      </c>
      <c r="E1123" s="8" t="s">
        <v>272</v>
      </c>
      <c r="F1123" s="9" t="s">
        <v>273</v>
      </c>
      <c r="G1123" s="9" t="s">
        <v>154</v>
      </c>
      <c r="H1123" s="9" t="s">
        <v>274</v>
      </c>
      <c r="I1123" s="6" t="s">
        <v>100</v>
      </c>
      <c r="J1123" s="6">
        <v>4</v>
      </c>
      <c r="K1123" s="6">
        <v>7</v>
      </c>
      <c r="L1123" s="6" t="s">
        <v>50</v>
      </c>
      <c r="M1123" s="6" t="s">
        <v>177</v>
      </c>
      <c r="N1123" s="6"/>
      <c r="O1123" s="6"/>
      <c r="P1123" s="10">
        <v>3</v>
      </c>
      <c r="Q1123" s="10" t="str">
        <f t="shared" si="86"/>
        <v>0-5</v>
      </c>
      <c r="R1123" s="6" t="s">
        <v>102</v>
      </c>
      <c r="S1123" s="6">
        <v>7</v>
      </c>
      <c r="T1123" t="s">
        <v>169</v>
      </c>
      <c r="U1123" s="6" t="s">
        <v>54</v>
      </c>
      <c r="V1123" s="6" t="s">
        <v>86</v>
      </c>
      <c r="W1123" s="6" t="s">
        <v>56</v>
      </c>
      <c r="X1123" s="6"/>
      <c r="Y1123" s="6" t="s">
        <v>57</v>
      </c>
      <c r="Z1123" s="6" t="s">
        <v>61</v>
      </c>
      <c r="AA1123" s="11">
        <v>4</v>
      </c>
      <c r="AJ1123" s="12">
        <f t="shared" si="87"/>
        <v>2.5</v>
      </c>
      <c r="AL1123" s="13">
        <f t="shared" si="88"/>
        <v>4</v>
      </c>
      <c r="AM1123" s="14">
        <v>1.2200000000000001E-2</v>
      </c>
      <c r="AN1123" s="14">
        <v>2.95</v>
      </c>
      <c r="AO1123" s="13">
        <f t="shared" si="85"/>
        <v>0.18208864169091182</v>
      </c>
      <c r="AQ1123" s="12">
        <f t="shared" si="89"/>
        <v>0.1</v>
      </c>
    </row>
    <row r="1124" spans="1:46" ht="12.75" customHeight="1" x14ac:dyDescent="0.2">
      <c r="A1124" s="6">
        <v>195</v>
      </c>
      <c r="B1124" s="6">
        <v>3</v>
      </c>
      <c r="C1124" s="7">
        <v>39875</v>
      </c>
      <c r="D1124" s="6" t="s">
        <v>151</v>
      </c>
      <c r="E1124" s="8" t="s">
        <v>272</v>
      </c>
      <c r="F1124" s="9" t="s">
        <v>273</v>
      </c>
      <c r="G1124" s="9" t="s">
        <v>154</v>
      </c>
      <c r="H1124" s="9" t="s">
        <v>274</v>
      </c>
      <c r="I1124" s="6" t="s">
        <v>100</v>
      </c>
      <c r="J1124" s="6">
        <v>4</v>
      </c>
      <c r="K1124" s="6">
        <v>7</v>
      </c>
      <c r="L1124" s="6" t="s">
        <v>50</v>
      </c>
      <c r="M1124" s="6" t="s">
        <v>177</v>
      </c>
      <c r="N1124" s="6"/>
      <c r="O1124" s="6"/>
      <c r="P1124" s="10">
        <v>3</v>
      </c>
      <c r="Q1124" s="10" t="str">
        <f t="shared" si="86"/>
        <v>0-5</v>
      </c>
      <c r="R1124" s="6" t="s">
        <v>102</v>
      </c>
      <c r="S1124" s="6">
        <v>8</v>
      </c>
      <c r="T1124" t="s">
        <v>165</v>
      </c>
      <c r="U1124" s="10" t="s">
        <v>54</v>
      </c>
      <c r="V1124" s="10" t="s">
        <v>86</v>
      </c>
      <c r="W1124" s="10" t="s">
        <v>56</v>
      </c>
      <c r="X1124" s="6"/>
      <c r="Y1124" s="6" t="s">
        <v>57</v>
      </c>
      <c r="Z1124" s="6" t="s">
        <v>61</v>
      </c>
      <c r="AB1124" s="11">
        <v>1</v>
      </c>
      <c r="AJ1124" s="12">
        <f t="shared" si="87"/>
        <v>7.5</v>
      </c>
      <c r="AL1124" s="13">
        <f t="shared" si="88"/>
        <v>1</v>
      </c>
      <c r="AM1124" s="14">
        <v>8.3999999999999995E-3</v>
      </c>
      <c r="AN1124" s="14">
        <v>3.2</v>
      </c>
      <c r="AO1124" s="13">
        <f t="shared" si="85"/>
        <v>5.3024347008870292</v>
      </c>
      <c r="AQ1124" s="12">
        <f t="shared" si="89"/>
        <v>2.5000000000000001E-2</v>
      </c>
    </row>
    <row r="1125" spans="1:46" ht="12.75" customHeight="1" x14ac:dyDescent="0.2">
      <c r="A1125" s="6">
        <v>195</v>
      </c>
      <c r="B1125" s="6">
        <v>3</v>
      </c>
      <c r="C1125" s="7">
        <v>39875</v>
      </c>
      <c r="D1125" s="6" t="s">
        <v>151</v>
      </c>
      <c r="E1125" s="8" t="s">
        <v>272</v>
      </c>
      <c r="F1125" s="9" t="s">
        <v>273</v>
      </c>
      <c r="G1125" s="9" t="s">
        <v>154</v>
      </c>
      <c r="H1125" s="9" t="s">
        <v>274</v>
      </c>
      <c r="I1125" s="6" t="s">
        <v>100</v>
      </c>
      <c r="J1125" s="6">
        <v>4</v>
      </c>
      <c r="K1125" s="6">
        <v>7</v>
      </c>
      <c r="L1125" s="6" t="s">
        <v>50</v>
      </c>
      <c r="M1125" s="6" t="s">
        <v>177</v>
      </c>
      <c r="N1125" s="6"/>
      <c r="O1125" s="6"/>
      <c r="P1125" s="10">
        <v>3</v>
      </c>
      <c r="Q1125" s="10" t="str">
        <f t="shared" si="86"/>
        <v>0-5</v>
      </c>
      <c r="R1125" s="6" t="s">
        <v>102</v>
      </c>
      <c r="S1125" s="6">
        <v>9</v>
      </c>
      <c r="T1125" t="s">
        <v>78</v>
      </c>
      <c r="U1125" s="16" t="s">
        <v>75</v>
      </c>
      <c r="V1125" t="s">
        <v>79</v>
      </c>
      <c r="W1125" t="s">
        <v>56</v>
      </c>
      <c r="X1125" s="6"/>
      <c r="Y1125" s="10" t="s">
        <v>57</v>
      </c>
      <c r="Z1125" s="10" t="s">
        <v>61</v>
      </c>
      <c r="AA1125" s="11">
        <v>1</v>
      </c>
      <c r="AJ1125" s="12">
        <f t="shared" si="87"/>
        <v>2.5</v>
      </c>
      <c r="AL1125" s="13">
        <f t="shared" si="88"/>
        <v>1</v>
      </c>
      <c r="AM1125" s="14">
        <v>1.09E-2</v>
      </c>
      <c r="AN1125" s="14">
        <v>3.0249000000000001</v>
      </c>
      <c r="AO1125" s="13">
        <f t="shared" si="85"/>
        <v>0.17424295598865394</v>
      </c>
      <c r="AQ1125" s="12">
        <f t="shared" si="89"/>
        <v>2.5000000000000001E-2</v>
      </c>
    </row>
    <row r="1126" spans="1:46" ht="12.75" customHeight="1" x14ac:dyDescent="0.2">
      <c r="A1126" s="6">
        <v>56</v>
      </c>
      <c r="B1126" s="6">
        <v>4</v>
      </c>
      <c r="C1126" s="7">
        <v>39876</v>
      </c>
      <c r="D1126" s="6" t="s">
        <v>227</v>
      </c>
      <c r="E1126" s="8" t="s">
        <v>278</v>
      </c>
      <c r="F1126" s="9" t="s">
        <v>279</v>
      </c>
      <c r="G1126" s="9" t="s">
        <v>268</v>
      </c>
      <c r="H1126" s="9" t="s">
        <v>155</v>
      </c>
      <c r="I1126" s="6" t="s">
        <v>49</v>
      </c>
      <c r="J1126" s="6">
        <v>1</v>
      </c>
      <c r="K1126" s="6">
        <v>1</v>
      </c>
      <c r="L1126" s="6" t="s">
        <v>50</v>
      </c>
      <c r="M1126" s="6" t="s">
        <v>269</v>
      </c>
      <c r="N1126" s="6"/>
      <c r="O1126" s="6"/>
      <c r="P1126" s="10">
        <v>16</v>
      </c>
      <c r="Q1126" s="10" t="str">
        <f t="shared" si="86"/>
        <v>15-20</v>
      </c>
      <c r="R1126" s="6" t="s">
        <v>102</v>
      </c>
      <c r="S1126" s="6">
        <v>1</v>
      </c>
      <c r="T1126" s="16" t="s">
        <v>71</v>
      </c>
      <c r="U1126" s="6" t="s">
        <v>72</v>
      </c>
      <c r="V1126" s="16" t="s">
        <v>73</v>
      </c>
      <c r="W1126" s="16" t="s">
        <v>56</v>
      </c>
      <c r="X1126" s="6"/>
      <c r="Y1126" s="6" t="s">
        <v>57</v>
      </c>
      <c r="Z1126" s="6" t="s">
        <v>61</v>
      </c>
      <c r="AB1126" s="11">
        <v>16</v>
      </c>
      <c r="AJ1126" s="12">
        <f t="shared" si="87"/>
        <v>7.5</v>
      </c>
      <c r="AL1126" s="13">
        <f t="shared" si="88"/>
        <v>16</v>
      </c>
      <c r="AM1126" s="14">
        <v>2.5100000000000001E-2</v>
      </c>
      <c r="AN1126" s="14">
        <v>3.0760000000000001</v>
      </c>
      <c r="AO1126" s="13">
        <f t="shared" ref="AO1126:AO1189" si="90">AM1126*(AJ1126^AN1126)</f>
        <v>12.341335752240466</v>
      </c>
      <c r="AQ1126" s="12">
        <f t="shared" si="89"/>
        <v>0.4</v>
      </c>
      <c r="AS1126" s="17"/>
      <c r="AT1126" s="23"/>
    </row>
    <row r="1127" spans="1:46" ht="12.75" customHeight="1" x14ac:dyDescent="0.2">
      <c r="A1127" s="6">
        <v>56</v>
      </c>
      <c r="B1127" s="6">
        <v>4</v>
      </c>
      <c r="C1127" s="7">
        <v>39876</v>
      </c>
      <c r="D1127" s="6" t="s">
        <v>227</v>
      </c>
      <c r="E1127" s="8" t="s">
        <v>278</v>
      </c>
      <c r="F1127" s="9" t="s">
        <v>279</v>
      </c>
      <c r="G1127" s="9" t="s">
        <v>268</v>
      </c>
      <c r="H1127" s="9" t="s">
        <v>155</v>
      </c>
      <c r="I1127" s="6" t="s">
        <v>49</v>
      </c>
      <c r="J1127" s="6">
        <v>1</v>
      </c>
      <c r="K1127" s="6">
        <v>1</v>
      </c>
      <c r="L1127" s="6" t="s">
        <v>50</v>
      </c>
      <c r="M1127" s="6" t="s">
        <v>269</v>
      </c>
      <c r="N1127" s="6"/>
      <c r="O1127" s="6"/>
      <c r="P1127" s="10">
        <v>16</v>
      </c>
      <c r="Q1127" s="10" t="str">
        <f t="shared" si="86"/>
        <v>15-20</v>
      </c>
      <c r="R1127" s="6" t="s">
        <v>102</v>
      </c>
      <c r="S1127" s="6">
        <v>2</v>
      </c>
      <c r="T1127" t="s">
        <v>96</v>
      </c>
      <c r="U1127" t="s">
        <v>69</v>
      </c>
      <c r="V1127" t="s">
        <v>97</v>
      </c>
      <c r="W1127" t="s">
        <v>98</v>
      </c>
      <c r="X1127" s="6"/>
      <c r="Y1127" s="6" t="s">
        <v>57</v>
      </c>
      <c r="Z1127" s="6" t="s">
        <v>58</v>
      </c>
      <c r="AE1127" s="11">
        <v>1</v>
      </c>
      <c r="AJ1127" s="12">
        <f t="shared" si="87"/>
        <v>35</v>
      </c>
      <c r="AL1127" s="13">
        <f t="shared" si="88"/>
        <v>1</v>
      </c>
      <c r="AM1127" s="14">
        <v>1E-3</v>
      </c>
      <c r="AN1127" s="14">
        <v>3.07</v>
      </c>
      <c r="AO1127" s="13">
        <f t="shared" si="90"/>
        <v>54.990655444598652</v>
      </c>
      <c r="AQ1127" s="12">
        <f t="shared" si="89"/>
        <v>2.5000000000000001E-2</v>
      </c>
      <c r="AT1127" s="23"/>
    </row>
    <row r="1128" spans="1:46" ht="12.75" customHeight="1" x14ac:dyDescent="0.2">
      <c r="A1128" s="6">
        <v>56</v>
      </c>
      <c r="B1128" s="6">
        <v>4</v>
      </c>
      <c r="C1128" s="7">
        <v>39876</v>
      </c>
      <c r="D1128" s="6" t="s">
        <v>227</v>
      </c>
      <c r="E1128" s="8" t="s">
        <v>278</v>
      </c>
      <c r="F1128" s="9" t="s">
        <v>279</v>
      </c>
      <c r="G1128" s="9" t="s">
        <v>268</v>
      </c>
      <c r="H1128" s="9" t="s">
        <v>155</v>
      </c>
      <c r="I1128" s="6" t="s">
        <v>49</v>
      </c>
      <c r="J1128" s="6">
        <v>1</v>
      </c>
      <c r="K1128" s="6">
        <v>1</v>
      </c>
      <c r="L1128" s="6" t="s">
        <v>50</v>
      </c>
      <c r="M1128" s="6" t="s">
        <v>269</v>
      </c>
      <c r="N1128" s="6"/>
      <c r="O1128" s="6"/>
      <c r="P1128" s="10">
        <v>16</v>
      </c>
      <c r="Q1128" s="10" t="str">
        <f t="shared" si="86"/>
        <v>15-20</v>
      </c>
      <c r="R1128" s="6" t="s">
        <v>102</v>
      </c>
      <c r="S1128" s="6">
        <v>3</v>
      </c>
      <c r="T1128" t="s">
        <v>80</v>
      </c>
      <c r="U1128" t="s">
        <v>54</v>
      </c>
      <c r="V1128" t="s">
        <v>81</v>
      </c>
      <c r="W1128" t="s">
        <v>56</v>
      </c>
      <c r="X1128" s="10"/>
      <c r="Y1128" s="10" t="s">
        <v>57</v>
      </c>
      <c r="Z1128" s="10" t="s">
        <v>61</v>
      </c>
      <c r="AC1128" s="11">
        <v>1</v>
      </c>
      <c r="AJ1128" s="12">
        <f t="shared" si="87"/>
        <v>15</v>
      </c>
      <c r="AK1128">
        <f>AJ1128/1.08</f>
        <v>13.888888888888888</v>
      </c>
      <c r="AL1128" s="13">
        <f t="shared" si="88"/>
        <v>1</v>
      </c>
      <c r="AM1128" s="14">
        <v>2.29E-2</v>
      </c>
      <c r="AN1128" s="14">
        <v>2.9580000000000002</v>
      </c>
      <c r="AO1128" s="13">
        <f t="shared" si="90"/>
        <v>68.97844927320179</v>
      </c>
      <c r="AQ1128" s="12">
        <f t="shared" si="89"/>
        <v>2.5000000000000001E-2</v>
      </c>
      <c r="AT1128" s="23"/>
    </row>
    <row r="1129" spans="1:46" ht="12.75" customHeight="1" x14ac:dyDescent="0.2">
      <c r="A1129" s="6">
        <v>56</v>
      </c>
      <c r="B1129" s="6">
        <v>4</v>
      </c>
      <c r="C1129" s="7">
        <v>39876</v>
      </c>
      <c r="D1129" s="6" t="s">
        <v>227</v>
      </c>
      <c r="E1129" s="8" t="s">
        <v>278</v>
      </c>
      <c r="F1129" s="9" t="s">
        <v>279</v>
      </c>
      <c r="G1129" s="9" t="s">
        <v>268</v>
      </c>
      <c r="H1129" s="9" t="s">
        <v>155</v>
      </c>
      <c r="I1129" s="6" t="s">
        <v>49</v>
      </c>
      <c r="J1129" s="6">
        <v>1</v>
      </c>
      <c r="K1129" s="6">
        <v>1</v>
      </c>
      <c r="L1129" s="6" t="s">
        <v>50</v>
      </c>
      <c r="M1129" s="6" t="s">
        <v>269</v>
      </c>
      <c r="N1129" s="6"/>
      <c r="O1129" s="6"/>
      <c r="P1129" s="10">
        <v>16</v>
      </c>
      <c r="Q1129" s="10" t="str">
        <f t="shared" si="86"/>
        <v>15-20</v>
      </c>
      <c r="R1129" s="6" t="s">
        <v>102</v>
      </c>
      <c r="S1129" s="6">
        <v>4</v>
      </c>
      <c r="T1129" t="s">
        <v>53</v>
      </c>
      <c r="U1129" t="s">
        <v>54</v>
      </c>
      <c r="V1129" t="s">
        <v>55</v>
      </c>
      <c r="W1129" t="s">
        <v>56</v>
      </c>
      <c r="X1129" s="10"/>
      <c r="Y1129" s="6" t="s">
        <v>57</v>
      </c>
      <c r="Z1129" s="6" t="s">
        <v>58</v>
      </c>
      <c r="AA1129" s="11">
        <v>1</v>
      </c>
      <c r="AJ1129" s="12">
        <f t="shared" si="87"/>
        <v>2.5</v>
      </c>
      <c r="AL1129" s="13">
        <f t="shared" si="88"/>
        <v>1</v>
      </c>
      <c r="AM1129" s="14">
        <v>9.2999999999999992E-3</v>
      </c>
      <c r="AN1129" s="14">
        <v>3.07</v>
      </c>
      <c r="AO1129" s="13">
        <f t="shared" si="90"/>
        <v>0.15493829594967426</v>
      </c>
      <c r="AQ1129" s="12">
        <f t="shared" si="89"/>
        <v>2.5000000000000001E-2</v>
      </c>
      <c r="AT1129" s="23"/>
    </row>
    <row r="1130" spans="1:46" ht="12.75" customHeight="1" x14ac:dyDescent="0.2">
      <c r="A1130" s="6">
        <v>56</v>
      </c>
      <c r="B1130" s="6">
        <v>4</v>
      </c>
      <c r="C1130" s="7">
        <v>39876</v>
      </c>
      <c r="D1130" s="6" t="s">
        <v>227</v>
      </c>
      <c r="E1130" s="8" t="s">
        <v>278</v>
      </c>
      <c r="F1130" s="9" t="s">
        <v>279</v>
      </c>
      <c r="G1130" s="9" t="s">
        <v>268</v>
      </c>
      <c r="H1130" s="9" t="s">
        <v>155</v>
      </c>
      <c r="I1130" s="6" t="s">
        <v>49</v>
      </c>
      <c r="J1130" s="6">
        <v>1</v>
      </c>
      <c r="K1130" s="6">
        <v>1</v>
      </c>
      <c r="L1130" s="6" t="s">
        <v>50</v>
      </c>
      <c r="M1130" s="6" t="s">
        <v>269</v>
      </c>
      <c r="N1130" s="6"/>
      <c r="O1130" s="6"/>
      <c r="P1130" s="10">
        <v>16</v>
      </c>
      <c r="Q1130" s="10" t="str">
        <f t="shared" si="86"/>
        <v>15-20</v>
      </c>
      <c r="R1130" s="6" t="s">
        <v>102</v>
      </c>
      <c r="S1130" s="6">
        <v>5</v>
      </c>
      <c r="T1130" t="s">
        <v>59</v>
      </c>
      <c r="U1130" t="s">
        <v>54</v>
      </c>
      <c r="V1130" t="s">
        <v>60</v>
      </c>
      <c r="W1130" t="s">
        <v>56</v>
      </c>
      <c r="X1130" s="10"/>
      <c r="Y1130" s="10" t="s">
        <v>57</v>
      </c>
      <c r="Z1130" s="10" t="s">
        <v>61</v>
      </c>
      <c r="AA1130" s="11">
        <v>2</v>
      </c>
      <c r="AB1130" s="30"/>
      <c r="AJ1130" s="12">
        <f t="shared" si="87"/>
        <v>2.5</v>
      </c>
      <c r="AL1130" s="13">
        <f t="shared" si="88"/>
        <v>2</v>
      </c>
      <c r="AM1130" s="14">
        <v>8.6999999999999994E-3</v>
      </c>
      <c r="AN1130" s="14">
        <v>3.202</v>
      </c>
      <c r="AO1130" s="13">
        <f t="shared" si="90"/>
        <v>0.16357734705077065</v>
      </c>
      <c r="AQ1130" s="12">
        <f t="shared" si="89"/>
        <v>0.05</v>
      </c>
      <c r="AT1130" s="23"/>
    </row>
    <row r="1131" spans="1:46" ht="12.75" customHeight="1" x14ac:dyDescent="0.2">
      <c r="A1131" s="6">
        <v>56</v>
      </c>
      <c r="B1131" s="6">
        <v>4</v>
      </c>
      <c r="C1131" s="7">
        <v>39876</v>
      </c>
      <c r="D1131" s="6" t="s">
        <v>227</v>
      </c>
      <c r="E1131" s="8" t="s">
        <v>278</v>
      </c>
      <c r="F1131" s="9" t="s">
        <v>279</v>
      </c>
      <c r="G1131" s="9" t="s">
        <v>268</v>
      </c>
      <c r="H1131" s="9" t="s">
        <v>155</v>
      </c>
      <c r="I1131" s="6" t="s">
        <v>49</v>
      </c>
      <c r="J1131" s="6">
        <v>1</v>
      </c>
      <c r="K1131" s="6">
        <v>1</v>
      </c>
      <c r="L1131" s="6" t="s">
        <v>50</v>
      </c>
      <c r="M1131" s="6" t="s">
        <v>269</v>
      </c>
      <c r="N1131" s="6"/>
      <c r="O1131" s="6"/>
      <c r="P1131" s="10">
        <v>16</v>
      </c>
      <c r="Q1131" s="10" t="str">
        <f t="shared" si="86"/>
        <v>15-20</v>
      </c>
      <c r="R1131" s="6" t="s">
        <v>102</v>
      </c>
      <c r="S1131" s="6">
        <v>6</v>
      </c>
      <c r="T1131" t="s">
        <v>130</v>
      </c>
      <c r="U1131" t="s">
        <v>69</v>
      </c>
      <c r="V1131" t="s">
        <v>70</v>
      </c>
      <c r="W1131" t="s">
        <v>56</v>
      </c>
      <c r="X1131" s="6"/>
      <c r="Y1131" s="10" t="s">
        <v>57</v>
      </c>
      <c r="Z1131" s="10" t="s">
        <v>61</v>
      </c>
      <c r="AB1131" s="11">
        <v>2</v>
      </c>
      <c r="AJ1131" s="12">
        <f t="shared" si="87"/>
        <v>7.5</v>
      </c>
      <c r="AL1131" s="13">
        <f t="shared" si="88"/>
        <v>2</v>
      </c>
      <c r="AM1131" s="14">
        <v>1.9400000000000001E-2</v>
      </c>
      <c r="AN1131" s="14">
        <v>2.8527999999999998</v>
      </c>
      <c r="AO1131" s="13">
        <f t="shared" si="90"/>
        <v>6.0838220437352977</v>
      </c>
      <c r="AQ1131" s="12">
        <f t="shared" si="89"/>
        <v>0.05</v>
      </c>
      <c r="AT1131" s="23"/>
    </row>
    <row r="1132" spans="1:46" ht="12.75" customHeight="1" x14ac:dyDescent="0.2">
      <c r="A1132" s="6">
        <v>56</v>
      </c>
      <c r="B1132" s="6">
        <v>4</v>
      </c>
      <c r="C1132" s="7">
        <v>39876</v>
      </c>
      <c r="D1132" s="6" t="s">
        <v>227</v>
      </c>
      <c r="E1132" s="8" t="s">
        <v>278</v>
      </c>
      <c r="F1132" s="9" t="s">
        <v>279</v>
      </c>
      <c r="G1132" s="9" t="s">
        <v>268</v>
      </c>
      <c r="H1132" s="9" t="s">
        <v>155</v>
      </c>
      <c r="I1132" s="6" t="s">
        <v>49</v>
      </c>
      <c r="J1132" s="6">
        <v>1</v>
      </c>
      <c r="K1132" s="6">
        <v>1</v>
      </c>
      <c r="L1132" s="6" t="s">
        <v>50</v>
      </c>
      <c r="M1132" s="6" t="s">
        <v>269</v>
      </c>
      <c r="N1132" s="6"/>
      <c r="O1132" s="6"/>
      <c r="P1132" s="10">
        <v>16</v>
      </c>
      <c r="Q1132" s="10" t="str">
        <f t="shared" si="86"/>
        <v>15-20</v>
      </c>
      <c r="R1132" s="6" t="s">
        <v>102</v>
      </c>
      <c r="S1132" s="6">
        <v>7</v>
      </c>
      <c r="T1132" t="s">
        <v>68</v>
      </c>
      <c r="U1132" t="s">
        <v>69</v>
      </c>
      <c r="V1132" t="s">
        <v>70</v>
      </c>
      <c r="W1132" t="s">
        <v>56</v>
      </c>
      <c r="X1132" s="10"/>
      <c r="Y1132" s="10" t="s">
        <v>57</v>
      </c>
      <c r="Z1132" s="10" t="s">
        <v>61</v>
      </c>
      <c r="AB1132" s="11">
        <v>1</v>
      </c>
      <c r="AJ1132" s="12">
        <f t="shared" si="87"/>
        <v>7.5</v>
      </c>
      <c r="AL1132" s="13">
        <f t="shared" si="88"/>
        <v>1</v>
      </c>
      <c r="AM1132" s="14">
        <v>1.2800000000000001E-2</v>
      </c>
      <c r="AN1132" s="14">
        <v>3.036</v>
      </c>
      <c r="AO1132" s="13">
        <f t="shared" si="90"/>
        <v>5.8062531280003862</v>
      </c>
      <c r="AQ1132" s="12">
        <f t="shared" si="89"/>
        <v>2.5000000000000001E-2</v>
      </c>
      <c r="AT1132" s="23"/>
    </row>
    <row r="1133" spans="1:46" ht="12.75" customHeight="1" x14ac:dyDescent="0.2">
      <c r="A1133" s="6">
        <v>56</v>
      </c>
      <c r="B1133" s="6">
        <v>4</v>
      </c>
      <c r="C1133" s="7">
        <v>39876</v>
      </c>
      <c r="D1133" s="6" t="s">
        <v>227</v>
      </c>
      <c r="E1133" s="8" t="s">
        <v>278</v>
      </c>
      <c r="F1133" s="9" t="s">
        <v>279</v>
      </c>
      <c r="G1133" s="9" t="s">
        <v>268</v>
      </c>
      <c r="H1133" s="9" t="s">
        <v>155</v>
      </c>
      <c r="I1133" s="6" t="s">
        <v>49</v>
      </c>
      <c r="J1133" s="6">
        <v>1</v>
      </c>
      <c r="K1133" s="6">
        <v>1</v>
      </c>
      <c r="L1133" s="6" t="s">
        <v>50</v>
      </c>
      <c r="M1133" s="6" t="s">
        <v>269</v>
      </c>
      <c r="N1133" s="6"/>
      <c r="O1133" s="6"/>
      <c r="P1133" s="10">
        <v>16</v>
      </c>
      <c r="Q1133" s="10" t="str">
        <f t="shared" si="86"/>
        <v>15-20</v>
      </c>
      <c r="R1133" s="6" t="s">
        <v>102</v>
      </c>
      <c r="S1133" s="6">
        <v>8</v>
      </c>
      <c r="T1133" t="s">
        <v>127</v>
      </c>
      <c r="U1133" t="s">
        <v>69</v>
      </c>
      <c r="V1133" t="s">
        <v>70</v>
      </c>
      <c r="W1133" t="s">
        <v>56</v>
      </c>
      <c r="X1133" s="10"/>
      <c r="Y1133" s="6" t="s">
        <v>57</v>
      </c>
      <c r="Z1133" s="6" t="s">
        <v>58</v>
      </c>
      <c r="AA1133" s="30"/>
      <c r="AB1133" s="11">
        <v>1</v>
      </c>
      <c r="AJ1133" s="12">
        <f t="shared" si="87"/>
        <v>7.5</v>
      </c>
      <c r="AK1133" s="12">
        <f>AJ1133/1.037</f>
        <v>7.232401157184186</v>
      </c>
      <c r="AL1133" s="13">
        <f t="shared" si="88"/>
        <v>1</v>
      </c>
      <c r="AM1133" s="13">
        <v>0</v>
      </c>
      <c r="AN1133" s="13">
        <v>1.0377000000000001</v>
      </c>
      <c r="AO1133" s="13">
        <f t="shared" si="90"/>
        <v>0</v>
      </c>
      <c r="AQ1133" s="12">
        <f t="shared" si="89"/>
        <v>2.5000000000000001E-2</v>
      </c>
      <c r="AT1133" s="23"/>
    </row>
    <row r="1134" spans="1:46" ht="12.75" customHeight="1" x14ac:dyDescent="0.2">
      <c r="A1134" s="6">
        <v>56</v>
      </c>
      <c r="B1134" s="6">
        <v>4</v>
      </c>
      <c r="C1134" s="7">
        <v>39876</v>
      </c>
      <c r="D1134" s="6" t="s">
        <v>227</v>
      </c>
      <c r="E1134" s="8" t="s">
        <v>278</v>
      </c>
      <c r="F1134" s="9" t="s">
        <v>279</v>
      </c>
      <c r="G1134" s="9" t="s">
        <v>268</v>
      </c>
      <c r="H1134" s="9" t="s">
        <v>155</v>
      </c>
      <c r="I1134" s="6" t="s">
        <v>49</v>
      </c>
      <c r="J1134" s="6">
        <v>1</v>
      </c>
      <c r="K1134" s="6">
        <v>1</v>
      </c>
      <c r="L1134" s="6" t="s">
        <v>50</v>
      </c>
      <c r="M1134" s="6" t="s">
        <v>269</v>
      </c>
      <c r="N1134" s="6"/>
      <c r="O1134" s="6"/>
      <c r="P1134" s="10">
        <v>16</v>
      </c>
      <c r="Q1134" s="10" t="str">
        <f t="shared" si="86"/>
        <v>15-20</v>
      </c>
      <c r="R1134" s="6" t="s">
        <v>102</v>
      </c>
      <c r="S1134" s="6">
        <v>9</v>
      </c>
      <c r="T1134" s="19" t="s">
        <v>85</v>
      </c>
      <c r="U1134" s="6" t="s">
        <v>54</v>
      </c>
      <c r="V1134" s="6" t="s">
        <v>86</v>
      </c>
      <c r="W1134" s="6" t="s">
        <v>56</v>
      </c>
      <c r="X1134" s="10"/>
      <c r="Y1134" s="6" t="s">
        <v>57</v>
      </c>
      <c r="Z1134" s="6" t="s">
        <v>61</v>
      </c>
      <c r="AA1134" s="30">
        <v>1</v>
      </c>
      <c r="AJ1134" s="12">
        <f t="shared" si="87"/>
        <v>2.5</v>
      </c>
      <c r="AL1134" s="13">
        <f t="shared" si="88"/>
        <v>1</v>
      </c>
      <c r="AM1134" s="14">
        <v>8.8999999999999999E-3</v>
      </c>
      <c r="AN1134" s="14">
        <v>3</v>
      </c>
      <c r="AO1134" s="13">
        <f t="shared" si="90"/>
        <v>0.13906250000000001</v>
      </c>
      <c r="AQ1134" s="12">
        <f t="shared" si="89"/>
        <v>2.5000000000000001E-2</v>
      </c>
      <c r="AT1134" s="23"/>
    </row>
    <row r="1135" spans="1:46" ht="12.75" customHeight="1" x14ac:dyDescent="0.2">
      <c r="A1135" s="6">
        <v>56</v>
      </c>
      <c r="B1135" s="6">
        <v>4</v>
      </c>
      <c r="C1135" s="7">
        <v>39876</v>
      </c>
      <c r="D1135" s="6" t="s">
        <v>227</v>
      </c>
      <c r="E1135" s="8" t="s">
        <v>278</v>
      </c>
      <c r="F1135" s="9" t="s">
        <v>279</v>
      </c>
      <c r="G1135" s="9" t="s">
        <v>268</v>
      </c>
      <c r="H1135" s="9" t="s">
        <v>155</v>
      </c>
      <c r="I1135" s="6" t="s">
        <v>49</v>
      </c>
      <c r="J1135" s="6">
        <v>1</v>
      </c>
      <c r="K1135" s="6">
        <v>1</v>
      </c>
      <c r="L1135" s="6" t="s">
        <v>50</v>
      </c>
      <c r="M1135" s="6" t="s">
        <v>269</v>
      </c>
      <c r="N1135" s="6"/>
      <c r="O1135" s="6"/>
      <c r="P1135" s="10">
        <v>16</v>
      </c>
      <c r="Q1135" s="10" t="str">
        <f t="shared" si="86"/>
        <v>15-20</v>
      </c>
      <c r="R1135" s="6" t="s">
        <v>102</v>
      </c>
      <c r="S1135" s="6">
        <v>10</v>
      </c>
      <c r="T1135" t="s">
        <v>106</v>
      </c>
      <c r="U1135" t="s">
        <v>54</v>
      </c>
      <c r="V1135" t="s">
        <v>107</v>
      </c>
      <c r="W1135" t="s">
        <v>56</v>
      </c>
      <c r="X1135" s="10"/>
      <c r="Y1135" s="6" t="s">
        <v>57</v>
      </c>
      <c r="Z1135" s="6" t="s">
        <v>61</v>
      </c>
      <c r="AA1135" s="11">
        <v>1</v>
      </c>
      <c r="AJ1135" s="12">
        <f t="shared" si="87"/>
        <v>2.5</v>
      </c>
      <c r="AL1135" s="13">
        <f t="shared" si="88"/>
        <v>1</v>
      </c>
      <c r="AM1135" s="14">
        <v>2.1299999999999999E-2</v>
      </c>
      <c r="AN1135" s="14">
        <v>2.8235000000000001</v>
      </c>
      <c r="AO1135" s="13">
        <f t="shared" si="90"/>
        <v>0.28311522044385118</v>
      </c>
      <c r="AQ1135" s="12">
        <f t="shared" si="89"/>
        <v>2.5000000000000001E-2</v>
      </c>
      <c r="AT1135" s="23"/>
    </row>
    <row r="1136" spans="1:46" ht="12.75" customHeight="1" x14ac:dyDescent="0.2">
      <c r="A1136" s="6">
        <v>57</v>
      </c>
      <c r="B1136" s="6">
        <v>4</v>
      </c>
      <c r="C1136" s="7">
        <v>39876</v>
      </c>
      <c r="D1136" s="6" t="s">
        <v>227</v>
      </c>
      <c r="E1136" s="8" t="s">
        <v>278</v>
      </c>
      <c r="F1136" s="9" t="s">
        <v>279</v>
      </c>
      <c r="G1136" s="9" t="s">
        <v>268</v>
      </c>
      <c r="H1136" s="9" t="s">
        <v>155</v>
      </c>
      <c r="I1136" s="6" t="s">
        <v>49</v>
      </c>
      <c r="J1136" s="6">
        <v>1</v>
      </c>
      <c r="K1136" s="6">
        <v>2</v>
      </c>
      <c r="L1136" s="6" t="s">
        <v>50</v>
      </c>
      <c r="M1136" s="6" t="s">
        <v>269</v>
      </c>
      <c r="N1136" s="6"/>
      <c r="O1136" s="6"/>
      <c r="P1136" s="10">
        <v>16</v>
      </c>
      <c r="Q1136" s="10" t="str">
        <f t="shared" si="86"/>
        <v>15-20</v>
      </c>
      <c r="R1136" s="6" t="s">
        <v>102</v>
      </c>
      <c r="S1136" s="6">
        <v>1</v>
      </c>
      <c r="T1136" t="s">
        <v>131</v>
      </c>
      <c r="U1136" t="s">
        <v>54</v>
      </c>
      <c r="V1136" t="s">
        <v>63</v>
      </c>
      <c r="W1136" t="s">
        <v>56</v>
      </c>
      <c r="X1136" s="10"/>
      <c r="Y1136" s="6" t="s">
        <v>57</v>
      </c>
      <c r="Z1136" s="6" t="s">
        <v>58</v>
      </c>
      <c r="AC1136" s="11">
        <v>20</v>
      </c>
      <c r="AJ1136" s="12">
        <f t="shared" si="87"/>
        <v>15</v>
      </c>
      <c r="AK1136" s="20">
        <f>(AJ1136-1.82)/1.15</f>
        <v>11.460869565217392</v>
      </c>
      <c r="AL1136" s="13">
        <f t="shared" si="88"/>
        <v>20</v>
      </c>
      <c r="AM1136" s="14">
        <v>0.01</v>
      </c>
      <c r="AN1136" s="14">
        <v>3.2080000000000002</v>
      </c>
      <c r="AO1136" s="13">
        <f t="shared" si="90"/>
        <v>59.278985026012037</v>
      </c>
      <c r="AQ1136" s="12">
        <f t="shared" si="89"/>
        <v>0.5</v>
      </c>
      <c r="AT1136" s="23"/>
    </row>
    <row r="1137" spans="1:51" ht="12.75" customHeight="1" x14ac:dyDescent="0.2">
      <c r="A1137" s="6">
        <v>57</v>
      </c>
      <c r="B1137" s="6">
        <v>4</v>
      </c>
      <c r="C1137" s="7">
        <v>39876</v>
      </c>
      <c r="D1137" s="6" t="s">
        <v>227</v>
      </c>
      <c r="E1137" s="8" t="s">
        <v>278</v>
      </c>
      <c r="F1137" s="9" t="s">
        <v>279</v>
      </c>
      <c r="G1137" s="9" t="s">
        <v>268</v>
      </c>
      <c r="H1137" s="9" t="s">
        <v>155</v>
      </c>
      <c r="I1137" s="6" t="s">
        <v>49</v>
      </c>
      <c r="J1137" s="6">
        <v>1</v>
      </c>
      <c r="K1137" s="6">
        <v>2</v>
      </c>
      <c r="L1137" s="6" t="s">
        <v>50</v>
      </c>
      <c r="M1137" s="6" t="s">
        <v>269</v>
      </c>
      <c r="N1137" s="6"/>
      <c r="O1137" s="6"/>
      <c r="P1137" s="10">
        <v>16</v>
      </c>
      <c r="Q1137" s="10" t="str">
        <f t="shared" si="86"/>
        <v>15-20</v>
      </c>
      <c r="R1137" s="6" t="s">
        <v>102</v>
      </c>
      <c r="S1137" s="6">
        <v>2</v>
      </c>
      <c r="T1137" t="s">
        <v>74</v>
      </c>
      <c r="U1137" s="16" t="s">
        <v>75</v>
      </c>
      <c r="V1137" t="s">
        <v>76</v>
      </c>
      <c r="W1137" t="s">
        <v>56</v>
      </c>
      <c r="X1137" s="10"/>
      <c r="Y1137" s="10" t="s">
        <v>77</v>
      </c>
      <c r="Z1137" s="10" t="s">
        <v>64</v>
      </c>
      <c r="AD1137" s="11">
        <v>14</v>
      </c>
      <c r="AJ1137" s="12">
        <f t="shared" si="87"/>
        <v>25</v>
      </c>
      <c r="AL1137" s="13">
        <f t="shared" si="88"/>
        <v>14</v>
      </c>
      <c r="AM1137" s="14">
        <v>2.06E-2</v>
      </c>
      <c r="AN1137" s="14">
        <v>2.8980000000000001</v>
      </c>
      <c r="AO1137" s="13">
        <f t="shared" si="90"/>
        <v>231.79142503651909</v>
      </c>
      <c r="AQ1137" s="12">
        <f t="shared" si="89"/>
        <v>0.35</v>
      </c>
      <c r="AT1137" s="23"/>
    </row>
    <row r="1138" spans="1:51" ht="12.75" customHeight="1" x14ac:dyDescent="0.2">
      <c r="A1138" s="6">
        <v>57</v>
      </c>
      <c r="B1138" s="6">
        <v>4</v>
      </c>
      <c r="C1138" s="7">
        <v>39876</v>
      </c>
      <c r="D1138" s="6" t="s">
        <v>227</v>
      </c>
      <c r="E1138" s="8" t="s">
        <v>278</v>
      </c>
      <c r="F1138" s="9" t="s">
        <v>279</v>
      </c>
      <c r="G1138" s="9" t="s">
        <v>268</v>
      </c>
      <c r="H1138" s="9" t="s">
        <v>155</v>
      </c>
      <c r="I1138" s="6" t="s">
        <v>49</v>
      </c>
      <c r="J1138" s="6">
        <v>1</v>
      </c>
      <c r="K1138" s="6">
        <v>2</v>
      </c>
      <c r="L1138" s="6" t="s">
        <v>50</v>
      </c>
      <c r="M1138" s="6" t="s">
        <v>269</v>
      </c>
      <c r="N1138" s="6"/>
      <c r="O1138" s="6"/>
      <c r="P1138" s="10">
        <v>16</v>
      </c>
      <c r="Q1138" s="10" t="str">
        <f t="shared" si="86"/>
        <v>15-20</v>
      </c>
      <c r="R1138" s="6" t="s">
        <v>102</v>
      </c>
      <c r="S1138" s="6">
        <v>3</v>
      </c>
      <c r="T1138" t="s">
        <v>130</v>
      </c>
      <c r="U1138" t="s">
        <v>69</v>
      </c>
      <c r="V1138" t="s">
        <v>70</v>
      </c>
      <c r="W1138" t="s">
        <v>56</v>
      </c>
      <c r="X1138" s="10"/>
      <c r="Y1138" s="10" t="s">
        <v>57</v>
      </c>
      <c r="Z1138" s="10" t="s">
        <v>61</v>
      </c>
      <c r="AB1138" s="11">
        <v>2</v>
      </c>
      <c r="AJ1138" s="12">
        <f t="shared" si="87"/>
        <v>7.5</v>
      </c>
      <c r="AL1138" s="13">
        <f t="shared" si="88"/>
        <v>2</v>
      </c>
      <c r="AM1138" s="14">
        <v>1.9400000000000001E-2</v>
      </c>
      <c r="AN1138" s="14">
        <v>2.8527999999999998</v>
      </c>
      <c r="AO1138" s="13">
        <f t="shared" si="90"/>
        <v>6.0838220437352977</v>
      </c>
      <c r="AQ1138" s="12">
        <f t="shared" si="89"/>
        <v>0.05</v>
      </c>
      <c r="AT1138" s="23"/>
    </row>
    <row r="1139" spans="1:51" s="18" customFormat="1" ht="12.75" customHeight="1" x14ac:dyDescent="0.2">
      <c r="A1139" s="6">
        <v>57</v>
      </c>
      <c r="B1139" s="6">
        <v>4</v>
      </c>
      <c r="C1139" s="7">
        <v>39876</v>
      </c>
      <c r="D1139" s="6" t="s">
        <v>227</v>
      </c>
      <c r="E1139" s="8" t="s">
        <v>278</v>
      </c>
      <c r="F1139" s="9" t="s">
        <v>279</v>
      </c>
      <c r="G1139" s="9" t="s">
        <v>268</v>
      </c>
      <c r="H1139" s="9" t="s">
        <v>155</v>
      </c>
      <c r="I1139" s="6" t="s">
        <v>49</v>
      </c>
      <c r="J1139" s="6">
        <v>1</v>
      </c>
      <c r="K1139" s="6">
        <v>2</v>
      </c>
      <c r="L1139" s="6" t="s">
        <v>50</v>
      </c>
      <c r="M1139" s="6" t="s">
        <v>269</v>
      </c>
      <c r="N1139" s="6"/>
      <c r="O1139" s="6"/>
      <c r="P1139" s="10">
        <v>16</v>
      </c>
      <c r="Q1139" s="10" t="str">
        <f t="shared" si="86"/>
        <v>15-20</v>
      </c>
      <c r="R1139" s="6" t="s">
        <v>102</v>
      </c>
      <c r="S1139" s="6">
        <v>4</v>
      </c>
      <c r="T1139" t="s">
        <v>118</v>
      </c>
      <c r="U1139" t="s">
        <v>66</v>
      </c>
      <c r="V1139" t="s">
        <v>119</v>
      </c>
      <c r="W1139" t="s">
        <v>56</v>
      </c>
      <c r="X1139" s="10"/>
      <c r="Y1139" s="6" t="s">
        <v>57</v>
      </c>
      <c r="Z1139" s="6" t="s">
        <v>61</v>
      </c>
      <c r="AA1139" s="30">
        <v>2</v>
      </c>
      <c r="AB1139" s="11"/>
      <c r="AC1139" s="11"/>
      <c r="AD1139" s="11"/>
      <c r="AE1139" s="11"/>
      <c r="AF1139" s="11"/>
      <c r="AG1139" s="11"/>
      <c r="AH1139" s="11"/>
      <c r="AI1139" s="11"/>
      <c r="AJ1139" s="12">
        <f t="shared" si="87"/>
        <v>2.5</v>
      </c>
      <c r="AK1139" s="12"/>
      <c r="AL1139" s="13">
        <f t="shared" si="88"/>
        <v>2</v>
      </c>
      <c r="AM1139" s="14">
        <v>2.5999999999999999E-2</v>
      </c>
      <c r="AN1139" s="14">
        <v>2.87</v>
      </c>
      <c r="AO1139" s="13">
        <f t="shared" si="90"/>
        <v>0.3606294361612184</v>
      </c>
      <c r="AP1139" s="13"/>
      <c r="AQ1139" s="12">
        <f t="shared" si="89"/>
        <v>0.05</v>
      </c>
      <c r="AR1139" s="12"/>
      <c r="AS1139" s="12"/>
      <c r="AT1139" s="23"/>
      <c r="AU1139" s="12"/>
      <c r="AV1139" s="12"/>
      <c r="AW1139" s="12"/>
      <c r="AX1139" s="12"/>
      <c r="AY1139" s="12"/>
    </row>
    <row r="1140" spans="1:51" ht="12.75" customHeight="1" x14ac:dyDescent="0.2">
      <c r="A1140" s="6">
        <v>57</v>
      </c>
      <c r="B1140" s="6">
        <v>4</v>
      </c>
      <c r="C1140" s="7">
        <v>39876</v>
      </c>
      <c r="D1140" s="6" t="s">
        <v>227</v>
      </c>
      <c r="E1140" s="8" t="s">
        <v>278</v>
      </c>
      <c r="F1140" s="9" t="s">
        <v>279</v>
      </c>
      <c r="G1140" s="9" t="s">
        <v>268</v>
      </c>
      <c r="H1140" s="9" t="s">
        <v>155</v>
      </c>
      <c r="I1140" s="6" t="s">
        <v>49</v>
      </c>
      <c r="J1140" s="6">
        <v>1</v>
      </c>
      <c r="K1140" s="6">
        <v>2</v>
      </c>
      <c r="L1140" s="6" t="s">
        <v>50</v>
      </c>
      <c r="M1140" s="6" t="s">
        <v>269</v>
      </c>
      <c r="N1140" s="6"/>
      <c r="O1140" s="6"/>
      <c r="P1140" s="10">
        <v>16</v>
      </c>
      <c r="Q1140" s="10" t="str">
        <f t="shared" si="86"/>
        <v>15-20</v>
      </c>
      <c r="R1140" s="6" t="s">
        <v>102</v>
      </c>
      <c r="S1140" s="6">
        <v>5</v>
      </c>
      <c r="T1140" t="s">
        <v>53</v>
      </c>
      <c r="U1140" t="s">
        <v>54</v>
      </c>
      <c r="V1140" t="s">
        <v>55</v>
      </c>
      <c r="W1140" t="s">
        <v>56</v>
      </c>
      <c r="X1140" s="10"/>
      <c r="Y1140" s="6" t="s">
        <v>57</v>
      </c>
      <c r="Z1140" s="6" t="s">
        <v>58</v>
      </c>
      <c r="AA1140" s="11">
        <v>1</v>
      </c>
      <c r="AB1140" s="11">
        <v>1</v>
      </c>
      <c r="AJ1140" s="12">
        <f t="shared" si="87"/>
        <v>5</v>
      </c>
      <c r="AL1140" s="13">
        <f t="shared" si="88"/>
        <v>2</v>
      </c>
      <c r="AM1140" s="14">
        <v>9.2999999999999992E-3</v>
      </c>
      <c r="AN1140" s="14">
        <v>3.07</v>
      </c>
      <c r="AO1140" s="13">
        <f t="shared" si="90"/>
        <v>1.3011305135240103</v>
      </c>
      <c r="AQ1140" s="12">
        <f t="shared" si="89"/>
        <v>0.05</v>
      </c>
      <c r="AT1140" s="23"/>
    </row>
    <row r="1141" spans="1:51" ht="12.75" customHeight="1" x14ac:dyDescent="0.2">
      <c r="A1141" s="6">
        <v>57</v>
      </c>
      <c r="B1141" s="6">
        <v>4</v>
      </c>
      <c r="C1141" s="7">
        <v>39876</v>
      </c>
      <c r="D1141" s="6" t="s">
        <v>227</v>
      </c>
      <c r="E1141" s="8" t="s">
        <v>278</v>
      </c>
      <c r="F1141" s="9" t="s">
        <v>279</v>
      </c>
      <c r="G1141" s="9" t="s">
        <v>268</v>
      </c>
      <c r="H1141" s="9" t="s">
        <v>155</v>
      </c>
      <c r="I1141" s="6" t="s">
        <v>49</v>
      </c>
      <c r="J1141" s="6">
        <v>1</v>
      </c>
      <c r="K1141" s="6">
        <v>2</v>
      </c>
      <c r="L1141" s="6" t="s">
        <v>50</v>
      </c>
      <c r="M1141" s="6" t="s">
        <v>269</v>
      </c>
      <c r="N1141" s="6"/>
      <c r="O1141" s="6"/>
      <c r="P1141" s="10">
        <v>16</v>
      </c>
      <c r="Q1141" s="10" t="str">
        <f t="shared" si="86"/>
        <v>15-20</v>
      </c>
      <c r="R1141" s="6" t="s">
        <v>102</v>
      </c>
      <c r="S1141" s="6">
        <v>6</v>
      </c>
      <c r="T1141" t="s">
        <v>59</v>
      </c>
      <c r="U1141" t="s">
        <v>54</v>
      </c>
      <c r="V1141" t="s">
        <v>60</v>
      </c>
      <c r="W1141" t="s">
        <v>56</v>
      </c>
      <c r="X1141" s="10"/>
      <c r="Y1141" s="10" t="s">
        <v>57</v>
      </c>
      <c r="Z1141" s="10" t="s">
        <v>61</v>
      </c>
      <c r="AA1141" s="11">
        <v>1</v>
      </c>
      <c r="AJ1141" s="12">
        <f t="shared" si="87"/>
        <v>2.5</v>
      </c>
      <c r="AL1141" s="13">
        <f t="shared" si="88"/>
        <v>1</v>
      </c>
      <c r="AM1141" s="14">
        <v>8.6999999999999994E-3</v>
      </c>
      <c r="AN1141" s="14">
        <v>3.202</v>
      </c>
      <c r="AO1141" s="13">
        <f t="shared" si="90"/>
        <v>0.16357734705077065</v>
      </c>
      <c r="AQ1141" s="12">
        <f t="shared" si="89"/>
        <v>2.5000000000000001E-2</v>
      </c>
      <c r="AT1141" s="23"/>
    </row>
    <row r="1142" spans="1:51" ht="12.75" customHeight="1" x14ac:dyDescent="0.2">
      <c r="A1142" s="6">
        <v>57</v>
      </c>
      <c r="B1142" s="6">
        <v>4</v>
      </c>
      <c r="C1142" s="7">
        <v>39876</v>
      </c>
      <c r="D1142" s="6" t="s">
        <v>227</v>
      </c>
      <c r="E1142" s="8" t="s">
        <v>278</v>
      </c>
      <c r="F1142" s="9" t="s">
        <v>279</v>
      </c>
      <c r="G1142" s="9" t="s">
        <v>268</v>
      </c>
      <c r="H1142" s="9" t="s">
        <v>155</v>
      </c>
      <c r="I1142" s="6" t="s">
        <v>49</v>
      </c>
      <c r="J1142" s="6">
        <v>1</v>
      </c>
      <c r="K1142" s="6">
        <v>2</v>
      </c>
      <c r="L1142" s="6" t="s">
        <v>50</v>
      </c>
      <c r="M1142" s="6" t="s">
        <v>269</v>
      </c>
      <c r="N1142" s="6"/>
      <c r="O1142" s="6"/>
      <c r="P1142" s="10">
        <v>16</v>
      </c>
      <c r="Q1142" s="10" t="str">
        <f t="shared" si="86"/>
        <v>15-20</v>
      </c>
      <c r="R1142" s="6" t="s">
        <v>102</v>
      </c>
      <c r="S1142" s="6">
        <v>7</v>
      </c>
      <c r="T1142" t="s">
        <v>127</v>
      </c>
      <c r="U1142" t="s">
        <v>69</v>
      </c>
      <c r="V1142" t="s">
        <v>70</v>
      </c>
      <c r="W1142" t="s">
        <v>56</v>
      </c>
      <c r="X1142" s="10"/>
      <c r="Y1142" s="6" t="s">
        <v>57</v>
      </c>
      <c r="Z1142" s="6" t="s">
        <v>58</v>
      </c>
      <c r="AC1142" s="11">
        <v>2</v>
      </c>
      <c r="AJ1142" s="12">
        <f t="shared" si="87"/>
        <v>15</v>
      </c>
      <c r="AK1142" s="12">
        <f>AJ1142/1.037</f>
        <v>14.464802314368372</v>
      </c>
      <c r="AL1142" s="13">
        <f t="shared" si="88"/>
        <v>2</v>
      </c>
      <c r="AM1142" s="13">
        <v>0</v>
      </c>
      <c r="AN1142" s="13">
        <v>1.0377000000000001</v>
      </c>
      <c r="AO1142" s="13">
        <f t="shared" si="90"/>
        <v>0</v>
      </c>
      <c r="AQ1142" s="12">
        <f t="shared" si="89"/>
        <v>0.05</v>
      </c>
      <c r="AT1142" s="23"/>
    </row>
    <row r="1143" spans="1:51" ht="12.75" customHeight="1" x14ac:dyDescent="0.2">
      <c r="A1143" s="6">
        <v>57</v>
      </c>
      <c r="B1143" s="6">
        <v>4</v>
      </c>
      <c r="C1143" s="7">
        <v>39876</v>
      </c>
      <c r="D1143" s="6" t="s">
        <v>227</v>
      </c>
      <c r="E1143" s="8" t="s">
        <v>278</v>
      </c>
      <c r="F1143" s="9" t="s">
        <v>279</v>
      </c>
      <c r="G1143" s="9" t="s">
        <v>268</v>
      </c>
      <c r="H1143" s="9" t="s">
        <v>155</v>
      </c>
      <c r="I1143" s="6" t="s">
        <v>49</v>
      </c>
      <c r="J1143" s="6">
        <v>1</v>
      </c>
      <c r="K1143" s="6">
        <v>2</v>
      </c>
      <c r="L1143" s="6" t="s">
        <v>50</v>
      </c>
      <c r="M1143" s="6" t="s">
        <v>269</v>
      </c>
      <c r="N1143" s="6"/>
      <c r="O1143" s="6"/>
      <c r="P1143" s="10">
        <v>16</v>
      </c>
      <c r="Q1143" s="10" t="str">
        <f t="shared" si="86"/>
        <v>15-20</v>
      </c>
      <c r="R1143" s="6" t="s">
        <v>102</v>
      </c>
      <c r="S1143" s="6">
        <v>8</v>
      </c>
      <c r="T1143" t="s">
        <v>106</v>
      </c>
      <c r="U1143" t="s">
        <v>54</v>
      </c>
      <c r="V1143" t="s">
        <v>107</v>
      </c>
      <c r="W1143" t="s">
        <v>56</v>
      </c>
      <c r="X1143" s="10"/>
      <c r="Y1143" s="6" t="s">
        <v>57</v>
      </c>
      <c r="Z1143" s="6" t="s">
        <v>61</v>
      </c>
      <c r="AA1143" s="11">
        <v>1</v>
      </c>
      <c r="AB1143" s="30"/>
      <c r="AJ1143" s="12">
        <f t="shared" si="87"/>
        <v>2.5</v>
      </c>
      <c r="AL1143" s="13">
        <f t="shared" si="88"/>
        <v>1</v>
      </c>
      <c r="AM1143" s="14">
        <v>2.1299999999999999E-2</v>
      </c>
      <c r="AN1143" s="14">
        <v>2.8235000000000001</v>
      </c>
      <c r="AO1143" s="13">
        <f t="shared" si="90"/>
        <v>0.28311522044385118</v>
      </c>
      <c r="AQ1143" s="12">
        <f t="shared" si="89"/>
        <v>2.5000000000000001E-2</v>
      </c>
      <c r="AT1143" s="23"/>
    </row>
    <row r="1144" spans="1:51" ht="12.75" customHeight="1" x14ac:dyDescent="0.2">
      <c r="A1144" s="6">
        <v>57</v>
      </c>
      <c r="B1144" s="6">
        <v>4</v>
      </c>
      <c r="C1144" s="7">
        <v>39876</v>
      </c>
      <c r="D1144" s="6" t="s">
        <v>227</v>
      </c>
      <c r="E1144" s="8" t="s">
        <v>278</v>
      </c>
      <c r="F1144" s="9" t="s">
        <v>279</v>
      </c>
      <c r="G1144" s="9" t="s">
        <v>268</v>
      </c>
      <c r="H1144" s="9" t="s">
        <v>155</v>
      </c>
      <c r="I1144" s="6" t="s">
        <v>49</v>
      </c>
      <c r="J1144" s="6">
        <v>1</v>
      </c>
      <c r="K1144" s="6">
        <v>2</v>
      </c>
      <c r="L1144" s="6" t="s">
        <v>50</v>
      </c>
      <c r="M1144" s="6" t="s">
        <v>269</v>
      </c>
      <c r="N1144" s="6"/>
      <c r="O1144" s="6"/>
      <c r="P1144" s="10">
        <v>16</v>
      </c>
      <c r="Q1144" s="10" t="str">
        <f t="shared" si="86"/>
        <v>15-20</v>
      </c>
      <c r="R1144" s="6" t="s">
        <v>102</v>
      </c>
      <c r="S1144" s="6">
        <v>9</v>
      </c>
      <c r="T1144" s="19" t="s">
        <v>85</v>
      </c>
      <c r="U1144" s="6" t="s">
        <v>54</v>
      </c>
      <c r="V1144" s="6" t="s">
        <v>86</v>
      </c>
      <c r="W1144" s="6" t="s">
        <v>56</v>
      </c>
      <c r="X1144" s="10"/>
      <c r="Y1144" s="6" t="s">
        <v>57</v>
      </c>
      <c r="Z1144" s="6" t="s">
        <v>61</v>
      </c>
      <c r="AA1144" s="11">
        <v>1</v>
      </c>
      <c r="AJ1144" s="12">
        <f t="shared" si="87"/>
        <v>2.5</v>
      </c>
      <c r="AL1144" s="13">
        <f t="shared" si="88"/>
        <v>1</v>
      </c>
      <c r="AM1144" s="14">
        <v>8.8999999999999999E-3</v>
      </c>
      <c r="AN1144" s="14">
        <v>3</v>
      </c>
      <c r="AO1144" s="13">
        <f t="shared" si="90"/>
        <v>0.13906250000000001</v>
      </c>
      <c r="AQ1144" s="12">
        <f t="shared" si="89"/>
        <v>2.5000000000000001E-2</v>
      </c>
      <c r="AT1144" s="23"/>
    </row>
    <row r="1145" spans="1:51" ht="12.75" customHeight="1" x14ac:dyDescent="0.2">
      <c r="A1145" s="6">
        <v>58</v>
      </c>
      <c r="B1145" s="6">
        <v>4</v>
      </c>
      <c r="C1145" s="7">
        <v>39876</v>
      </c>
      <c r="D1145" s="6" t="s">
        <v>227</v>
      </c>
      <c r="E1145" s="8" t="s">
        <v>278</v>
      </c>
      <c r="F1145" s="9" t="s">
        <v>279</v>
      </c>
      <c r="G1145" s="9" t="s">
        <v>268</v>
      </c>
      <c r="H1145" s="9" t="s">
        <v>155</v>
      </c>
      <c r="I1145" s="6" t="s">
        <v>49</v>
      </c>
      <c r="J1145" s="6">
        <v>1</v>
      </c>
      <c r="K1145" s="6">
        <v>3</v>
      </c>
      <c r="L1145" s="6" t="s">
        <v>50</v>
      </c>
      <c r="M1145" s="6" t="s">
        <v>269</v>
      </c>
      <c r="N1145" s="6"/>
      <c r="O1145" s="6"/>
      <c r="P1145" s="10">
        <v>16</v>
      </c>
      <c r="Q1145" s="10" t="str">
        <f t="shared" si="86"/>
        <v>15-20</v>
      </c>
      <c r="R1145" s="6" t="s">
        <v>52</v>
      </c>
      <c r="S1145" s="6">
        <v>1</v>
      </c>
      <c r="T1145" t="s">
        <v>127</v>
      </c>
      <c r="U1145" t="s">
        <v>69</v>
      </c>
      <c r="V1145" t="s">
        <v>70</v>
      </c>
      <c r="W1145" t="s">
        <v>56</v>
      </c>
      <c r="X1145" s="10"/>
      <c r="Y1145" s="6" t="s">
        <v>57</v>
      </c>
      <c r="Z1145" s="6" t="s">
        <v>58</v>
      </c>
      <c r="AB1145" s="11">
        <v>2</v>
      </c>
      <c r="AC1145" s="11">
        <v>3</v>
      </c>
      <c r="AJ1145" s="12">
        <f t="shared" si="87"/>
        <v>12</v>
      </c>
      <c r="AK1145" s="12">
        <f>AJ1145/1.037</f>
        <v>11.571841851494698</v>
      </c>
      <c r="AL1145" s="13">
        <f t="shared" si="88"/>
        <v>5</v>
      </c>
      <c r="AM1145" s="13">
        <v>0</v>
      </c>
      <c r="AN1145" s="13">
        <v>1.0377000000000001</v>
      </c>
      <c r="AO1145" s="13">
        <f t="shared" si="90"/>
        <v>0</v>
      </c>
      <c r="AQ1145" s="12">
        <f t="shared" si="89"/>
        <v>0.125</v>
      </c>
      <c r="AT1145" s="23"/>
    </row>
    <row r="1146" spans="1:51" ht="12.75" customHeight="1" x14ac:dyDescent="0.2">
      <c r="A1146" s="6">
        <v>58</v>
      </c>
      <c r="B1146" s="6">
        <v>4</v>
      </c>
      <c r="C1146" s="7">
        <v>39876</v>
      </c>
      <c r="D1146" s="6" t="s">
        <v>227</v>
      </c>
      <c r="E1146" s="8" t="s">
        <v>278</v>
      </c>
      <c r="F1146" s="9" t="s">
        <v>279</v>
      </c>
      <c r="G1146" s="9" t="s">
        <v>268</v>
      </c>
      <c r="H1146" s="9" t="s">
        <v>155</v>
      </c>
      <c r="I1146" s="6" t="s">
        <v>49</v>
      </c>
      <c r="J1146" s="6">
        <v>1</v>
      </c>
      <c r="K1146" s="6">
        <v>3</v>
      </c>
      <c r="L1146" s="6" t="s">
        <v>50</v>
      </c>
      <c r="M1146" s="6" t="s">
        <v>269</v>
      </c>
      <c r="N1146" s="6"/>
      <c r="O1146" s="6"/>
      <c r="P1146" s="10">
        <v>16</v>
      </c>
      <c r="Q1146" s="10" t="str">
        <f t="shared" si="86"/>
        <v>15-20</v>
      </c>
      <c r="R1146" s="6" t="s">
        <v>52</v>
      </c>
      <c r="S1146" s="6">
        <v>2</v>
      </c>
      <c r="T1146" t="s">
        <v>53</v>
      </c>
      <c r="U1146" t="s">
        <v>54</v>
      </c>
      <c r="V1146" t="s">
        <v>55</v>
      </c>
      <c r="W1146" t="s">
        <v>56</v>
      </c>
      <c r="X1146" s="10"/>
      <c r="Y1146" s="6" t="s">
        <v>57</v>
      </c>
      <c r="Z1146" s="6" t="s">
        <v>58</v>
      </c>
      <c r="AA1146" s="11">
        <v>1</v>
      </c>
      <c r="AB1146" s="11">
        <v>1</v>
      </c>
      <c r="AJ1146" s="12">
        <f t="shared" si="87"/>
        <v>5</v>
      </c>
      <c r="AL1146" s="13">
        <f t="shared" si="88"/>
        <v>2</v>
      </c>
      <c r="AM1146" s="14">
        <v>9.2999999999999992E-3</v>
      </c>
      <c r="AN1146" s="14">
        <v>3.07</v>
      </c>
      <c r="AO1146" s="13">
        <f t="shared" si="90"/>
        <v>1.3011305135240103</v>
      </c>
      <c r="AQ1146" s="12">
        <f t="shared" si="89"/>
        <v>0.05</v>
      </c>
      <c r="AT1146" s="23"/>
    </row>
    <row r="1147" spans="1:51" ht="12.75" customHeight="1" x14ac:dyDescent="0.2">
      <c r="A1147" s="6">
        <v>58</v>
      </c>
      <c r="B1147" s="6">
        <v>4</v>
      </c>
      <c r="C1147" s="7">
        <v>39876</v>
      </c>
      <c r="D1147" s="6" t="s">
        <v>227</v>
      </c>
      <c r="E1147" s="8" t="s">
        <v>278</v>
      </c>
      <c r="F1147" s="9" t="s">
        <v>279</v>
      </c>
      <c r="G1147" s="9" t="s">
        <v>268</v>
      </c>
      <c r="H1147" s="9" t="s">
        <v>155</v>
      </c>
      <c r="I1147" s="6" t="s">
        <v>49</v>
      </c>
      <c r="J1147" s="6">
        <v>1</v>
      </c>
      <c r="K1147" s="6">
        <v>3</v>
      </c>
      <c r="L1147" s="6" t="s">
        <v>50</v>
      </c>
      <c r="M1147" s="6" t="s">
        <v>269</v>
      </c>
      <c r="N1147" s="6"/>
      <c r="O1147" s="6"/>
      <c r="P1147" s="10">
        <v>16</v>
      </c>
      <c r="Q1147" s="10" t="str">
        <f t="shared" si="86"/>
        <v>15-20</v>
      </c>
      <c r="R1147" s="6" t="s">
        <v>52</v>
      </c>
      <c r="S1147" s="6">
        <v>3</v>
      </c>
      <c r="T1147" t="s">
        <v>59</v>
      </c>
      <c r="U1147" t="s">
        <v>54</v>
      </c>
      <c r="V1147" t="s">
        <v>60</v>
      </c>
      <c r="W1147" t="s">
        <v>56</v>
      </c>
      <c r="X1147" s="10"/>
      <c r="Y1147" s="10" t="s">
        <v>57</v>
      </c>
      <c r="Z1147" s="10" t="s">
        <v>61</v>
      </c>
      <c r="AA1147" s="30">
        <v>1</v>
      </c>
      <c r="AJ1147" s="12">
        <f t="shared" si="87"/>
        <v>2.5</v>
      </c>
      <c r="AL1147" s="13">
        <f t="shared" si="88"/>
        <v>1</v>
      </c>
      <c r="AM1147" s="14">
        <v>8.6999999999999994E-3</v>
      </c>
      <c r="AN1147" s="14">
        <v>3.202</v>
      </c>
      <c r="AO1147" s="13">
        <f t="shared" si="90"/>
        <v>0.16357734705077065</v>
      </c>
      <c r="AQ1147" s="12">
        <f t="shared" si="89"/>
        <v>2.5000000000000001E-2</v>
      </c>
      <c r="AT1147" s="23"/>
    </row>
    <row r="1148" spans="1:51" ht="12.75" customHeight="1" x14ac:dyDescent="0.2">
      <c r="A1148" s="6">
        <v>58</v>
      </c>
      <c r="B1148" s="6">
        <v>4</v>
      </c>
      <c r="C1148" s="7">
        <v>39876</v>
      </c>
      <c r="D1148" s="6" t="s">
        <v>227</v>
      </c>
      <c r="E1148" s="8" t="s">
        <v>278</v>
      </c>
      <c r="F1148" s="9" t="s">
        <v>279</v>
      </c>
      <c r="G1148" s="9" t="s">
        <v>268</v>
      </c>
      <c r="H1148" s="9" t="s">
        <v>155</v>
      </c>
      <c r="I1148" s="6" t="s">
        <v>49</v>
      </c>
      <c r="J1148" s="6">
        <v>1</v>
      </c>
      <c r="K1148" s="6">
        <v>3</v>
      </c>
      <c r="L1148" s="6" t="s">
        <v>50</v>
      </c>
      <c r="M1148" s="6" t="s">
        <v>269</v>
      </c>
      <c r="N1148" s="6"/>
      <c r="O1148" s="6"/>
      <c r="P1148" s="10">
        <v>16</v>
      </c>
      <c r="Q1148" s="10" t="str">
        <f t="shared" si="86"/>
        <v>15-20</v>
      </c>
      <c r="R1148" s="6" t="s">
        <v>52</v>
      </c>
      <c r="S1148" s="6">
        <v>4</v>
      </c>
      <c r="T1148" s="16" t="s">
        <v>71</v>
      </c>
      <c r="U1148" s="6" t="s">
        <v>72</v>
      </c>
      <c r="V1148" s="16" t="s">
        <v>73</v>
      </c>
      <c r="W1148" s="16" t="s">
        <v>56</v>
      </c>
      <c r="X1148" s="10"/>
      <c r="Y1148" s="6" t="s">
        <v>57</v>
      </c>
      <c r="Z1148" s="6" t="s">
        <v>61</v>
      </c>
      <c r="AA1148" s="11">
        <v>1</v>
      </c>
      <c r="AJ1148" s="12">
        <f t="shared" si="87"/>
        <v>2.5</v>
      </c>
      <c r="AL1148" s="13">
        <f t="shared" si="88"/>
        <v>1</v>
      </c>
      <c r="AM1148" s="14">
        <v>2.5100000000000001E-2</v>
      </c>
      <c r="AN1148" s="14">
        <v>3.0760000000000001</v>
      </c>
      <c r="AO1148" s="13">
        <f t="shared" si="90"/>
        <v>0.42047210410157781</v>
      </c>
      <c r="AQ1148" s="12">
        <f t="shared" si="89"/>
        <v>2.5000000000000001E-2</v>
      </c>
      <c r="AT1148" s="23"/>
    </row>
    <row r="1149" spans="1:51" ht="12.75" customHeight="1" x14ac:dyDescent="0.2">
      <c r="A1149" s="6">
        <v>58</v>
      </c>
      <c r="B1149" s="6">
        <v>4</v>
      </c>
      <c r="C1149" s="7">
        <v>39876</v>
      </c>
      <c r="D1149" s="6" t="s">
        <v>227</v>
      </c>
      <c r="E1149" s="8" t="s">
        <v>278</v>
      </c>
      <c r="F1149" s="9" t="s">
        <v>279</v>
      </c>
      <c r="G1149" s="9" t="s">
        <v>268</v>
      </c>
      <c r="H1149" s="9" t="s">
        <v>155</v>
      </c>
      <c r="I1149" s="6" t="s">
        <v>49</v>
      </c>
      <c r="J1149" s="6">
        <v>1</v>
      </c>
      <c r="K1149" s="6">
        <v>3</v>
      </c>
      <c r="L1149" s="6" t="s">
        <v>50</v>
      </c>
      <c r="M1149" s="6" t="s">
        <v>269</v>
      </c>
      <c r="N1149" s="6"/>
      <c r="O1149" s="6"/>
      <c r="P1149" s="10">
        <v>16</v>
      </c>
      <c r="Q1149" s="10" t="str">
        <f t="shared" si="86"/>
        <v>15-20</v>
      </c>
      <c r="R1149" s="6" t="s">
        <v>52</v>
      </c>
      <c r="S1149" s="6">
        <v>5</v>
      </c>
      <c r="T1149" t="s">
        <v>74</v>
      </c>
      <c r="U1149" s="16" t="s">
        <v>75</v>
      </c>
      <c r="V1149" t="s">
        <v>76</v>
      </c>
      <c r="W1149" t="s">
        <v>56</v>
      </c>
      <c r="X1149" s="10"/>
      <c r="Y1149" s="10" t="s">
        <v>77</v>
      </c>
      <c r="Z1149" s="10" t="s">
        <v>64</v>
      </c>
      <c r="AD1149" s="11">
        <v>4</v>
      </c>
      <c r="AJ1149" s="12">
        <f t="shared" si="87"/>
        <v>25</v>
      </c>
      <c r="AL1149" s="13">
        <f t="shared" si="88"/>
        <v>4</v>
      </c>
      <c r="AM1149" s="14">
        <v>2.06E-2</v>
      </c>
      <c r="AN1149" s="14">
        <v>2.8980000000000001</v>
      </c>
      <c r="AO1149" s="13">
        <f t="shared" si="90"/>
        <v>231.79142503651909</v>
      </c>
      <c r="AQ1149" s="12">
        <f t="shared" si="89"/>
        <v>0.1</v>
      </c>
      <c r="AT1149" s="23"/>
    </row>
    <row r="1150" spans="1:51" ht="12.75" customHeight="1" x14ac:dyDescent="0.2">
      <c r="A1150" s="6">
        <v>58</v>
      </c>
      <c r="B1150" s="6">
        <v>4</v>
      </c>
      <c r="C1150" s="7">
        <v>39876</v>
      </c>
      <c r="D1150" s="6" t="s">
        <v>227</v>
      </c>
      <c r="E1150" s="8" t="s">
        <v>278</v>
      </c>
      <c r="F1150" s="9" t="s">
        <v>279</v>
      </c>
      <c r="G1150" s="9" t="s">
        <v>268</v>
      </c>
      <c r="H1150" s="9" t="s">
        <v>155</v>
      </c>
      <c r="I1150" s="6" t="s">
        <v>49</v>
      </c>
      <c r="J1150" s="6">
        <v>1</v>
      </c>
      <c r="K1150" s="6">
        <v>3</v>
      </c>
      <c r="L1150" s="6" t="s">
        <v>50</v>
      </c>
      <c r="M1150" s="6" t="s">
        <v>269</v>
      </c>
      <c r="N1150" s="6"/>
      <c r="O1150" s="6"/>
      <c r="P1150" s="10">
        <v>16</v>
      </c>
      <c r="Q1150" s="10" t="str">
        <f t="shared" si="86"/>
        <v>15-20</v>
      </c>
      <c r="R1150" s="6" t="s">
        <v>52</v>
      </c>
      <c r="S1150" s="6">
        <v>6</v>
      </c>
      <c r="T1150" s="20" t="s">
        <v>280</v>
      </c>
      <c r="U1150" s="10" t="s">
        <v>195</v>
      </c>
      <c r="V1150" s="10" t="s">
        <v>105</v>
      </c>
      <c r="W1150" s="10" t="s">
        <v>56</v>
      </c>
      <c r="X1150" s="10"/>
      <c r="Y1150" s="10" t="s">
        <v>57</v>
      </c>
      <c r="Z1150" s="10" t="s">
        <v>61</v>
      </c>
      <c r="AA1150" s="11">
        <v>1</v>
      </c>
      <c r="AJ1150" s="12">
        <f t="shared" si="87"/>
        <v>2.5</v>
      </c>
      <c r="AL1150" s="13">
        <f t="shared" si="88"/>
        <v>1</v>
      </c>
      <c r="AM1150" s="14">
        <v>1.1900000000000001E-2</v>
      </c>
      <c r="AN1150" s="14">
        <v>2.9950000000000001</v>
      </c>
      <c r="AO1150" s="13">
        <f t="shared" si="90"/>
        <v>0.18508758437136788</v>
      </c>
      <c r="AQ1150" s="12">
        <f t="shared" si="89"/>
        <v>2.5000000000000001E-2</v>
      </c>
      <c r="AS1150" s="22"/>
      <c r="AT1150" s="23"/>
    </row>
    <row r="1151" spans="1:51" ht="12.75" customHeight="1" x14ac:dyDescent="0.2">
      <c r="A1151" s="6">
        <v>59</v>
      </c>
      <c r="B1151" s="6">
        <v>4</v>
      </c>
      <c r="C1151" s="7">
        <v>39876</v>
      </c>
      <c r="D1151" s="6" t="s">
        <v>227</v>
      </c>
      <c r="E1151" s="8" t="s">
        <v>278</v>
      </c>
      <c r="F1151" s="9" t="s">
        <v>279</v>
      </c>
      <c r="G1151" s="9" t="s">
        <v>268</v>
      </c>
      <c r="H1151" s="9" t="s">
        <v>155</v>
      </c>
      <c r="I1151" s="6" t="s">
        <v>49</v>
      </c>
      <c r="J1151" s="6">
        <v>1</v>
      </c>
      <c r="K1151" s="6">
        <v>4</v>
      </c>
      <c r="L1151" s="6" t="s">
        <v>50</v>
      </c>
      <c r="M1151" s="6" t="s">
        <v>269</v>
      </c>
      <c r="N1151" s="6"/>
      <c r="O1151" s="6"/>
      <c r="P1151" s="10">
        <v>16</v>
      </c>
      <c r="Q1151" s="10" t="str">
        <f t="shared" si="86"/>
        <v>15-20</v>
      </c>
      <c r="R1151" s="6" t="s">
        <v>52</v>
      </c>
      <c r="S1151" s="6">
        <v>1</v>
      </c>
      <c r="T1151" t="s">
        <v>74</v>
      </c>
      <c r="U1151" s="16" t="s">
        <v>75</v>
      </c>
      <c r="V1151" t="s">
        <v>76</v>
      </c>
      <c r="W1151" t="s">
        <v>56</v>
      </c>
      <c r="X1151" s="10"/>
      <c r="Y1151" s="10" t="s">
        <v>77</v>
      </c>
      <c r="Z1151" s="10" t="s">
        <v>64</v>
      </c>
      <c r="AD1151" s="11">
        <v>8</v>
      </c>
      <c r="AJ1151" s="12">
        <f t="shared" si="87"/>
        <v>25</v>
      </c>
      <c r="AL1151" s="13">
        <f t="shared" si="88"/>
        <v>8</v>
      </c>
      <c r="AM1151" s="14">
        <v>2.06E-2</v>
      </c>
      <c r="AN1151" s="14">
        <v>2.8980000000000001</v>
      </c>
      <c r="AO1151" s="13">
        <f t="shared" si="90"/>
        <v>231.79142503651909</v>
      </c>
      <c r="AQ1151" s="12">
        <f t="shared" si="89"/>
        <v>0.2</v>
      </c>
      <c r="AT1151" s="23"/>
    </row>
    <row r="1152" spans="1:51" ht="12.75" customHeight="1" x14ac:dyDescent="0.2">
      <c r="A1152" s="6">
        <v>59</v>
      </c>
      <c r="B1152" s="6">
        <v>4</v>
      </c>
      <c r="C1152" s="7">
        <v>39876</v>
      </c>
      <c r="D1152" s="6" t="s">
        <v>227</v>
      </c>
      <c r="E1152" s="8" t="s">
        <v>278</v>
      </c>
      <c r="F1152" s="9" t="s">
        <v>279</v>
      </c>
      <c r="G1152" s="9" t="s">
        <v>268</v>
      </c>
      <c r="H1152" s="9" t="s">
        <v>155</v>
      </c>
      <c r="I1152" s="6" t="s">
        <v>49</v>
      </c>
      <c r="J1152" s="6">
        <v>1</v>
      </c>
      <c r="K1152" s="6">
        <v>4</v>
      </c>
      <c r="L1152" s="6" t="s">
        <v>50</v>
      </c>
      <c r="M1152" s="6" t="s">
        <v>269</v>
      </c>
      <c r="N1152" s="6"/>
      <c r="O1152" s="6"/>
      <c r="P1152" s="10">
        <v>16</v>
      </c>
      <c r="Q1152" s="10" t="str">
        <f t="shared" si="86"/>
        <v>15-20</v>
      </c>
      <c r="R1152" s="6" t="s">
        <v>52</v>
      </c>
      <c r="S1152" s="6">
        <v>2</v>
      </c>
      <c r="T1152" t="s">
        <v>127</v>
      </c>
      <c r="U1152" t="s">
        <v>69</v>
      </c>
      <c r="V1152" t="s">
        <v>70</v>
      </c>
      <c r="W1152" t="s">
        <v>56</v>
      </c>
      <c r="X1152" s="10"/>
      <c r="Y1152" s="6" t="s">
        <v>57</v>
      </c>
      <c r="Z1152" s="6" t="s">
        <v>58</v>
      </c>
      <c r="AC1152" s="11">
        <v>2</v>
      </c>
      <c r="AJ1152" s="12">
        <f t="shared" si="87"/>
        <v>15</v>
      </c>
      <c r="AK1152" s="12">
        <f>AJ1152/1.037</f>
        <v>14.464802314368372</v>
      </c>
      <c r="AL1152" s="13">
        <f t="shared" si="88"/>
        <v>2</v>
      </c>
      <c r="AM1152" s="13">
        <v>0</v>
      </c>
      <c r="AN1152" s="13">
        <v>1.0377000000000001</v>
      </c>
      <c r="AO1152" s="13">
        <f t="shared" si="90"/>
        <v>0</v>
      </c>
      <c r="AQ1152" s="12">
        <f t="shared" si="89"/>
        <v>0.05</v>
      </c>
      <c r="AT1152" s="23"/>
    </row>
    <row r="1153" spans="1:46" ht="12.75" customHeight="1" x14ac:dyDescent="0.2">
      <c r="A1153" s="6">
        <v>60</v>
      </c>
      <c r="B1153" s="6">
        <v>4</v>
      </c>
      <c r="C1153" s="7">
        <v>39876</v>
      </c>
      <c r="D1153" s="6" t="s">
        <v>227</v>
      </c>
      <c r="E1153" s="8" t="s">
        <v>278</v>
      </c>
      <c r="F1153" s="9" t="s">
        <v>279</v>
      </c>
      <c r="G1153" s="9" t="s">
        <v>268</v>
      </c>
      <c r="H1153" s="9" t="s">
        <v>155</v>
      </c>
      <c r="I1153" s="6" t="s">
        <v>49</v>
      </c>
      <c r="J1153" s="6">
        <v>1</v>
      </c>
      <c r="K1153" s="6">
        <v>5</v>
      </c>
      <c r="L1153" s="6" t="s">
        <v>50</v>
      </c>
      <c r="M1153" s="6" t="s">
        <v>269</v>
      </c>
      <c r="N1153" s="6"/>
      <c r="O1153" s="6"/>
      <c r="P1153" s="10">
        <v>16</v>
      </c>
      <c r="Q1153" s="10" t="str">
        <f t="shared" si="86"/>
        <v>15-20</v>
      </c>
      <c r="R1153" s="6" t="s">
        <v>52</v>
      </c>
      <c r="S1153" s="6">
        <v>1</v>
      </c>
      <c r="T1153" t="s">
        <v>127</v>
      </c>
      <c r="U1153" t="s">
        <v>69</v>
      </c>
      <c r="V1153" t="s">
        <v>70</v>
      </c>
      <c r="W1153" t="s">
        <v>56</v>
      </c>
      <c r="X1153" s="10"/>
      <c r="Y1153" s="6" t="s">
        <v>57</v>
      </c>
      <c r="Z1153" s="6" t="s">
        <v>58</v>
      </c>
      <c r="AB1153" s="11">
        <v>2</v>
      </c>
      <c r="AC1153" s="11">
        <v>1</v>
      </c>
      <c r="AJ1153" s="12">
        <f t="shared" si="87"/>
        <v>10</v>
      </c>
      <c r="AK1153" s="12">
        <f>AJ1153/1.037</f>
        <v>9.643201542912248</v>
      </c>
      <c r="AL1153" s="13">
        <f t="shared" si="88"/>
        <v>3</v>
      </c>
      <c r="AM1153" s="13">
        <v>0</v>
      </c>
      <c r="AN1153" s="13">
        <v>1.0377000000000001</v>
      </c>
      <c r="AO1153" s="13">
        <f t="shared" si="90"/>
        <v>0</v>
      </c>
      <c r="AQ1153" s="12">
        <f t="shared" si="89"/>
        <v>7.4999999999999997E-2</v>
      </c>
      <c r="AT1153" s="23"/>
    </row>
    <row r="1154" spans="1:46" ht="12.75" customHeight="1" x14ac:dyDescent="0.2">
      <c r="A1154" s="6">
        <v>60</v>
      </c>
      <c r="B1154" s="6">
        <v>4</v>
      </c>
      <c r="C1154" s="7">
        <v>39876</v>
      </c>
      <c r="D1154" s="6" t="s">
        <v>227</v>
      </c>
      <c r="E1154" s="8" t="s">
        <v>278</v>
      </c>
      <c r="F1154" s="9" t="s">
        <v>279</v>
      </c>
      <c r="G1154" s="9" t="s">
        <v>268</v>
      </c>
      <c r="H1154" s="9" t="s">
        <v>155</v>
      </c>
      <c r="I1154" s="6" t="s">
        <v>49</v>
      </c>
      <c r="J1154" s="6">
        <v>1</v>
      </c>
      <c r="K1154" s="6">
        <v>5</v>
      </c>
      <c r="L1154" s="6" t="s">
        <v>50</v>
      </c>
      <c r="M1154" s="6" t="s">
        <v>269</v>
      </c>
      <c r="N1154" s="6"/>
      <c r="O1154" s="6"/>
      <c r="P1154" s="10">
        <v>16</v>
      </c>
      <c r="Q1154" s="10" t="str">
        <f t="shared" ref="Q1154:Q1217" si="91">IF(P1154&lt;=5,"0-5",IF(P1154&lt;=10,"5-10",IF(P1154&lt;=15,"10-15",IF(P1154&lt;=20,"15-20",IF(P1154&lt;=25,"20-25",IF(P1154&lt;=30,"25-30",IF(P1154&lt;=35,"30-35","35-40")))))))</f>
        <v>15-20</v>
      </c>
      <c r="R1154" s="6" t="s">
        <v>52</v>
      </c>
      <c r="S1154" s="6">
        <v>2</v>
      </c>
      <c r="T1154" t="s">
        <v>157</v>
      </c>
      <c r="U1154" t="s">
        <v>54</v>
      </c>
      <c r="V1154" t="s">
        <v>158</v>
      </c>
      <c r="W1154" t="s">
        <v>136</v>
      </c>
      <c r="X1154" s="10"/>
      <c r="Y1154" s="6" t="s">
        <v>57</v>
      </c>
      <c r="Z1154" s="6" t="s">
        <v>58</v>
      </c>
      <c r="AD1154" s="11">
        <v>1</v>
      </c>
      <c r="AJ1154" s="12">
        <f t="shared" ref="AJ1154:AJ1217" si="92">((AA1154*2.5)+(AB1154*7.5)+(AC1154*15)+(AD1154*25)+(AE1154*35)+(AF1154*45)+(AG1154*45)+(AH1154*65)+(AI1154*80))/SUM(AA1154:AI1154)</f>
        <v>25</v>
      </c>
      <c r="AL1154" s="13">
        <f t="shared" si="88"/>
        <v>1</v>
      </c>
      <c r="AM1154" s="14">
        <v>8.5099999999999995E-2</v>
      </c>
      <c r="AN1154" s="14">
        <v>2.4239999999999999</v>
      </c>
      <c r="AO1154" s="13">
        <f t="shared" si="90"/>
        <v>208.22656799352276</v>
      </c>
      <c r="AQ1154" s="12">
        <f t="shared" si="89"/>
        <v>2.5000000000000001E-2</v>
      </c>
      <c r="AT1154" s="23"/>
    </row>
    <row r="1155" spans="1:46" ht="12.75" customHeight="1" x14ac:dyDescent="0.2">
      <c r="A1155" s="6">
        <v>60</v>
      </c>
      <c r="B1155" s="6">
        <v>4</v>
      </c>
      <c r="C1155" s="7">
        <v>39876</v>
      </c>
      <c r="D1155" s="6" t="s">
        <v>227</v>
      </c>
      <c r="E1155" s="8" t="s">
        <v>278</v>
      </c>
      <c r="F1155" s="9" t="s">
        <v>279</v>
      </c>
      <c r="G1155" s="9" t="s">
        <v>268</v>
      </c>
      <c r="H1155" s="9" t="s">
        <v>155</v>
      </c>
      <c r="I1155" s="6" t="s">
        <v>49</v>
      </c>
      <c r="J1155" s="6">
        <v>1</v>
      </c>
      <c r="K1155" s="6">
        <v>5</v>
      </c>
      <c r="L1155" s="6" t="s">
        <v>50</v>
      </c>
      <c r="M1155" s="6" t="s">
        <v>269</v>
      </c>
      <c r="N1155" s="6"/>
      <c r="O1155" s="6"/>
      <c r="P1155" s="10">
        <v>16</v>
      </c>
      <c r="Q1155" s="10" t="str">
        <f t="shared" si="91"/>
        <v>15-20</v>
      </c>
      <c r="R1155" s="6" t="s">
        <v>52</v>
      </c>
      <c r="S1155" s="6">
        <v>3</v>
      </c>
      <c r="T1155" t="s">
        <v>53</v>
      </c>
      <c r="U1155" t="s">
        <v>54</v>
      </c>
      <c r="V1155" t="s">
        <v>55</v>
      </c>
      <c r="W1155" t="s">
        <v>56</v>
      </c>
      <c r="X1155" s="10"/>
      <c r="Y1155" s="6" t="s">
        <v>57</v>
      </c>
      <c r="Z1155" s="6" t="s">
        <v>58</v>
      </c>
      <c r="AA1155" s="11">
        <v>1</v>
      </c>
      <c r="AB1155" s="11">
        <v>1</v>
      </c>
      <c r="AJ1155" s="12">
        <f t="shared" si="92"/>
        <v>5</v>
      </c>
      <c r="AL1155" s="13">
        <f t="shared" si="88"/>
        <v>2</v>
      </c>
      <c r="AM1155" s="14">
        <v>9.2999999999999992E-3</v>
      </c>
      <c r="AN1155" s="14">
        <v>3.07</v>
      </c>
      <c r="AO1155" s="13">
        <f t="shared" si="90"/>
        <v>1.3011305135240103</v>
      </c>
      <c r="AQ1155" s="12">
        <f t="shared" si="89"/>
        <v>0.05</v>
      </c>
      <c r="AT1155" s="23"/>
    </row>
    <row r="1156" spans="1:46" ht="12.75" customHeight="1" x14ac:dyDescent="0.2">
      <c r="A1156" s="6">
        <v>60</v>
      </c>
      <c r="B1156" s="6">
        <v>4</v>
      </c>
      <c r="C1156" s="7">
        <v>39876</v>
      </c>
      <c r="D1156" s="6" t="s">
        <v>227</v>
      </c>
      <c r="E1156" s="8" t="s">
        <v>278</v>
      </c>
      <c r="F1156" s="9" t="s">
        <v>279</v>
      </c>
      <c r="G1156" s="9" t="s">
        <v>268</v>
      </c>
      <c r="H1156" s="9" t="s">
        <v>155</v>
      </c>
      <c r="I1156" s="6" t="s">
        <v>49</v>
      </c>
      <c r="J1156" s="6">
        <v>1</v>
      </c>
      <c r="K1156" s="6">
        <v>5</v>
      </c>
      <c r="L1156" s="6" t="s">
        <v>50</v>
      </c>
      <c r="M1156" s="6" t="s">
        <v>269</v>
      </c>
      <c r="N1156" s="6"/>
      <c r="O1156" s="6"/>
      <c r="P1156" s="10">
        <v>16</v>
      </c>
      <c r="Q1156" s="10" t="str">
        <f t="shared" si="91"/>
        <v>15-20</v>
      </c>
      <c r="R1156" s="6" t="s">
        <v>52</v>
      </c>
      <c r="S1156" s="6">
        <v>4</v>
      </c>
      <c r="T1156" t="s">
        <v>142</v>
      </c>
      <c r="U1156" t="s">
        <v>54</v>
      </c>
      <c r="V1156" t="s">
        <v>92</v>
      </c>
      <c r="W1156" s="20" t="s">
        <v>89</v>
      </c>
      <c r="X1156" s="10"/>
      <c r="Y1156" s="10" t="s">
        <v>57</v>
      </c>
      <c r="Z1156" s="10" t="s">
        <v>61</v>
      </c>
      <c r="AB1156" s="11">
        <v>1</v>
      </c>
      <c r="AJ1156" s="12">
        <f t="shared" si="92"/>
        <v>7.5</v>
      </c>
      <c r="AL1156" s="13">
        <f t="shared" si="88"/>
        <v>1</v>
      </c>
      <c r="AM1156" s="14">
        <v>2.35E-2</v>
      </c>
      <c r="AN1156" s="14">
        <v>3.05</v>
      </c>
      <c r="AO1156" s="13">
        <f t="shared" si="90"/>
        <v>10.964901018865781</v>
      </c>
      <c r="AQ1156" s="12">
        <f t="shared" si="89"/>
        <v>2.5000000000000001E-2</v>
      </c>
      <c r="AT1156" s="23"/>
    </row>
    <row r="1157" spans="1:46" ht="12.75" customHeight="1" x14ac:dyDescent="0.2">
      <c r="A1157" s="6">
        <v>60</v>
      </c>
      <c r="B1157" s="6">
        <v>4</v>
      </c>
      <c r="C1157" s="7">
        <v>39876</v>
      </c>
      <c r="D1157" s="6" t="s">
        <v>227</v>
      </c>
      <c r="E1157" s="8" t="s">
        <v>278</v>
      </c>
      <c r="F1157" s="9" t="s">
        <v>279</v>
      </c>
      <c r="G1157" s="9" t="s">
        <v>268</v>
      </c>
      <c r="H1157" s="9" t="s">
        <v>155</v>
      </c>
      <c r="I1157" s="6" t="s">
        <v>49</v>
      </c>
      <c r="J1157" s="6">
        <v>1</v>
      </c>
      <c r="K1157" s="6">
        <v>5</v>
      </c>
      <c r="L1157" s="6" t="s">
        <v>50</v>
      </c>
      <c r="M1157" s="6" t="s">
        <v>269</v>
      </c>
      <c r="N1157" s="6"/>
      <c r="O1157" s="6"/>
      <c r="P1157" s="10">
        <v>16</v>
      </c>
      <c r="Q1157" s="10" t="str">
        <f t="shared" si="91"/>
        <v>15-20</v>
      </c>
      <c r="R1157" s="6" t="s">
        <v>52</v>
      </c>
      <c r="S1157" s="6">
        <v>5</v>
      </c>
      <c r="T1157" s="20" t="s">
        <v>280</v>
      </c>
      <c r="U1157" s="10" t="s">
        <v>195</v>
      </c>
      <c r="V1157" s="10" t="s">
        <v>105</v>
      </c>
      <c r="W1157" s="10" t="s">
        <v>56</v>
      </c>
      <c r="X1157" s="10"/>
      <c r="Y1157" s="10" t="s">
        <v>57</v>
      </c>
      <c r="Z1157" s="10" t="s">
        <v>61</v>
      </c>
      <c r="AB1157" s="11">
        <v>1</v>
      </c>
      <c r="AJ1157" s="12">
        <f t="shared" si="92"/>
        <v>7.5</v>
      </c>
      <c r="AL1157" s="13">
        <f t="shared" si="88"/>
        <v>1</v>
      </c>
      <c r="AM1157" s="14">
        <v>1.1900000000000001E-2</v>
      </c>
      <c r="AN1157" s="14">
        <v>2.9950000000000001</v>
      </c>
      <c r="AO1157" s="13">
        <f t="shared" si="90"/>
        <v>4.9699892029396606</v>
      </c>
      <c r="AQ1157" s="12">
        <f t="shared" si="89"/>
        <v>2.5000000000000001E-2</v>
      </c>
      <c r="AT1157" s="23"/>
    </row>
    <row r="1158" spans="1:46" ht="12.75" customHeight="1" x14ac:dyDescent="0.2">
      <c r="A1158" s="6">
        <v>61</v>
      </c>
      <c r="B1158" s="6">
        <v>4</v>
      </c>
      <c r="C1158" s="7">
        <v>39876</v>
      </c>
      <c r="D1158" s="6" t="s">
        <v>227</v>
      </c>
      <c r="E1158" s="8" t="s">
        <v>278</v>
      </c>
      <c r="F1158" s="9" t="s">
        <v>279</v>
      </c>
      <c r="G1158" s="9" t="s">
        <v>268</v>
      </c>
      <c r="H1158" s="9" t="s">
        <v>155</v>
      </c>
      <c r="I1158" s="6" t="s">
        <v>49</v>
      </c>
      <c r="J1158" s="6">
        <v>1</v>
      </c>
      <c r="K1158" s="6">
        <v>6</v>
      </c>
      <c r="L1158" s="6" t="s">
        <v>50</v>
      </c>
      <c r="M1158" s="6" t="s">
        <v>269</v>
      </c>
      <c r="N1158" s="6"/>
      <c r="O1158" s="6"/>
      <c r="P1158" s="10">
        <v>19</v>
      </c>
      <c r="Q1158" s="10" t="str">
        <f t="shared" si="91"/>
        <v>15-20</v>
      </c>
      <c r="R1158" s="6" t="s">
        <v>52</v>
      </c>
      <c r="S1158" s="6">
        <v>1</v>
      </c>
      <c r="T1158" t="s">
        <v>127</v>
      </c>
      <c r="U1158" t="s">
        <v>69</v>
      </c>
      <c r="V1158" t="s">
        <v>70</v>
      </c>
      <c r="W1158" t="s">
        <v>56</v>
      </c>
      <c r="X1158" s="10"/>
      <c r="Y1158" s="6" t="s">
        <v>57</v>
      </c>
      <c r="Z1158" s="6" t="s">
        <v>58</v>
      </c>
      <c r="AB1158" s="11">
        <v>1</v>
      </c>
      <c r="AJ1158" s="12">
        <f t="shared" si="92"/>
        <v>7.5</v>
      </c>
      <c r="AK1158" s="12">
        <f>AJ1158/1.037</f>
        <v>7.232401157184186</v>
      </c>
      <c r="AL1158" s="13">
        <f t="shared" si="88"/>
        <v>1</v>
      </c>
      <c r="AM1158" s="13">
        <v>0</v>
      </c>
      <c r="AN1158" s="13">
        <v>1.0377000000000001</v>
      </c>
      <c r="AO1158" s="13">
        <f t="shared" si="90"/>
        <v>0</v>
      </c>
      <c r="AQ1158" s="12">
        <f t="shared" si="89"/>
        <v>2.5000000000000001E-2</v>
      </c>
      <c r="AT1158" s="23"/>
    </row>
    <row r="1159" spans="1:46" ht="12.75" customHeight="1" x14ac:dyDescent="0.2">
      <c r="A1159" s="6">
        <v>61</v>
      </c>
      <c r="B1159" s="6">
        <v>4</v>
      </c>
      <c r="C1159" s="7">
        <v>39876</v>
      </c>
      <c r="D1159" s="6" t="s">
        <v>227</v>
      </c>
      <c r="E1159" s="8" t="s">
        <v>278</v>
      </c>
      <c r="F1159" s="9" t="s">
        <v>279</v>
      </c>
      <c r="G1159" s="9" t="s">
        <v>268</v>
      </c>
      <c r="H1159" s="9" t="s">
        <v>155</v>
      </c>
      <c r="I1159" s="6" t="s">
        <v>49</v>
      </c>
      <c r="J1159" s="6">
        <v>1</v>
      </c>
      <c r="K1159" s="6">
        <v>6</v>
      </c>
      <c r="L1159" s="6" t="s">
        <v>50</v>
      </c>
      <c r="M1159" s="6" t="s">
        <v>269</v>
      </c>
      <c r="N1159" s="6"/>
      <c r="O1159" s="6"/>
      <c r="P1159" s="10">
        <v>19</v>
      </c>
      <c r="Q1159" s="10" t="str">
        <f t="shared" si="91"/>
        <v>15-20</v>
      </c>
      <c r="R1159" s="6" t="s">
        <v>52</v>
      </c>
      <c r="S1159" s="6">
        <v>2</v>
      </c>
      <c r="T1159" t="s">
        <v>281</v>
      </c>
      <c r="U1159" t="s">
        <v>69</v>
      </c>
      <c r="V1159" t="s">
        <v>70</v>
      </c>
      <c r="W1159" t="s">
        <v>56</v>
      </c>
      <c r="X1159" s="10"/>
      <c r="Y1159" s="10" t="s">
        <v>57</v>
      </c>
      <c r="Z1159" s="10" t="s">
        <v>61</v>
      </c>
      <c r="AA1159" s="30">
        <v>1</v>
      </c>
      <c r="AB1159" s="30"/>
      <c r="AC1159" s="30"/>
      <c r="AD1159" s="30"/>
      <c r="AE1159" s="30"/>
      <c r="AF1159" s="30"/>
      <c r="AG1159" s="30"/>
      <c r="AH1159" s="30"/>
      <c r="AI1159" s="30"/>
      <c r="AJ1159" s="12">
        <f t="shared" si="92"/>
        <v>2.5</v>
      </c>
      <c r="AK1159" s="12">
        <f>AJ1159/1.083</f>
        <v>2.3084025854108958</v>
      </c>
      <c r="AL1159" s="13">
        <f t="shared" si="88"/>
        <v>1</v>
      </c>
      <c r="AM1159" s="13">
        <v>0</v>
      </c>
      <c r="AN1159" s="13">
        <v>1.083</v>
      </c>
      <c r="AO1159" s="13">
        <f t="shared" si="90"/>
        <v>0</v>
      </c>
      <c r="AP1159" s="31"/>
      <c r="AQ1159" s="12">
        <f t="shared" si="89"/>
        <v>2.5000000000000001E-2</v>
      </c>
      <c r="AS1159" s="6"/>
      <c r="AT1159" s="23"/>
    </row>
    <row r="1160" spans="1:46" ht="12.75" customHeight="1" x14ac:dyDescent="0.2">
      <c r="A1160" s="6">
        <v>61</v>
      </c>
      <c r="B1160" s="6">
        <v>4</v>
      </c>
      <c r="C1160" s="7">
        <v>39876</v>
      </c>
      <c r="D1160" s="6" t="s">
        <v>227</v>
      </c>
      <c r="E1160" s="8" t="s">
        <v>278</v>
      </c>
      <c r="F1160" s="9" t="s">
        <v>279</v>
      </c>
      <c r="G1160" s="9" t="s">
        <v>268</v>
      </c>
      <c r="H1160" s="9" t="s">
        <v>155</v>
      </c>
      <c r="I1160" s="6" t="s">
        <v>49</v>
      </c>
      <c r="J1160" s="6">
        <v>1</v>
      </c>
      <c r="K1160" s="6">
        <v>6</v>
      </c>
      <c r="L1160" s="6" t="s">
        <v>50</v>
      </c>
      <c r="M1160" s="6" t="s">
        <v>269</v>
      </c>
      <c r="N1160" s="6"/>
      <c r="O1160" s="6"/>
      <c r="P1160" s="10">
        <v>19</v>
      </c>
      <c r="Q1160" s="10" t="str">
        <f t="shared" si="91"/>
        <v>15-20</v>
      </c>
      <c r="R1160" s="6" t="s">
        <v>52</v>
      </c>
      <c r="S1160" s="6">
        <v>3</v>
      </c>
      <c r="T1160" t="s">
        <v>74</v>
      </c>
      <c r="U1160" s="16" t="s">
        <v>75</v>
      </c>
      <c r="V1160" t="s">
        <v>76</v>
      </c>
      <c r="W1160" t="s">
        <v>56</v>
      </c>
      <c r="X1160" s="10"/>
      <c r="Y1160" s="10" t="s">
        <v>77</v>
      </c>
      <c r="Z1160" s="10" t="s">
        <v>64</v>
      </c>
      <c r="AC1160" s="11">
        <v>2</v>
      </c>
      <c r="AJ1160" s="12">
        <f t="shared" si="92"/>
        <v>15</v>
      </c>
      <c r="AL1160" s="13">
        <f t="shared" si="88"/>
        <v>2</v>
      </c>
      <c r="AM1160" s="14">
        <v>2.06E-2</v>
      </c>
      <c r="AN1160" s="14">
        <v>2.8980000000000001</v>
      </c>
      <c r="AO1160" s="13">
        <f t="shared" si="90"/>
        <v>52.744804763363575</v>
      </c>
      <c r="AQ1160" s="12">
        <f t="shared" si="89"/>
        <v>0.05</v>
      </c>
      <c r="AT1160" s="23"/>
    </row>
    <row r="1161" spans="1:46" ht="12.75" customHeight="1" x14ac:dyDescent="0.2">
      <c r="A1161" s="6">
        <v>62</v>
      </c>
      <c r="B1161" s="6">
        <v>4</v>
      </c>
      <c r="C1161" s="7">
        <v>39876</v>
      </c>
      <c r="D1161" s="6" t="s">
        <v>227</v>
      </c>
      <c r="E1161" s="8" t="s">
        <v>278</v>
      </c>
      <c r="F1161" s="9" t="s">
        <v>279</v>
      </c>
      <c r="G1161" s="9" t="s">
        <v>268</v>
      </c>
      <c r="H1161" s="9" t="s">
        <v>155</v>
      </c>
      <c r="I1161" s="6" t="s">
        <v>49</v>
      </c>
      <c r="J1161" s="6">
        <v>1</v>
      </c>
      <c r="K1161" s="6">
        <v>7</v>
      </c>
      <c r="L1161" s="6" t="s">
        <v>50</v>
      </c>
      <c r="M1161" s="6" t="s">
        <v>269</v>
      </c>
      <c r="N1161" s="6"/>
      <c r="O1161" s="6"/>
      <c r="P1161" s="10">
        <v>19</v>
      </c>
      <c r="Q1161" s="10" t="str">
        <f t="shared" si="91"/>
        <v>15-20</v>
      </c>
      <c r="R1161" s="6" t="s">
        <v>52</v>
      </c>
      <c r="S1161" s="6">
        <v>1</v>
      </c>
      <c r="T1161" t="s">
        <v>214</v>
      </c>
      <c r="U1161" t="s">
        <v>104</v>
      </c>
      <c r="V1161" t="s">
        <v>215</v>
      </c>
      <c r="W1161" t="s">
        <v>56</v>
      </c>
      <c r="X1161" s="10"/>
      <c r="Y1161" s="10" t="s">
        <v>57</v>
      </c>
      <c r="Z1161" s="10" t="s">
        <v>61</v>
      </c>
      <c r="AB1161" s="11">
        <v>2</v>
      </c>
      <c r="AJ1161" s="12">
        <f t="shared" si="92"/>
        <v>7.5</v>
      </c>
      <c r="AL1161" s="13">
        <f t="shared" ref="AL1161:AL1224" si="93">SUM(AA1161:AI1161)</f>
        <v>2</v>
      </c>
      <c r="AM1161" s="14">
        <v>9.1000000000000004E-3</v>
      </c>
      <c r="AN1161" s="14">
        <v>3</v>
      </c>
      <c r="AO1161" s="13">
        <f t="shared" si="90"/>
        <v>3.8390625000000003</v>
      </c>
      <c r="AQ1161" s="12">
        <f t="shared" ref="AQ1161:AQ1224" si="94">AL1161/40</f>
        <v>0.05</v>
      </c>
      <c r="AS1161" s="22"/>
      <c r="AT1161" s="23"/>
    </row>
    <row r="1162" spans="1:46" ht="12.75" customHeight="1" x14ac:dyDescent="0.2">
      <c r="A1162" s="6">
        <v>62</v>
      </c>
      <c r="B1162" s="6">
        <v>4</v>
      </c>
      <c r="C1162" s="7">
        <v>39876</v>
      </c>
      <c r="D1162" s="6" t="s">
        <v>227</v>
      </c>
      <c r="E1162" s="8" t="s">
        <v>278</v>
      </c>
      <c r="F1162" s="9" t="s">
        <v>279</v>
      </c>
      <c r="G1162" s="9" t="s">
        <v>268</v>
      </c>
      <c r="H1162" s="9" t="s">
        <v>155</v>
      </c>
      <c r="I1162" s="6" t="s">
        <v>49</v>
      </c>
      <c r="J1162" s="6">
        <v>1</v>
      </c>
      <c r="K1162" s="6">
        <v>7</v>
      </c>
      <c r="L1162" s="6" t="s">
        <v>50</v>
      </c>
      <c r="M1162" s="6" t="s">
        <v>269</v>
      </c>
      <c r="N1162" s="6"/>
      <c r="O1162" s="6"/>
      <c r="P1162" s="10">
        <v>19</v>
      </c>
      <c r="Q1162" s="10" t="str">
        <f t="shared" si="91"/>
        <v>15-20</v>
      </c>
      <c r="R1162" s="6" t="s">
        <v>52</v>
      </c>
      <c r="S1162" s="6">
        <v>2</v>
      </c>
      <c r="T1162" t="s">
        <v>127</v>
      </c>
      <c r="U1162" t="s">
        <v>69</v>
      </c>
      <c r="V1162" t="s">
        <v>70</v>
      </c>
      <c r="W1162" t="s">
        <v>56</v>
      </c>
      <c r="X1162" s="10"/>
      <c r="Y1162" s="6" t="s">
        <v>57</v>
      </c>
      <c r="Z1162" s="6" t="s">
        <v>58</v>
      </c>
      <c r="AA1162" s="30"/>
      <c r="AB1162" s="30">
        <v>2</v>
      </c>
      <c r="AC1162" s="30"/>
      <c r="AD1162" s="30"/>
      <c r="AE1162" s="30"/>
      <c r="AF1162" s="30"/>
      <c r="AG1162" s="30"/>
      <c r="AH1162" s="30"/>
      <c r="AI1162" s="30"/>
      <c r="AJ1162" s="12">
        <f t="shared" si="92"/>
        <v>7.5</v>
      </c>
      <c r="AK1162" s="12">
        <f>AJ1162/1.037</f>
        <v>7.232401157184186</v>
      </c>
      <c r="AL1162" s="13">
        <f t="shared" si="93"/>
        <v>2</v>
      </c>
      <c r="AM1162" s="13">
        <v>0</v>
      </c>
      <c r="AN1162" s="13">
        <v>1.0377000000000001</v>
      </c>
      <c r="AO1162" s="13">
        <f t="shared" si="90"/>
        <v>0</v>
      </c>
      <c r="AP1162" s="31"/>
      <c r="AQ1162" s="12">
        <f t="shared" si="94"/>
        <v>0.05</v>
      </c>
      <c r="AS1162" s="6"/>
      <c r="AT1162" s="23"/>
    </row>
    <row r="1163" spans="1:46" ht="12.75" customHeight="1" x14ac:dyDescent="0.2">
      <c r="A1163" s="6">
        <v>196</v>
      </c>
      <c r="B1163" s="6">
        <v>4</v>
      </c>
      <c r="C1163" s="7">
        <v>39876</v>
      </c>
      <c r="D1163" s="6" t="s">
        <v>151</v>
      </c>
      <c r="E1163" s="8" t="s">
        <v>278</v>
      </c>
      <c r="F1163" s="9" t="s">
        <v>279</v>
      </c>
      <c r="G1163" s="9" t="s">
        <v>268</v>
      </c>
      <c r="H1163" s="9" t="s">
        <v>155</v>
      </c>
      <c r="I1163" s="6" t="s">
        <v>100</v>
      </c>
      <c r="J1163" s="6">
        <v>1</v>
      </c>
      <c r="K1163" s="6">
        <v>1</v>
      </c>
      <c r="L1163" s="6" t="s">
        <v>156</v>
      </c>
      <c r="M1163" s="6" t="s">
        <v>269</v>
      </c>
      <c r="N1163" s="6"/>
      <c r="O1163" s="6"/>
      <c r="P1163" s="10">
        <v>17</v>
      </c>
      <c r="Q1163" s="10" t="str">
        <f t="shared" si="91"/>
        <v>15-20</v>
      </c>
      <c r="R1163" s="6" t="s">
        <v>52</v>
      </c>
      <c r="S1163" s="6">
        <v>1</v>
      </c>
      <c r="T1163" t="s">
        <v>53</v>
      </c>
      <c r="U1163" t="s">
        <v>54</v>
      </c>
      <c r="V1163" t="s">
        <v>55</v>
      </c>
      <c r="W1163" t="s">
        <v>56</v>
      </c>
      <c r="X1163" s="6"/>
      <c r="Y1163" s="6" t="s">
        <v>57</v>
      </c>
      <c r="Z1163" s="6" t="s">
        <v>58</v>
      </c>
      <c r="AC1163" s="11">
        <v>1</v>
      </c>
      <c r="AJ1163" s="12">
        <f t="shared" si="92"/>
        <v>15</v>
      </c>
      <c r="AL1163" s="13">
        <f t="shared" si="93"/>
        <v>1</v>
      </c>
      <c r="AM1163" s="14">
        <v>9.2999999999999992E-3</v>
      </c>
      <c r="AN1163" s="14">
        <v>3.07</v>
      </c>
      <c r="AO1163" s="13">
        <f t="shared" si="90"/>
        <v>37.938758397924737</v>
      </c>
      <c r="AQ1163" s="12">
        <f t="shared" si="94"/>
        <v>2.5000000000000001E-2</v>
      </c>
    </row>
    <row r="1164" spans="1:46" s="22" customFormat="1" ht="12.75" customHeight="1" x14ac:dyDescent="0.2">
      <c r="A1164" s="6">
        <v>196</v>
      </c>
      <c r="B1164" s="6">
        <v>4</v>
      </c>
      <c r="C1164" s="7">
        <v>39876</v>
      </c>
      <c r="D1164" s="6" t="s">
        <v>151</v>
      </c>
      <c r="E1164" s="8" t="s">
        <v>278</v>
      </c>
      <c r="F1164" s="9" t="s">
        <v>279</v>
      </c>
      <c r="G1164" s="9" t="s">
        <v>268</v>
      </c>
      <c r="H1164" s="9" t="s">
        <v>155</v>
      </c>
      <c r="I1164" s="6" t="s">
        <v>100</v>
      </c>
      <c r="J1164" s="6">
        <v>1</v>
      </c>
      <c r="K1164" s="6">
        <v>1</v>
      </c>
      <c r="L1164" s="6" t="s">
        <v>156</v>
      </c>
      <c r="M1164" s="6" t="s">
        <v>269</v>
      </c>
      <c r="N1164" s="6"/>
      <c r="O1164" s="6"/>
      <c r="P1164" s="10">
        <v>17</v>
      </c>
      <c r="Q1164" s="10" t="str">
        <f t="shared" si="91"/>
        <v>15-20</v>
      </c>
      <c r="R1164" s="6" t="s">
        <v>52</v>
      </c>
      <c r="S1164" s="6">
        <v>2</v>
      </c>
      <c r="T1164" s="16" t="s">
        <v>71</v>
      </c>
      <c r="U1164" s="6" t="s">
        <v>72</v>
      </c>
      <c r="V1164" s="16" t="s">
        <v>73</v>
      </c>
      <c r="W1164" s="16" t="s">
        <v>56</v>
      </c>
      <c r="X1164" s="6"/>
      <c r="Y1164" s="6" t="s">
        <v>57</v>
      </c>
      <c r="Z1164" s="6" t="s">
        <v>61</v>
      </c>
      <c r="AA1164" s="11"/>
      <c r="AB1164" s="11">
        <v>2</v>
      </c>
      <c r="AC1164" s="11"/>
      <c r="AD1164" s="11"/>
      <c r="AE1164" s="11"/>
      <c r="AF1164" s="11"/>
      <c r="AG1164" s="11"/>
      <c r="AH1164" s="11"/>
      <c r="AI1164" s="11"/>
      <c r="AJ1164" s="12">
        <f t="shared" si="92"/>
        <v>7.5</v>
      </c>
      <c r="AK1164" s="12"/>
      <c r="AL1164" s="13">
        <f t="shared" si="93"/>
        <v>2</v>
      </c>
      <c r="AM1164" s="14">
        <v>2.5100000000000001E-2</v>
      </c>
      <c r="AN1164" s="14">
        <v>3.0760000000000001</v>
      </c>
      <c r="AO1164" s="13">
        <f t="shared" si="90"/>
        <v>12.341335752240466</v>
      </c>
      <c r="AP1164" s="13"/>
      <c r="AQ1164" s="12">
        <f t="shared" si="94"/>
        <v>0.05</v>
      </c>
      <c r="AR1164" s="12"/>
      <c r="AS1164" s="12"/>
      <c r="AT1164" s="15"/>
    </row>
    <row r="1165" spans="1:46" ht="12.75" customHeight="1" x14ac:dyDescent="0.2">
      <c r="A1165" s="6">
        <v>196</v>
      </c>
      <c r="B1165" s="6">
        <v>4</v>
      </c>
      <c r="C1165" s="7">
        <v>39876</v>
      </c>
      <c r="D1165" s="6" t="s">
        <v>151</v>
      </c>
      <c r="E1165" s="8" t="s">
        <v>278</v>
      </c>
      <c r="F1165" s="9" t="s">
        <v>279</v>
      </c>
      <c r="G1165" s="9" t="s">
        <v>268</v>
      </c>
      <c r="H1165" s="9" t="s">
        <v>155</v>
      </c>
      <c r="I1165" s="6" t="s">
        <v>100</v>
      </c>
      <c r="J1165" s="6">
        <v>1</v>
      </c>
      <c r="K1165" s="6">
        <v>1</v>
      </c>
      <c r="L1165" s="6" t="s">
        <v>156</v>
      </c>
      <c r="M1165" s="6" t="s">
        <v>269</v>
      </c>
      <c r="N1165" s="6"/>
      <c r="O1165" s="6"/>
      <c r="P1165" s="10">
        <v>17</v>
      </c>
      <c r="Q1165" s="10" t="str">
        <f t="shared" si="91"/>
        <v>15-20</v>
      </c>
      <c r="R1165" s="6" t="s">
        <v>52</v>
      </c>
      <c r="S1165" s="6">
        <v>3</v>
      </c>
      <c r="T1165" t="s">
        <v>185</v>
      </c>
      <c r="U1165" t="s">
        <v>69</v>
      </c>
      <c r="V1165" t="s">
        <v>70</v>
      </c>
      <c r="W1165" t="s">
        <v>56</v>
      </c>
      <c r="X1165" s="6"/>
      <c r="Y1165" s="6" t="s">
        <v>57</v>
      </c>
      <c r="Z1165" s="6" t="s">
        <v>58</v>
      </c>
      <c r="AA1165" s="11">
        <v>1</v>
      </c>
      <c r="AB1165" s="11">
        <v>1</v>
      </c>
      <c r="AJ1165" s="12">
        <f t="shared" si="92"/>
        <v>5</v>
      </c>
      <c r="AL1165" s="13">
        <f t="shared" si="93"/>
        <v>2</v>
      </c>
      <c r="AM1165" s="14">
        <v>1.2800000000000001E-2</v>
      </c>
      <c r="AN1165" s="14">
        <v>3.0670000000000002</v>
      </c>
      <c r="AO1165" s="13">
        <f t="shared" si="90"/>
        <v>1.7821775679147374</v>
      </c>
      <c r="AQ1165" s="12">
        <f t="shared" si="94"/>
        <v>0.05</v>
      </c>
    </row>
    <row r="1166" spans="1:46" ht="12.75" customHeight="1" x14ac:dyDescent="0.2">
      <c r="A1166" s="6">
        <v>196</v>
      </c>
      <c r="B1166" s="6">
        <v>4</v>
      </c>
      <c r="C1166" s="7">
        <v>39876</v>
      </c>
      <c r="D1166" s="6" t="s">
        <v>151</v>
      </c>
      <c r="E1166" s="8" t="s">
        <v>278</v>
      </c>
      <c r="F1166" s="9" t="s">
        <v>279</v>
      </c>
      <c r="G1166" s="9" t="s">
        <v>268</v>
      </c>
      <c r="H1166" s="9" t="s">
        <v>155</v>
      </c>
      <c r="I1166" s="6" t="s">
        <v>100</v>
      </c>
      <c r="J1166" s="6">
        <v>1</v>
      </c>
      <c r="K1166" s="6">
        <v>1</v>
      </c>
      <c r="L1166" s="6" t="s">
        <v>156</v>
      </c>
      <c r="M1166" s="6" t="s">
        <v>269</v>
      </c>
      <c r="N1166" s="6"/>
      <c r="O1166" s="6"/>
      <c r="P1166" s="10">
        <v>17</v>
      </c>
      <c r="Q1166" s="10" t="str">
        <f t="shared" si="91"/>
        <v>15-20</v>
      </c>
      <c r="R1166" s="6" t="s">
        <v>52</v>
      </c>
      <c r="S1166" s="6">
        <v>4</v>
      </c>
      <c r="T1166" s="16" t="s">
        <v>113</v>
      </c>
      <c r="U1166" s="6" t="s">
        <v>114</v>
      </c>
      <c r="V1166" s="16" t="s">
        <v>115</v>
      </c>
      <c r="W1166" s="16" t="s">
        <v>56</v>
      </c>
      <c r="X1166" s="6"/>
      <c r="Y1166" s="6" t="s">
        <v>57</v>
      </c>
      <c r="Z1166" s="6" t="s">
        <v>64</v>
      </c>
      <c r="AE1166" s="11">
        <v>8</v>
      </c>
      <c r="AJ1166" s="12">
        <f t="shared" si="92"/>
        <v>35</v>
      </c>
      <c r="AK1166">
        <f>AJ1166/1.16064</f>
        <v>30.155776123518063</v>
      </c>
      <c r="AL1166" s="13">
        <f t="shared" si="93"/>
        <v>8</v>
      </c>
      <c r="AM1166" s="14">
        <v>5.2400000000000002E-2</v>
      </c>
      <c r="AN1166" s="14">
        <v>2.69</v>
      </c>
      <c r="AO1166" s="13">
        <f t="shared" si="90"/>
        <v>746.23278648304222</v>
      </c>
      <c r="AQ1166" s="12">
        <f t="shared" si="94"/>
        <v>0.2</v>
      </c>
    </row>
    <row r="1167" spans="1:46" ht="12.75" customHeight="1" x14ac:dyDescent="0.2">
      <c r="A1167" s="6">
        <v>196</v>
      </c>
      <c r="B1167" s="6">
        <v>4</v>
      </c>
      <c r="C1167" s="7">
        <v>39876</v>
      </c>
      <c r="D1167" s="6" t="s">
        <v>151</v>
      </c>
      <c r="E1167" s="8" t="s">
        <v>278</v>
      </c>
      <c r="F1167" s="9" t="s">
        <v>279</v>
      </c>
      <c r="G1167" s="9" t="s">
        <v>268</v>
      </c>
      <c r="H1167" s="9" t="s">
        <v>155</v>
      </c>
      <c r="I1167" s="6" t="s">
        <v>100</v>
      </c>
      <c r="J1167" s="6">
        <v>1</v>
      </c>
      <c r="K1167" s="6">
        <v>1</v>
      </c>
      <c r="L1167" s="6" t="s">
        <v>156</v>
      </c>
      <c r="M1167" s="6" t="s">
        <v>269</v>
      </c>
      <c r="N1167" s="6"/>
      <c r="O1167" s="6"/>
      <c r="P1167" s="10">
        <v>17</v>
      </c>
      <c r="Q1167" s="10" t="str">
        <f t="shared" si="91"/>
        <v>15-20</v>
      </c>
      <c r="R1167" s="6" t="s">
        <v>52</v>
      </c>
      <c r="S1167" s="6">
        <v>5</v>
      </c>
      <c r="T1167" t="s">
        <v>74</v>
      </c>
      <c r="U1167" s="16" t="s">
        <v>75</v>
      </c>
      <c r="V1167" t="s">
        <v>76</v>
      </c>
      <c r="W1167" t="s">
        <v>56</v>
      </c>
      <c r="X1167" s="6"/>
      <c r="Y1167" s="10" t="s">
        <v>77</v>
      </c>
      <c r="Z1167" s="10" t="s">
        <v>64</v>
      </c>
      <c r="AE1167" s="11">
        <v>5</v>
      </c>
      <c r="AJ1167" s="12">
        <f t="shared" si="92"/>
        <v>35</v>
      </c>
      <c r="AL1167" s="13">
        <f t="shared" si="93"/>
        <v>5</v>
      </c>
      <c r="AM1167" s="14">
        <v>2.06E-2</v>
      </c>
      <c r="AN1167" s="14">
        <v>2.8980000000000001</v>
      </c>
      <c r="AO1167" s="13">
        <f t="shared" si="90"/>
        <v>614.5771553205542</v>
      </c>
      <c r="AQ1167" s="12">
        <f t="shared" si="94"/>
        <v>0.125</v>
      </c>
    </row>
    <row r="1168" spans="1:46" ht="12.75" customHeight="1" x14ac:dyDescent="0.2">
      <c r="A1168" s="6">
        <v>196</v>
      </c>
      <c r="B1168" s="6">
        <v>4</v>
      </c>
      <c r="C1168" s="7">
        <v>39876</v>
      </c>
      <c r="D1168" s="6" t="s">
        <v>151</v>
      </c>
      <c r="E1168" s="8" t="s">
        <v>278</v>
      </c>
      <c r="F1168" s="9" t="s">
        <v>279</v>
      </c>
      <c r="G1168" s="9" t="s">
        <v>268</v>
      </c>
      <c r="H1168" s="9" t="s">
        <v>155</v>
      </c>
      <c r="I1168" s="6" t="s">
        <v>100</v>
      </c>
      <c r="J1168" s="6">
        <v>1</v>
      </c>
      <c r="K1168" s="6">
        <v>1</v>
      </c>
      <c r="L1168" s="6" t="s">
        <v>156</v>
      </c>
      <c r="M1168" s="6" t="s">
        <v>269</v>
      </c>
      <c r="N1168" s="6"/>
      <c r="O1168" s="6"/>
      <c r="P1168" s="10">
        <v>17</v>
      </c>
      <c r="Q1168" s="10" t="str">
        <f t="shared" si="91"/>
        <v>15-20</v>
      </c>
      <c r="R1168" s="6" t="s">
        <v>52</v>
      </c>
      <c r="S1168" s="6">
        <v>6</v>
      </c>
      <c r="T1168" s="19" t="s">
        <v>85</v>
      </c>
      <c r="U1168" s="6" t="s">
        <v>54</v>
      </c>
      <c r="V1168" s="6" t="s">
        <v>86</v>
      </c>
      <c r="W1168" s="6" t="s">
        <v>56</v>
      </c>
      <c r="X1168" s="6"/>
      <c r="Y1168" s="6" t="s">
        <v>57</v>
      </c>
      <c r="Z1168" s="6" t="s">
        <v>61</v>
      </c>
      <c r="AA1168" s="11">
        <v>1</v>
      </c>
      <c r="AJ1168" s="12">
        <f t="shared" si="92"/>
        <v>2.5</v>
      </c>
      <c r="AL1168" s="13">
        <f t="shared" si="93"/>
        <v>1</v>
      </c>
      <c r="AM1168" s="14">
        <v>8.8999999999999999E-3</v>
      </c>
      <c r="AN1168" s="14">
        <v>3</v>
      </c>
      <c r="AO1168" s="13">
        <f t="shared" si="90"/>
        <v>0.13906250000000001</v>
      </c>
      <c r="AQ1168" s="12">
        <f t="shared" si="94"/>
        <v>2.5000000000000001E-2</v>
      </c>
    </row>
    <row r="1169" spans="1:51" ht="12.75" customHeight="1" x14ac:dyDescent="0.2">
      <c r="A1169" s="6">
        <v>196</v>
      </c>
      <c r="B1169" s="6">
        <v>4</v>
      </c>
      <c r="C1169" s="7">
        <v>39876</v>
      </c>
      <c r="D1169" s="6" t="s">
        <v>151</v>
      </c>
      <c r="E1169" s="8" t="s">
        <v>278</v>
      </c>
      <c r="F1169" s="9" t="s">
        <v>279</v>
      </c>
      <c r="G1169" s="9" t="s">
        <v>268</v>
      </c>
      <c r="H1169" s="9" t="s">
        <v>155</v>
      </c>
      <c r="I1169" s="6" t="s">
        <v>100</v>
      </c>
      <c r="J1169" s="6">
        <v>1</v>
      </c>
      <c r="K1169" s="6">
        <v>1</v>
      </c>
      <c r="L1169" s="6" t="s">
        <v>156</v>
      </c>
      <c r="M1169" s="6" t="s">
        <v>269</v>
      </c>
      <c r="N1169" s="6"/>
      <c r="O1169" s="6"/>
      <c r="P1169" s="10">
        <v>17</v>
      </c>
      <c r="Q1169" s="10" t="str">
        <f t="shared" si="91"/>
        <v>15-20</v>
      </c>
      <c r="R1169" s="6" t="s">
        <v>52</v>
      </c>
      <c r="S1169" s="6">
        <v>7</v>
      </c>
      <c r="T1169" t="s">
        <v>130</v>
      </c>
      <c r="U1169" t="s">
        <v>69</v>
      </c>
      <c r="V1169" t="s">
        <v>70</v>
      </c>
      <c r="W1169" t="s">
        <v>56</v>
      </c>
      <c r="X1169" s="6"/>
      <c r="Y1169" s="10" t="s">
        <v>57</v>
      </c>
      <c r="Z1169" s="10" t="s">
        <v>61</v>
      </c>
      <c r="AB1169" s="11">
        <v>2</v>
      </c>
      <c r="AJ1169" s="12">
        <f t="shared" si="92"/>
        <v>7.5</v>
      </c>
      <c r="AL1169" s="13">
        <f t="shared" si="93"/>
        <v>2</v>
      </c>
      <c r="AM1169" s="14">
        <v>1.9400000000000001E-2</v>
      </c>
      <c r="AN1169" s="14">
        <v>2.8527999999999998</v>
      </c>
      <c r="AO1169" s="13">
        <f t="shared" si="90"/>
        <v>6.0838220437352977</v>
      </c>
      <c r="AQ1169" s="12">
        <f t="shared" si="94"/>
        <v>0.05</v>
      </c>
    </row>
    <row r="1170" spans="1:51" ht="12.75" customHeight="1" x14ac:dyDescent="0.2">
      <c r="A1170" s="6">
        <v>196</v>
      </c>
      <c r="B1170" s="6">
        <v>4</v>
      </c>
      <c r="C1170" s="7">
        <v>39876</v>
      </c>
      <c r="D1170" s="6" t="s">
        <v>151</v>
      </c>
      <c r="E1170" s="8" t="s">
        <v>278</v>
      </c>
      <c r="F1170" s="9" t="s">
        <v>279</v>
      </c>
      <c r="G1170" s="9" t="s">
        <v>268</v>
      </c>
      <c r="H1170" s="9" t="s">
        <v>155</v>
      </c>
      <c r="I1170" s="6" t="s">
        <v>100</v>
      </c>
      <c r="J1170" s="6">
        <v>1</v>
      </c>
      <c r="K1170" s="6">
        <v>1</v>
      </c>
      <c r="L1170" s="6" t="s">
        <v>156</v>
      </c>
      <c r="M1170" s="6" t="s">
        <v>269</v>
      </c>
      <c r="N1170" s="6"/>
      <c r="O1170" s="6"/>
      <c r="P1170" s="10">
        <v>17</v>
      </c>
      <c r="Q1170" s="10" t="str">
        <f t="shared" si="91"/>
        <v>15-20</v>
      </c>
      <c r="R1170" s="6" t="s">
        <v>52</v>
      </c>
      <c r="S1170" s="6">
        <v>8</v>
      </c>
      <c r="T1170" t="s">
        <v>59</v>
      </c>
      <c r="U1170" t="s">
        <v>54</v>
      </c>
      <c r="V1170" t="s">
        <v>60</v>
      </c>
      <c r="W1170" t="s">
        <v>56</v>
      </c>
      <c r="X1170" s="6"/>
      <c r="Y1170" s="10" t="s">
        <v>57</v>
      </c>
      <c r="Z1170" s="10" t="s">
        <v>61</v>
      </c>
      <c r="AB1170" s="11">
        <v>1</v>
      </c>
      <c r="AJ1170" s="12">
        <f t="shared" si="92"/>
        <v>7.5</v>
      </c>
      <c r="AL1170" s="13">
        <f t="shared" si="93"/>
        <v>1</v>
      </c>
      <c r="AM1170" s="14">
        <v>8.6999999999999994E-3</v>
      </c>
      <c r="AN1170" s="14">
        <v>3.202</v>
      </c>
      <c r="AO1170" s="13">
        <f t="shared" si="90"/>
        <v>5.5139829389005399</v>
      </c>
      <c r="AQ1170" s="12">
        <f t="shared" si="94"/>
        <v>2.5000000000000001E-2</v>
      </c>
    </row>
    <row r="1171" spans="1:51" s="22" customFormat="1" ht="12.75" customHeight="1" x14ac:dyDescent="0.2">
      <c r="A1171" s="6">
        <v>197</v>
      </c>
      <c r="B1171" s="6">
        <v>4</v>
      </c>
      <c r="C1171" s="7">
        <v>39876</v>
      </c>
      <c r="D1171" s="6" t="s">
        <v>151</v>
      </c>
      <c r="E1171" s="8" t="s">
        <v>278</v>
      </c>
      <c r="F1171" s="9" t="s">
        <v>279</v>
      </c>
      <c r="G1171" s="9" t="s">
        <v>268</v>
      </c>
      <c r="H1171" s="9" t="s">
        <v>155</v>
      </c>
      <c r="I1171" s="6" t="s">
        <v>100</v>
      </c>
      <c r="J1171" s="6">
        <v>1</v>
      </c>
      <c r="K1171" s="6">
        <v>2</v>
      </c>
      <c r="L1171" s="6" t="s">
        <v>156</v>
      </c>
      <c r="M1171" s="6" t="s">
        <v>269</v>
      </c>
      <c r="N1171" s="6"/>
      <c r="O1171" s="6"/>
      <c r="P1171" s="10">
        <v>17</v>
      </c>
      <c r="Q1171" s="10" t="str">
        <f t="shared" si="91"/>
        <v>15-20</v>
      </c>
      <c r="R1171" s="6" t="s">
        <v>52</v>
      </c>
      <c r="S1171" s="6">
        <v>1</v>
      </c>
      <c r="T1171" t="s">
        <v>131</v>
      </c>
      <c r="U1171" t="s">
        <v>54</v>
      </c>
      <c r="V1171" t="s">
        <v>63</v>
      </c>
      <c r="W1171" t="s">
        <v>56</v>
      </c>
      <c r="X1171" s="6"/>
      <c r="Y1171" s="6" t="s">
        <v>57</v>
      </c>
      <c r="Z1171" s="6" t="s">
        <v>58</v>
      </c>
      <c r="AA1171" s="11"/>
      <c r="AB1171" s="11"/>
      <c r="AC1171" s="11">
        <v>30</v>
      </c>
      <c r="AD1171" s="11"/>
      <c r="AE1171" s="11"/>
      <c r="AF1171" s="11"/>
      <c r="AG1171" s="11"/>
      <c r="AH1171" s="11"/>
      <c r="AI1171" s="11"/>
      <c r="AJ1171" s="12">
        <f t="shared" si="92"/>
        <v>15</v>
      </c>
      <c r="AK1171" s="20">
        <f>(AJ1171-1.82)/1.15</f>
        <v>11.460869565217392</v>
      </c>
      <c r="AL1171" s="13">
        <f t="shared" si="93"/>
        <v>30</v>
      </c>
      <c r="AM1171" s="14">
        <v>0.01</v>
      </c>
      <c r="AN1171" s="14">
        <v>3.2080000000000002</v>
      </c>
      <c r="AO1171" s="13">
        <f t="shared" si="90"/>
        <v>59.278985026012037</v>
      </c>
      <c r="AP1171" s="13"/>
      <c r="AQ1171" s="12">
        <f t="shared" si="94"/>
        <v>0.75</v>
      </c>
      <c r="AR1171" s="12"/>
      <c r="AS1171" s="12"/>
      <c r="AT1171" s="15"/>
      <c r="AU1171" s="12"/>
      <c r="AV1171" s="12"/>
      <c r="AW1171" s="12"/>
      <c r="AX1171" s="12"/>
      <c r="AY1171" s="12"/>
    </row>
    <row r="1172" spans="1:51" ht="12.75" customHeight="1" x14ac:dyDescent="0.2">
      <c r="A1172" s="6">
        <v>197</v>
      </c>
      <c r="B1172" s="6">
        <v>4</v>
      </c>
      <c r="C1172" s="7">
        <v>39876</v>
      </c>
      <c r="D1172" s="6" t="s">
        <v>151</v>
      </c>
      <c r="E1172" s="8" t="s">
        <v>278</v>
      </c>
      <c r="F1172" s="9" t="s">
        <v>279</v>
      </c>
      <c r="G1172" s="9" t="s">
        <v>268</v>
      </c>
      <c r="H1172" s="9" t="s">
        <v>155</v>
      </c>
      <c r="I1172" s="6" t="s">
        <v>100</v>
      </c>
      <c r="J1172" s="6">
        <v>1</v>
      </c>
      <c r="K1172" s="6">
        <v>2</v>
      </c>
      <c r="L1172" s="6" t="s">
        <v>156</v>
      </c>
      <c r="M1172" s="6" t="s">
        <v>269</v>
      </c>
      <c r="N1172" s="6"/>
      <c r="O1172" s="6"/>
      <c r="P1172" s="10">
        <v>17</v>
      </c>
      <c r="Q1172" s="10" t="str">
        <f t="shared" si="91"/>
        <v>15-20</v>
      </c>
      <c r="R1172" s="6" t="s">
        <v>52</v>
      </c>
      <c r="S1172" s="6">
        <v>2</v>
      </c>
      <c r="T1172" s="16" t="s">
        <v>71</v>
      </c>
      <c r="U1172" s="6" t="s">
        <v>72</v>
      </c>
      <c r="V1172" s="16" t="s">
        <v>73</v>
      </c>
      <c r="W1172" s="16" t="s">
        <v>56</v>
      </c>
      <c r="X1172" s="6"/>
      <c r="Y1172" s="6" t="s">
        <v>57</v>
      </c>
      <c r="Z1172" s="6" t="s">
        <v>61</v>
      </c>
      <c r="AB1172" s="11">
        <v>2</v>
      </c>
      <c r="AJ1172" s="12">
        <f t="shared" si="92"/>
        <v>7.5</v>
      </c>
      <c r="AL1172" s="13">
        <f t="shared" si="93"/>
        <v>2</v>
      </c>
      <c r="AM1172" s="14">
        <v>2.5100000000000001E-2</v>
      </c>
      <c r="AN1172" s="14">
        <v>3.0760000000000001</v>
      </c>
      <c r="AO1172" s="13">
        <f t="shared" si="90"/>
        <v>12.341335752240466</v>
      </c>
      <c r="AQ1172" s="12">
        <f t="shared" si="94"/>
        <v>0.05</v>
      </c>
    </row>
    <row r="1173" spans="1:51" ht="12.75" customHeight="1" x14ac:dyDescent="0.2">
      <c r="A1173" s="6">
        <v>197</v>
      </c>
      <c r="B1173" s="6">
        <v>4</v>
      </c>
      <c r="C1173" s="7">
        <v>39876</v>
      </c>
      <c r="D1173" s="6" t="s">
        <v>151</v>
      </c>
      <c r="E1173" s="8" t="s">
        <v>278</v>
      </c>
      <c r="F1173" s="9" t="s">
        <v>279</v>
      </c>
      <c r="G1173" s="9" t="s">
        <v>268</v>
      </c>
      <c r="H1173" s="9" t="s">
        <v>155</v>
      </c>
      <c r="I1173" s="6" t="s">
        <v>100</v>
      </c>
      <c r="J1173" s="6">
        <v>1</v>
      </c>
      <c r="K1173" s="6">
        <v>2</v>
      </c>
      <c r="L1173" s="6" t="s">
        <v>156</v>
      </c>
      <c r="M1173" s="6" t="s">
        <v>269</v>
      </c>
      <c r="N1173" s="6"/>
      <c r="O1173" s="6"/>
      <c r="P1173" s="10">
        <v>17</v>
      </c>
      <c r="Q1173" s="10" t="str">
        <f t="shared" si="91"/>
        <v>15-20</v>
      </c>
      <c r="R1173" s="6" t="s">
        <v>52</v>
      </c>
      <c r="S1173" s="6">
        <v>3</v>
      </c>
      <c r="T1173" t="s">
        <v>53</v>
      </c>
      <c r="U1173" t="s">
        <v>54</v>
      </c>
      <c r="V1173" t="s">
        <v>55</v>
      </c>
      <c r="W1173" t="s">
        <v>56</v>
      </c>
      <c r="X1173" s="6"/>
      <c r="Y1173" s="6" t="s">
        <v>57</v>
      </c>
      <c r="Z1173" s="6" t="s">
        <v>58</v>
      </c>
      <c r="AB1173" s="11">
        <v>1</v>
      </c>
      <c r="AC1173" s="11">
        <v>1</v>
      </c>
      <c r="AJ1173" s="12">
        <f t="shared" si="92"/>
        <v>11.25</v>
      </c>
      <c r="AL1173" s="13">
        <f t="shared" si="93"/>
        <v>2</v>
      </c>
      <c r="AM1173" s="14">
        <v>9.2999999999999992E-3</v>
      </c>
      <c r="AN1173" s="14">
        <v>3.07</v>
      </c>
      <c r="AO1173" s="13">
        <f t="shared" si="90"/>
        <v>15.686324410907433</v>
      </c>
      <c r="AQ1173" s="12">
        <f t="shared" si="94"/>
        <v>0.05</v>
      </c>
    </row>
    <row r="1174" spans="1:51" ht="12.75" customHeight="1" x14ac:dyDescent="0.2">
      <c r="A1174" s="6">
        <v>197</v>
      </c>
      <c r="B1174" s="6">
        <v>4</v>
      </c>
      <c r="C1174" s="7">
        <v>39876</v>
      </c>
      <c r="D1174" s="6" t="s">
        <v>151</v>
      </c>
      <c r="E1174" s="8" t="s">
        <v>278</v>
      </c>
      <c r="F1174" s="9" t="s">
        <v>279</v>
      </c>
      <c r="G1174" s="9" t="s">
        <v>268</v>
      </c>
      <c r="H1174" s="9" t="s">
        <v>155</v>
      </c>
      <c r="I1174" s="6" t="s">
        <v>100</v>
      </c>
      <c r="J1174" s="6">
        <v>1</v>
      </c>
      <c r="K1174" s="6">
        <v>2</v>
      </c>
      <c r="L1174" s="6" t="s">
        <v>156</v>
      </c>
      <c r="M1174" s="6" t="s">
        <v>269</v>
      </c>
      <c r="N1174" s="6"/>
      <c r="O1174" s="6"/>
      <c r="P1174" s="10">
        <v>17</v>
      </c>
      <c r="Q1174" s="10" t="str">
        <f t="shared" si="91"/>
        <v>15-20</v>
      </c>
      <c r="R1174" s="6" t="s">
        <v>52</v>
      </c>
      <c r="S1174" s="6">
        <v>4</v>
      </c>
      <c r="T1174" t="s">
        <v>74</v>
      </c>
      <c r="U1174" s="16" t="s">
        <v>75</v>
      </c>
      <c r="V1174" t="s">
        <v>76</v>
      </c>
      <c r="W1174" t="s">
        <v>56</v>
      </c>
      <c r="X1174" s="6"/>
      <c r="Y1174" s="10" t="s">
        <v>77</v>
      </c>
      <c r="Z1174" s="10" t="s">
        <v>64</v>
      </c>
      <c r="AE1174" s="11">
        <v>9</v>
      </c>
      <c r="AJ1174" s="12">
        <f t="shared" si="92"/>
        <v>35</v>
      </c>
      <c r="AL1174" s="13">
        <f t="shared" si="93"/>
        <v>9</v>
      </c>
      <c r="AM1174" s="14">
        <v>2.06E-2</v>
      </c>
      <c r="AN1174" s="14">
        <v>2.8980000000000001</v>
      </c>
      <c r="AO1174" s="13">
        <f t="shared" si="90"/>
        <v>614.5771553205542</v>
      </c>
      <c r="AQ1174" s="12">
        <f t="shared" si="94"/>
        <v>0.22500000000000001</v>
      </c>
    </row>
    <row r="1175" spans="1:51" ht="12.75" customHeight="1" x14ac:dyDescent="0.2">
      <c r="A1175" s="6">
        <v>197</v>
      </c>
      <c r="B1175" s="6">
        <v>4</v>
      </c>
      <c r="C1175" s="7">
        <v>39876</v>
      </c>
      <c r="D1175" s="6" t="s">
        <v>151</v>
      </c>
      <c r="E1175" s="8" t="s">
        <v>278</v>
      </c>
      <c r="F1175" s="9" t="s">
        <v>279</v>
      </c>
      <c r="G1175" s="9" t="s">
        <v>268</v>
      </c>
      <c r="H1175" s="9" t="s">
        <v>155</v>
      </c>
      <c r="I1175" s="6" t="s">
        <v>100</v>
      </c>
      <c r="J1175" s="6">
        <v>1</v>
      </c>
      <c r="K1175" s="6">
        <v>2</v>
      </c>
      <c r="L1175" s="6" t="s">
        <v>156</v>
      </c>
      <c r="M1175" s="6" t="s">
        <v>269</v>
      </c>
      <c r="N1175" s="6"/>
      <c r="O1175" s="6"/>
      <c r="P1175" s="10">
        <v>17</v>
      </c>
      <c r="Q1175" s="10" t="str">
        <f t="shared" si="91"/>
        <v>15-20</v>
      </c>
      <c r="R1175" s="6" t="s">
        <v>52</v>
      </c>
      <c r="S1175" s="6">
        <v>5</v>
      </c>
      <c r="T1175" t="s">
        <v>130</v>
      </c>
      <c r="U1175" t="s">
        <v>69</v>
      </c>
      <c r="V1175" t="s">
        <v>70</v>
      </c>
      <c r="W1175" t="s">
        <v>56</v>
      </c>
      <c r="X1175" s="6"/>
      <c r="Y1175" s="10" t="s">
        <v>57</v>
      </c>
      <c r="Z1175" s="10" t="s">
        <v>61</v>
      </c>
      <c r="AB1175" s="11">
        <v>1</v>
      </c>
      <c r="AJ1175" s="12">
        <f t="shared" si="92"/>
        <v>7.5</v>
      </c>
      <c r="AL1175" s="13">
        <f t="shared" si="93"/>
        <v>1</v>
      </c>
      <c r="AM1175" s="14">
        <v>1.9400000000000001E-2</v>
      </c>
      <c r="AN1175" s="14">
        <v>2.8527999999999998</v>
      </c>
      <c r="AO1175" s="13">
        <f t="shared" si="90"/>
        <v>6.0838220437352977</v>
      </c>
      <c r="AQ1175" s="12">
        <f t="shared" si="94"/>
        <v>2.5000000000000001E-2</v>
      </c>
    </row>
    <row r="1176" spans="1:51" ht="12.75" customHeight="1" x14ac:dyDescent="0.2">
      <c r="A1176" s="6">
        <v>197</v>
      </c>
      <c r="B1176" s="6">
        <v>4</v>
      </c>
      <c r="C1176" s="7">
        <v>39876</v>
      </c>
      <c r="D1176" s="6" t="s">
        <v>151</v>
      </c>
      <c r="E1176" s="8" t="s">
        <v>278</v>
      </c>
      <c r="F1176" s="9" t="s">
        <v>279</v>
      </c>
      <c r="G1176" s="9" t="s">
        <v>268</v>
      </c>
      <c r="H1176" s="9" t="s">
        <v>155</v>
      </c>
      <c r="I1176" s="6" t="s">
        <v>100</v>
      </c>
      <c r="J1176" s="6">
        <v>1</v>
      </c>
      <c r="K1176" s="6">
        <v>2</v>
      </c>
      <c r="L1176" s="6" t="s">
        <v>156</v>
      </c>
      <c r="M1176" s="6" t="s">
        <v>269</v>
      </c>
      <c r="N1176" s="6"/>
      <c r="O1176" s="6"/>
      <c r="P1176" s="10">
        <v>17</v>
      </c>
      <c r="Q1176" s="10" t="str">
        <f t="shared" si="91"/>
        <v>15-20</v>
      </c>
      <c r="R1176" s="6" t="s">
        <v>52</v>
      </c>
      <c r="S1176" s="6">
        <v>6</v>
      </c>
      <c r="T1176" t="s">
        <v>106</v>
      </c>
      <c r="U1176" t="s">
        <v>54</v>
      </c>
      <c r="V1176" t="s">
        <v>107</v>
      </c>
      <c r="W1176" t="s">
        <v>56</v>
      </c>
      <c r="X1176" s="6"/>
      <c r="Y1176" s="6" t="s">
        <v>57</v>
      </c>
      <c r="Z1176" s="6" t="s">
        <v>61</v>
      </c>
      <c r="AA1176" s="11">
        <v>4</v>
      </c>
      <c r="AJ1176" s="12">
        <f t="shared" si="92"/>
        <v>2.5</v>
      </c>
      <c r="AL1176" s="13">
        <f t="shared" si="93"/>
        <v>4</v>
      </c>
      <c r="AM1176" s="14">
        <v>2.1299999999999999E-2</v>
      </c>
      <c r="AN1176" s="14">
        <v>2.8235000000000001</v>
      </c>
      <c r="AO1176" s="13">
        <f t="shared" si="90"/>
        <v>0.28311522044385118</v>
      </c>
      <c r="AQ1176" s="12">
        <f t="shared" si="94"/>
        <v>0.1</v>
      </c>
    </row>
    <row r="1177" spans="1:51" ht="12.75" customHeight="1" x14ac:dyDescent="0.2">
      <c r="A1177" s="6">
        <v>198</v>
      </c>
      <c r="B1177" s="6">
        <v>4</v>
      </c>
      <c r="C1177" s="7">
        <v>39876</v>
      </c>
      <c r="D1177" s="6" t="s">
        <v>151</v>
      </c>
      <c r="E1177" s="8" t="s">
        <v>278</v>
      </c>
      <c r="F1177" s="9" t="s">
        <v>279</v>
      </c>
      <c r="G1177" s="9" t="s">
        <v>268</v>
      </c>
      <c r="H1177" s="9" t="s">
        <v>155</v>
      </c>
      <c r="I1177" s="6" t="s">
        <v>100</v>
      </c>
      <c r="J1177" s="6">
        <v>1</v>
      </c>
      <c r="K1177" s="6">
        <v>3</v>
      </c>
      <c r="L1177" s="6" t="s">
        <v>156</v>
      </c>
      <c r="M1177" s="6" t="s">
        <v>269</v>
      </c>
      <c r="N1177" s="6"/>
      <c r="O1177" s="6"/>
      <c r="P1177" s="10">
        <v>17</v>
      </c>
      <c r="Q1177" s="10" t="str">
        <f t="shared" si="91"/>
        <v>15-20</v>
      </c>
      <c r="R1177" s="6" t="s">
        <v>52</v>
      </c>
      <c r="S1177" s="6">
        <v>1</v>
      </c>
      <c r="T1177" t="s">
        <v>131</v>
      </c>
      <c r="U1177" t="s">
        <v>54</v>
      </c>
      <c r="V1177" t="s">
        <v>63</v>
      </c>
      <c r="W1177" t="s">
        <v>56</v>
      </c>
      <c r="X1177" s="6"/>
      <c r="Y1177" s="6" t="s">
        <v>57</v>
      </c>
      <c r="Z1177" s="6" t="s">
        <v>58</v>
      </c>
      <c r="AC1177" s="11">
        <v>35</v>
      </c>
      <c r="AJ1177" s="12">
        <f t="shared" si="92"/>
        <v>15</v>
      </c>
      <c r="AK1177" s="20">
        <f>(AJ1177-1.82)/1.15</f>
        <v>11.460869565217392</v>
      </c>
      <c r="AL1177" s="13">
        <f t="shared" si="93"/>
        <v>35</v>
      </c>
      <c r="AM1177" s="14">
        <v>0.01</v>
      </c>
      <c r="AN1177" s="14">
        <v>3.2080000000000002</v>
      </c>
      <c r="AO1177" s="13">
        <f t="shared" si="90"/>
        <v>59.278985026012037</v>
      </c>
      <c r="AQ1177" s="12">
        <f t="shared" si="94"/>
        <v>0.875</v>
      </c>
    </row>
    <row r="1178" spans="1:51" ht="12.75" customHeight="1" x14ac:dyDescent="0.2">
      <c r="A1178" s="6">
        <v>198</v>
      </c>
      <c r="B1178" s="6">
        <v>4</v>
      </c>
      <c r="C1178" s="7">
        <v>39876</v>
      </c>
      <c r="D1178" s="6" t="s">
        <v>151</v>
      </c>
      <c r="E1178" s="8" t="s">
        <v>278</v>
      </c>
      <c r="F1178" s="9" t="s">
        <v>279</v>
      </c>
      <c r="G1178" s="9" t="s">
        <v>268</v>
      </c>
      <c r="H1178" s="9" t="s">
        <v>155</v>
      </c>
      <c r="I1178" s="6" t="s">
        <v>100</v>
      </c>
      <c r="J1178" s="6">
        <v>1</v>
      </c>
      <c r="K1178" s="6">
        <v>3</v>
      </c>
      <c r="L1178" s="6" t="s">
        <v>156</v>
      </c>
      <c r="M1178" s="6" t="s">
        <v>269</v>
      </c>
      <c r="N1178" s="6"/>
      <c r="O1178" s="6"/>
      <c r="P1178" s="10">
        <v>17</v>
      </c>
      <c r="Q1178" s="10" t="str">
        <f t="shared" si="91"/>
        <v>15-20</v>
      </c>
      <c r="R1178" s="6" t="s">
        <v>52</v>
      </c>
      <c r="S1178" s="6">
        <v>2</v>
      </c>
      <c r="T1178" t="s">
        <v>118</v>
      </c>
      <c r="U1178" t="s">
        <v>66</v>
      </c>
      <c r="V1178" t="s">
        <v>119</v>
      </c>
      <c r="W1178" t="s">
        <v>56</v>
      </c>
      <c r="X1178" s="6"/>
      <c r="Y1178" s="6" t="s">
        <v>57</v>
      </c>
      <c r="Z1178" s="6" t="s">
        <v>61</v>
      </c>
      <c r="AB1178" s="11">
        <v>1</v>
      </c>
      <c r="AJ1178" s="12">
        <f t="shared" si="92"/>
        <v>7.5</v>
      </c>
      <c r="AL1178" s="13">
        <f t="shared" si="93"/>
        <v>1</v>
      </c>
      <c r="AM1178" s="14">
        <v>2.5999999999999999E-2</v>
      </c>
      <c r="AN1178" s="14">
        <v>2.87</v>
      </c>
      <c r="AO1178" s="13">
        <f t="shared" si="90"/>
        <v>8.441102499635198</v>
      </c>
      <c r="AQ1178" s="12">
        <f t="shared" si="94"/>
        <v>2.5000000000000001E-2</v>
      </c>
    </row>
    <row r="1179" spans="1:51" ht="12.75" customHeight="1" x14ac:dyDescent="0.2">
      <c r="A1179" s="6">
        <v>198</v>
      </c>
      <c r="B1179" s="6">
        <v>4</v>
      </c>
      <c r="C1179" s="7">
        <v>39876</v>
      </c>
      <c r="D1179" s="6" t="s">
        <v>151</v>
      </c>
      <c r="E1179" s="8" t="s">
        <v>278</v>
      </c>
      <c r="F1179" s="9" t="s">
        <v>279</v>
      </c>
      <c r="G1179" s="9" t="s">
        <v>268</v>
      </c>
      <c r="H1179" s="9" t="s">
        <v>155</v>
      </c>
      <c r="I1179" s="6" t="s">
        <v>100</v>
      </c>
      <c r="J1179" s="6">
        <v>1</v>
      </c>
      <c r="K1179" s="6">
        <v>3</v>
      </c>
      <c r="L1179" s="6" t="s">
        <v>156</v>
      </c>
      <c r="M1179" s="6" t="s">
        <v>269</v>
      </c>
      <c r="N1179" s="6"/>
      <c r="O1179" s="6"/>
      <c r="P1179" s="10">
        <v>17</v>
      </c>
      <c r="Q1179" s="10" t="str">
        <f t="shared" si="91"/>
        <v>15-20</v>
      </c>
      <c r="R1179" s="6" t="s">
        <v>52</v>
      </c>
      <c r="S1179" s="6">
        <v>3</v>
      </c>
      <c r="T1179" t="s">
        <v>130</v>
      </c>
      <c r="U1179" t="s">
        <v>69</v>
      </c>
      <c r="V1179" t="s">
        <v>70</v>
      </c>
      <c r="W1179" t="s">
        <v>56</v>
      </c>
      <c r="X1179" s="6"/>
      <c r="Y1179" s="10" t="s">
        <v>57</v>
      </c>
      <c r="Z1179" s="10" t="s">
        <v>61</v>
      </c>
      <c r="AA1179" s="11">
        <v>4</v>
      </c>
      <c r="AJ1179" s="12">
        <f t="shared" si="92"/>
        <v>2.5</v>
      </c>
      <c r="AL1179" s="13">
        <f t="shared" si="93"/>
        <v>4</v>
      </c>
      <c r="AM1179" s="14">
        <v>1.9400000000000001E-2</v>
      </c>
      <c r="AN1179" s="14">
        <v>2.8527999999999998</v>
      </c>
      <c r="AO1179" s="13">
        <f t="shared" si="90"/>
        <v>0.26487744993858203</v>
      </c>
      <c r="AQ1179" s="12">
        <f t="shared" si="94"/>
        <v>0.1</v>
      </c>
    </row>
    <row r="1180" spans="1:51" ht="12.75" customHeight="1" x14ac:dyDescent="0.2">
      <c r="A1180" s="6">
        <v>198</v>
      </c>
      <c r="B1180" s="6">
        <v>4</v>
      </c>
      <c r="C1180" s="7">
        <v>39876</v>
      </c>
      <c r="D1180" s="6" t="s">
        <v>151</v>
      </c>
      <c r="E1180" s="8" t="s">
        <v>278</v>
      </c>
      <c r="F1180" s="9" t="s">
        <v>279</v>
      </c>
      <c r="G1180" s="9" t="s">
        <v>268</v>
      </c>
      <c r="H1180" s="9" t="s">
        <v>155</v>
      </c>
      <c r="I1180" s="6" t="s">
        <v>100</v>
      </c>
      <c r="J1180" s="6">
        <v>1</v>
      </c>
      <c r="K1180" s="6">
        <v>3</v>
      </c>
      <c r="L1180" s="6" t="s">
        <v>156</v>
      </c>
      <c r="M1180" s="6" t="s">
        <v>269</v>
      </c>
      <c r="N1180" s="6"/>
      <c r="O1180" s="6"/>
      <c r="P1180" s="10">
        <v>17</v>
      </c>
      <c r="Q1180" s="10" t="str">
        <f t="shared" si="91"/>
        <v>15-20</v>
      </c>
      <c r="R1180" s="6" t="s">
        <v>52</v>
      </c>
      <c r="S1180" s="6">
        <v>4</v>
      </c>
      <c r="T1180" s="19" t="s">
        <v>85</v>
      </c>
      <c r="U1180" s="6" t="s">
        <v>54</v>
      </c>
      <c r="V1180" s="6" t="s">
        <v>86</v>
      </c>
      <c r="W1180" s="6" t="s">
        <v>56</v>
      </c>
      <c r="X1180" s="6"/>
      <c r="Y1180" s="6" t="s">
        <v>57</v>
      </c>
      <c r="Z1180" s="6" t="s">
        <v>61</v>
      </c>
      <c r="AA1180" s="11">
        <v>1</v>
      </c>
      <c r="AJ1180" s="12">
        <f t="shared" si="92"/>
        <v>2.5</v>
      </c>
      <c r="AL1180" s="13">
        <f t="shared" si="93"/>
        <v>1</v>
      </c>
      <c r="AM1180" s="14">
        <v>8.8999999999999999E-3</v>
      </c>
      <c r="AN1180" s="14">
        <v>3</v>
      </c>
      <c r="AO1180" s="13">
        <f t="shared" si="90"/>
        <v>0.13906250000000001</v>
      </c>
      <c r="AQ1180" s="12">
        <f t="shared" si="94"/>
        <v>2.5000000000000001E-2</v>
      </c>
    </row>
    <row r="1181" spans="1:51" ht="12.75" customHeight="1" x14ac:dyDescent="0.2">
      <c r="A1181" s="6">
        <v>198</v>
      </c>
      <c r="B1181" s="6">
        <v>4</v>
      </c>
      <c r="C1181" s="7">
        <v>39876</v>
      </c>
      <c r="D1181" s="6" t="s">
        <v>151</v>
      </c>
      <c r="E1181" s="8" t="s">
        <v>278</v>
      </c>
      <c r="F1181" s="9" t="s">
        <v>279</v>
      </c>
      <c r="G1181" s="9" t="s">
        <v>268</v>
      </c>
      <c r="H1181" s="9" t="s">
        <v>155</v>
      </c>
      <c r="I1181" s="6" t="s">
        <v>100</v>
      </c>
      <c r="J1181" s="6">
        <v>1</v>
      </c>
      <c r="K1181" s="6">
        <v>3</v>
      </c>
      <c r="L1181" s="6" t="s">
        <v>156</v>
      </c>
      <c r="M1181" s="6" t="s">
        <v>269</v>
      </c>
      <c r="N1181" s="6"/>
      <c r="O1181" s="6"/>
      <c r="P1181" s="10">
        <v>17</v>
      </c>
      <c r="Q1181" s="10" t="str">
        <f t="shared" si="91"/>
        <v>15-20</v>
      </c>
      <c r="R1181" s="6" t="s">
        <v>52</v>
      </c>
      <c r="S1181" s="6">
        <v>5</v>
      </c>
      <c r="T1181" t="s">
        <v>96</v>
      </c>
      <c r="U1181" t="s">
        <v>69</v>
      </c>
      <c r="V1181" t="s">
        <v>97</v>
      </c>
      <c r="W1181" t="s">
        <v>98</v>
      </c>
      <c r="X1181" s="6"/>
      <c r="Y1181" s="6" t="s">
        <v>57</v>
      </c>
      <c r="Z1181" s="6" t="s">
        <v>58</v>
      </c>
      <c r="AC1181" s="11">
        <v>1</v>
      </c>
      <c r="AJ1181" s="12">
        <f t="shared" si="92"/>
        <v>15</v>
      </c>
      <c r="AL1181" s="13">
        <f t="shared" si="93"/>
        <v>1</v>
      </c>
      <c r="AM1181" s="14">
        <v>1E-3</v>
      </c>
      <c r="AN1181" s="14">
        <v>3.07</v>
      </c>
      <c r="AO1181" s="13">
        <f t="shared" si="90"/>
        <v>4.0794363868736285</v>
      </c>
      <c r="AQ1181" s="12">
        <f t="shared" si="94"/>
        <v>2.5000000000000001E-2</v>
      </c>
    </row>
    <row r="1182" spans="1:51" ht="12.75" customHeight="1" x14ac:dyDescent="0.2">
      <c r="A1182" s="6">
        <v>198</v>
      </c>
      <c r="B1182" s="6">
        <v>4</v>
      </c>
      <c r="C1182" s="7">
        <v>39876</v>
      </c>
      <c r="D1182" s="6" t="s">
        <v>151</v>
      </c>
      <c r="E1182" s="8" t="s">
        <v>278</v>
      </c>
      <c r="F1182" s="9" t="s">
        <v>279</v>
      </c>
      <c r="G1182" s="9" t="s">
        <v>268</v>
      </c>
      <c r="H1182" s="9" t="s">
        <v>155</v>
      </c>
      <c r="I1182" s="6" t="s">
        <v>100</v>
      </c>
      <c r="J1182" s="6">
        <v>1</v>
      </c>
      <c r="K1182" s="6">
        <v>3</v>
      </c>
      <c r="L1182" s="6" t="s">
        <v>156</v>
      </c>
      <c r="M1182" s="6" t="s">
        <v>269</v>
      </c>
      <c r="N1182" s="6"/>
      <c r="O1182" s="6"/>
      <c r="P1182" s="10">
        <v>17</v>
      </c>
      <c r="Q1182" s="10" t="str">
        <f t="shared" si="91"/>
        <v>15-20</v>
      </c>
      <c r="R1182" s="6" t="s">
        <v>52</v>
      </c>
      <c r="S1182" s="6">
        <v>6</v>
      </c>
      <c r="T1182" t="s">
        <v>106</v>
      </c>
      <c r="U1182" t="s">
        <v>54</v>
      </c>
      <c r="V1182" t="s">
        <v>107</v>
      </c>
      <c r="W1182" t="s">
        <v>56</v>
      </c>
      <c r="X1182" s="6"/>
      <c r="Y1182" s="6" t="s">
        <v>57</v>
      </c>
      <c r="Z1182" s="6" t="s">
        <v>61</v>
      </c>
      <c r="AA1182" s="11">
        <v>2</v>
      </c>
      <c r="AJ1182" s="12">
        <f t="shared" si="92"/>
        <v>2.5</v>
      </c>
      <c r="AL1182" s="13">
        <f t="shared" si="93"/>
        <v>2</v>
      </c>
      <c r="AM1182" s="14">
        <v>2.1299999999999999E-2</v>
      </c>
      <c r="AN1182" s="14">
        <v>2.8235000000000001</v>
      </c>
      <c r="AO1182" s="13">
        <f t="shared" si="90"/>
        <v>0.28311522044385118</v>
      </c>
      <c r="AQ1182" s="12">
        <f t="shared" si="94"/>
        <v>0.05</v>
      </c>
    </row>
    <row r="1183" spans="1:51" ht="12.75" customHeight="1" x14ac:dyDescent="0.2">
      <c r="A1183" s="6">
        <v>199</v>
      </c>
      <c r="B1183" s="6">
        <v>4</v>
      </c>
      <c r="C1183" s="7">
        <v>39876</v>
      </c>
      <c r="D1183" s="6" t="s">
        <v>151</v>
      </c>
      <c r="E1183" s="8" t="s">
        <v>278</v>
      </c>
      <c r="F1183" s="9" t="s">
        <v>279</v>
      </c>
      <c r="G1183" s="9" t="s">
        <v>268</v>
      </c>
      <c r="H1183" s="9" t="s">
        <v>155</v>
      </c>
      <c r="I1183" s="6" t="s">
        <v>100</v>
      </c>
      <c r="J1183" s="6">
        <v>1</v>
      </c>
      <c r="K1183" s="6">
        <v>4</v>
      </c>
      <c r="L1183" s="6" t="s">
        <v>156</v>
      </c>
      <c r="M1183" s="6" t="s">
        <v>269</v>
      </c>
      <c r="N1183" s="6"/>
      <c r="O1183" s="6"/>
      <c r="P1183" s="10">
        <v>17</v>
      </c>
      <c r="Q1183" s="10" t="str">
        <f t="shared" si="91"/>
        <v>15-20</v>
      </c>
      <c r="R1183" s="6" t="s">
        <v>52</v>
      </c>
      <c r="S1183" s="6">
        <v>1</v>
      </c>
      <c r="T1183" t="s">
        <v>74</v>
      </c>
      <c r="U1183" s="16" t="s">
        <v>75</v>
      </c>
      <c r="V1183" t="s">
        <v>76</v>
      </c>
      <c r="W1183" t="s">
        <v>56</v>
      </c>
      <c r="X1183" s="6"/>
      <c r="Y1183" s="10" t="s">
        <v>77</v>
      </c>
      <c r="Z1183" s="10" t="s">
        <v>64</v>
      </c>
      <c r="AE1183" s="11">
        <v>6</v>
      </c>
      <c r="AJ1183" s="12">
        <f t="shared" si="92"/>
        <v>35</v>
      </c>
      <c r="AL1183" s="13">
        <f t="shared" si="93"/>
        <v>6</v>
      </c>
      <c r="AM1183" s="14">
        <v>2.06E-2</v>
      </c>
      <c r="AN1183" s="14">
        <v>2.8980000000000001</v>
      </c>
      <c r="AO1183" s="13">
        <f t="shared" si="90"/>
        <v>614.5771553205542</v>
      </c>
      <c r="AQ1183" s="12">
        <f t="shared" si="94"/>
        <v>0.15</v>
      </c>
    </row>
    <row r="1184" spans="1:51" ht="12.75" customHeight="1" x14ac:dyDescent="0.2">
      <c r="A1184" s="6">
        <v>199</v>
      </c>
      <c r="B1184" s="6">
        <v>4</v>
      </c>
      <c r="C1184" s="7">
        <v>39876</v>
      </c>
      <c r="D1184" s="6" t="s">
        <v>151</v>
      </c>
      <c r="E1184" s="8" t="s">
        <v>278</v>
      </c>
      <c r="F1184" s="9" t="s">
        <v>279</v>
      </c>
      <c r="G1184" s="9" t="s">
        <v>268</v>
      </c>
      <c r="H1184" s="9" t="s">
        <v>155</v>
      </c>
      <c r="I1184" s="6" t="s">
        <v>100</v>
      </c>
      <c r="J1184" s="6">
        <v>1</v>
      </c>
      <c r="K1184" s="6">
        <v>4</v>
      </c>
      <c r="L1184" s="6" t="s">
        <v>156</v>
      </c>
      <c r="M1184" s="6" t="s">
        <v>269</v>
      </c>
      <c r="N1184" s="6"/>
      <c r="O1184" s="6"/>
      <c r="P1184" s="10">
        <v>17</v>
      </c>
      <c r="Q1184" s="10" t="str">
        <f t="shared" si="91"/>
        <v>15-20</v>
      </c>
      <c r="R1184" s="6" t="s">
        <v>52</v>
      </c>
      <c r="S1184" s="6">
        <v>2</v>
      </c>
      <c r="T1184" t="s">
        <v>68</v>
      </c>
      <c r="U1184" t="s">
        <v>69</v>
      </c>
      <c r="V1184" t="s">
        <v>70</v>
      </c>
      <c r="W1184" t="s">
        <v>56</v>
      </c>
      <c r="X1184" s="6"/>
      <c r="Y1184" s="10" t="s">
        <v>57</v>
      </c>
      <c r="Z1184" s="10" t="s">
        <v>61</v>
      </c>
      <c r="AB1184" s="11">
        <v>3</v>
      </c>
      <c r="AJ1184" s="12">
        <f t="shared" si="92"/>
        <v>7.5</v>
      </c>
      <c r="AL1184" s="13">
        <f t="shared" si="93"/>
        <v>3</v>
      </c>
      <c r="AM1184" s="14">
        <v>1.2800000000000001E-2</v>
      </c>
      <c r="AN1184" s="14">
        <v>3.036</v>
      </c>
      <c r="AO1184" s="13">
        <f t="shared" si="90"/>
        <v>5.8062531280003862</v>
      </c>
      <c r="AQ1184" s="12">
        <f t="shared" si="94"/>
        <v>7.4999999999999997E-2</v>
      </c>
    </row>
    <row r="1185" spans="1:46" ht="12.75" customHeight="1" x14ac:dyDescent="0.2">
      <c r="A1185" s="6">
        <v>199</v>
      </c>
      <c r="B1185" s="6">
        <v>4</v>
      </c>
      <c r="C1185" s="7">
        <v>39876</v>
      </c>
      <c r="D1185" s="6" t="s">
        <v>151</v>
      </c>
      <c r="E1185" s="8" t="s">
        <v>278</v>
      </c>
      <c r="F1185" s="9" t="s">
        <v>279</v>
      </c>
      <c r="G1185" s="9" t="s">
        <v>268</v>
      </c>
      <c r="H1185" s="9" t="s">
        <v>155</v>
      </c>
      <c r="I1185" s="6" t="s">
        <v>100</v>
      </c>
      <c r="J1185" s="6">
        <v>1</v>
      </c>
      <c r="K1185" s="6">
        <v>4</v>
      </c>
      <c r="L1185" s="6" t="s">
        <v>156</v>
      </c>
      <c r="M1185" s="6" t="s">
        <v>269</v>
      </c>
      <c r="N1185" s="6"/>
      <c r="O1185" s="6"/>
      <c r="P1185" s="10">
        <v>17</v>
      </c>
      <c r="Q1185" s="10" t="str">
        <f t="shared" si="91"/>
        <v>15-20</v>
      </c>
      <c r="R1185" s="6" t="s">
        <v>52</v>
      </c>
      <c r="S1185" s="6">
        <v>3</v>
      </c>
      <c r="T1185" t="s">
        <v>131</v>
      </c>
      <c r="U1185" t="s">
        <v>54</v>
      </c>
      <c r="V1185" t="s">
        <v>63</v>
      </c>
      <c r="W1185" t="s">
        <v>56</v>
      </c>
      <c r="X1185" s="6"/>
      <c r="Y1185" s="6" t="s">
        <v>57</v>
      </c>
      <c r="Z1185" s="6" t="s">
        <v>58</v>
      </c>
      <c r="AC1185" s="11">
        <v>50</v>
      </c>
      <c r="AJ1185" s="12">
        <f t="shared" si="92"/>
        <v>15</v>
      </c>
      <c r="AK1185" s="20">
        <f>(AJ1185-1.82)/1.15</f>
        <v>11.460869565217392</v>
      </c>
      <c r="AL1185" s="13">
        <f t="shared" si="93"/>
        <v>50</v>
      </c>
      <c r="AM1185" s="14">
        <v>0.01</v>
      </c>
      <c r="AN1185" s="14">
        <v>3.2080000000000002</v>
      </c>
      <c r="AO1185" s="13">
        <f t="shared" si="90"/>
        <v>59.278985026012037</v>
      </c>
      <c r="AQ1185" s="12">
        <f t="shared" si="94"/>
        <v>1.25</v>
      </c>
    </row>
    <row r="1186" spans="1:46" ht="12.75" customHeight="1" x14ac:dyDescent="0.2">
      <c r="A1186" s="6">
        <v>199</v>
      </c>
      <c r="B1186" s="6">
        <v>4</v>
      </c>
      <c r="C1186" s="7">
        <v>39876</v>
      </c>
      <c r="D1186" s="6" t="s">
        <v>151</v>
      </c>
      <c r="E1186" s="8" t="s">
        <v>278</v>
      </c>
      <c r="F1186" s="9" t="s">
        <v>279</v>
      </c>
      <c r="G1186" s="9" t="s">
        <v>268</v>
      </c>
      <c r="H1186" s="9" t="s">
        <v>155</v>
      </c>
      <c r="I1186" s="6" t="s">
        <v>100</v>
      </c>
      <c r="J1186" s="6">
        <v>1</v>
      </c>
      <c r="K1186" s="6">
        <v>4</v>
      </c>
      <c r="L1186" s="6" t="s">
        <v>156</v>
      </c>
      <c r="M1186" s="6" t="s">
        <v>269</v>
      </c>
      <c r="N1186" s="6"/>
      <c r="O1186" s="6"/>
      <c r="P1186" s="10">
        <v>17</v>
      </c>
      <c r="Q1186" s="10" t="str">
        <f t="shared" si="91"/>
        <v>15-20</v>
      </c>
      <c r="R1186" s="6" t="s">
        <v>52</v>
      </c>
      <c r="S1186" s="6">
        <v>4</v>
      </c>
      <c r="T1186" t="s">
        <v>130</v>
      </c>
      <c r="U1186" t="s">
        <v>69</v>
      </c>
      <c r="V1186" t="s">
        <v>70</v>
      </c>
      <c r="W1186" t="s">
        <v>56</v>
      </c>
      <c r="X1186" s="6"/>
      <c r="Y1186" s="10" t="s">
        <v>57</v>
      </c>
      <c r="Z1186" s="10" t="s">
        <v>61</v>
      </c>
      <c r="AB1186" s="11">
        <v>2</v>
      </c>
      <c r="AJ1186" s="12">
        <f t="shared" si="92"/>
        <v>7.5</v>
      </c>
      <c r="AL1186" s="13">
        <f t="shared" si="93"/>
        <v>2</v>
      </c>
      <c r="AM1186" s="14">
        <v>1.9400000000000001E-2</v>
      </c>
      <c r="AN1186" s="14">
        <v>2.8527999999999998</v>
      </c>
      <c r="AO1186" s="13">
        <f t="shared" si="90"/>
        <v>6.0838220437352977</v>
      </c>
      <c r="AQ1186" s="12">
        <f t="shared" si="94"/>
        <v>0.05</v>
      </c>
    </row>
    <row r="1187" spans="1:46" ht="12.75" customHeight="1" x14ac:dyDescent="0.2">
      <c r="A1187" s="6">
        <v>200</v>
      </c>
      <c r="B1187" s="6">
        <v>4</v>
      </c>
      <c r="C1187" s="7">
        <v>39876</v>
      </c>
      <c r="D1187" s="6" t="s">
        <v>151</v>
      </c>
      <c r="E1187" s="8" t="s">
        <v>278</v>
      </c>
      <c r="F1187" s="9" t="s">
        <v>279</v>
      </c>
      <c r="G1187" s="9" t="s">
        <v>268</v>
      </c>
      <c r="H1187" s="9" t="s">
        <v>155</v>
      </c>
      <c r="I1187" s="6" t="s">
        <v>100</v>
      </c>
      <c r="J1187" s="6">
        <v>1</v>
      </c>
      <c r="K1187" s="6">
        <v>5</v>
      </c>
      <c r="L1187" s="6" t="s">
        <v>282</v>
      </c>
      <c r="M1187" s="6" t="s">
        <v>282</v>
      </c>
      <c r="N1187" s="6"/>
      <c r="O1187" s="6"/>
      <c r="P1187" s="10">
        <v>19</v>
      </c>
      <c r="Q1187" s="10" t="str">
        <f t="shared" si="91"/>
        <v>15-20</v>
      </c>
      <c r="R1187" s="6" t="s">
        <v>52</v>
      </c>
      <c r="S1187" s="6">
        <v>1</v>
      </c>
      <c r="T1187" t="s">
        <v>185</v>
      </c>
      <c r="U1187" t="s">
        <v>69</v>
      </c>
      <c r="V1187" t="s">
        <v>70</v>
      </c>
      <c r="W1187" t="s">
        <v>56</v>
      </c>
      <c r="X1187" s="6"/>
      <c r="Y1187" s="6" t="s">
        <v>57</v>
      </c>
      <c r="Z1187" s="6" t="s">
        <v>58</v>
      </c>
      <c r="AB1187" s="11">
        <v>2</v>
      </c>
      <c r="AJ1187" s="12">
        <f t="shared" si="92"/>
        <v>7.5</v>
      </c>
      <c r="AL1187" s="13">
        <f t="shared" si="93"/>
        <v>2</v>
      </c>
      <c r="AM1187" s="14">
        <v>1.2800000000000001E-2</v>
      </c>
      <c r="AN1187" s="14">
        <v>3.0670000000000002</v>
      </c>
      <c r="AO1187" s="13">
        <f t="shared" si="90"/>
        <v>6.180489379442994</v>
      </c>
      <c r="AQ1187" s="12">
        <f t="shared" si="94"/>
        <v>0.05</v>
      </c>
    </row>
    <row r="1188" spans="1:46" ht="12.75" customHeight="1" x14ac:dyDescent="0.2">
      <c r="A1188" s="6">
        <v>200</v>
      </c>
      <c r="B1188" s="6">
        <v>4</v>
      </c>
      <c r="C1188" s="7">
        <v>39876</v>
      </c>
      <c r="D1188" s="6" t="s">
        <v>151</v>
      </c>
      <c r="E1188" s="8" t="s">
        <v>278</v>
      </c>
      <c r="F1188" s="9" t="s">
        <v>279</v>
      </c>
      <c r="G1188" s="9" t="s">
        <v>268</v>
      </c>
      <c r="H1188" s="9" t="s">
        <v>155</v>
      </c>
      <c r="I1188" s="6" t="s">
        <v>100</v>
      </c>
      <c r="J1188" s="6">
        <v>1</v>
      </c>
      <c r="K1188" s="6">
        <v>5</v>
      </c>
      <c r="L1188" s="6" t="s">
        <v>282</v>
      </c>
      <c r="M1188" s="6" t="s">
        <v>282</v>
      </c>
      <c r="N1188" s="6"/>
      <c r="O1188" s="6"/>
      <c r="P1188" s="10">
        <v>19</v>
      </c>
      <c r="Q1188" s="10" t="str">
        <f t="shared" si="91"/>
        <v>15-20</v>
      </c>
      <c r="R1188" s="6" t="s">
        <v>52</v>
      </c>
      <c r="S1188" s="6">
        <v>2</v>
      </c>
      <c r="T1188" t="s">
        <v>283</v>
      </c>
      <c r="U1188" t="s">
        <v>69</v>
      </c>
      <c r="V1188" t="s">
        <v>70</v>
      </c>
      <c r="W1188" t="s">
        <v>56</v>
      </c>
      <c r="X1188" s="6"/>
      <c r="Y1188" s="10" t="s">
        <v>57</v>
      </c>
      <c r="Z1188" s="10" t="s">
        <v>61</v>
      </c>
      <c r="AB1188" s="11">
        <v>1</v>
      </c>
      <c r="AJ1188" s="12">
        <f t="shared" si="92"/>
        <v>7.5</v>
      </c>
      <c r="AL1188" s="13">
        <f t="shared" si="93"/>
        <v>1</v>
      </c>
      <c r="AM1188" s="14">
        <v>2.52E-2</v>
      </c>
      <c r="AN1188" s="14">
        <v>2.79</v>
      </c>
      <c r="AO1188" s="13">
        <f t="shared" si="90"/>
        <v>6.9634019639213536</v>
      </c>
      <c r="AQ1188" s="12">
        <f t="shared" si="94"/>
        <v>2.5000000000000001E-2</v>
      </c>
    </row>
    <row r="1189" spans="1:46" ht="12.75" customHeight="1" x14ac:dyDescent="0.2">
      <c r="A1189" s="6">
        <v>200</v>
      </c>
      <c r="B1189" s="6">
        <v>4</v>
      </c>
      <c r="C1189" s="7">
        <v>39876</v>
      </c>
      <c r="D1189" s="6" t="s">
        <v>151</v>
      </c>
      <c r="E1189" s="8" t="s">
        <v>278</v>
      </c>
      <c r="F1189" s="9" t="s">
        <v>279</v>
      </c>
      <c r="G1189" s="9" t="s">
        <v>268</v>
      </c>
      <c r="H1189" s="9" t="s">
        <v>155</v>
      </c>
      <c r="I1189" s="6" t="s">
        <v>100</v>
      </c>
      <c r="J1189" s="6">
        <v>1</v>
      </c>
      <c r="K1189" s="6">
        <v>5</v>
      </c>
      <c r="L1189" s="6" t="s">
        <v>282</v>
      </c>
      <c r="M1189" s="6" t="s">
        <v>282</v>
      </c>
      <c r="N1189" s="6"/>
      <c r="O1189" s="6"/>
      <c r="P1189" s="10">
        <v>19</v>
      </c>
      <c r="Q1189" s="10" t="str">
        <f t="shared" si="91"/>
        <v>15-20</v>
      </c>
      <c r="R1189" s="6" t="s">
        <v>52</v>
      </c>
      <c r="S1189" s="6">
        <v>3</v>
      </c>
      <c r="T1189" t="s">
        <v>157</v>
      </c>
      <c r="U1189" t="s">
        <v>54</v>
      </c>
      <c r="V1189" t="s">
        <v>158</v>
      </c>
      <c r="W1189" t="s">
        <v>136</v>
      </c>
      <c r="X1189" s="6"/>
      <c r="Y1189" s="6" t="s">
        <v>57</v>
      </c>
      <c r="Z1189" s="6" t="s">
        <v>58</v>
      </c>
      <c r="AF1189" s="11">
        <v>1</v>
      </c>
      <c r="AJ1189" s="12">
        <f t="shared" si="92"/>
        <v>45</v>
      </c>
      <c r="AL1189" s="13">
        <f t="shared" si="93"/>
        <v>1</v>
      </c>
      <c r="AM1189" s="14">
        <v>8.5099999999999995E-2</v>
      </c>
      <c r="AN1189" s="14">
        <v>2.4239999999999999</v>
      </c>
      <c r="AO1189" s="13">
        <f t="shared" si="90"/>
        <v>865.59889524254743</v>
      </c>
      <c r="AQ1189" s="12">
        <f t="shared" si="94"/>
        <v>2.5000000000000001E-2</v>
      </c>
    </row>
    <row r="1190" spans="1:46" ht="12.75" customHeight="1" x14ac:dyDescent="0.2">
      <c r="A1190" s="6">
        <v>200</v>
      </c>
      <c r="B1190" s="6">
        <v>4</v>
      </c>
      <c r="C1190" s="7">
        <v>39876</v>
      </c>
      <c r="D1190" s="6" t="s">
        <v>151</v>
      </c>
      <c r="E1190" s="8" t="s">
        <v>278</v>
      </c>
      <c r="F1190" s="9" t="s">
        <v>279</v>
      </c>
      <c r="G1190" s="9" t="s">
        <v>268</v>
      </c>
      <c r="H1190" s="9" t="s">
        <v>155</v>
      </c>
      <c r="I1190" s="6" t="s">
        <v>100</v>
      </c>
      <c r="J1190" s="6">
        <v>1</v>
      </c>
      <c r="K1190" s="6">
        <v>5</v>
      </c>
      <c r="L1190" s="6" t="s">
        <v>282</v>
      </c>
      <c r="M1190" s="6" t="s">
        <v>282</v>
      </c>
      <c r="N1190" s="6"/>
      <c r="O1190" s="6"/>
      <c r="P1190" s="10">
        <v>19</v>
      </c>
      <c r="Q1190" s="10" t="str">
        <f t="shared" si="91"/>
        <v>15-20</v>
      </c>
      <c r="R1190" s="6" t="s">
        <v>52</v>
      </c>
      <c r="S1190" s="6">
        <v>4</v>
      </c>
      <c r="T1190" t="s">
        <v>214</v>
      </c>
      <c r="U1190" t="s">
        <v>104</v>
      </c>
      <c r="V1190" t="s">
        <v>215</v>
      </c>
      <c r="W1190" t="s">
        <v>56</v>
      </c>
      <c r="X1190" s="6"/>
      <c r="Y1190" s="10" t="s">
        <v>57</v>
      </c>
      <c r="Z1190" s="10" t="s">
        <v>61</v>
      </c>
      <c r="AC1190" s="11">
        <v>6</v>
      </c>
      <c r="AJ1190" s="12">
        <f t="shared" si="92"/>
        <v>15</v>
      </c>
      <c r="AL1190" s="13">
        <f t="shared" si="93"/>
        <v>6</v>
      </c>
      <c r="AM1190" s="14">
        <v>9.1000000000000004E-3</v>
      </c>
      <c r="AN1190" s="14">
        <v>3</v>
      </c>
      <c r="AO1190" s="13">
        <f t="shared" ref="AO1190:AO1253" si="95">AM1190*(AJ1190^AN1190)</f>
        <v>30.712500000000002</v>
      </c>
      <c r="AQ1190" s="12">
        <f t="shared" si="94"/>
        <v>0.15</v>
      </c>
    </row>
    <row r="1191" spans="1:46" ht="12.75" customHeight="1" x14ac:dyDescent="0.2">
      <c r="A1191" s="6">
        <v>200</v>
      </c>
      <c r="B1191" s="6">
        <v>4</v>
      </c>
      <c r="C1191" s="7">
        <v>39876</v>
      </c>
      <c r="D1191" s="6" t="s">
        <v>151</v>
      </c>
      <c r="E1191" s="8" t="s">
        <v>278</v>
      </c>
      <c r="F1191" s="9" t="s">
        <v>279</v>
      </c>
      <c r="G1191" s="9" t="s">
        <v>268</v>
      </c>
      <c r="H1191" s="9" t="s">
        <v>155</v>
      </c>
      <c r="I1191" s="6" t="s">
        <v>100</v>
      </c>
      <c r="J1191" s="6">
        <v>1</v>
      </c>
      <c r="K1191" s="6">
        <v>5</v>
      </c>
      <c r="L1191" s="6" t="s">
        <v>282</v>
      </c>
      <c r="M1191" s="6" t="s">
        <v>282</v>
      </c>
      <c r="N1191" s="6"/>
      <c r="O1191" s="6"/>
      <c r="P1191" s="10">
        <v>19</v>
      </c>
      <c r="Q1191" s="10" t="str">
        <f t="shared" si="91"/>
        <v>15-20</v>
      </c>
      <c r="R1191" s="6" t="s">
        <v>52</v>
      </c>
      <c r="S1191" s="6">
        <v>5</v>
      </c>
      <c r="T1191" t="s">
        <v>53</v>
      </c>
      <c r="U1191" t="s">
        <v>54</v>
      </c>
      <c r="V1191" t="s">
        <v>55</v>
      </c>
      <c r="W1191" t="s">
        <v>56</v>
      </c>
      <c r="X1191" s="6"/>
      <c r="Y1191" s="6" t="s">
        <v>57</v>
      </c>
      <c r="Z1191" s="6" t="s">
        <v>58</v>
      </c>
      <c r="AA1191" s="11">
        <v>1</v>
      </c>
      <c r="AJ1191" s="12">
        <f t="shared" si="92"/>
        <v>2.5</v>
      </c>
      <c r="AL1191" s="13">
        <f t="shared" si="93"/>
        <v>1</v>
      </c>
      <c r="AM1191" s="14">
        <v>9.2999999999999992E-3</v>
      </c>
      <c r="AN1191" s="14">
        <v>3.07</v>
      </c>
      <c r="AO1191" s="13">
        <f t="shared" si="95"/>
        <v>0.15493829594967426</v>
      </c>
      <c r="AQ1191" s="12">
        <f t="shared" si="94"/>
        <v>2.5000000000000001E-2</v>
      </c>
    </row>
    <row r="1192" spans="1:46" ht="12.75" customHeight="1" x14ac:dyDescent="0.2">
      <c r="A1192" s="12">
        <v>1</v>
      </c>
      <c r="B1192" s="12">
        <v>2</v>
      </c>
      <c r="C1192" s="7">
        <v>39874</v>
      </c>
      <c r="D1192" s="12" t="s">
        <v>151</v>
      </c>
      <c r="E1192" s="8" t="s">
        <v>284</v>
      </c>
      <c r="F1192" s="9" t="s">
        <v>285</v>
      </c>
      <c r="G1192" s="9" t="s">
        <v>268</v>
      </c>
      <c r="H1192" s="9" t="s">
        <v>226</v>
      </c>
      <c r="I1192" s="12" t="s">
        <v>49</v>
      </c>
      <c r="J1192" s="12">
        <v>1</v>
      </c>
      <c r="K1192" s="12">
        <v>1</v>
      </c>
      <c r="L1192" s="6" t="s">
        <v>50</v>
      </c>
      <c r="M1192" s="6" t="s">
        <v>210</v>
      </c>
      <c r="N1192" s="6"/>
      <c r="O1192" s="6"/>
      <c r="P1192" s="12">
        <v>23</v>
      </c>
      <c r="Q1192" s="12" t="str">
        <f t="shared" si="91"/>
        <v>20-25</v>
      </c>
      <c r="R1192" s="12" t="s">
        <v>52</v>
      </c>
      <c r="S1192" s="12">
        <v>1</v>
      </c>
      <c r="T1192" t="s">
        <v>53</v>
      </c>
      <c r="U1192" t="s">
        <v>54</v>
      </c>
      <c r="V1192" t="s">
        <v>55</v>
      </c>
      <c r="W1192" t="s">
        <v>56</v>
      </c>
      <c r="Y1192" s="6" t="s">
        <v>57</v>
      </c>
      <c r="Z1192" s="6" t="s">
        <v>58</v>
      </c>
      <c r="AB1192" s="11">
        <v>3</v>
      </c>
      <c r="AJ1192" s="12">
        <f t="shared" si="92"/>
        <v>7.5</v>
      </c>
      <c r="AL1192" s="13">
        <f t="shared" si="93"/>
        <v>3</v>
      </c>
      <c r="AM1192" s="14">
        <v>9.2999999999999992E-3</v>
      </c>
      <c r="AN1192" s="14">
        <v>3.07</v>
      </c>
      <c r="AO1192" s="13">
        <f t="shared" si="95"/>
        <v>4.5177378560589574</v>
      </c>
      <c r="AQ1192" s="12">
        <f t="shared" si="94"/>
        <v>7.4999999999999997E-2</v>
      </c>
      <c r="AR1192" s="12">
        <f>AO1192/40</f>
        <v>0.11294344640147394</v>
      </c>
      <c r="AS1192" s="17"/>
      <c r="AT1192" s="23">
        <f>AA1192*(0.026*(2.5^2.87))+AB1192*(0.026*(7.5^2.87))+AC1192*(0.0236*((15/1.1)^2.975))+AD1192*(0.0236*((25/1.1)^2.975))+AE1192*(0.0236*((35/1.1)^2.975))</f>
        <v>25.323307498905592</v>
      </c>
    </row>
    <row r="1193" spans="1:46" ht="12.75" customHeight="1" x14ac:dyDescent="0.2">
      <c r="A1193" s="12">
        <v>1</v>
      </c>
      <c r="B1193" s="12">
        <v>2</v>
      </c>
      <c r="C1193" s="7">
        <v>39874</v>
      </c>
      <c r="D1193" s="12" t="s">
        <v>151</v>
      </c>
      <c r="E1193" s="8" t="s">
        <v>284</v>
      </c>
      <c r="F1193" s="9" t="s">
        <v>285</v>
      </c>
      <c r="G1193" s="9" t="s">
        <v>268</v>
      </c>
      <c r="H1193" s="9" t="s">
        <v>226</v>
      </c>
      <c r="I1193" s="12" t="s">
        <v>49</v>
      </c>
      <c r="J1193" s="12">
        <v>1</v>
      </c>
      <c r="K1193" s="12">
        <v>1</v>
      </c>
      <c r="L1193" s="6" t="s">
        <v>50</v>
      </c>
      <c r="M1193" s="6" t="s">
        <v>210</v>
      </c>
      <c r="N1193" s="6"/>
      <c r="O1193" s="6"/>
      <c r="P1193" s="12">
        <v>23</v>
      </c>
      <c r="Q1193" s="12" t="str">
        <f t="shared" si="91"/>
        <v>20-25</v>
      </c>
      <c r="R1193" s="12" t="s">
        <v>52</v>
      </c>
      <c r="S1193" s="12">
        <v>2</v>
      </c>
      <c r="T1193" t="s">
        <v>131</v>
      </c>
      <c r="U1193" t="s">
        <v>54</v>
      </c>
      <c r="V1193" t="s">
        <v>63</v>
      </c>
      <c r="W1193" t="s">
        <v>56</v>
      </c>
      <c r="Y1193" s="6" t="s">
        <v>57</v>
      </c>
      <c r="Z1193" s="6" t="s">
        <v>58</v>
      </c>
      <c r="AB1193" s="11">
        <v>120</v>
      </c>
      <c r="AJ1193" s="12">
        <f t="shared" si="92"/>
        <v>7.5</v>
      </c>
      <c r="AK1193" s="20">
        <f>(AJ1193-1.82)/1.15</f>
        <v>4.9391304347826086</v>
      </c>
      <c r="AL1193" s="13">
        <f t="shared" si="93"/>
        <v>120</v>
      </c>
      <c r="AM1193" s="14">
        <v>0.01</v>
      </c>
      <c r="AN1193" s="14">
        <v>3.2080000000000002</v>
      </c>
      <c r="AO1193" s="13">
        <f t="shared" si="95"/>
        <v>6.4149981129888589</v>
      </c>
      <c r="AQ1193" s="12">
        <f t="shared" si="94"/>
        <v>3</v>
      </c>
      <c r="AT1193" s="23"/>
    </row>
    <row r="1194" spans="1:46" ht="12.75" customHeight="1" x14ac:dyDescent="0.2">
      <c r="A1194" s="12">
        <v>1</v>
      </c>
      <c r="B1194" s="12">
        <v>2</v>
      </c>
      <c r="C1194" s="7">
        <v>39874</v>
      </c>
      <c r="D1194" s="12" t="s">
        <v>151</v>
      </c>
      <c r="E1194" s="8" t="s">
        <v>284</v>
      </c>
      <c r="F1194" s="9" t="s">
        <v>285</v>
      </c>
      <c r="G1194" s="9" t="s">
        <v>268</v>
      </c>
      <c r="H1194" s="9" t="s">
        <v>226</v>
      </c>
      <c r="I1194" s="12" t="s">
        <v>49</v>
      </c>
      <c r="J1194" s="12">
        <v>1</v>
      </c>
      <c r="K1194" s="12">
        <v>1</v>
      </c>
      <c r="L1194" s="6" t="s">
        <v>50</v>
      </c>
      <c r="M1194" s="6" t="s">
        <v>210</v>
      </c>
      <c r="N1194" s="6"/>
      <c r="O1194" s="6"/>
      <c r="P1194" s="12">
        <v>23</v>
      </c>
      <c r="Q1194" s="12" t="str">
        <f t="shared" si="91"/>
        <v>20-25</v>
      </c>
      <c r="R1194" s="12" t="s">
        <v>52</v>
      </c>
      <c r="S1194" s="12">
        <v>3</v>
      </c>
      <c r="T1194" t="s">
        <v>148</v>
      </c>
      <c r="U1194" t="s">
        <v>54</v>
      </c>
      <c r="V1194" t="s">
        <v>149</v>
      </c>
      <c r="W1194" t="s">
        <v>56</v>
      </c>
      <c r="Y1194" s="10" t="s">
        <v>57</v>
      </c>
      <c r="Z1194" s="10" t="s">
        <v>64</v>
      </c>
      <c r="AD1194" s="11">
        <v>1</v>
      </c>
      <c r="AJ1194" s="12">
        <f t="shared" si="92"/>
        <v>25</v>
      </c>
      <c r="AK1194" s="12">
        <f>AJ1194/1</f>
        <v>25</v>
      </c>
      <c r="AL1194" s="13">
        <f t="shared" si="93"/>
        <v>1</v>
      </c>
      <c r="AO1194" s="13">
        <f t="shared" si="95"/>
        <v>0</v>
      </c>
      <c r="AQ1194" s="12">
        <f t="shared" si="94"/>
        <v>2.5000000000000001E-2</v>
      </c>
      <c r="AS1194" s="22"/>
      <c r="AT1194" s="23"/>
    </row>
    <row r="1195" spans="1:46" ht="12.75" customHeight="1" x14ac:dyDescent="0.2">
      <c r="A1195" s="12">
        <v>1</v>
      </c>
      <c r="B1195" s="12">
        <v>2</v>
      </c>
      <c r="C1195" s="7">
        <v>39874</v>
      </c>
      <c r="D1195" s="12" t="s">
        <v>151</v>
      </c>
      <c r="E1195" s="8" t="s">
        <v>284</v>
      </c>
      <c r="F1195" s="9" t="s">
        <v>285</v>
      </c>
      <c r="G1195" s="9" t="s">
        <v>268</v>
      </c>
      <c r="H1195" s="9" t="s">
        <v>226</v>
      </c>
      <c r="I1195" s="12" t="s">
        <v>49</v>
      </c>
      <c r="J1195" s="12">
        <v>1</v>
      </c>
      <c r="K1195" s="12">
        <v>1</v>
      </c>
      <c r="L1195" s="6" t="s">
        <v>50</v>
      </c>
      <c r="M1195" s="6" t="s">
        <v>210</v>
      </c>
      <c r="N1195" s="6"/>
      <c r="O1195" s="6"/>
      <c r="P1195" s="12">
        <v>23</v>
      </c>
      <c r="Q1195" s="12" t="str">
        <f t="shared" si="91"/>
        <v>20-25</v>
      </c>
      <c r="R1195" s="12" t="s">
        <v>52</v>
      </c>
      <c r="S1195" s="12">
        <v>4</v>
      </c>
      <c r="T1195" s="19" t="s">
        <v>286</v>
      </c>
      <c r="U1195" s="10" t="s">
        <v>114</v>
      </c>
      <c r="V1195" s="10" t="s">
        <v>287</v>
      </c>
      <c r="W1195" s="10" t="s">
        <v>56</v>
      </c>
      <c r="X1195" s="10"/>
      <c r="Y1195" s="10" t="s">
        <v>77</v>
      </c>
      <c r="Z1195" s="10" t="s">
        <v>64</v>
      </c>
      <c r="AE1195" s="11">
        <v>20</v>
      </c>
      <c r="AJ1195" s="12">
        <f t="shared" si="92"/>
        <v>35</v>
      </c>
      <c r="AK1195" s="12">
        <f>(AJ1195-3.06)/1.306</f>
        <v>24.456355283307811</v>
      </c>
      <c r="AL1195" s="13">
        <f t="shared" si="93"/>
        <v>20</v>
      </c>
      <c r="AM1195" s="13">
        <v>3.06</v>
      </c>
      <c r="AN1195" s="13">
        <v>1.306</v>
      </c>
      <c r="AO1195" s="13">
        <f t="shared" si="95"/>
        <v>317.88811596066114</v>
      </c>
      <c r="AQ1195" s="12">
        <f t="shared" si="94"/>
        <v>0.5</v>
      </c>
      <c r="AT1195" s="23"/>
    </row>
    <row r="1196" spans="1:46" ht="12.75" customHeight="1" x14ac:dyDescent="0.2">
      <c r="A1196" s="12">
        <v>1</v>
      </c>
      <c r="B1196" s="12">
        <v>2</v>
      </c>
      <c r="C1196" s="7">
        <v>39874</v>
      </c>
      <c r="D1196" s="12" t="s">
        <v>151</v>
      </c>
      <c r="E1196" s="8" t="s">
        <v>284</v>
      </c>
      <c r="F1196" s="9" t="s">
        <v>285</v>
      </c>
      <c r="G1196" s="9" t="s">
        <v>268</v>
      </c>
      <c r="H1196" s="9" t="s">
        <v>226</v>
      </c>
      <c r="I1196" s="12" t="s">
        <v>49</v>
      </c>
      <c r="J1196" s="12">
        <v>1</v>
      </c>
      <c r="K1196" s="12">
        <v>1</v>
      </c>
      <c r="L1196" s="6" t="s">
        <v>50</v>
      </c>
      <c r="M1196" s="6" t="s">
        <v>210</v>
      </c>
      <c r="N1196" s="6"/>
      <c r="O1196" s="6"/>
      <c r="P1196" s="12">
        <v>23</v>
      </c>
      <c r="Q1196" s="12" t="str">
        <f t="shared" si="91"/>
        <v>20-25</v>
      </c>
      <c r="R1196" s="6" t="s">
        <v>52</v>
      </c>
      <c r="S1196" s="6">
        <v>5</v>
      </c>
      <c r="T1196" s="16" t="s">
        <v>288</v>
      </c>
      <c r="U1196" s="16" t="s">
        <v>75</v>
      </c>
      <c r="V1196" s="16" t="s">
        <v>289</v>
      </c>
      <c r="W1196" s="16" t="s">
        <v>290</v>
      </c>
      <c r="X1196" s="10"/>
      <c r="Y1196" s="6" t="s">
        <v>57</v>
      </c>
      <c r="Z1196" s="6" t="s">
        <v>58</v>
      </c>
      <c r="AE1196" s="11">
        <v>5</v>
      </c>
      <c r="AJ1196" s="12">
        <f t="shared" si="92"/>
        <v>35</v>
      </c>
      <c r="AK1196" s="32">
        <f>35/1.034</f>
        <v>33.849129593810446</v>
      </c>
      <c r="AL1196" s="13">
        <f t="shared" si="93"/>
        <v>5</v>
      </c>
      <c r="AM1196" s="33">
        <v>0</v>
      </c>
      <c r="AN1196" s="33">
        <v>1.034</v>
      </c>
      <c r="AO1196" s="13">
        <f t="shared" si="95"/>
        <v>0</v>
      </c>
      <c r="AQ1196" s="12">
        <f t="shared" si="94"/>
        <v>0.125</v>
      </c>
      <c r="AT1196" s="23"/>
    </row>
    <row r="1197" spans="1:46" ht="12.75" customHeight="1" x14ac:dyDescent="0.2">
      <c r="A1197" s="12">
        <v>1</v>
      </c>
      <c r="B1197" s="12">
        <v>2</v>
      </c>
      <c r="C1197" s="7">
        <v>39874</v>
      </c>
      <c r="D1197" s="12" t="s">
        <v>151</v>
      </c>
      <c r="E1197" s="8" t="s">
        <v>284</v>
      </c>
      <c r="F1197" s="9" t="s">
        <v>285</v>
      </c>
      <c r="G1197" s="9" t="s">
        <v>268</v>
      </c>
      <c r="H1197" s="9" t="s">
        <v>226</v>
      </c>
      <c r="I1197" s="12" t="s">
        <v>49</v>
      </c>
      <c r="J1197" s="12">
        <v>1</v>
      </c>
      <c r="K1197" s="12">
        <v>1</v>
      </c>
      <c r="L1197" s="6" t="s">
        <v>50</v>
      </c>
      <c r="M1197" s="6" t="s">
        <v>210</v>
      </c>
      <c r="N1197" s="6"/>
      <c r="O1197" s="6"/>
      <c r="P1197" s="12">
        <v>23</v>
      </c>
      <c r="Q1197" s="12" t="str">
        <f t="shared" si="91"/>
        <v>20-25</v>
      </c>
      <c r="R1197" s="12" t="s">
        <v>52</v>
      </c>
      <c r="S1197" s="12">
        <v>6</v>
      </c>
      <c r="T1197" s="16" t="s">
        <v>113</v>
      </c>
      <c r="U1197" s="6" t="s">
        <v>114</v>
      </c>
      <c r="V1197" s="16" t="s">
        <v>115</v>
      </c>
      <c r="W1197" s="16" t="s">
        <v>56</v>
      </c>
      <c r="X1197" s="10"/>
      <c r="Y1197" s="6" t="s">
        <v>57</v>
      </c>
      <c r="Z1197" s="6" t="s">
        <v>64</v>
      </c>
      <c r="AE1197" s="11">
        <v>1</v>
      </c>
      <c r="AJ1197" s="12">
        <f t="shared" si="92"/>
        <v>35</v>
      </c>
      <c r="AK1197">
        <f>AJ1197/1.16064</f>
        <v>30.155776123518063</v>
      </c>
      <c r="AL1197" s="13">
        <f t="shared" si="93"/>
        <v>1</v>
      </c>
      <c r="AM1197" s="14">
        <v>5.2400000000000002E-2</v>
      </c>
      <c r="AN1197" s="14">
        <v>2.69</v>
      </c>
      <c r="AO1197" s="13">
        <f t="shared" si="95"/>
        <v>746.23278648304222</v>
      </c>
      <c r="AQ1197" s="12">
        <f t="shared" si="94"/>
        <v>2.5000000000000001E-2</v>
      </c>
      <c r="AS1197" s="17"/>
      <c r="AT1197" s="23"/>
    </row>
    <row r="1198" spans="1:46" ht="12.75" customHeight="1" x14ac:dyDescent="0.2">
      <c r="A1198" s="12">
        <v>1</v>
      </c>
      <c r="B1198" s="12">
        <v>2</v>
      </c>
      <c r="C1198" s="7">
        <v>39874</v>
      </c>
      <c r="D1198" s="12" t="s">
        <v>151</v>
      </c>
      <c r="E1198" s="8" t="s">
        <v>284</v>
      </c>
      <c r="F1198" s="9" t="s">
        <v>285</v>
      </c>
      <c r="G1198" s="9" t="s">
        <v>268</v>
      </c>
      <c r="H1198" s="9" t="s">
        <v>226</v>
      </c>
      <c r="I1198" s="12" t="s">
        <v>49</v>
      </c>
      <c r="J1198" s="12">
        <v>1</v>
      </c>
      <c r="K1198" s="12">
        <v>1</v>
      </c>
      <c r="L1198" s="6" t="s">
        <v>50</v>
      </c>
      <c r="M1198" s="6" t="s">
        <v>210</v>
      </c>
      <c r="N1198" s="6"/>
      <c r="O1198" s="6"/>
      <c r="P1198" s="12">
        <v>23</v>
      </c>
      <c r="Q1198" s="12" t="str">
        <f t="shared" si="91"/>
        <v>20-25</v>
      </c>
      <c r="R1198" s="12" t="s">
        <v>52</v>
      </c>
      <c r="S1198" s="12">
        <v>7</v>
      </c>
      <c r="T1198" s="6" t="s">
        <v>128</v>
      </c>
      <c r="U1198" t="s">
        <v>54</v>
      </c>
      <c r="V1198" t="s">
        <v>55</v>
      </c>
      <c r="W1198" t="s">
        <v>56</v>
      </c>
      <c r="X1198"/>
      <c r="Y1198" s="6" t="s">
        <v>57</v>
      </c>
      <c r="Z1198" s="6" t="s">
        <v>64</v>
      </c>
      <c r="AD1198" s="11">
        <v>1</v>
      </c>
      <c r="AJ1198" s="12">
        <f t="shared" si="92"/>
        <v>25</v>
      </c>
      <c r="AL1198" s="13">
        <f t="shared" si="93"/>
        <v>1</v>
      </c>
      <c r="AM1198" s="14">
        <v>1.1900000000000001E-2</v>
      </c>
      <c r="AN1198" s="14">
        <v>3.093</v>
      </c>
      <c r="AO1198" s="13">
        <f t="shared" si="95"/>
        <v>250.8276493884245</v>
      </c>
      <c r="AQ1198" s="12">
        <f t="shared" si="94"/>
        <v>2.5000000000000001E-2</v>
      </c>
      <c r="AS1198" s="10" t="s">
        <v>291</v>
      </c>
      <c r="AT1198" s="23"/>
    </row>
    <row r="1199" spans="1:46" ht="12.75" customHeight="1" x14ac:dyDescent="0.2">
      <c r="A1199" s="12">
        <v>1</v>
      </c>
      <c r="B1199" s="12">
        <v>2</v>
      </c>
      <c r="C1199" s="7">
        <v>39874</v>
      </c>
      <c r="D1199" s="12" t="s">
        <v>151</v>
      </c>
      <c r="E1199" s="8" t="s">
        <v>284</v>
      </c>
      <c r="F1199" s="9" t="s">
        <v>285</v>
      </c>
      <c r="G1199" s="9" t="s">
        <v>268</v>
      </c>
      <c r="H1199" s="9" t="s">
        <v>226</v>
      </c>
      <c r="I1199" s="12" t="s">
        <v>49</v>
      </c>
      <c r="J1199" s="12">
        <v>1</v>
      </c>
      <c r="K1199" s="12">
        <v>1</v>
      </c>
      <c r="L1199" s="6" t="s">
        <v>50</v>
      </c>
      <c r="M1199" s="6" t="s">
        <v>210</v>
      </c>
      <c r="N1199" s="6"/>
      <c r="O1199" s="6"/>
      <c r="P1199" s="12">
        <v>23</v>
      </c>
      <c r="Q1199" s="12" t="str">
        <f t="shared" si="91"/>
        <v>20-25</v>
      </c>
      <c r="R1199" s="12" t="s">
        <v>52</v>
      </c>
      <c r="S1199" s="12">
        <v>8</v>
      </c>
      <c r="T1199" t="s">
        <v>179</v>
      </c>
      <c r="U1199" t="s">
        <v>54</v>
      </c>
      <c r="V1199" t="s">
        <v>55</v>
      </c>
      <c r="W1199" t="s">
        <v>56</v>
      </c>
      <c r="X1199" s="10"/>
      <c r="Y1199" s="6" t="s">
        <v>57</v>
      </c>
      <c r="Z1199" s="6" t="s">
        <v>58</v>
      </c>
      <c r="AB1199" s="11">
        <v>1</v>
      </c>
      <c r="AJ1199" s="12">
        <f t="shared" si="92"/>
        <v>7.5</v>
      </c>
      <c r="AL1199" s="13">
        <f t="shared" si="93"/>
        <v>1</v>
      </c>
      <c r="AM1199" s="14">
        <v>1.26E-2</v>
      </c>
      <c r="AN1199" s="14">
        <v>3.0672999999999999</v>
      </c>
      <c r="AO1199" s="13">
        <f t="shared" si="95"/>
        <v>6.0875978967715536</v>
      </c>
      <c r="AQ1199" s="12">
        <f t="shared" si="94"/>
        <v>2.5000000000000001E-2</v>
      </c>
      <c r="AS1199" s="17"/>
      <c r="AT1199" s="23"/>
    </row>
    <row r="1200" spans="1:46" ht="12.75" customHeight="1" x14ac:dyDescent="0.2">
      <c r="A1200" s="12">
        <v>1</v>
      </c>
      <c r="B1200" s="12">
        <v>2</v>
      </c>
      <c r="C1200" s="7">
        <v>39874</v>
      </c>
      <c r="D1200" s="12" t="s">
        <v>151</v>
      </c>
      <c r="E1200" s="8" t="s">
        <v>284</v>
      </c>
      <c r="F1200" s="9" t="s">
        <v>285</v>
      </c>
      <c r="G1200" s="9" t="s">
        <v>268</v>
      </c>
      <c r="H1200" s="9" t="s">
        <v>226</v>
      </c>
      <c r="I1200" s="12" t="s">
        <v>49</v>
      </c>
      <c r="J1200" s="12">
        <v>1</v>
      </c>
      <c r="K1200" s="12">
        <v>1</v>
      </c>
      <c r="L1200" s="6" t="s">
        <v>50</v>
      </c>
      <c r="M1200" s="6" t="s">
        <v>210</v>
      </c>
      <c r="N1200" s="6"/>
      <c r="O1200" s="6"/>
      <c r="P1200" s="12">
        <v>23</v>
      </c>
      <c r="Q1200" s="12" t="str">
        <f t="shared" si="91"/>
        <v>20-25</v>
      </c>
      <c r="R1200" s="12" t="s">
        <v>52</v>
      </c>
      <c r="S1200" s="12">
        <v>9</v>
      </c>
      <c r="T1200" s="16" t="s">
        <v>249</v>
      </c>
      <c r="U1200" s="6" t="s">
        <v>114</v>
      </c>
      <c r="V1200" s="6" t="s">
        <v>84</v>
      </c>
      <c r="W1200" s="6" t="s">
        <v>56</v>
      </c>
      <c r="X1200" s="10"/>
      <c r="Y1200" s="6" t="s">
        <v>77</v>
      </c>
      <c r="Z1200" s="6" t="s">
        <v>64</v>
      </c>
      <c r="AC1200" s="11">
        <v>1</v>
      </c>
      <c r="AJ1200" s="12">
        <f t="shared" si="92"/>
        <v>15</v>
      </c>
      <c r="AL1200" s="13">
        <f t="shared" si="93"/>
        <v>1</v>
      </c>
      <c r="AM1200" s="14">
        <v>1.1299999999999999E-2</v>
      </c>
      <c r="AN1200" s="14">
        <v>3.0310000000000001</v>
      </c>
      <c r="AO1200" s="13">
        <f t="shared" si="95"/>
        <v>41.477354610898814</v>
      </c>
      <c r="AQ1200" s="12">
        <f t="shared" si="94"/>
        <v>2.5000000000000001E-2</v>
      </c>
      <c r="AT1200" s="23"/>
    </row>
    <row r="1201" spans="1:46" ht="12.75" customHeight="1" x14ac:dyDescent="0.2">
      <c r="A1201" s="12">
        <v>1</v>
      </c>
      <c r="B1201" s="12">
        <v>2</v>
      </c>
      <c r="C1201" s="7">
        <v>39874</v>
      </c>
      <c r="D1201" s="12" t="s">
        <v>151</v>
      </c>
      <c r="E1201" s="8" t="s">
        <v>284</v>
      </c>
      <c r="F1201" s="9" t="s">
        <v>285</v>
      </c>
      <c r="G1201" s="9" t="s">
        <v>268</v>
      </c>
      <c r="H1201" s="9" t="s">
        <v>226</v>
      </c>
      <c r="I1201" s="12" t="s">
        <v>49</v>
      </c>
      <c r="J1201" s="12">
        <v>1</v>
      </c>
      <c r="K1201" s="12">
        <v>1</v>
      </c>
      <c r="L1201" s="6" t="s">
        <v>50</v>
      </c>
      <c r="M1201" s="6" t="s">
        <v>210</v>
      </c>
      <c r="N1201" s="6"/>
      <c r="O1201" s="6"/>
      <c r="P1201" s="12">
        <v>23</v>
      </c>
      <c r="Q1201" s="12" t="str">
        <f t="shared" si="91"/>
        <v>20-25</v>
      </c>
      <c r="R1201" s="12" t="s">
        <v>52</v>
      </c>
      <c r="S1201" s="12">
        <v>10</v>
      </c>
      <c r="T1201" t="s">
        <v>106</v>
      </c>
      <c r="U1201" t="s">
        <v>54</v>
      </c>
      <c r="V1201" t="s">
        <v>107</v>
      </c>
      <c r="W1201" t="s">
        <v>56</v>
      </c>
      <c r="X1201" s="10"/>
      <c r="Y1201" s="6" t="s">
        <v>57</v>
      </c>
      <c r="Z1201" s="6" t="s">
        <v>61</v>
      </c>
      <c r="AA1201" s="11">
        <v>6</v>
      </c>
      <c r="AJ1201" s="12">
        <f t="shared" si="92"/>
        <v>2.5</v>
      </c>
      <c r="AL1201" s="13">
        <f t="shared" si="93"/>
        <v>6</v>
      </c>
      <c r="AM1201" s="14">
        <v>2.1299999999999999E-2</v>
      </c>
      <c r="AN1201" s="14">
        <v>2.8235000000000001</v>
      </c>
      <c r="AO1201" s="13">
        <f t="shared" si="95"/>
        <v>0.28311522044385118</v>
      </c>
      <c r="AQ1201" s="12">
        <f t="shared" si="94"/>
        <v>0.15</v>
      </c>
      <c r="AT1201" s="23"/>
    </row>
    <row r="1202" spans="1:46" ht="12.75" customHeight="1" x14ac:dyDescent="0.2">
      <c r="A1202" s="12">
        <v>1</v>
      </c>
      <c r="B1202" s="12">
        <v>2</v>
      </c>
      <c r="C1202" s="7">
        <v>39874</v>
      </c>
      <c r="D1202" s="12" t="s">
        <v>151</v>
      </c>
      <c r="E1202" s="8" t="s">
        <v>284</v>
      </c>
      <c r="F1202" s="9" t="s">
        <v>285</v>
      </c>
      <c r="G1202" s="9" t="s">
        <v>268</v>
      </c>
      <c r="H1202" s="9" t="s">
        <v>226</v>
      </c>
      <c r="I1202" s="12" t="s">
        <v>49</v>
      </c>
      <c r="J1202" s="12">
        <v>1</v>
      </c>
      <c r="K1202" s="12">
        <v>1</v>
      </c>
      <c r="L1202" s="6" t="s">
        <v>50</v>
      </c>
      <c r="M1202" s="6" t="s">
        <v>210</v>
      </c>
      <c r="N1202" s="6"/>
      <c r="O1202" s="6"/>
      <c r="P1202" s="12">
        <v>23</v>
      </c>
      <c r="Q1202" s="12" t="str">
        <f t="shared" si="91"/>
        <v>20-25</v>
      </c>
      <c r="R1202" s="12" t="s">
        <v>52</v>
      </c>
      <c r="S1202" s="6">
        <v>11</v>
      </c>
      <c r="T1202" t="s">
        <v>78</v>
      </c>
      <c r="U1202" s="16" t="s">
        <v>75</v>
      </c>
      <c r="V1202" t="s">
        <v>79</v>
      </c>
      <c r="W1202" t="s">
        <v>56</v>
      </c>
      <c r="X1202" s="10"/>
      <c r="Y1202" s="10" t="s">
        <v>57</v>
      </c>
      <c r="Z1202" s="10" t="s">
        <v>61</v>
      </c>
      <c r="AA1202" s="11">
        <v>1</v>
      </c>
      <c r="AJ1202" s="12">
        <f t="shared" si="92"/>
        <v>2.5</v>
      </c>
      <c r="AL1202" s="13">
        <f t="shared" si="93"/>
        <v>1</v>
      </c>
      <c r="AM1202" s="14">
        <v>1.09E-2</v>
      </c>
      <c r="AN1202" s="14">
        <v>3.0249000000000001</v>
      </c>
      <c r="AO1202" s="13">
        <f t="shared" si="95"/>
        <v>0.17424295598865394</v>
      </c>
      <c r="AQ1202" s="12">
        <f t="shared" si="94"/>
        <v>2.5000000000000001E-2</v>
      </c>
      <c r="AS1202" s="22"/>
      <c r="AT1202" s="23"/>
    </row>
    <row r="1203" spans="1:46" ht="12.75" customHeight="1" x14ac:dyDescent="0.2">
      <c r="A1203" s="6">
        <v>2</v>
      </c>
      <c r="B1203" s="12">
        <v>2</v>
      </c>
      <c r="C1203" s="7">
        <v>39874</v>
      </c>
      <c r="D1203" s="12" t="s">
        <v>151</v>
      </c>
      <c r="E1203" s="8" t="s">
        <v>284</v>
      </c>
      <c r="F1203" s="9" t="s">
        <v>285</v>
      </c>
      <c r="G1203" s="9" t="s">
        <v>268</v>
      </c>
      <c r="H1203" s="9" t="s">
        <v>226</v>
      </c>
      <c r="I1203" s="12" t="s">
        <v>49</v>
      </c>
      <c r="J1203" s="6">
        <v>1</v>
      </c>
      <c r="K1203" s="6">
        <v>2</v>
      </c>
      <c r="L1203" s="6" t="s">
        <v>50</v>
      </c>
      <c r="M1203" s="6" t="s">
        <v>210</v>
      </c>
      <c r="N1203" s="6"/>
      <c r="O1203" s="6"/>
      <c r="P1203" s="6">
        <v>23</v>
      </c>
      <c r="Q1203" s="6" t="str">
        <f t="shared" si="91"/>
        <v>20-25</v>
      </c>
      <c r="R1203" s="6" t="s">
        <v>102</v>
      </c>
      <c r="S1203" s="6">
        <v>1</v>
      </c>
      <c r="T1203" t="s">
        <v>239</v>
      </c>
      <c r="U1203" t="s">
        <v>195</v>
      </c>
      <c r="V1203" t="s">
        <v>115</v>
      </c>
      <c r="W1203" t="s">
        <v>56</v>
      </c>
      <c r="X1203" s="6"/>
      <c r="Y1203" s="6" t="s">
        <v>57</v>
      </c>
      <c r="Z1203" s="6" t="s">
        <v>58</v>
      </c>
      <c r="AC1203" s="11">
        <v>9</v>
      </c>
      <c r="AJ1203" s="12">
        <f t="shared" si="92"/>
        <v>15</v>
      </c>
      <c r="AK1203" s="12">
        <f>(AJ1203-0.134)/1.31</f>
        <v>11.348091603053435</v>
      </c>
      <c r="AL1203" s="13">
        <f t="shared" si="93"/>
        <v>9</v>
      </c>
      <c r="AM1203" s="13">
        <v>0.13400000000000001</v>
      </c>
      <c r="AN1203" s="13">
        <v>1.31</v>
      </c>
      <c r="AO1203" s="13">
        <f t="shared" si="95"/>
        <v>4.6535496054996246</v>
      </c>
      <c r="AQ1203" s="12">
        <f t="shared" si="94"/>
        <v>0.22500000000000001</v>
      </c>
      <c r="AT1203" s="23"/>
    </row>
    <row r="1204" spans="1:46" ht="12.75" customHeight="1" x14ac:dyDescent="0.2">
      <c r="A1204" s="6">
        <v>2</v>
      </c>
      <c r="B1204" s="12">
        <v>2</v>
      </c>
      <c r="C1204" s="7">
        <v>39874</v>
      </c>
      <c r="D1204" s="12" t="s">
        <v>151</v>
      </c>
      <c r="E1204" s="8" t="s">
        <v>284</v>
      </c>
      <c r="F1204" s="9" t="s">
        <v>285</v>
      </c>
      <c r="G1204" s="9" t="s">
        <v>268</v>
      </c>
      <c r="H1204" s="9" t="s">
        <v>226</v>
      </c>
      <c r="I1204" s="12" t="s">
        <v>49</v>
      </c>
      <c r="J1204" s="6">
        <v>1</v>
      </c>
      <c r="K1204" s="6">
        <v>2</v>
      </c>
      <c r="L1204" s="6" t="s">
        <v>50</v>
      </c>
      <c r="M1204" s="6" t="s">
        <v>210</v>
      </c>
      <c r="N1204" s="6"/>
      <c r="O1204" s="6"/>
      <c r="P1204" s="6">
        <v>23</v>
      </c>
      <c r="Q1204" s="6" t="str">
        <f t="shared" si="91"/>
        <v>20-25</v>
      </c>
      <c r="R1204" s="6" t="s">
        <v>102</v>
      </c>
      <c r="S1204" s="6">
        <v>2</v>
      </c>
      <c r="T1204" t="s">
        <v>148</v>
      </c>
      <c r="U1204" t="s">
        <v>54</v>
      </c>
      <c r="V1204" t="s">
        <v>149</v>
      </c>
      <c r="W1204" t="s">
        <v>56</v>
      </c>
      <c r="X1204" s="6"/>
      <c r="Y1204" s="10" t="s">
        <v>57</v>
      </c>
      <c r="Z1204" s="10" t="s">
        <v>64</v>
      </c>
      <c r="AD1204" s="11">
        <v>100</v>
      </c>
      <c r="AJ1204" s="12">
        <f t="shared" si="92"/>
        <v>25</v>
      </c>
      <c r="AK1204" s="12">
        <f>AJ1204/1</f>
        <v>25</v>
      </c>
      <c r="AL1204" s="13">
        <f t="shared" si="93"/>
        <v>100</v>
      </c>
      <c r="AO1204" s="13">
        <f t="shared" si="95"/>
        <v>0</v>
      </c>
      <c r="AQ1204" s="12">
        <f t="shared" si="94"/>
        <v>2.5</v>
      </c>
      <c r="AT1204" s="23"/>
    </row>
    <row r="1205" spans="1:46" ht="12.75" customHeight="1" x14ac:dyDescent="0.2">
      <c r="A1205" s="6">
        <v>2</v>
      </c>
      <c r="B1205" s="12">
        <v>2</v>
      </c>
      <c r="C1205" s="7">
        <v>39874</v>
      </c>
      <c r="D1205" s="12" t="s">
        <v>151</v>
      </c>
      <c r="E1205" s="8" t="s">
        <v>284</v>
      </c>
      <c r="F1205" s="9" t="s">
        <v>285</v>
      </c>
      <c r="G1205" s="9" t="s">
        <v>268</v>
      </c>
      <c r="H1205" s="9" t="s">
        <v>226</v>
      </c>
      <c r="I1205" s="12" t="s">
        <v>49</v>
      </c>
      <c r="J1205" s="6">
        <v>1</v>
      </c>
      <c r="K1205" s="6">
        <v>2</v>
      </c>
      <c r="L1205" s="6" t="s">
        <v>50</v>
      </c>
      <c r="M1205" s="6" t="s">
        <v>210</v>
      </c>
      <c r="N1205" s="6"/>
      <c r="O1205" s="6"/>
      <c r="P1205" s="6">
        <v>23</v>
      </c>
      <c r="Q1205" s="6" t="str">
        <f t="shared" si="91"/>
        <v>20-25</v>
      </c>
      <c r="R1205" s="6" t="s">
        <v>102</v>
      </c>
      <c r="S1205" s="6">
        <v>3</v>
      </c>
      <c r="T1205" t="s">
        <v>264</v>
      </c>
      <c r="U1205" t="s">
        <v>54</v>
      </c>
      <c r="V1205" t="s">
        <v>265</v>
      </c>
      <c r="W1205" t="s">
        <v>56</v>
      </c>
      <c r="X1205" s="6"/>
      <c r="Y1205" s="6" t="s">
        <v>57</v>
      </c>
      <c r="Z1205" s="6" t="s">
        <v>58</v>
      </c>
      <c r="AC1205" s="11">
        <v>4</v>
      </c>
      <c r="AJ1205" s="12">
        <f t="shared" si="92"/>
        <v>15</v>
      </c>
      <c r="AK1205">
        <f>AJ1205/1.0631</f>
        <v>14.109679239958613</v>
      </c>
      <c r="AL1205" s="13">
        <f t="shared" si="93"/>
        <v>4</v>
      </c>
      <c r="AM1205" s="14">
        <v>9.2700000000000005E-2</v>
      </c>
      <c r="AN1205" s="14">
        <v>2.6840000000000002</v>
      </c>
      <c r="AO1205" s="13">
        <f t="shared" si="95"/>
        <v>132.95622428755681</v>
      </c>
      <c r="AQ1205" s="12">
        <f t="shared" si="94"/>
        <v>0.1</v>
      </c>
      <c r="AT1205" s="23"/>
    </row>
    <row r="1206" spans="1:46" s="22" customFormat="1" ht="12.75" customHeight="1" x14ac:dyDescent="0.2">
      <c r="A1206" s="6">
        <v>2</v>
      </c>
      <c r="B1206" s="12">
        <v>2</v>
      </c>
      <c r="C1206" s="7">
        <v>39874</v>
      </c>
      <c r="D1206" s="12" t="s">
        <v>151</v>
      </c>
      <c r="E1206" s="8" t="s">
        <v>284</v>
      </c>
      <c r="F1206" s="9" t="s">
        <v>285</v>
      </c>
      <c r="G1206" s="9" t="s">
        <v>268</v>
      </c>
      <c r="H1206" s="9" t="s">
        <v>226</v>
      </c>
      <c r="I1206" s="12" t="s">
        <v>49</v>
      </c>
      <c r="J1206" s="6">
        <v>1</v>
      </c>
      <c r="K1206" s="6">
        <v>2</v>
      </c>
      <c r="L1206" s="6" t="s">
        <v>50</v>
      </c>
      <c r="M1206" s="6" t="s">
        <v>210</v>
      </c>
      <c r="N1206" s="6"/>
      <c r="O1206" s="6"/>
      <c r="P1206" s="6">
        <v>23</v>
      </c>
      <c r="Q1206" s="6" t="str">
        <f t="shared" si="91"/>
        <v>20-25</v>
      </c>
      <c r="R1206" s="6" t="s">
        <v>102</v>
      </c>
      <c r="S1206" s="6">
        <v>4</v>
      </c>
      <c r="T1206" t="s">
        <v>182</v>
      </c>
      <c r="U1206" t="s">
        <v>54</v>
      </c>
      <c r="V1206" t="s">
        <v>181</v>
      </c>
      <c r="W1206" t="s">
        <v>56</v>
      </c>
      <c r="X1206" s="6"/>
      <c r="Y1206" s="10" t="s">
        <v>57</v>
      </c>
      <c r="Z1206" s="10" t="s">
        <v>58</v>
      </c>
      <c r="AA1206" s="11"/>
      <c r="AB1206" s="11"/>
      <c r="AC1206" s="11">
        <v>1</v>
      </c>
      <c r="AD1206" s="11"/>
      <c r="AE1206" s="11"/>
      <c r="AF1206" s="11"/>
      <c r="AG1206" s="11"/>
      <c r="AH1206" s="11"/>
      <c r="AI1206" s="11"/>
      <c r="AJ1206" s="12">
        <f t="shared" si="92"/>
        <v>15</v>
      </c>
      <c r="AK1206" s="12">
        <f>0.946*AJ1206</f>
        <v>14.19</v>
      </c>
      <c r="AL1206" s="13">
        <f t="shared" si="93"/>
        <v>1</v>
      </c>
      <c r="AM1206" s="13">
        <v>0</v>
      </c>
      <c r="AN1206" s="13">
        <v>0.94599999999999995</v>
      </c>
      <c r="AO1206" s="13">
        <f t="shared" si="95"/>
        <v>0</v>
      </c>
      <c r="AP1206" s="13"/>
      <c r="AQ1206" s="12">
        <f t="shared" si="94"/>
        <v>2.5000000000000001E-2</v>
      </c>
      <c r="AR1206" s="12"/>
      <c r="AS1206" s="12"/>
      <c r="AT1206" s="23"/>
    </row>
    <row r="1207" spans="1:46" ht="12.75" customHeight="1" x14ac:dyDescent="0.2">
      <c r="A1207" s="6">
        <v>2</v>
      </c>
      <c r="B1207" s="12">
        <v>2</v>
      </c>
      <c r="C1207" s="7">
        <v>39874</v>
      </c>
      <c r="D1207" s="12" t="s">
        <v>151</v>
      </c>
      <c r="E1207" s="8" t="s">
        <v>284</v>
      </c>
      <c r="F1207" s="9" t="s">
        <v>285</v>
      </c>
      <c r="G1207" s="9" t="s">
        <v>268</v>
      </c>
      <c r="H1207" s="9" t="s">
        <v>226</v>
      </c>
      <c r="I1207" s="12" t="s">
        <v>49</v>
      </c>
      <c r="J1207" s="6">
        <v>1</v>
      </c>
      <c r="K1207" s="6">
        <v>2</v>
      </c>
      <c r="L1207" s="6" t="s">
        <v>50</v>
      </c>
      <c r="M1207" s="6" t="s">
        <v>210</v>
      </c>
      <c r="N1207" s="6"/>
      <c r="O1207" s="6"/>
      <c r="P1207" s="6">
        <v>23</v>
      </c>
      <c r="Q1207" s="6" t="str">
        <f t="shared" si="91"/>
        <v>20-25</v>
      </c>
      <c r="R1207" s="6" t="s">
        <v>102</v>
      </c>
      <c r="S1207" s="6">
        <v>5</v>
      </c>
      <c r="T1207" t="s">
        <v>121</v>
      </c>
      <c r="U1207" t="s">
        <v>54</v>
      </c>
      <c r="V1207" t="s">
        <v>55</v>
      </c>
      <c r="W1207" t="s">
        <v>56</v>
      </c>
      <c r="X1207" s="6"/>
      <c r="Y1207" s="6" t="s">
        <v>57</v>
      </c>
      <c r="Z1207" s="6" t="s">
        <v>58</v>
      </c>
      <c r="AB1207" s="11">
        <v>2</v>
      </c>
      <c r="AC1207" s="11">
        <v>1</v>
      </c>
      <c r="AJ1207" s="12">
        <f t="shared" si="92"/>
        <v>10</v>
      </c>
      <c r="AK1207">
        <f>AJ1207/1.08175</f>
        <v>9.2442801016870817</v>
      </c>
      <c r="AL1207" s="13">
        <f t="shared" si="93"/>
        <v>3</v>
      </c>
      <c r="AM1207" s="14">
        <v>1.4500000000000001E-2</v>
      </c>
      <c r="AN1207" s="14">
        <v>3.0529999999999999</v>
      </c>
      <c r="AO1207" s="13">
        <f t="shared" si="95"/>
        <v>16.382040762755576</v>
      </c>
      <c r="AQ1207" s="12">
        <f t="shared" si="94"/>
        <v>7.4999999999999997E-2</v>
      </c>
      <c r="AS1207" s="18"/>
      <c r="AT1207" s="23"/>
    </row>
    <row r="1208" spans="1:46" ht="12.75" customHeight="1" x14ac:dyDescent="0.2">
      <c r="A1208" s="6">
        <v>2</v>
      </c>
      <c r="B1208" s="12">
        <v>2</v>
      </c>
      <c r="C1208" s="7">
        <v>39874</v>
      </c>
      <c r="D1208" s="12" t="s">
        <v>151</v>
      </c>
      <c r="E1208" s="8" t="s">
        <v>284</v>
      </c>
      <c r="F1208" s="9" t="s">
        <v>285</v>
      </c>
      <c r="G1208" s="9" t="s">
        <v>268</v>
      </c>
      <c r="H1208" s="9" t="s">
        <v>226</v>
      </c>
      <c r="I1208" s="12" t="s">
        <v>49</v>
      </c>
      <c r="J1208" s="6">
        <v>1</v>
      </c>
      <c r="K1208" s="6">
        <v>2</v>
      </c>
      <c r="L1208" s="6" t="s">
        <v>50</v>
      </c>
      <c r="M1208" s="6" t="s">
        <v>210</v>
      </c>
      <c r="N1208" s="6"/>
      <c r="O1208" s="6"/>
      <c r="P1208" s="6">
        <v>23</v>
      </c>
      <c r="Q1208" s="6" t="str">
        <f t="shared" si="91"/>
        <v>20-25</v>
      </c>
      <c r="R1208" s="6" t="s">
        <v>102</v>
      </c>
      <c r="S1208" s="6">
        <v>6</v>
      </c>
      <c r="T1208" s="16" t="s">
        <v>160</v>
      </c>
      <c r="U1208" t="s">
        <v>54</v>
      </c>
      <c r="V1208" s="16" t="s">
        <v>63</v>
      </c>
      <c r="W1208" s="16" t="s">
        <v>56</v>
      </c>
      <c r="X1208" s="6"/>
      <c r="Y1208" s="6" t="s">
        <v>57</v>
      </c>
      <c r="Z1208" s="6" t="s">
        <v>58</v>
      </c>
      <c r="AD1208" s="11">
        <v>2</v>
      </c>
      <c r="AJ1208" s="12">
        <f t="shared" si="92"/>
        <v>25</v>
      </c>
      <c r="AK1208" s="14">
        <f>AJ1208/1.11359</f>
        <v>22.449914241327598</v>
      </c>
      <c r="AL1208" s="13">
        <f t="shared" si="93"/>
        <v>2</v>
      </c>
      <c r="AM1208" s="14">
        <v>1.4800000000000001E-2</v>
      </c>
      <c r="AN1208" s="14">
        <v>3.1669999999999998</v>
      </c>
      <c r="AO1208" s="13">
        <f t="shared" si="95"/>
        <v>395.8564474704969</v>
      </c>
      <c r="AQ1208" s="12">
        <f t="shared" si="94"/>
        <v>0.05</v>
      </c>
      <c r="AT1208" s="23"/>
    </row>
    <row r="1209" spans="1:46" ht="12.75" customHeight="1" x14ac:dyDescent="0.2">
      <c r="A1209" s="6">
        <v>2</v>
      </c>
      <c r="B1209" s="12">
        <v>2</v>
      </c>
      <c r="C1209" s="7">
        <v>39874</v>
      </c>
      <c r="D1209" s="12" t="s">
        <v>151</v>
      </c>
      <c r="E1209" s="8" t="s">
        <v>284</v>
      </c>
      <c r="F1209" s="9" t="s">
        <v>285</v>
      </c>
      <c r="G1209" s="9" t="s">
        <v>268</v>
      </c>
      <c r="H1209" s="9" t="s">
        <v>226</v>
      </c>
      <c r="I1209" s="12" t="s">
        <v>49</v>
      </c>
      <c r="J1209" s="6">
        <v>1</v>
      </c>
      <c r="K1209" s="6">
        <v>2</v>
      </c>
      <c r="L1209" s="6" t="s">
        <v>50</v>
      </c>
      <c r="M1209" s="6" t="s">
        <v>210</v>
      </c>
      <c r="N1209" s="6"/>
      <c r="O1209" s="6"/>
      <c r="P1209" s="6">
        <v>23</v>
      </c>
      <c r="Q1209" s="6" t="str">
        <f t="shared" si="91"/>
        <v>20-25</v>
      </c>
      <c r="R1209" s="6" t="s">
        <v>102</v>
      </c>
      <c r="S1209" s="6">
        <v>7</v>
      </c>
      <c r="T1209" t="s">
        <v>137</v>
      </c>
      <c r="U1209" s="16" t="s">
        <v>75</v>
      </c>
      <c r="V1209" t="s">
        <v>138</v>
      </c>
      <c r="W1209" t="s">
        <v>56</v>
      </c>
      <c r="X1209" s="6"/>
      <c r="Y1209" s="10" t="s">
        <v>57</v>
      </c>
      <c r="Z1209" s="10" t="s">
        <v>58</v>
      </c>
      <c r="AE1209" s="11">
        <v>1</v>
      </c>
      <c r="AJ1209" s="12">
        <f t="shared" si="92"/>
        <v>35</v>
      </c>
      <c r="AL1209" s="13">
        <f t="shared" si="93"/>
        <v>1</v>
      </c>
      <c r="AM1209" s="14">
        <v>2.0299999999999999E-2</v>
      </c>
      <c r="AN1209" s="14">
        <v>3.1259999999999999</v>
      </c>
      <c r="AO1209" s="13">
        <f t="shared" si="95"/>
        <v>1362.2372273563635</v>
      </c>
      <c r="AQ1209" s="12">
        <f t="shared" si="94"/>
        <v>2.5000000000000001E-2</v>
      </c>
      <c r="AT1209" s="23"/>
    </row>
    <row r="1210" spans="1:46" ht="12.75" customHeight="1" x14ac:dyDescent="0.2">
      <c r="A1210" s="6">
        <v>2</v>
      </c>
      <c r="B1210" s="12">
        <v>2</v>
      </c>
      <c r="C1210" s="7">
        <v>39874</v>
      </c>
      <c r="D1210" s="12" t="s">
        <v>151</v>
      </c>
      <c r="E1210" s="8" t="s">
        <v>284</v>
      </c>
      <c r="F1210" s="9" t="s">
        <v>285</v>
      </c>
      <c r="G1210" s="9" t="s">
        <v>268</v>
      </c>
      <c r="H1210" s="9" t="s">
        <v>226</v>
      </c>
      <c r="I1210" s="12" t="s">
        <v>49</v>
      </c>
      <c r="J1210" s="6">
        <v>1</v>
      </c>
      <c r="K1210" s="6">
        <v>2</v>
      </c>
      <c r="L1210" s="6" t="s">
        <v>50</v>
      </c>
      <c r="M1210" s="6" t="s">
        <v>210</v>
      </c>
      <c r="N1210" s="6"/>
      <c r="O1210" s="6"/>
      <c r="P1210" s="6">
        <v>23</v>
      </c>
      <c r="Q1210" s="6" t="str">
        <f t="shared" si="91"/>
        <v>20-25</v>
      </c>
      <c r="R1210" s="6" t="s">
        <v>102</v>
      </c>
      <c r="S1210" s="6">
        <v>8</v>
      </c>
      <c r="T1210" s="16" t="s">
        <v>292</v>
      </c>
      <c r="U1210" s="6"/>
      <c r="V1210" s="16" t="s">
        <v>163</v>
      </c>
      <c r="W1210" s="16" t="s">
        <v>56</v>
      </c>
      <c r="X1210" s="6"/>
      <c r="Y1210" s="6" t="s">
        <v>57</v>
      </c>
      <c r="Z1210" s="6" t="s">
        <v>58</v>
      </c>
      <c r="AA1210" s="11">
        <v>1</v>
      </c>
      <c r="AJ1210" s="12">
        <f t="shared" si="92"/>
        <v>2.5</v>
      </c>
      <c r="AL1210" s="13">
        <f t="shared" si="93"/>
        <v>1</v>
      </c>
      <c r="AM1210" s="14">
        <v>2.0199999999999999E-2</v>
      </c>
      <c r="AN1210" s="14">
        <v>2.9594999999999998</v>
      </c>
      <c r="AO1210" s="13">
        <f t="shared" si="95"/>
        <v>0.30412689296657719</v>
      </c>
      <c r="AQ1210" s="12">
        <f t="shared" si="94"/>
        <v>2.5000000000000001E-2</v>
      </c>
      <c r="AT1210" s="23"/>
    </row>
    <row r="1211" spans="1:46" ht="12.75" customHeight="1" x14ac:dyDescent="0.2">
      <c r="A1211" s="6">
        <v>2</v>
      </c>
      <c r="B1211" s="12">
        <v>2</v>
      </c>
      <c r="C1211" s="7">
        <v>39874</v>
      </c>
      <c r="D1211" s="12" t="s">
        <v>151</v>
      </c>
      <c r="E1211" s="8" t="s">
        <v>284</v>
      </c>
      <c r="F1211" s="9" t="s">
        <v>285</v>
      </c>
      <c r="G1211" s="9" t="s">
        <v>268</v>
      </c>
      <c r="H1211" s="9" t="s">
        <v>226</v>
      </c>
      <c r="I1211" s="12" t="s">
        <v>49</v>
      </c>
      <c r="J1211" s="6">
        <v>1</v>
      </c>
      <c r="K1211" s="6">
        <v>2</v>
      </c>
      <c r="L1211" s="6" t="s">
        <v>50</v>
      </c>
      <c r="M1211" s="6" t="s">
        <v>210</v>
      </c>
      <c r="N1211" s="6"/>
      <c r="O1211" s="6"/>
      <c r="P1211" s="6">
        <v>23</v>
      </c>
      <c r="Q1211" s="6" t="str">
        <f t="shared" si="91"/>
        <v>20-25</v>
      </c>
      <c r="R1211" s="6" t="s">
        <v>102</v>
      </c>
      <c r="S1211" s="6">
        <v>9</v>
      </c>
      <c r="T1211" s="19" t="s">
        <v>245</v>
      </c>
      <c r="U1211" s="6" t="s">
        <v>72</v>
      </c>
      <c r="V1211" s="16" t="s">
        <v>222</v>
      </c>
      <c r="W1211" s="16" t="s">
        <v>89</v>
      </c>
      <c r="X1211" s="10"/>
      <c r="Y1211" s="6" t="s">
        <v>57</v>
      </c>
      <c r="Z1211" s="6" t="s">
        <v>61</v>
      </c>
      <c r="AE1211" s="11">
        <v>1</v>
      </c>
      <c r="AJ1211" s="12">
        <f t="shared" si="92"/>
        <v>35</v>
      </c>
      <c r="AL1211" s="13">
        <f t="shared" si="93"/>
        <v>1</v>
      </c>
      <c r="AM1211" s="14">
        <v>0.28499999999999998</v>
      </c>
      <c r="AN1211" s="14">
        <v>2.3450000000000002</v>
      </c>
      <c r="AO1211" s="13">
        <f t="shared" si="95"/>
        <v>1190.376717670676</v>
      </c>
      <c r="AQ1211" s="12">
        <f t="shared" si="94"/>
        <v>2.5000000000000001E-2</v>
      </c>
      <c r="AT1211" s="23"/>
    </row>
    <row r="1212" spans="1:46" ht="12.75" customHeight="1" x14ac:dyDescent="0.2">
      <c r="A1212" s="6">
        <v>2</v>
      </c>
      <c r="B1212" s="12">
        <v>2</v>
      </c>
      <c r="C1212" s="7">
        <v>39874</v>
      </c>
      <c r="D1212" s="12" t="s">
        <v>151</v>
      </c>
      <c r="E1212" s="8" t="s">
        <v>284</v>
      </c>
      <c r="F1212" s="9" t="s">
        <v>285</v>
      </c>
      <c r="G1212" s="9" t="s">
        <v>268</v>
      </c>
      <c r="H1212" s="9" t="s">
        <v>226</v>
      </c>
      <c r="I1212" s="12" t="s">
        <v>49</v>
      </c>
      <c r="J1212" s="6">
        <v>1</v>
      </c>
      <c r="K1212" s="6">
        <v>2</v>
      </c>
      <c r="L1212" s="6" t="s">
        <v>50</v>
      </c>
      <c r="M1212" s="6" t="s">
        <v>210</v>
      </c>
      <c r="N1212" s="6"/>
      <c r="O1212" s="6"/>
      <c r="P1212" s="6">
        <v>23</v>
      </c>
      <c r="Q1212" s="6" t="str">
        <f t="shared" si="91"/>
        <v>20-25</v>
      </c>
      <c r="R1212" s="6" t="s">
        <v>102</v>
      </c>
      <c r="S1212" s="6">
        <v>10</v>
      </c>
      <c r="T1212" t="s">
        <v>62</v>
      </c>
      <c r="U1212" t="s">
        <v>54</v>
      </c>
      <c r="V1212" t="s">
        <v>63</v>
      </c>
      <c r="W1212" t="s">
        <v>56</v>
      </c>
      <c r="X1212" s="10"/>
      <c r="Y1212" s="6" t="s">
        <v>57</v>
      </c>
      <c r="Z1212" s="6" t="s">
        <v>64</v>
      </c>
      <c r="AE1212" s="11">
        <v>2</v>
      </c>
      <c r="AJ1212" s="12">
        <f t="shared" si="92"/>
        <v>35</v>
      </c>
      <c r="AL1212" s="13">
        <f t="shared" si="93"/>
        <v>2</v>
      </c>
      <c r="AM1212" s="13">
        <v>1.32E-2</v>
      </c>
      <c r="AN1212" s="13">
        <v>3.4356</v>
      </c>
      <c r="AO1212" s="13">
        <f t="shared" si="95"/>
        <v>2663.0180148545774</v>
      </c>
      <c r="AQ1212" s="12">
        <f t="shared" si="94"/>
        <v>0.05</v>
      </c>
      <c r="AT1212" s="23"/>
    </row>
    <row r="1213" spans="1:46" ht="12.75" customHeight="1" x14ac:dyDescent="0.2">
      <c r="A1213" s="6">
        <v>2</v>
      </c>
      <c r="B1213" s="12">
        <v>2</v>
      </c>
      <c r="C1213" s="7">
        <v>39874</v>
      </c>
      <c r="D1213" s="12" t="s">
        <v>151</v>
      </c>
      <c r="E1213" s="8" t="s">
        <v>284</v>
      </c>
      <c r="F1213" s="9" t="s">
        <v>285</v>
      </c>
      <c r="G1213" s="9" t="s">
        <v>268</v>
      </c>
      <c r="H1213" s="9" t="s">
        <v>226</v>
      </c>
      <c r="I1213" s="12" t="s">
        <v>49</v>
      </c>
      <c r="J1213" s="6">
        <v>1</v>
      </c>
      <c r="K1213" s="6">
        <v>2</v>
      </c>
      <c r="L1213" s="6" t="s">
        <v>50</v>
      </c>
      <c r="M1213" s="6" t="s">
        <v>210</v>
      </c>
      <c r="N1213" s="6"/>
      <c r="O1213" s="6"/>
      <c r="P1213" s="6">
        <v>23</v>
      </c>
      <c r="Q1213" s="6" t="str">
        <f t="shared" si="91"/>
        <v>20-25</v>
      </c>
      <c r="R1213" s="6" t="s">
        <v>102</v>
      </c>
      <c r="S1213" s="6">
        <v>11</v>
      </c>
      <c r="T1213" t="s">
        <v>193</v>
      </c>
      <c r="U1213" s="16" t="s">
        <v>75</v>
      </c>
      <c r="V1213" t="s">
        <v>76</v>
      </c>
      <c r="W1213" t="s">
        <v>56</v>
      </c>
      <c r="X1213" s="10"/>
      <c r="Y1213" s="6" t="s">
        <v>57</v>
      </c>
      <c r="Z1213" s="6" t="s">
        <v>58</v>
      </c>
      <c r="AD1213" s="11">
        <v>1</v>
      </c>
      <c r="AJ1213" s="12">
        <f t="shared" si="92"/>
        <v>25</v>
      </c>
      <c r="AL1213" s="13">
        <f t="shared" si="93"/>
        <v>1</v>
      </c>
      <c r="AM1213" s="14">
        <v>2.0400000000000001E-2</v>
      </c>
      <c r="AN1213" s="14">
        <v>2.9910000000000001</v>
      </c>
      <c r="AO1213" s="13">
        <f t="shared" si="95"/>
        <v>309.64832376527772</v>
      </c>
      <c r="AQ1213" s="12">
        <f t="shared" si="94"/>
        <v>2.5000000000000001E-2</v>
      </c>
      <c r="AT1213" s="23"/>
    </row>
    <row r="1214" spans="1:46" ht="12.75" customHeight="1" x14ac:dyDescent="0.2">
      <c r="A1214" s="6">
        <v>2</v>
      </c>
      <c r="B1214" s="12">
        <v>2</v>
      </c>
      <c r="C1214" s="7">
        <v>39874</v>
      </c>
      <c r="D1214" s="12" t="s">
        <v>151</v>
      </c>
      <c r="E1214" s="8" t="s">
        <v>284</v>
      </c>
      <c r="F1214" s="9" t="s">
        <v>285</v>
      </c>
      <c r="G1214" s="9" t="s">
        <v>268</v>
      </c>
      <c r="H1214" s="9" t="s">
        <v>226</v>
      </c>
      <c r="I1214" s="12" t="s">
        <v>49</v>
      </c>
      <c r="J1214" s="6">
        <v>1</v>
      </c>
      <c r="K1214" s="6">
        <v>2</v>
      </c>
      <c r="L1214" s="6" t="s">
        <v>50</v>
      </c>
      <c r="M1214" s="6" t="s">
        <v>210</v>
      </c>
      <c r="N1214" s="6"/>
      <c r="O1214" s="6"/>
      <c r="P1214" s="6">
        <v>23</v>
      </c>
      <c r="Q1214" s="6" t="str">
        <f t="shared" si="91"/>
        <v>20-25</v>
      </c>
      <c r="R1214" s="6" t="s">
        <v>102</v>
      </c>
      <c r="S1214" s="6">
        <v>12</v>
      </c>
      <c r="T1214" t="s">
        <v>194</v>
      </c>
      <c r="U1214" t="s">
        <v>195</v>
      </c>
      <c r="V1214" t="s">
        <v>163</v>
      </c>
      <c r="W1214" t="s">
        <v>56</v>
      </c>
      <c r="X1214" s="10"/>
      <c r="Y1214" s="6" t="s">
        <v>57</v>
      </c>
      <c r="Z1214" s="6" t="s">
        <v>61</v>
      </c>
      <c r="AC1214" s="11">
        <v>1</v>
      </c>
      <c r="AJ1214" s="12">
        <f t="shared" si="92"/>
        <v>15</v>
      </c>
      <c r="AL1214" s="13">
        <f t="shared" si="93"/>
        <v>1</v>
      </c>
      <c r="AM1214" s="14">
        <v>2.0199999999999999E-2</v>
      </c>
      <c r="AN1214" s="14">
        <v>2.9594999999999998</v>
      </c>
      <c r="AO1214" s="13">
        <f t="shared" si="95"/>
        <v>61.093281166361997</v>
      </c>
      <c r="AQ1214" s="12">
        <f t="shared" si="94"/>
        <v>2.5000000000000001E-2</v>
      </c>
      <c r="AT1214" s="23"/>
    </row>
    <row r="1215" spans="1:46" ht="12.75" customHeight="1" x14ac:dyDescent="0.2">
      <c r="A1215" s="6">
        <v>2</v>
      </c>
      <c r="B1215" s="12">
        <v>2</v>
      </c>
      <c r="C1215" s="7">
        <v>39874</v>
      </c>
      <c r="D1215" s="12" t="s">
        <v>151</v>
      </c>
      <c r="E1215" s="8" t="s">
        <v>284</v>
      </c>
      <c r="F1215" s="9" t="s">
        <v>285</v>
      </c>
      <c r="G1215" s="9" t="s">
        <v>268</v>
      </c>
      <c r="H1215" s="9" t="s">
        <v>226</v>
      </c>
      <c r="I1215" s="12" t="s">
        <v>49</v>
      </c>
      <c r="J1215" s="6">
        <v>1</v>
      </c>
      <c r="K1215" s="6">
        <v>2</v>
      </c>
      <c r="L1215" s="6" t="s">
        <v>50</v>
      </c>
      <c r="M1215" s="6" t="s">
        <v>210</v>
      </c>
      <c r="N1215" s="6"/>
      <c r="O1215" s="6"/>
      <c r="P1215" s="6">
        <v>23</v>
      </c>
      <c r="Q1215" s="6" t="str">
        <f t="shared" si="91"/>
        <v>20-25</v>
      </c>
      <c r="R1215" s="6" t="s">
        <v>102</v>
      </c>
      <c r="S1215" s="6">
        <v>13</v>
      </c>
      <c r="T1215" t="s">
        <v>140</v>
      </c>
      <c r="U1215" t="s">
        <v>66</v>
      </c>
      <c r="V1215" t="s">
        <v>119</v>
      </c>
      <c r="W1215" t="s">
        <v>56</v>
      </c>
      <c r="X1215" s="10"/>
      <c r="Y1215" s="6" t="s">
        <v>57</v>
      </c>
      <c r="Z1215" s="6" t="s">
        <v>61</v>
      </c>
      <c r="AD1215" s="11">
        <v>2</v>
      </c>
      <c r="AJ1215" s="12">
        <f t="shared" si="92"/>
        <v>25</v>
      </c>
      <c r="AK1215" s="14">
        <f>AJ1215/1.03416</f>
        <v>24.17420901988087</v>
      </c>
      <c r="AL1215" s="13">
        <f t="shared" si="93"/>
        <v>2</v>
      </c>
      <c r="AM1215" s="14">
        <v>2.2499999999999999E-2</v>
      </c>
      <c r="AN1215" s="14">
        <v>3</v>
      </c>
      <c r="AO1215" s="13">
        <f t="shared" si="95"/>
        <v>351.5625</v>
      </c>
      <c r="AQ1215" s="12">
        <f t="shared" si="94"/>
        <v>0.05</v>
      </c>
      <c r="AT1215" s="23"/>
    </row>
    <row r="1216" spans="1:46" ht="12.75" customHeight="1" x14ac:dyDescent="0.2">
      <c r="A1216" s="6">
        <v>2</v>
      </c>
      <c r="B1216" s="12">
        <v>2</v>
      </c>
      <c r="C1216" s="7">
        <v>39874</v>
      </c>
      <c r="D1216" s="12" t="s">
        <v>151</v>
      </c>
      <c r="E1216" s="8" t="s">
        <v>284</v>
      </c>
      <c r="F1216" s="9" t="s">
        <v>285</v>
      </c>
      <c r="G1216" s="9" t="s">
        <v>268</v>
      </c>
      <c r="H1216" s="9" t="s">
        <v>226</v>
      </c>
      <c r="I1216" s="12" t="s">
        <v>49</v>
      </c>
      <c r="J1216" s="6">
        <v>1</v>
      </c>
      <c r="K1216" s="6">
        <v>2</v>
      </c>
      <c r="L1216" s="6" t="s">
        <v>50</v>
      </c>
      <c r="M1216" s="6" t="s">
        <v>210</v>
      </c>
      <c r="N1216" s="6"/>
      <c r="O1216" s="6"/>
      <c r="P1216" s="6">
        <v>23</v>
      </c>
      <c r="Q1216" s="6" t="str">
        <f t="shared" si="91"/>
        <v>20-25</v>
      </c>
      <c r="R1216" s="6" t="s">
        <v>102</v>
      </c>
      <c r="S1216" s="6">
        <v>14</v>
      </c>
      <c r="T1216" t="s">
        <v>59</v>
      </c>
      <c r="U1216" t="s">
        <v>54</v>
      </c>
      <c r="V1216" t="s">
        <v>60</v>
      </c>
      <c r="W1216" t="s">
        <v>56</v>
      </c>
      <c r="X1216" s="10"/>
      <c r="Y1216" s="10" t="s">
        <v>57</v>
      </c>
      <c r="Z1216" s="10" t="s">
        <v>61</v>
      </c>
      <c r="AC1216" s="11">
        <v>5</v>
      </c>
      <c r="AJ1216" s="12">
        <f t="shared" si="92"/>
        <v>15</v>
      </c>
      <c r="AL1216" s="13">
        <f t="shared" si="93"/>
        <v>5</v>
      </c>
      <c r="AM1216" s="14">
        <v>8.6999999999999994E-3</v>
      </c>
      <c r="AN1216" s="14">
        <v>3.202</v>
      </c>
      <c r="AO1216" s="13">
        <f t="shared" si="95"/>
        <v>50.74151899752669</v>
      </c>
      <c r="AQ1216" s="12">
        <f t="shared" si="94"/>
        <v>0.125</v>
      </c>
      <c r="AT1216" s="23"/>
    </row>
    <row r="1217" spans="1:49" ht="12.75" customHeight="1" x14ac:dyDescent="0.2">
      <c r="A1217" s="6">
        <v>2</v>
      </c>
      <c r="B1217" s="12">
        <v>2</v>
      </c>
      <c r="C1217" s="7">
        <v>39874</v>
      </c>
      <c r="D1217" s="12" t="s">
        <v>151</v>
      </c>
      <c r="E1217" s="8" t="s">
        <v>284</v>
      </c>
      <c r="F1217" s="9" t="s">
        <v>285</v>
      </c>
      <c r="G1217" s="9" t="s">
        <v>268</v>
      </c>
      <c r="H1217" s="9" t="s">
        <v>226</v>
      </c>
      <c r="I1217" s="12" t="s">
        <v>49</v>
      </c>
      <c r="J1217" s="6">
        <v>1</v>
      </c>
      <c r="K1217" s="6">
        <v>2</v>
      </c>
      <c r="L1217" s="6" t="s">
        <v>50</v>
      </c>
      <c r="M1217" s="6" t="s">
        <v>210</v>
      </c>
      <c r="N1217" s="6"/>
      <c r="O1217" s="6"/>
      <c r="P1217" s="6">
        <v>23</v>
      </c>
      <c r="Q1217" s="6" t="str">
        <f t="shared" si="91"/>
        <v>20-25</v>
      </c>
      <c r="R1217" s="6" t="s">
        <v>102</v>
      </c>
      <c r="S1217" s="6">
        <v>15</v>
      </c>
      <c r="T1217" t="s">
        <v>139</v>
      </c>
      <c r="U1217" t="s">
        <v>54</v>
      </c>
      <c r="V1217" t="s">
        <v>63</v>
      </c>
      <c r="W1217" t="s">
        <v>56</v>
      </c>
      <c r="X1217" s="6"/>
      <c r="Y1217" s="6" t="s">
        <v>57</v>
      </c>
      <c r="Z1217" s="6" t="s">
        <v>58</v>
      </c>
      <c r="AC1217" s="11">
        <v>4</v>
      </c>
      <c r="AJ1217" s="12">
        <f t="shared" si="92"/>
        <v>15</v>
      </c>
      <c r="AK1217">
        <f>AJ1217/1.15476</f>
        <v>12.9897121479788</v>
      </c>
      <c r="AL1217" s="13">
        <f t="shared" si="93"/>
        <v>4</v>
      </c>
      <c r="AM1217" s="14">
        <v>3.9E-2</v>
      </c>
      <c r="AN1217" s="14">
        <v>2.91</v>
      </c>
      <c r="AO1217" s="13">
        <f t="shared" si="95"/>
        <v>103.15497327409354</v>
      </c>
      <c r="AQ1217" s="12">
        <f t="shared" si="94"/>
        <v>0.1</v>
      </c>
      <c r="AT1217" s="23"/>
    </row>
    <row r="1218" spans="1:49" ht="12.75" customHeight="1" x14ac:dyDescent="0.2">
      <c r="A1218" s="6">
        <v>2</v>
      </c>
      <c r="B1218" s="12">
        <v>2</v>
      </c>
      <c r="C1218" s="7">
        <v>39874</v>
      </c>
      <c r="D1218" s="12" t="s">
        <v>151</v>
      </c>
      <c r="E1218" s="8" t="s">
        <v>284</v>
      </c>
      <c r="F1218" s="9" t="s">
        <v>285</v>
      </c>
      <c r="G1218" s="9" t="s">
        <v>268</v>
      </c>
      <c r="H1218" s="9" t="s">
        <v>226</v>
      </c>
      <c r="I1218" s="12" t="s">
        <v>49</v>
      </c>
      <c r="J1218" s="6">
        <v>1</v>
      </c>
      <c r="K1218" s="6">
        <v>2</v>
      </c>
      <c r="L1218" s="6" t="s">
        <v>50</v>
      </c>
      <c r="M1218" s="6" t="s">
        <v>210</v>
      </c>
      <c r="N1218" s="6"/>
      <c r="O1218" s="6"/>
      <c r="P1218" s="6">
        <v>23</v>
      </c>
      <c r="Q1218" s="6" t="str">
        <f t="shared" ref="Q1218:Q1281" si="96">IF(P1218&lt;=5,"0-5",IF(P1218&lt;=10,"5-10",IF(P1218&lt;=15,"10-15",IF(P1218&lt;=20,"15-20",IF(P1218&lt;=25,"20-25",IF(P1218&lt;=30,"25-30",IF(P1218&lt;=35,"30-35","35-40")))))))</f>
        <v>20-25</v>
      </c>
      <c r="R1218" s="6" t="s">
        <v>102</v>
      </c>
      <c r="S1218" s="6">
        <v>16</v>
      </c>
      <c r="T1218" t="s">
        <v>131</v>
      </c>
      <c r="U1218" t="s">
        <v>54</v>
      </c>
      <c r="V1218" t="s">
        <v>63</v>
      </c>
      <c r="W1218" t="s">
        <v>56</v>
      </c>
      <c r="X1218" s="10"/>
      <c r="Y1218" s="6" t="s">
        <v>57</v>
      </c>
      <c r="Z1218" s="6" t="s">
        <v>58</v>
      </c>
      <c r="AC1218" s="11">
        <v>10</v>
      </c>
      <c r="AJ1218" s="12">
        <f t="shared" ref="AJ1218:AJ1281" si="97">((AA1218*2.5)+(AB1218*7.5)+(AC1218*15)+(AD1218*25)+(AE1218*35)+(AF1218*45)+(AG1218*45)+(AH1218*65)+(AI1218*80))/SUM(AA1218:AI1218)</f>
        <v>15</v>
      </c>
      <c r="AK1218" s="20">
        <f>(AJ1218-1.82)/1.15</f>
        <v>11.460869565217392</v>
      </c>
      <c r="AL1218" s="13">
        <f t="shared" si="93"/>
        <v>10</v>
      </c>
      <c r="AM1218" s="14">
        <v>0.01</v>
      </c>
      <c r="AN1218" s="14">
        <v>3.2080000000000002</v>
      </c>
      <c r="AO1218" s="13">
        <f t="shared" si="95"/>
        <v>59.278985026012037</v>
      </c>
      <c r="AQ1218" s="12">
        <f t="shared" si="94"/>
        <v>0.25</v>
      </c>
      <c r="AT1218" s="23"/>
    </row>
    <row r="1219" spans="1:49" ht="12.75" customHeight="1" x14ac:dyDescent="0.2">
      <c r="A1219" s="6">
        <v>2</v>
      </c>
      <c r="B1219" s="12">
        <v>2</v>
      </c>
      <c r="C1219" s="7">
        <v>39874</v>
      </c>
      <c r="D1219" s="12" t="s">
        <v>151</v>
      </c>
      <c r="E1219" s="8" t="s">
        <v>284</v>
      </c>
      <c r="F1219" s="9" t="s">
        <v>285</v>
      </c>
      <c r="G1219" s="9" t="s">
        <v>268</v>
      </c>
      <c r="H1219" s="9" t="s">
        <v>226</v>
      </c>
      <c r="I1219" s="12" t="s">
        <v>49</v>
      </c>
      <c r="J1219" s="6">
        <v>1</v>
      </c>
      <c r="K1219" s="6">
        <v>2</v>
      </c>
      <c r="L1219" s="6" t="s">
        <v>50</v>
      </c>
      <c r="M1219" s="6" t="s">
        <v>210</v>
      </c>
      <c r="N1219" s="6"/>
      <c r="O1219" s="6"/>
      <c r="P1219" s="6">
        <v>23</v>
      </c>
      <c r="Q1219" s="6" t="str">
        <f t="shared" si="96"/>
        <v>20-25</v>
      </c>
      <c r="R1219" s="6" t="s">
        <v>102</v>
      </c>
      <c r="S1219" s="6">
        <v>17</v>
      </c>
      <c r="T1219" s="20" t="s">
        <v>280</v>
      </c>
      <c r="U1219" s="10" t="s">
        <v>195</v>
      </c>
      <c r="V1219" s="10" t="s">
        <v>105</v>
      </c>
      <c r="W1219" s="10" t="s">
        <v>56</v>
      </c>
      <c r="X1219" s="6"/>
      <c r="Y1219" s="10" t="s">
        <v>57</v>
      </c>
      <c r="Z1219" s="10" t="s">
        <v>61</v>
      </c>
      <c r="AC1219" s="11">
        <v>1</v>
      </c>
      <c r="AJ1219" s="12">
        <f t="shared" si="97"/>
        <v>15</v>
      </c>
      <c r="AL1219" s="13">
        <f t="shared" si="93"/>
        <v>1</v>
      </c>
      <c r="AM1219" s="14">
        <v>1.1900000000000001E-2</v>
      </c>
      <c r="AN1219" s="14">
        <v>2.9950000000000001</v>
      </c>
      <c r="AO1219" s="13">
        <f t="shared" si="95"/>
        <v>39.622354772393258</v>
      </c>
      <c r="AQ1219" s="12">
        <f t="shared" si="94"/>
        <v>2.5000000000000001E-2</v>
      </c>
      <c r="AT1219" s="23"/>
    </row>
    <row r="1220" spans="1:49" ht="12.75" customHeight="1" x14ac:dyDescent="0.2">
      <c r="A1220" s="6">
        <v>2</v>
      </c>
      <c r="B1220" s="12">
        <v>2</v>
      </c>
      <c r="C1220" s="7">
        <v>39874</v>
      </c>
      <c r="D1220" s="12" t="s">
        <v>151</v>
      </c>
      <c r="E1220" s="8" t="s">
        <v>284</v>
      </c>
      <c r="F1220" s="9" t="s">
        <v>285</v>
      </c>
      <c r="G1220" s="9" t="s">
        <v>268</v>
      </c>
      <c r="H1220" s="9" t="s">
        <v>226</v>
      </c>
      <c r="I1220" s="12" t="s">
        <v>49</v>
      </c>
      <c r="J1220" s="6">
        <v>1</v>
      </c>
      <c r="K1220" s="6">
        <v>2</v>
      </c>
      <c r="L1220" s="6" t="s">
        <v>50</v>
      </c>
      <c r="M1220" s="6" t="s">
        <v>210</v>
      </c>
      <c r="N1220" s="6"/>
      <c r="O1220" s="6"/>
      <c r="P1220" s="6">
        <v>23</v>
      </c>
      <c r="Q1220" s="6" t="str">
        <f t="shared" si="96"/>
        <v>20-25</v>
      </c>
      <c r="R1220" s="6" t="s">
        <v>102</v>
      </c>
      <c r="S1220" s="6">
        <v>18</v>
      </c>
      <c r="T1220" t="s">
        <v>185</v>
      </c>
      <c r="U1220" t="s">
        <v>69</v>
      </c>
      <c r="V1220" t="s">
        <v>70</v>
      </c>
      <c r="W1220" t="s">
        <v>56</v>
      </c>
      <c r="X1220" s="6"/>
      <c r="Y1220" s="6" t="s">
        <v>57</v>
      </c>
      <c r="Z1220" s="6" t="s">
        <v>58</v>
      </c>
      <c r="AA1220" s="11">
        <v>1</v>
      </c>
      <c r="AJ1220" s="12">
        <f t="shared" si="97"/>
        <v>2.5</v>
      </c>
      <c r="AL1220" s="13">
        <f t="shared" si="93"/>
        <v>1</v>
      </c>
      <c r="AM1220" s="14">
        <v>1.2800000000000001E-2</v>
      </c>
      <c r="AN1220" s="14">
        <v>3.0670000000000002</v>
      </c>
      <c r="AO1220" s="13">
        <f t="shared" si="95"/>
        <v>0.21266301965747764</v>
      </c>
      <c r="AQ1220" s="12">
        <f t="shared" si="94"/>
        <v>2.5000000000000001E-2</v>
      </c>
      <c r="AT1220" s="23"/>
    </row>
    <row r="1221" spans="1:49" ht="12.75" customHeight="1" x14ac:dyDescent="0.2">
      <c r="A1221" s="6">
        <v>3</v>
      </c>
      <c r="B1221" s="12">
        <v>2</v>
      </c>
      <c r="C1221" s="7">
        <v>39874</v>
      </c>
      <c r="D1221" s="12" t="s">
        <v>151</v>
      </c>
      <c r="E1221" s="8" t="s">
        <v>284</v>
      </c>
      <c r="F1221" s="9" t="s">
        <v>285</v>
      </c>
      <c r="G1221" s="9" t="s">
        <v>268</v>
      </c>
      <c r="H1221" s="9" t="s">
        <v>226</v>
      </c>
      <c r="I1221" s="12" t="s">
        <v>49</v>
      </c>
      <c r="J1221" s="6">
        <v>1</v>
      </c>
      <c r="K1221" s="6">
        <v>3</v>
      </c>
      <c r="L1221" s="6" t="s">
        <v>50</v>
      </c>
      <c r="M1221" s="6" t="s">
        <v>210</v>
      </c>
      <c r="N1221" s="6"/>
      <c r="O1221" s="6"/>
      <c r="P1221" s="6">
        <v>23</v>
      </c>
      <c r="Q1221" s="6" t="str">
        <f t="shared" si="96"/>
        <v>20-25</v>
      </c>
      <c r="R1221" s="6" t="s">
        <v>102</v>
      </c>
      <c r="S1221" s="6">
        <v>1</v>
      </c>
      <c r="T1221" t="s">
        <v>59</v>
      </c>
      <c r="U1221" t="s">
        <v>54</v>
      </c>
      <c r="V1221" t="s">
        <v>60</v>
      </c>
      <c r="W1221" t="s">
        <v>56</v>
      </c>
      <c r="X1221" s="6"/>
      <c r="Y1221" s="10" t="s">
        <v>57</v>
      </c>
      <c r="Z1221" s="10" t="s">
        <v>61</v>
      </c>
      <c r="AC1221" s="11">
        <v>1</v>
      </c>
      <c r="AJ1221" s="12">
        <f t="shared" si="97"/>
        <v>15</v>
      </c>
      <c r="AL1221" s="13">
        <f t="shared" si="93"/>
        <v>1</v>
      </c>
      <c r="AM1221" s="14">
        <v>8.6999999999999994E-3</v>
      </c>
      <c r="AN1221" s="14">
        <v>3.202</v>
      </c>
      <c r="AO1221" s="13">
        <f t="shared" si="95"/>
        <v>50.74151899752669</v>
      </c>
      <c r="AQ1221" s="12">
        <f t="shared" si="94"/>
        <v>2.5000000000000001E-2</v>
      </c>
      <c r="AT1221" s="23"/>
    </row>
    <row r="1222" spans="1:49" ht="12.75" customHeight="1" x14ac:dyDescent="0.2">
      <c r="A1222" s="6">
        <v>3</v>
      </c>
      <c r="B1222" s="12">
        <v>2</v>
      </c>
      <c r="C1222" s="7">
        <v>39874</v>
      </c>
      <c r="D1222" s="12" t="s">
        <v>151</v>
      </c>
      <c r="E1222" s="8" t="s">
        <v>284</v>
      </c>
      <c r="F1222" s="9" t="s">
        <v>285</v>
      </c>
      <c r="G1222" s="9" t="s">
        <v>268</v>
      </c>
      <c r="H1222" s="9" t="s">
        <v>226</v>
      </c>
      <c r="I1222" s="12" t="s">
        <v>49</v>
      </c>
      <c r="J1222" s="6">
        <v>1</v>
      </c>
      <c r="K1222" s="6">
        <v>3</v>
      </c>
      <c r="L1222" s="6" t="s">
        <v>50</v>
      </c>
      <c r="M1222" s="6" t="s">
        <v>210</v>
      </c>
      <c r="N1222" s="6"/>
      <c r="O1222" s="6"/>
      <c r="P1222" s="6">
        <v>23</v>
      </c>
      <c r="Q1222" s="6" t="str">
        <f t="shared" si="96"/>
        <v>20-25</v>
      </c>
      <c r="R1222" s="6" t="s">
        <v>102</v>
      </c>
      <c r="S1222" s="6">
        <v>2</v>
      </c>
      <c r="T1222" t="s">
        <v>129</v>
      </c>
      <c r="U1222" t="s">
        <v>69</v>
      </c>
      <c r="V1222" t="s">
        <v>97</v>
      </c>
      <c r="W1222" t="s">
        <v>98</v>
      </c>
      <c r="X1222" s="6"/>
      <c r="Y1222" s="6" t="s">
        <v>57</v>
      </c>
      <c r="Z1222" s="6" t="s">
        <v>58</v>
      </c>
      <c r="AE1222" s="11">
        <v>1</v>
      </c>
      <c r="AJ1222" s="12">
        <f t="shared" si="97"/>
        <v>35</v>
      </c>
      <c r="AL1222" s="13">
        <f t="shared" si="93"/>
        <v>1</v>
      </c>
      <c r="AM1222" s="14">
        <v>5.0000000000000001E-4</v>
      </c>
      <c r="AN1222" s="14">
        <v>3.24</v>
      </c>
      <c r="AO1222" s="13">
        <f t="shared" si="95"/>
        <v>50.321139624609543</v>
      </c>
      <c r="AQ1222" s="12">
        <f t="shared" si="94"/>
        <v>2.5000000000000001E-2</v>
      </c>
      <c r="AS1222" s="22"/>
      <c r="AT1222" s="23"/>
    </row>
    <row r="1223" spans="1:49" ht="12.75" customHeight="1" x14ac:dyDescent="0.2">
      <c r="A1223" s="6">
        <v>3</v>
      </c>
      <c r="B1223" s="12">
        <v>2</v>
      </c>
      <c r="C1223" s="7">
        <v>39874</v>
      </c>
      <c r="D1223" s="12" t="s">
        <v>151</v>
      </c>
      <c r="E1223" s="8" t="s">
        <v>284</v>
      </c>
      <c r="F1223" s="9" t="s">
        <v>285</v>
      </c>
      <c r="G1223" s="9" t="s">
        <v>268</v>
      </c>
      <c r="H1223" s="9" t="s">
        <v>226</v>
      </c>
      <c r="I1223" s="12" t="s">
        <v>49</v>
      </c>
      <c r="J1223" s="6">
        <v>1</v>
      </c>
      <c r="K1223" s="6">
        <v>3</v>
      </c>
      <c r="L1223" s="6" t="s">
        <v>50</v>
      </c>
      <c r="M1223" s="6" t="s">
        <v>210</v>
      </c>
      <c r="N1223" s="6"/>
      <c r="O1223" s="6"/>
      <c r="P1223" s="6">
        <v>23</v>
      </c>
      <c r="Q1223" s="6" t="str">
        <f t="shared" si="96"/>
        <v>20-25</v>
      </c>
      <c r="R1223" s="6" t="s">
        <v>102</v>
      </c>
      <c r="S1223" s="6">
        <v>3</v>
      </c>
      <c r="T1223" t="s">
        <v>217</v>
      </c>
      <c r="U1223" t="s">
        <v>69</v>
      </c>
      <c r="V1223" t="s">
        <v>70</v>
      </c>
      <c r="W1223" t="s">
        <v>56</v>
      </c>
      <c r="X1223" s="6"/>
      <c r="Y1223" s="6" t="s">
        <v>57</v>
      </c>
      <c r="Z1223" s="6" t="s">
        <v>64</v>
      </c>
      <c r="AD1223" s="11">
        <v>1</v>
      </c>
      <c r="AE1223" s="11">
        <v>1</v>
      </c>
      <c r="AJ1223" s="12">
        <f t="shared" si="97"/>
        <v>30</v>
      </c>
      <c r="AL1223" s="13">
        <f t="shared" si="93"/>
        <v>2</v>
      </c>
      <c r="AM1223" s="14">
        <v>1.14E-2</v>
      </c>
      <c r="AN1223" s="14">
        <v>3.1280000000000001</v>
      </c>
      <c r="AO1223" s="13">
        <f t="shared" si="95"/>
        <v>475.70765065866317</v>
      </c>
      <c r="AQ1223" s="12">
        <f t="shared" si="94"/>
        <v>0.05</v>
      </c>
      <c r="AT1223" s="23"/>
    </row>
    <row r="1224" spans="1:49" ht="12.75" customHeight="1" x14ac:dyDescent="0.2">
      <c r="A1224" s="6">
        <v>3</v>
      </c>
      <c r="B1224" s="12">
        <v>2</v>
      </c>
      <c r="C1224" s="7">
        <v>39874</v>
      </c>
      <c r="D1224" s="12" t="s">
        <v>151</v>
      </c>
      <c r="E1224" s="8" t="s">
        <v>284</v>
      </c>
      <c r="F1224" s="9" t="s">
        <v>285</v>
      </c>
      <c r="G1224" s="9" t="s">
        <v>268</v>
      </c>
      <c r="H1224" s="9" t="s">
        <v>226</v>
      </c>
      <c r="I1224" s="12" t="s">
        <v>49</v>
      </c>
      <c r="J1224" s="6">
        <v>1</v>
      </c>
      <c r="K1224" s="6">
        <v>3</v>
      </c>
      <c r="L1224" s="6" t="s">
        <v>50</v>
      </c>
      <c r="M1224" s="6" t="s">
        <v>210</v>
      </c>
      <c r="N1224" s="6"/>
      <c r="O1224" s="6"/>
      <c r="P1224" s="6">
        <v>23</v>
      </c>
      <c r="Q1224" s="6" t="str">
        <f t="shared" si="96"/>
        <v>20-25</v>
      </c>
      <c r="R1224" s="6" t="s">
        <v>102</v>
      </c>
      <c r="S1224" s="6">
        <v>4</v>
      </c>
      <c r="T1224" t="s">
        <v>137</v>
      </c>
      <c r="U1224" s="16" t="s">
        <v>75</v>
      </c>
      <c r="V1224" t="s">
        <v>138</v>
      </c>
      <c r="W1224" t="s">
        <v>56</v>
      </c>
      <c r="X1224" s="6"/>
      <c r="Y1224" s="10" t="s">
        <v>57</v>
      </c>
      <c r="Z1224" s="10" t="s">
        <v>58</v>
      </c>
      <c r="AE1224" s="11">
        <v>1</v>
      </c>
      <c r="AJ1224" s="12">
        <f t="shared" si="97"/>
        <v>35</v>
      </c>
      <c r="AL1224" s="13">
        <f t="shared" si="93"/>
        <v>1</v>
      </c>
      <c r="AM1224" s="14">
        <v>2.0299999999999999E-2</v>
      </c>
      <c r="AN1224" s="14">
        <v>3.1259999999999999</v>
      </c>
      <c r="AO1224" s="13">
        <f t="shared" si="95"/>
        <v>1362.2372273563635</v>
      </c>
      <c r="AQ1224" s="12">
        <f t="shared" si="94"/>
        <v>2.5000000000000001E-2</v>
      </c>
      <c r="AT1224" s="23"/>
    </row>
    <row r="1225" spans="1:49" ht="12.75" customHeight="1" x14ac:dyDescent="0.2">
      <c r="A1225" s="6">
        <v>3</v>
      </c>
      <c r="B1225" s="12">
        <v>2</v>
      </c>
      <c r="C1225" s="7">
        <v>39874</v>
      </c>
      <c r="D1225" s="12" t="s">
        <v>151</v>
      </c>
      <c r="E1225" s="8" t="s">
        <v>284</v>
      </c>
      <c r="F1225" s="9" t="s">
        <v>285</v>
      </c>
      <c r="G1225" s="9" t="s">
        <v>268</v>
      </c>
      <c r="H1225" s="9" t="s">
        <v>226</v>
      </c>
      <c r="I1225" s="12" t="s">
        <v>49</v>
      </c>
      <c r="J1225" s="6">
        <v>1</v>
      </c>
      <c r="K1225" s="6">
        <v>3</v>
      </c>
      <c r="L1225" s="6" t="s">
        <v>50</v>
      </c>
      <c r="M1225" s="6" t="s">
        <v>210</v>
      </c>
      <c r="N1225" s="6"/>
      <c r="O1225" s="6"/>
      <c r="P1225" s="6">
        <v>23</v>
      </c>
      <c r="Q1225" s="6" t="str">
        <f t="shared" si="96"/>
        <v>20-25</v>
      </c>
      <c r="R1225" s="6" t="s">
        <v>102</v>
      </c>
      <c r="S1225" s="6">
        <v>5</v>
      </c>
      <c r="T1225" t="s">
        <v>131</v>
      </c>
      <c r="U1225" t="s">
        <v>54</v>
      </c>
      <c r="V1225" t="s">
        <v>63</v>
      </c>
      <c r="W1225" t="s">
        <v>56</v>
      </c>
      <c r="X1225" s="6"/>
      <c r="Y1225" s="6" t="s">
        <v>57</v>
      </c>
      <c r="Z1225" s="6" t="s">
        <v>58</v>
      </c>
      <c r="AC1225" s="11">
        <v>100</v>
      </c>
      <c r="AJ1225" s="12">
        <f t="shared" si="97"/>
        <v>15</v>
      </c>
      <c r="AK1225" s="20">
        <f>(AJ1225-1.82)/1.15</f>
        <v>11.460869565217392</v>
      </c>
      <c r="AL1225" s="13">
        <f t="shared" ref="AL1225:AL1288" si="98">SUM(AA1225:AI1225)</f>
        <v>100</v>
      </c>
      <c r="AM1225" s="14">
        <v>0.01</v>
      </c>
      <c r="AN1225" s="14">
        <v>3.2080000000000002</v>
      </c>
      <c r="AO1225" s="13">
        <f t="shared" si="95"/>
        <v>59.278985026012037</v>
      </c>
      <c r="AQ1225" s="12">
        <f t="shared" ref="AQ1225:AQ1288" si="99">AL1225/40</f>
        <v>2.5</v>
      </c>
      <c r="AT1225" s="23"/>
    </row>
    <row r="1226" spans="1:49" ht="12.75" customHeight="1" x14ac:dyDescent="0.2">
      <c r="A1226" s="6">
        <v>3</v>
      </c>
      <c r="B1226" s="12">
        <v>2</v>
      </c>
      <c r="C1226" s="7">
        <v>39874</v>
      </c>
      <c r="D1226" s="12" t="s">
        <v>151</v>
      </c>
      <c r="E1226" s="8" t="s">
        <v>284</v>
      </c>
      <c r="F1226" s="9" t="s">
        <v>285</v>
      </c>
      <c r="G1226" s="9" t="s">
        <v>268</v>
      </c>
      <c r="H1226" s="9" t="s">
        <v>226</v>
      </c>
      <c r="I1226" s="12" t="s">
        <v>49</v>
      </c>
      <c r="J1226" s="6">
        <v>1</v>
      </c>
      <c r="K1226" s="6">
        <v>3</v>
      </c>
      <c r="L1226" s="6" t="s">
        <v>50</v>
      </c>
      <c r="M1226" s="6" t="s">
        <v>210</v>
      </c>
      <c r="N1226" s="6"/>
      <c r="O1226" s="6"/>
      <c r="P1226" s="6">
        <v>23</v>
      </c>
      <c r="Q1226" s="6" t="str">
        <f t="shared" si="96"/>
        <v>20-25</v>
      </c>
      <c r="R1226" s="6" t="s">
        <v>102</v>
      </c>
      <c r="S1226" s="6">
        <v>6</v>
      </c>
      <c r="T1226" s="16" t="s">
        <v>113</v>
      </c>
      <c r="U1226" s="6" t="s">
        <v>114</v>
      </c>
      <c r="V1226" s="6"/>
      <c r="W1226" s="6"/>
      <c r="X1226" s="6"/>
      <c r="Y1226" s="6" t="s">
        <v>57</v>
      </c>
      <c r="Z1226" s="6" t="s">
        <v>64</v>
      </c>
      <c r="AG1226" s="11">
        <v>1</v>
      </c>
      <c r="AJ1226" s="12">
        <f t="shared" si="97"/>
        <v>45</v>
      </c>
      <c r="AK1226">
        <f>AJ1226/1.16064</f>
        <v>38.771712158808938</v>
      </c>
      <c r="AL1226" s="13">
        <f t="shared" si="98"/>
        <v>1</v>
      </c>
      <c r="AM1226" s="14">
        <v>5.2400000000000002E-2</v>
      </c>
      <c r="AN1226" s="14">
        <v>2.69</v>
      </c>
      <c r="AO1226" s="13">
        <f t="shared" si="95"/>
        <v>1467.1446998163581</v>
      </c>
      <c r="AQ1226" s="12">
        <f t="shared" si="99"/>
        <v>2.5000000000000001E-2</v>
      </c>
      <c r="AT1226" s="23"/>
    </row>
    <row r="1227" spans="1:49" ht="12.75" customHeight="1" x14ac:dyDescent="0.2">
      <c r="A1227" s="6">
        <v>4</v>
      </c>
      <c r="B1227" s="12">
        <v>2</v>
      </c>
      <c r="C1227" s="7">
        <v>39874</v>
      </c>
      <c r="D1227" s="12" t="s">
        <v>151</v>
      </c>
      <c r="E1227" s="8" t="s">
        <v>284</v>
      </c>
      <c r="F1227" s="9" t="s">
        <v>285</v>
      </c>
      <c r="G1227" s="9" t="s">
        <v>268</v>
      </c>
      <c r="H1227" s="9" t="s">
        <v>226</v>
      </c>
      <c r="I1227" s="12" t="s">
        <v>49</v>
      </c>
      <c r="J1227" s="6">
        <v>1</v>
      </c>
      <c r="K1227" s="6">
        <v>4</v>
      </c>
      <c r="L1227" s="6" t="s">
        <v>50</v>
      </c>
      <c r="M1227" s="6" t="s">
        <v>210</v>
      </c>
      <c r="N1227" s="6"/>
      <c r="O1227" s="6"/>
      <c r="P1227" s="6">
        <v>23</v>
      </c>
      <c r="Q1227" s="6" t="str">
        <f t="shared" si="96"/>
        <v>20-25</v>
      </c>
      <c r="R1227" s="6" t="s">
        <v>52</v>
      </c>
      <c r="S1227" s="6">
        <v>1</v>
      </c>
      <c r="T1227" t="s">
        <v>214</v>
      </c>
      <c r="U1227" t="s">
        <v>104</v>
      </c>
      <c r="V1227" t="s">
        <v>215</v>
      </c>
      <c r="W1227" t="s">
        <v>56</v>
      </c>
      <c r="X1227" s="6"/>
      <c r="Y1227" s="10" t="s">
        <v>57</v>
      </c>
      <c r="Z1227" s="10" t="s">
        <v>61</v>
      </c>
      <c r="AC1227" s="11">
        <v>2</v>
      </c>
      <c r="AJ1227" s="12">
        <f t="shared" si="97"/>
        <v>15</v>
      </c>
      <c r="AL1227" s="13">
        <f t="shared" si="98"/>
        <v>2</v>
      </c>
      <c r="AM1227" s="14">
        <v>9.1000000000000004E-3</v>
      </c>
      <c r="AN1227" s="14">
        <v>3</v>
      </c>
      <c r="AO1227" s="13">
        <f t="shared" si="95"/>
        <v>30.712500000000002</v>
      </c>
      <c r="AQ1227" s="12">
        <f t="shared" si="99"/>
        <v>0.05</v>
      </c>
      <c r="AT1227" s="23"/>
    </row>
    <row r="1228" spans="1:49" ht="12.75" customHeight="1" x14ac:dyDescent="0.2">
      <c r="A1228" s="6">
        <v>5</v>
      </c>
      <c r="B1228" s="12">
        <v>2</v>
      </c>
      <c r="C1228" s="7">
        <v>39874</v>
      </c>
      <c r="D1228" s="12" t="s">
        <v>151</v>
      </c>
      <c r="E1228" s="8" t="s">
        <v>284</v>
      </c>
      <c r="F1228" s="9" t="s">
        <v>285</v>
      </c>
      <c r="G1228" s="9" t="s">
        <v>268</v>
      </c>
      <c r="H1228" s="9" t="s">
        <v>226</v>
      </c>
      <c r="I1228" s="12" t="s">
        <v>49</v>
      </c>
      <c r="J1228" s="6">
        <v>1</v>
      </c>
      <c r="K1228" s="6">
        <v>5</v>
      </c>
      <c r="L1228" s="6" t="s">
        <v>50</v>
      </c>
      <c r="M1228" s="6" t="s">
        <v>210</v>
      </c>
      <c r="N1228" s="6"/>
      <c r="O1228" s="6"/>
      <c r="P1228" s="6">
        <v>23</v>
      </c>
      <c r="Q1228" s="6" t="str">
        <f t="shared" si="96"/>
        <v>20-25</v>
      </c>
      <c r="R1228" s="6" t="s">
        <v>52</v>
      </c>
      <c r="S1228" s="6">
        <v>1</v>
      </c>
      <c r="T1228" t="s">
        <v>214</v>
      </c>
      <c r="U1228" t="s">
        <v>104</v>
      </c>
      <c r="V1228" t="s">
        <v>215</v>
      </c>
      <c r="W1228" t="s">
        <v>56</v>
      </c>
      <c r="X1228" s="6"/>
      <c r="Y1228" s="10" t="s">
        <v>57</v>
      </c>
      <c r="Z1228" s="10" t="s">
        <v>61</v>
      </c>
      <c r="AC1228" s="11">
        <v>1</v>
      </c>
      <c r="AJ1228" s="12">
        <f t="shared" si="97"/>
        <v>15</v>
      </c>
      <c r="AL1228" s="13">
        <f t="shared" si="98"/>
        <v>1</v>
      </c>
      <c r="AM1228" s="14">
        <v>9.1000000000000004E-3</v>
      </c>
      <c r="AN1228" s="14">
        <v>3</v>
      </c>
      <c r="AO1228" s="13">
        <f t="shared" si="95"/>
        <v>30.712500000000002</v>
      </c>
      <c r="AQ1228" s="12">
        <f t="shared" si="99"/>
        <v>2.5000000000000001E-2</v>
      </c>
      <c r="AT1228" s="23"/>
    </row>
    <row r="1229" spans="1:49" ht="12.75" customHeight="1" x14ac:dyDescent="0.2">
      <c r="A1229" s="6">
        <v>5</v>
      </c>
      <c r="B1229" s="12">
        <v>2</v>
      </c>
      <c r="C1229" s="7">
        <v>39874</v>
      </c>
      <c r="D1229" s="12" t="s">
        <v>151</v>
      </c>
      <c r="E1229" s="8" t="s">
        <v>284</v>
      </c>
      <c r="F1229" s="9" t="s">
        <v>285</v>
      </c>
      <c r="G1229" s="9" t="s">
        <v>268</v>
      </c>
      <c r="H1229" s="9" t="s">
        <v>226</v>
      </c>
      <c r="I1229" s="12" t="s">
        <v>49</v>
      </c>
      <c r="J1229" s="6">
        <v>1</v>
      </c>
      <c r="K1229" s="6">
        <v>5</v>
      </c>
      <c r="L1229" s="6" t="s">
        <v>50</v>
      </c>
      <c r="M1229" s="6" t="s">
        <v>210</v>
      </c>
      <c r="N1229" s="6"/>
      <c r="O1229" s="6"/>
      <c r="P1229" s="6">
        <v>23</v>
      </c>
      <c r="Q1229" s="6" t="str">
        <f t="shared" si="96"/>
        <v>20-25</v>
      </c>
      <c r="R1229" s="6" t="s">
        <v>52</v>
      </c>
      <c r="S1229" s="6">
        <v>2</v>
      </c>
      <c r="T1229" t="s">
        <v>185</v>
      </c>
      <c r="U1229" t="s">
        <v>69</v>
      </c>
      <c r="V1229" t="s">
        <v>70</v>
      </c>
      <c r="W1229" t="s">
        <v>56</v>
      </c>
      <c r="X1229" s="6"/>
      <c r="Y1229" s="6" t="s">
        <v>57</v>
      </c>
      <c r="Z1229" s="6" t="s">
        <v>58</v>
      </c>
      <c r="AC1229" s="11">
        <v>1</v>
      </c>
      <c r="AJ1229" s="12">
        <f t="shared" si="97"/>
        <v>15</v>
      </c>
      <c r="AL1229" s="13">
        <f t="shared" si="98"/>
        <v>1</v>
      </c>
      <c r="AM1229" s="14">
        <v>1.2800000000000001E-2</v>
      </c>
      <c r="AN1229" s="14">
        <v>3.0670000000000002</v>
      </c>
      <c r="AO1229" s="13">
        <f t="shared" si="95"/>
        <v>51.794287264985179</v>
      </c>
      <c r="AQ1229" s="12">
        <f t="shared" si="99"/>
        <v>2.5000000000000001E-2</v>
      </c>
      <c r="AT1229" s="23"/>
    </row>
    <row r="1230" spans="1:49" ht="12.75" customHeight="1" x14ac:dyDescent="0.2">
      <c r="A1230" s="6">
        <v>5</v>
      </c>
      <c r="B1230" s="12">
        <v>2</v>
      </c>
      <c r="C1230" s="7">
        <v>39874</v>
      </c>
      <c r="D1230" s="12" t="s">
        <v>151</v>
      </c>
      <c r="E1230" s="8" t="s">
        <v>284</v>
      </c>
      <c r="F1230" s="9" t="s">
        <v>285</v>
      </c>
      <c r="G1230" s="9" t="s">
        <v>268</v>
      </c>
      <c r="H1230" s="9" t="s">
        <v>226</v>
      </c>
      <c r="I1230" s="12" t="s">
        <v>49</v>
      </c>
      <c r="J1230" s="6">
        <v>1</v>
      </c>
      <c r="K1230" s="6">
        <v>5</v>
      </c>
      <c r="L1230" s="6" t="s">
        <v>50</v>
      </c>
      <c r="M1230" s="6" t="s">
        <v>210</v>
      </c>
      <c r="N1230" s="6"/>
      <c r="O1230" s="6"/>
      <c r="P1230" s="6">
        <v>23</v>
      </c>
      <c r="Q1230" s="6" t="str">
        <f t="shared" si="96"/>
        <v>20-25</v>
      </c>
      <c r="R1230" s="6" t="s">
        <v>52</v>
      </c>
      <c r="S1230" s="6">
        <v>3</v>
      </c>
      <c r="T1230" t="s">
        <v>281</v>
      </c>
      <c r="U1230" t="s">
        <v>69</v>
      </c>
      <c r="V1230" t="s">
        <v>70</v>
      </c>
      <c r="W1230" t="s">
        <v>56</v>
      </c>
      <c r="X1230" s="6"/>
      <c r="Y1230" s="10" t="s">
        <v>57</v>
      </c>
      <c r="Z1230" s="10" t="s">
        <v>61</v>
      </c>
      <c r="AB1230" s="11">
        <v>1</v>
      </c>
      <c r="AJ1230" s="12">
        <f t="shared" si="97"/>
        <v>7.5</v>
      </c>
      <c r="AK1230" s="12">
        <f>AJ1230/1.083</f>
        <v>6.9252077562326875</v>
      </c>
      <c r="AL1230" s="13">
        <f t="shared" si="98"/>
        <v>1</v>
      </c>
      <c r="AM1230" s="13">
        <v>0</v>
      </c>
      <c r="AN1230" s="13">
        <v>1.083</v>
      </c>
      <c r="AO1230" s="13">
        <f t="shared" si="95"/>
        <v>0</v>
      </c>
      <c r="AQ1230" s="12">
        <f t="shared" si="99"/>
        <v>2.5000000000000001E-2</v>
      </c>
      <c r="AT1230" s="23"/>
    </row>
    <row r="1231" spans="1:49" ht="12.75" customHeight="1" x14ac:dyDescent="0.2">
      <c r="A1231" s="6">
        <v>150</v>
      </c>
      <c r="B1231" s="6">
        <v>2</v>
      </c>
      <c r="C1231" s="7">
        <v>39874</v>
      </c>
      <c r="D1231" s="6" t="s">
        <v>151</v>
      </c>
      <c r="E1231" s="8" t="s">
        <v>284</v>
      </c>
      <c r="F1231" s="9" t="s">
        <v>285</v>
      </c>
      <c r="G1231" s="9" t="s">
        <v>268</v>
      </c>
      <c r="H1231" s="9" t="s">
        <v>226</v>
      </c>
      <c r="I1231" s="6" t="s">
        <v>100</v>
      </c>
      <c r="J1231" s="6">
        <v>1</v>
      </c>
      <c r="K1231" s="6">
        <v>1</v>
      </c>
      <c r="L1231" s="6" t="s">
        <v>167</v>
      </c>
      <c r="M1231" s="6" t="s">
        <v>210</v>
      </c>
      <c r="P1231" s="10">
        <v>22</v>
      </c>
      <c r="Q1231" s="10" t="str">
        <f t="shared" si="96"/>
        <v>20-25</v>
      </c>
      <c r="R1231" s="6" t="s">
        <v>159</v>
      </c>
      <c r="S1231" s="6">
        <v>1</v>
      </c>
      <c r="T1231" t="s">
        <v>148</v>
      </c>
      <c r="U1231" t="s">
        <v>54</v>
      </c>
      <c r="V1231" t="s">
        <v>149</v>
      </c>
      <c r="W1231" t="s">
        <v>56</v>
      </c>
      <c r="X1231" s="6"/>
      <c r="Y1231" s="10" t="s">
        <v>57</v>
      </c>
      <c r="Z1231" s="10" t="s">
        <v>64</v>
      </c>
      <c r="AD1231" s="11">
        <v>200</v>
      </c>
      <c r="AJ1231" s="12">
        <f t="shared" si="97"/>
        <v>25</v>
      </c>
      <c r="AK1231" s="12">
        <f>AJ1231/1</f>
        <v>25</v>
      </c>
      <c r="AL1231" s="13">
        <f t="shared" si="98"/>
        <v>200</v>
      </c>
      <c r="AO1231" s="13">
        <f t="shared" si="95"/>
        <v>0</v>
      </c>
      <c r="AQ1231" s="12">
        <f t="shared" si="99"/>
        <v>5</v>
      </c>
    </row>
    <row r="1232" spans="1:49" ht="12.75" customHeight="1" x14ac:dyDescent="0.2">
      <c r="A1232" s="6">
        <v>150</v>
      </c>
      <c r="B1232" s="6">
        <v>2</v>
      </c>
      <c r="C1232" s="7">
        <v>39874</v>
      </c>
      <c r="D1232" s="6" t="s">
        <v>151</v>
      </c>
      <c r="E1232" s="8" t="s">
        <v>284</v>
      </c>
      <c r="F1232" s="9" t="s">
        <v>285</v>
      </c>
      <c r="G1232" s="9" t="s">
        <v>268</v>
      </c>
      <c r="H1232" s="9" t="s">
        <v>226</v>
      </c>
      <c r="I1232" s="6" t="s">
        <v>100</v>
      </c>
      <c r="J1232" s="6">
        <v>1</v>
      </c>
      <c r="K1232" s="6">
        <v>1</v>
      </c>
      <c r="L1232" s="6" t="s">
        <v>167</v>
      </c>
      <c r="M1232" s="6" t="s">
        <v>210</v>
      </c>
      <c r="P1232" s="10">
        <v>22</v>
      </c>
      <c r="Q1232" s="10" t="str">
        <f t="shared" si="96"/>
        <v>20-25</v>
      </c>
      <c r="R1232" s="6" t="s">
        <v>159</v>
      </c>
      <c r="S1232" s="6">
        <v>2</v>
      </c>
      <c r="T1232" t="s">
        <v>133</v>
      </c>
      <c r="U1232" s="6" t="s">
        <v>114</v>
      </c>
      <c r="V1232" t="s">
        <v>115</v>
      </c>
      <c r="W1232" t="s">
        <v>56</v>
      </c>
      <c r="X1232" s="6"/>
      <c r="Y1232" s="6" t="s">
        <v>57</v>
      </c>
      <c r="Z1232" s="6" t="s">
        <v>64</v>
      </c>
      <c r="AD1232" s="11">
        <v>10</v>
      </c>
      <c r="AJ1232" s="12">
        <f t="shared" si="97"/>
        <v>25</v>
      </c>
      <c r="AK1232">
        <f>(AJ1232-1.1)/1.16</f>
        <v>20.603448275862068</v>
      </c>
      <c r="AL1232" s="13">
        <f t="shared" si="98"/>
        <v>10</v>
      </c>
      <c r="AM1232" s="14">
        <v>6.7400000000000002E-2</v>
      </c>
      <c r="AN1232" s="14">
        <v>2.6680000000000001</v>
      </c>
      <c r="AO1232" s="13">
        <f t="shared" si="95"/>
        <v>361.71276849811767</v>
      </c>
      <c r="AQ1232" s="12">
        <f t="shared" si="99"/>
        <v>0.25</v>
      </c>
      <c r="AV1232" s="12" t="s">
        <v>293</v>
      </c>
      <c r="AW1232" s="12" t="s">
        <v>294</v>
      </c>
    </row>
    <row r="1233" spans="1:46" s="17" customFormat="1" ht="12.75" customHeight="1" x14ac:dyDescent="0.2">
      <c r="A1233" s="6">
        <v>150</v>
      </c>
      <c r="B1233" s="6">
        <v>2</v>
      </c>
      <c r="C1233" s="7">
        <v>39874</v>
      </c>
      <c r="D1233" s="6" t="s">
        <v>151</v>
      </c>
      <c r="E1233" s="8" t="s">
        <v>284</v>
      </c>
      <c r="F1233" s="9" t="s">
        <v>285</v>
      </c>
      <c r="G1233" s="9" t="s">
        <v>268</v>
      </c>
      <c r="H1233" s="9" t="s">
        <v>226</v>
      </c>
      <c r="I1233" s="6" t="s">
        <v>100</v>
      </c>
      <c r="J1233" s="6">
        <v>1</v>
      </c>
      <c r="K1233" s="6">
        <v>1</v>
      </c>
      <c r="L1233" s="6" t="s">
        <v>167</v>
      </c>
      <c r="M1233" s="6" t="s">
        <v>210</v>
      </c>
      <c r="N1233" s="12"/>
      <c r="O1233" s="12"/>
      <c r="P1233" s="10">
        <v>22</v>
      </c>
      <c r="Q1233" s="10" t="str">
        <f t="shared" si="96"/>
        <v>20-25</v>
      </c>
      <c r="R1233" s="6" t="s">
        <v>159</v>
      </c>
      <c r="S1233" s="6">
        <v>3</v>
      </c>
      <c r="T1233" t="s">
        <v>121</v>
      </c>
      <c r="U1233" t="s">
        <v>54</v>
      </c>
      <c r="V1233" t="s">
        <v>55</v>
      </c>
      <c r="W1233" t="s">
        <v>56</v>
      </c>
      <c r="X1233" s="6"/>
      <c r="Y1233" s="6" t="s">
        <v>57</v>
      </c>
      <c r="Z1233" s="6" t="s">
        <v>58</v>
      </c>
      <c r="AA1233" s="11"/>
      <c r="AB1233" s="11"/>
      <c r="AC1233" s="11">
        <v>4</v>
      </c>
      <c r="AD1233" s="11">
        <v>1</v>
      </c>
      <c r="AE1233" s="11"/>
      <c r="AF1233" s="11"/>
      <c r="AG1233" s="11"/>
      <c r="AH1233" s="11"/>
      <c r="AI1233" s="11"/>
      <c r="AJ1233" s="12">
        <f t="shared" si="97"/>
        <v>17</v>
      </c>
      <c r="AK1233">
        <f>AJ1233/1.08175</f>
        <v>15.715276172868037</v>
      </c>
      <c r="AL1233" s="13">
        <f t="shared" si="98"/>
        <v>5</v>
      </c>
      <c r="AM1233" s="14">
        <v>1.4500000000000001E-2</v>
      </c>
      <c r="AN1233" s="14">
        <v>3.0529999999999999</v>
      </c>
      <c r="AO1233" s="13">
        <f t="shared" si="95"/>
        <v>82.78059796576062</v>
      </c>
      <c r="AP1233" s="13"/>
      <c r="AQ1233" s="12">
        <f t="shared" si="99"/>
        <v>0.125</v>
      </c>
      <c r="AR1233" s="12"/>
      <c r="AS1233" s="12"/>
      <c r="AT1233" s="15"/>
    </row>
    <row r="1234" spans="1:46" ht="12.75" customHeight="1" x14ac:dyDescent="0.2">
      <c r="A1234" s="6">
        <v>150</v>
      </c>
      <c r="B1234" s="6">
        <v>2</v>
      </c>
      <c r="C1234" s="7">
        <v>39874</v>
      </c>
      <c r="D1234" s="6" t="s">
        <v>151</v>
      </c>
      <c r="E1234" s="8" t="s">
        <v>284</v>
      </c>
      <c r="F1234" s="9" t="s">
        <v>285</v>
      </c>
      <c r="G1234" s="9" t="s">
        <v>268</v>
      </c>
      <c r="H1234" s="9" t="s">
        <v>226</v>
      </c>
      <c r="I1234" s="6" t="s">
        <v>100</v>
      </c>
      <c r="J1234" s="6">
        <v>1</v>
      </c>
      <c r="K1234" s="6">
        <v>1</v>
      </c>
      <c r="L1234" s="6" t="s">
        <v>167</v>
      </c>
      <c r="M1234" s="6" t="s">
        <v>210</v>
      </c>
      <c r="P1234" s="10">
        <v>22</v>
      </c>
      <c r="Q1234" s="10" t="str">
        <f t="shared" si="96"/>
        <v>20-25</v>
      </c>
      <c r="R1234" s="6" t="s">
        <v>159</v>
      </c>
      <c r="S1234" s="6">
        <v>4</v>
      </c>
      <c r="T1234" t="s">
        <v>179</v>
      </c>
      <c r="U1234" t="s">
        <v>54</v>
      </c>
      <c r="V1234" t="s">
        <v>55</v>
      </c>
      <c r="W1234" t="s">
        <v>56</v>
      </c>
      <c r="X1234" s="6"/>
      <c r="Y1234" s="6" t="s">
        <v>57</v>
      </c>
      <c r="Z1234" s="6" t="s">
        <v>58</v>
      </c>
      <c r="AB1234" s="11">
        <v>2</v>
      </c>
      <c r="AC1234" s="11">
        <v>2</v>
      </c>
      <c r="AJ1234" s="12">
        <f t="shared" si="97"/>
        <v>11.25</v>
      </c>
      <c r="AL1234" s="13">
        <f t="shared" si="98"/>
        <v>4</v>
      </c>
      <c r="AM1234" s="14">
        <v>1.26E-2</v>
      </c>
      <c r="AN1234" s="14">
        <v>3.0672999999999999</v>
      </c>
      <c r="AO1234" s="13">
        <f t="shared" si="95"/>
        <v>21.114007778763327</v>
      </c>
      <c r="AQ1234" s="12">
        <f t="shared" si="99"/>
        <v>0.1</v>
      </c>
    </row>
    <row r="1235" spans="1:46" ht="12.75" customHeight="1" x14ac:dyDescent="0.2">
      <c r="A1235" s="6">
        <v>150</v>
      </c>
      <c r="B1235" s="6">
        <v>2</v>
      </c>
      <c r="C1235" s="7">
        <v>39874</v>
      </c>
      <c r="D1235" s="6" t="s">
        <v>151</v>
      </c>
      <c r="E1235" s="8" t="s">
        <v>284</v>
      </c>
      <c r="F1235" s="9" t="s">
        <v>285</v>
      </c>
      <c r="G1235" s="9" t="s">
        <v>268</v>
      </c>
      <c r="H1235" s="9" t="s">
        <v>226</v>
      </c>
      <c r="I1235" s="6" t="s">
        <v>100</v>
      </c>
      <c r="J1235" s="6">
        <v>1</v>
      </c>
      <c r="K1235" s="6">
        <v>1</v>
      </c>
      <c r="L1235" s="6" t="s">
        <v>167</v>
      </c>
      <c r="M1235" s="6" t="s">
        <v>210</v>
      </c>
      <c r="P1235" s="10">
        <v>22</v>
      </c>
      <c r="Q1235" s="10" t="str">
        <f t="shared" si="96"/>
        <v>20-25</v>
      </c>
      <c r="R1235" s="6" t="s">
        <v>159</v>
      </c>
      <c r="S1235" s="6">
        <v>5</v>
      </c>
      <c r="T1235" t="s">
        <v>118</v>
      </c>
      <c r="U1235" t="s">
        <v>66</v>
      </c>
      <c r="V1235" t="s">
        <v>119</v>
      </c>
      <c r="W1235" t="s">
        <v>56</v>
      </c>
      <c r="X1235" s="6"/>
      <c r="Y1235" s="6" t="s">
        <v>57</v>
      </c>
      <c r="Z1235" s="6" t="s">
        <v>61</v>
      </c>
      <c r="AC1235" s="11">
        <v>1</v>
      </c>
      <c r="AJ1235" s="12">
        <f t="shared" si="97"/>
        <v>15</v>
      </c>
      <c r="AK1235" s="24">
        <f>AJ1235/1.1</f>
        <v>13.636363636363635</v>
      </c>
      <c r="AL1235" s="13">
        <f t="shared" si="98"/>
        <v>1</v>
      </c>
      <c r="AM1235" s="14">
        <v>2.5999999999999999E-2</v>
      </c>
      <c r="AN1235" s="14">
        <v>2.87</v>
      </c>
      <c r="AO1235" s="13">
        <f t="shared" si="95"/>
        <v>61.709959510213238</v>
      </c>
      <c r="AQ1235" s="12">
        <f t="shared" si="99"/>
        <v>2.5000000000000001E-2</v>
      </c>
    </row>
    <row r="1236" spans="1:46" ht="12.75" customHeight="1" x14ac:dyDescent="0.2">
      <c r="A1236" s="6">
        <v>150</v>
      </c>
      <c r="B1236" s="6">
        <v>2</v>
      </c>
      <c r="C1236" s="7">
        <v>39874</v>
      </c>
      <c r="D1236" s="6" t="s">
        <v>151</v>
      </c>
      <c r="E1236" s="8" t="s">
        <v>284</v>
      </c>
      <c r="F1236" s="9" t="s">
        <v>285</v>
      </c>
      <c r="G1236" s="9" t="s">
        <v>268</v>
      </c>
      <c r="H1236" s="9" t="s">
        <v>226</v>
      </c>
      <c r="I1236" s="6" t="s">
        <v>100</v>
      </c>
      <c r="J1236" s="6">
        <v>1</v>
      </c>
      <c r="K1236" s="6">
        <v>1</v>
      </c>
      <c r="L1236" s="6" t="s">
        <v>167</v>
      </c>
      <c r="M1236" s="6" t="s">
        <v>210</v>
      </c>
      <c r="P1236" s="10">
        <v>22</v>
      </c>
      <c r="Q1236" s="10" t="str">
        <f t="shared" si="96"/>
        <v>20-25</v>
      </c>
      <c r="R1236" s="6" t="s">
        <v>159</v>
      </c>
      <c r="S1236" s="6">
        <v>6</v>
      </c>
      <c r="T1236" t="s">
        <v>140</v>
      </c>
      <c r="U1236" t="s">
        <v>66</v>
      </c>
      <c r="V1236" t="s">
        <v>119</v>
      </c>
      <c r="W1236" t="s">
        <v>56</v>
      </c>
      <c r="X1236" s="6"/>
      <c r="Y1236" s="6" t="s">
        <v>57</v>
      </c>
      <c r="Z1236" s="6" t="s">
        <v>61</v>
      </c>
      <c r="AC1236" s="11">
        <v>1</v>
      </c>
      <c r="AD1236" s="11">
        <v>4</v>
      </c>
      <c r="AJ1236" s="12">
        <f t="shared" si="97"/>
        <v>23</v>
      </c>
      <c r="AK1236" s="14">
        <f>AJ1236/1.03416</f>
        <v>22.2402722982904</v>
      </c>
      <c r="AL1236" s="13">
        <f t="shared" si="98"/>
        <v>5</v>
      </c>
      <c r="AM1236" s="14">
        <v>2.2499999999999999E-2</v>
      </c>
      <c r="AN1236" s="14">
        <v>3</v>
      </c>
      <c r="AO1236" s="13">
        <f t="shared" si="95"/>
        <v>273.75749999999999</v>
      </c>
      <c r="AQ1236" s="12">
        <f t="shared" si="99"/>
        <v>0.125</v>
      </c>
    </row>
    <row r="1237" spans="1:46" ht="12.75" customHeight="1" x14ac:dyDescent="0.2">
      <c r="A1237" s="6">
        <v>150</v>
      </c>
      <c r="B1237" s="6">
        <v>2</v>
      </c>
      <c r="C1237" s="7">
        <v>39874</v>
      </c>
      <c r="D1237" s="6" t="s">
        <v>151</v>
      </c>
      <c r="E1237" s="8" t="s">
        <v>284</v>
      </c>
      <c r="F1237" s="9" t="s">
        <v>285</v>
      </c>
      <c r="G1237" s="9" t="s">
        <v>268</v>
      </c>
      <c r="H1237" s="9" t="s">
        <v>226</v>
      </c>
      <c r="I1237" s="6" t="s">
        <v>100</v>
      </c>
      <c r="J1237" s="6">
        <v>1</v>
      </c>
      <c r="K1237" s="6">
        <v>1</v>
      </c>
      <c r="L1237" s="6" t="s">
        <v>167</v>
      </c>
      <c r="M1237" s="6" t="s">
        <v>210</v>
      </c>
      <c r="P1237" s="10">
        <v>22</v>
      </c>
      <c r="Q1237" s="10" t="str">
        <f t="shared" si="96"/>
        <v>20-25</v>
      </c>
      <c r="R1237" s="6" t="s">
        <v>159</v>
      </c>
      <c r="S1237" s="6">
        <v>7</v>
      </c>
      <c r="T1237" s="16" t="s">
        <v>160</v>
      </c>
      <c r="U1237" t="s">
        <v>54</v>
      </c>
      <c r="V1237" s="16" t="s">
        <v>63</v>
      </c>
      <c r="W1237" s="16" t="s">
        <v>56</v>
      </c>
      <c r="X1237" s="6"/>
      <c r="Y1237" s="6" t="s">
        <v>57</v>
      </c>
      <c r="Z1237" s="6" t="s">
        <v>58</v>
      </c>
      <c r="AD1237" s="11">
        <v>4</v>
      </c>
      <c r="AJ1237" s="12">
        <f t="shared" si="97"/>
        <v>25</v>
      </c>
      <c r="AK1237" s="14">
        <f>AJ1237/1.11359</f>
        <v>22.449914241327598</v>
      </c>
      <c r="AL1237" s="13">
        <f t="shared" si="98"/>
        <v>4</v>
      </c>
      <c r="AM1237" s="14">
        <v>1.4800000000000001E-2</v>
      </c>
      <c r="AN1237" s="14">
        <v>3.1669999999999998</v>
      </c>
      <c r="AO1237" s="13">
        <f t="shared" si="95"/>
        <v>395.8564474704969</v>
      </c>
      <c r="AQ1237" s="12">
        <f t="shared" si="99"/>
        <v>0.1</v>
      </c>
    </row>
    <row r="1238" spans="1:46" ht="12.75" customHeight="1" x14ac:dyDescent="0.2">
      <c r="A1238" s="6">
        <v>150</v>
      </c>
      <c r="B1238" s="6">
        <v>2</v>
      </c>
      <c r="C1238" s="7">
        <v>39874</v>
      </c>
      <c r="D1238" s="6" t="s">
        <v>151</v>
      </c>
      <c r="E1238" s="8" t="s">
        <v>284</v>
      </c>
      <c r="F1238" s="9" t="s">
        <v>285</v>
      </c>
      <c r="G1238" s="9" t="s">
        <v>268</v>
      </c>
      <c r="H1238" s="9" t="s">
        <v>226</v>
      </c>
      <c r="I1238" s="6" t="s">
        <v>100</v>
      </c>
      <c r="J1238" s="6">
        <v>1</v>
      </c>
      <c r="K1238" s="6">
        <v>1</v>
      </c>
      <c r="L1238" s="6" t="s">
        <v>167</v>
      </c>
      <c r="M1238" s="6" t="s">
        <v>210</v>
      </c>
      <c r="P1238" s="10">
        <v>22</v>
      </c>
      <c r="Q1238" s="10" t="str">
        <f t="shared" si="96"/>
        <v>20-25</v>
      </c>
      <c r="R1238" s="6" t="s">
        <v>159</v>
      </c>
      <c r="S1238" s="6">
        <v>8</v>
      </c>
      <c r="T1238" t="s">
        <v>217</v>
      </c>
      <c r="U1238" t="s">
        <v>69</v>
      </c>
      <c r="V1238" t="s">
        <v>70</v>
      </c>
      <c r="W1238" t="s">
        <v>56</v>
      </c>
      <c r="X1238" s="6"/>
      <c r="Y1238" s="6" t="s">
        <v>57</v>
      </c>
      <c r="Z1238" s="6" t="s">
        <v>64</v>
      </c>
      <c r="AC1238" s="11">
        <v>1</v>
      </c>
      <c r="AD1238" s="11">
        <v>1</v>
      </c>
      <c r="AJ1238" s="12">
        <f t="shared" si="97"/>
        <v>20</v>
      </c>
      <c r="AL1238" s="13">
        <f t="shared" si="98"/>
        <v>2</v>
      </c>
      <c r="AM1238" s="14">
        <v>1.14E-2</v>
      </c>
      <c r="AN1238" s="14">
        <v>3.1280000000000001</v>
      </c>
      <c r="AO1238" s="13">
        <f t="shared" si="95"/>
        <v>133.82174164391057</v>
      </c>
      <c r="AQ1238" s="12">
        <f t="shared" si="99"/>
        <v>0.05</v>
      </c>
    </row>
    <row r="1239" spans="1:46" ht="12.75" customHeight="1" x14ac:dyDescent="0.2">
      <c r="A1239" s="6">
        <v>150</v>
      </c>
      <c r="B1239" s="6">
        <v>2</v>
      </c>
      <c r="C1239" s="7">
        <v>39874</v>
      </c>
      <c r="D1239" s="6" t="s">
        <v>151</v>
      </c>
      <c r="E1239" s="8" t="s">
        <v>284</v>
      </c>
      <c r="F1239" s="9" t="s">
        <v>285</v>
      </c>
      <c r="G1239" s="9" t="s">
        <v>268</v>
      </c>
      <c r="H1239" s="9" t="s">
        <v>226</v>
      </c>
      <c r="I1239" s="6" t="s">
        <v>100</v>
      </c>
      <c r="J1239" s="6">
        <v>1</v>
      </c>
      <c r="K1239" s="6">
        <v>1</v>
      </c>
      <c r="L1239" s="6" t="s">
        <v>167</v>
      </c>
      <c r="M1239" s="6" t="s">
        <v>210</v>
      </c>
      <c r="P1239" s="10">
        <v>22</v>
      </c>
      <c r="Q1239" s="10" t="str">
        <f t="shared" si="96"/>
        <v>20-25</v>
      </c>
      <c r="R1239" s="6" t="s">
        <v>159</v>
      </c>
      <c r="S1239" s="6">
        <v>9</v>
      </c>
      <c r="T1239" t="s">
        <v>131</v>
      </c>
      <c r="U1239" t="s">
        <v>54</v>
      </c>
      <c r="V1239" t="s">
        <v>63</v>
      </c>
      <c r="W1239" t="s">
        <v>56</v>
      </c>
      <c r="X1239" s="6"/>
      <c r="Y1239" s="6" t="s">
        <v>57</v>
      </c>
      <c r="Z1239" s="6" t="s">
        <v>58</v>
      </c>
      <c r="AC1239" s="11">
        <v>325</v>
      </c>
      <c r="AJ1239" s="12">
        <f t="shared" si="97"/>
        <v>15</v>
      </c>
      <c r="AK1239" s="20">
        <f>(AJ1239-1.82)/1.15</f>
        <v>11.460869565217392</v>
      </c>
      <c r="AL1239" s="13">
        <f t="shared" si="98"/>
        <v>325</v>
      </c>
      <c r="AM1239" s="14">
        <v>0.01</v>
      </c>
      <c r="AN1239" s="14">
        <v>3.2080000000000002</v>
      </c>
      <c r="AO1239" s="13">
        <f t="shared" si="95"/>
        <v>59.278985026012037</v>
      </c>
      <c r="AQ1239" s="12">
        <f t="shared" si="99"/>
        <v>8.125</v>
      </c>
    </row>
    <row r="1240" spans="1:46" ht="12.75" customHeight="1" x14ac:dyDescent="0.2">
      <c r="A1240" s="6">
        <v>150</v>
      </c>
      <c r="B1240" s="6">
        <v>2</v>
      </c>
      <c r="C1240" s="7">
        <v>39874</v>
      </c>
      <c r="D1240" s="6" t="s">
        <v>151</v>
      </c>
      <c r="E1240" s="8" t="s">
        <v>284</v>
      </c>
      <c r="F1240" s="9" t="s">
        <v>285</v>
      </c>
      <c r="G1240" s="9" t="s">
        <v>268</v>
      </c>
      <c r="H1240" s="9" t="s">
        <v>226</v>
      </c>
      <c r="I1240" s="6" t="s">
        <v>100</v>
      </c>
      <c r="J1240" s="6">
        <v>1</v>
      </c>
      <c r="K1240" s="6">
        <v>1</v>
      </c>
      <c r="L1240" s="6" t="s">
        <v>167</v>
      </c>
      <c r="M1240" s="6" t="s">
        <v>210</v>
      </c>
      <c r="P1240" s="10">
        <v>22</v>
      </c>
      <c r="Q1240" s="10" t="str">
        <f t="shared" si="96"/>
        <v>20-25</v>
      </c>
      <c r="R1240" s="6" t="s">
        <v>159</v>
      </c>
      <c r="S1240" s="6">
        <v>10</v>
      </c>
      <c r="T1240" t="s">
        <v>264</v>
      </c>
      <c r="U1240" t="s">
        <v>54</v>
      </c>
      <c r="V1240" t="s">
        <v>265</v>
      </c>
      <c r="W1240" t="s">
        <v>56</v>
      </c>
      <c r="X1240" s="6"/>
      <c r="Y1240" s="6" t="s">
        <v>57</v>
      </c>
      <c r="Z1240" s="6" t="s">
        <v>58</v>
      </c>
      <c r="AD1240" s="11">
        <v>15</v>
      </c>
      <c r="AJ1240" s="12">
        <f t="shared" si="97"/>
        <v>25</v>
      </c>
      <c r="AK1240">
        <f>AJ1240/1.0631</f>
        <v>23.516132066597688</v>
      </c>
      <c r="AL1240" s="13">
        <f t="shared" si="98"/>
        <v>15</v>
      </c>
      <c r="AM1240" s="14">
        <v>9.2700000000000005E-2</v>
      </c>
      <c r="AN1240" s="14">
        <v>2.6840000000000002</v>
      </c>
      <c r="AO1240" s="13">
        <f t="shared" si="95"/>
        <v>523.78217825034938</v>
      </c>
      <c r="AQ1240" s="12">
        <f t="shared" si="99"/>
        <v>0.375</v>
      </c>
    </row>
    <row r="1241" spans="1:46" ht="12.75" customHeight="1" x14ac:dyDescent="0.2">
      <c r="A1241" s="6">
        <v>150</v>
      </c>
      <c r="B1241" s="6">
        <v>2</v>
      </c>
      <c r="C1241" s="7">
        <v>39874</v>
      </c>
      <c r="D1241" s="6" t="s">
        <v>151</v>
      </c>
      <c r="E1241" s="8" t="s">
        <v>284</v>
      </c>
      <c r="F1241" s="9" t="s">
        <v>285</v>
      </c>
      <c r="G1241" s="9" t="s">
        <v>268</v>
      </c>
      <c r="H1241" s="9" t="s">
        <v>226</v>
      </c>
      <c r="I1241" s="6" t="s">
        <v>100</v>
      </c>
      <c r="J1241" s="6">
        <v>1</v>
      </c>
      <c r="K1241" s="6">
        <v>1</v>
      </c>
      <c r="L1241" s="6" t="s">
        <v>167</v>
      </c>
      <c r="M1241" s="6" t="s">
        <v>210</v>
      </c>
      <c r="P1241" s="10">
        <v>22</v>
      </c>
      <c r="Q1241" s="10" t="str">
        <f t="shared" si="96"/>
        <v>20-25</v>
      </c>
      <c r="R1241" s="6" t="s">
        <v>159</v>
      </c>
      <c r="S1241" s="6">
        <v>11</v>
      </c>
      <c r="T1241" t="s">
        <v>137</v>
      </c>
      <c r="U1241" s="16" t="s">
        <v>75</v>
      </c>
      <c r="V1241" t="s">
        <v>138</v>
      </c>
      <c r="W1241" t="s">
        <v>56</v>
      </c>
      <c r="X1241" s="6"/>
      <c r="Y1241" s="10" t="s">
        <v>57</v>
      </c>
      <c r="Z1241" s="10" t="s">
        <v>58</v>
      </c>
      <c r="AE1241" s="11">
        <v>4</v>
      </c>
      <c r="AJ1241" s="12">
        <f t="shared" si="97"/>
        <v>35</v>
      </c>
      <c r="AL1241" s="13">
        <f t="shared" si="98"/>
        <v>4</v>
      </c>
      <c r="AM1241" s="14">
        <v>2.0299999999999999E-2</v>
      </c>
      <c r="AN1241" s="14">
        <v>3.1259999999999999</v>
      </c>
      <c r="AO1241" s="13">
        <f t="shared" si="95"/>
        <v>1362.2372273563635</v>
      </c>
      <c r="AQ1241" s="12">
        <f t="shared" si="99"/>
        <v>0.1</v>
      </c>
    </row>
    <row r="1242" spans="1:46" ht="12.75" customHeight="1" x14ac:dyDescent="0.2">
      <c r="A1242" s="6">
        <v>150</v>
      </c>
      <c r="B1242" s="6">
        <v>2</v>
      </c>
      <c r="C1242" s="7">
        <v>39874</v>
      </c>
      <c r="D1242" s="6" t="s">
        <v>151</v>
      </c>
      <c r="E1242" s="8" t="s">
        <v>284</v>
      </c>
      <c r="F1242" s="9" t="s">
        <v>285</v>
      </c>
      <c r="G1242" s="9" t="s">
        <v>268</v>
      </c>
      <c r="H1242" s="9" t="s">
        <v>226</v>
      </c>
      <c r="I1242" s="6" t="s">
        <v>100</v>
      </c>
      <c r="J1242" s="6">
        <v>1</v>
      </c>
      <c r="K1242" s="6">
        <v>1</v>
      </c>
      <c r="L1242" s="6" t="s">
        <v>167</v>
      </c>
      <c r="M1242" s="6" t="s">
        <v>210</v>
      </c>
      <c r="P1242" s="10">
        <v>22</v>
      </c>
      <c r="Q1242" s="10" t="str">
        <f t="shared" si="96"/>
        <v>20-25</v>
      </c>
      <c r="R1242" s="6" t="s">
        <v>159</v>
      </c>
      <c r="S1242" s="6">
        <v>12</v>
      </c>
      <c r="T1242" t="s">
        <v>62</v>
      </c>
      <c r="U1242" t="s">
        <v>54</v>
      </c>
      <c r="V1242" t="s">
        <v>63</v>
      </c>
      <c r="W1242" t="s">
        <v>56</v>
      </c>
      <c r="X1242" s="6"/>
      <c r="Y1242" s="6" t="s">
        <v>57</v>
      </c>
      <c r="Z1242" s="6" t="s">
        <v>64</v>
      </c>
      <c r="AD1242" s="11">
        <v>1</v>
      </c>
      <c r="AJ1242" s="12">
        <f t="shared" si="97"/>
        <v>25</v>
      </c>
      <c r="AL1242" s="13">
        <f t="shared" si="98"/>
        <v>1</v>
      </c>
      <c r="AM1242" s="13">
        <v>1.32E-2</v>
      </c>
      <c r="AN1242" s="13">
        <v>3.4356</v>
      </c>
      <c r="AO1242" s="13">
        <f t="shared" si="95"/>
        <v>838.1787091827216</v>
      </c>
      <c r="AQ1242" s="12">
        <f t="shared" si="99"/>
        <v>2.5000000000000001E-2</v>
      </c>
    </row>
    <row r="1243" spans="1:46" ht="12.75" customHeight="1" x14ac:dyDescent="0.2">
      <c r="A1243" s="6">
        <v>150</v>
      </c>
      <c r="B1243" s="6">
        <v>2</v>
      </c>
      <c r="C1243" s="7">
        <v>39874</v>
      </c>
      <c r="D1243" s="6" t="s">
        <v>151</v>
      </c>
      <c r="E1243" s="8" t="s">
        <v>284</v>
      </c>
      <c r="F1243" s="9" t="s">
        <v>285</v>
      </c>
      <c r="G1243" s="9" t="s">
        <v>268</v>
      </c>
      <c r="H1243" s="9" t="s">
        <v>226</v>
      </c>
      <c r="I1243" s="6" t="s">
        <v>100</v>
      </c>
      <c r="J1243" s="6">
        <v>1</v>
      </c>
      <c r="K1243" s="6">
        <v>1</v>
      </c>
      <c r="L1243" s="6" t="s">
        <v>167</v>
      </c>
      <c r="M1243" s="6" t="s">
        <v>210</v>
      </c>
      <c r="P1243" s="10">
        <v>22</v>
      </c>
      <c r="Q1243" s="10" t="str">
        <f t="shared" si="96"/>
        <v>20-25</v>
      </c>
      <c r="R1243" s="6" t="s">
        <v>159</v>
      </c>
      <c r="S1243" s="6">
        <v>13</v>
      </c>
      <c r="T1243" t="s">
        <v>194</v>
      </c>
      <c r="U1243" t="s">
        <v>195</v>
      </c>
      <c r="V1243" t="s">
        <v>163</v>
      </c>
      <c r="W1243" t="s">
        <v>56</v>
      </c>
      <c r="X1243" s="6"/>
      <c r="Y1243" s="6" t="s">
        <v>57</v>
      </c>
      <c r="Z1243" s="6" t="s">
        <v>61</v>
      </c>
      <c r="AC1243" s="11">
        <v>1</v>
      </c>
      <c r="AJ1243" s="12">
        <f t="shared" si="97"/>
        <v>15</v>
      </c>
      <c r="AL1243" s="13">
        <f t="shared" si="98"/>
        <v>1</v>
      </c>
      <c r="AM1243" s="14">
        <v>2.0199999999999999E-2</v>
      </c>
      <c r="AN1243" s="14">
        <v>2.9594999999999998</v>
      </c>
      <c r="AO1243" s="13">
        <f t="shared" si="95"/>
        <v>61.093281166361997</v>
      </c>
      <c r="AQ1243" s="12">
        <f t="shared" si="99"/>
        <v>2.5000000000000001E-2</v>
      </c>
    </row>
    <row r="1244" spans="1:46" ht="12.75" customHeight="1" x14ac:dyDescent="0.2">
      <c r="A1244" s="6">
        <v>150</v>
      </c>
      <c r="B1244" s="6">
        <v>2</v>
      </c>
      <c r="C1244" s="7">
        <v>39874</v>
      </c>
      <c r="D1244" s="6" t="s">
        <v>151</v>
      </c>
      <c r="E1244" s="8" t="s">
        <v>284</v>
      </c>
      <c r="F1244" s="9" t="s">
        <v>285</v>
      </c>
      <c r="G1244" s="9" t="s">
        <v>268</v>
      </c>
      <c r="H1244" s="9" t="s">
        <v>226</v>
      </c>
      <c r="I1244" s="6" t="s">
        <v>100</v>
      </c>
      <c r="J1244" s="6">
        <v>1</v>
      </c>
      <c r="K1244" s="6">
        <v>1</v>
      </c>
      <c r="L1244" s="6" t="s">
        <v>167</v>
      </c>
      <c r="M1244" s="6" t="s">
        <v>210</v>
      </c>
      <c r="P1244" s="10">
        <v>22</v>
      </c>
      <c r="Q1244" s="10" t="str">
        <f t="shared" si="96"/>
        <v>20-25</v>
      </c>
      <c r="R1244" s="6" t="s">
        <v>159</v>
      </c>
      <c r="S1244" s="6">
        <v>14</v>
      </c>
      <c r="T1244" t="s">
        <v>96</v>
      </c>
      <c r="U1244" t="s">
        <v>69</v>
      </c>
      <c r="V1244" t="s">
        <v>97</v>
      </c>
      <c r="W1244" t="s">
        <v>98</v>
      </c>
      <c r="X1244" s="6"/>
      <c r="Y1244" s="6" t="s">
        <v>57</v>
      </c>
      <c r="Z1244" s="6" t="s">
        <v>58</v>
      </c>
      <c r="AD1244" s="11">
        <v>1</v>
      </c>
      <c r="AJ1244" s="12">
        <f t="shared" si="97"/>
        <v>25</v>
      </c>
      <c r="AL1244" s="13">
        <f t="shared" si="98"/>
        <v>1</v>
      </c>
      <c r="AM1244" s="14">
        <v>1E-3</v>
      </c>
      <c r="AN1244" s="14">
        <v>3.07</v>
      </c>
      <c r="AO1244" s="13">
        <f t="shared" si="95"/>
        <v>19.573830653523583</v>
      </c>
      <c r="AQ1244" s="12">
        <f t="shared" si="99"/>
        <v>2.5000000000000001E-2</v>
      </c>
    </row>
    <row r="1245" spans="1:46" s="6" customFormat="1" ht="12.75" customHeight="1" x14ac:dyDescent="0.2">
      <c r="A1245" s="6">
        <v>150</v>
      </c>
      <c r="B1245" s="6">
        <v>2</v>
      </c>
      <c r="C1245" s="7">
        <v>39874</v>
      </c>
      <c r="D1245" s="6" t="s">
        <v>151</v>
      </c>
      <c r="E1245" s="8" t="s">
        <v>284</v>
      </c>
      <c r="F1245" s="9" t="s">
        <v>285</v>
      </c>
      <c r="G1245" s="9" t="s">
        <v>268</v>
      </c>
      <c r="H1245" s="9" t="s">
        <v>226</v>
      </c>
      <c r="I1245" s="6" t="s">
        <v>100</v>
      </c>
      <c r="J1245" s="6">
        <v>1</v>
      </c>
      <c r="K1245" s="6">
        <v>1</v>
      </c>
      <c r="L1245" s="6" t="s">
        <v>167</v>
      </c>
      <c r="M1245" s="6" t="s">
        <v>210</v>
      </c>
      <c r="N1245" s="12"/>
      <c r="O1245" s="12"/>
      <c r="P1245" s="10">
        <v>22</v>
      </c>
      <c r="Q1245" s="10" t="str">
        <f t="shared" si="96"/>
        <v>20-25</v>
      </c>
      <c r="R1245" s="6" t="s">
        <v>159</v>
      </c>
      <c r="S1245" s="6">
        <v>15</v>
      </c>
      <c r="T1245" t="s">
        <v>141</v>
      </c>
      <c r="U1245" s="6" t="s">
        <v>72</v>
      </c>
      <c r="V1245" t="s">
        <v>138</v>
      </c>
      <c r="W1245" t="s">
        <v>56</v>
      </c>
      <c r="Y1245" s="6" t="s">
        <v>57</v>
      </c>
      <c r="Z1245" s="6" t="s">
        <v>58</v>
      </c>
      <c r="AA1245" s="11"/>
      <c r="AB1245" s="11"/>
      <c r="AC1245" s="11"/>
      <c r="AD1245" s="11">
        <v>1</v>
      </c>
      <c r="AE1245" s="11"/>
      <c r="AF1245" s="11"/>
      <c r="AG1245" s="11"/>
      <c r="AH1245" s="11"/>
      <c r="AI1245" s="11"/>
      <c r="AJ1245" s="12">
        <f t="shared" si="97"/>
        <v>25</v>
      </c>
      <c r="AK1245" s="12"/>
      <c r="AL1245" s="13">
        <f t="shared" si="98"/>
        <v>1</v>
      </c>
      <c r="AM1245" s="14">
        <v>3.3700000000000001E-2</v>
      </c>
      <c r="AN1245" s="14">
        <v>2.9</v>
      </c>
      <c r="AO1245" s="13">
        <f t="shared" si="95"/>
        <v>381.64179165528623</v>
      </c>
      <c r="AP1245" s="13"/>
      <c r="AQ1245" s="12">
        <f t="shared" si="99"/>
        <v>2.5000000000000001E-2</v>
      </c>
      <c r="AR1245" s="12"/>
      <c r="AS1245" s="12"/>
      <c r="AT1245" s="15"/>
    </row>
    <row r="1246" spans="1:46" ht="12.75" customHeight="1" x14ac:dyDescent="0.2">
      <c r="A1246" s="6">
        <v>150</v>
      </c>
      <c r="B1246" s="6">
        <v>2</v>
      </c>
      <c r="C1246" s="7">
        <v>39874</v>
      </c>
      <c r="D1246" s="6" t="s">
        <v>151</v>
      </c>
      <c r="E1246" s="8" t="s">
        <v>284</v>
      </c>
      <c r="F1246" s="9" t="s">
        <v>285</v>
      </c>
      <c r="G1246" s="9" t="s">
        <v>268</v>
      </c>
      <c r="H1246" s="9" t="s">
        <v>226</v>
      </c>
      <c r="I1246" s="6" t="s">
        <v>100</v>
      </c>
      <c r="J1246" s="6">
        <v>1</v>
      </c>
      <c r="K1246" s="6">
        <v>1</v>
      </c>
      <c r="L1246" s="6" t="s">
        <v>167</v>
      </c>
      <c r="M1246" s="6" t="s">
        <v>210</v>
      </c>
      <c r="P1246" s="10">
        <v>22</v>
      </c>
      <c r="Q1246" s="10" t="str">
        <f t="shared" si="96"/>
        <v>20-25</v>
      </c>
      <c r="R1246" s="6" t="s">
        <v>159</v>
      </c>
      <c r="S1246" s="6">
        <v>16</v>
      </c>
      <c r="T1246" t="s">
        <v>59</v>
      </c>
      <c r="U1246" t="s">
        <v>54</v>
      </c>
      <c r="V1246" t="s">
        <v>60</v>
      </c>
      <c r="W1246" t="s">
        <v>56</v>
      </c>
      <c r="X1246" s="6"/>
      <c r="Y1246" s="10" t="s">
        <v>57</v>
      </c>
      <c r="Z1246" s="10" t="s">
        <v>61</v>
      </c>
      <c r="AC1246" s="11">
        <v>41</v>
      </c>
      <c r="AJ1246" s="12">
        <f t="shared" si="97"/>
        <v>15</v>
      </c>
      <c r="AL1246" s="13">
        <f t="shared" si="98"/>
        <v>41</v>
      </c>
      <c r="AM1246" s="14">
        <v>8.6999999999999994E-3</v>
      </c>
      <c r="AN1246" s="14">
        <v>3.202</v>
      </c>
      <c r="AO1246" s="13">
        <f t="shared" si="95"/>
        <v>50.74151899752669</v>
      </c>
      <c r="AQ1246" s="12">
        <f t="shared" si="99"/>
        <v>1.0249999999999999</v>
      </c>
    </row>
    <row r="1247" spans="1:46" ht="12.75" customHeight="1" x14ac:dyDescent="0.2">
      <c r="A1247" s="6">
        <v>150</v>
      </c>
      <c r="B1247" s="6">
        <v>2</v>
      </c>
      <c r="C1247" s="7">
        <v>39874</v>
      </c>
      <c r="D1247" s="6" t="s">
        <v>151</v>
      </c>
      <c r="E1247" s="8" t="s">
        <v>284</v>
      </c>
      <c r="F1247" s="9" t="s">
        <v>285</v>
      </c>
      <c r="G1247" s="9" t="s">
        <v>268</v>
      </c>
      <c r="H1247" s="9" t="s">
        <v>226</v>
      </c>
      <c r="I1247" s="6" t="s">
        <v>100</v>
      </c>
      <c r="J1247" s="6">
        <v>1</v>
      </c>
      <c r="K1247" s="6">
        <v>1</v>
      </c>
      <c r="L1247" s="6" t="s">
        <v>167</v>
      </c>
      <c r="M1247" s="6" t="s">
        <v>210</v>
      </c>
      <c r="P1247" s="10">
        <v>22</v>
      </c>
      <c r="Q1247" s="10" t="str">
        <f t="shared" si="96"/>
        <v>20-25</v>
      </c>
      <c r="R1247" s="6" t="s">
        <v>159</v>
      </c>
      <c r="S1247" s="6">
        <v>17</v>
      </c>
      <c r="T1247" s="16" t="s">
        <v>191</v>
      </c>
      <c r="U1247" s="6" t="s">
        <v>54</v>
      </c>
      <c r="V1247" s="6" t="s">
        <v>181</v>
      </c>
      <c r="W1247" s="6" t="s">
        <v>56</v>
      </c>
      <c r="X1247" s="6"/>
      <c r="Y1247" s="6" t="s">
        <v>57</v>
      </c>
      <c r="Z1247" s="6" t="s">
        <v>64</v>
      </c>
      <c r="AD1247" s="34">
        <v>1</v>
      </c>
      <c r="AJ1247" s="12">
        <f t="shared" si="97"/>
        <v>25</v>
      </c>
      <c r="AK1247">
        <f>AJ1247/1.6483</f>
        <v>15.167141903779651</v>
      </c>
      <c r="AL1247" s="13">
        <f t="shared" si="98"/>
        <v>1</v>
      </c>
      <c r="AM1247" s="14">
        <v>1.9900000000000001E-2</v>
      </c>
      <c r="AN1247" s="14">
        <v>2.9929999999999999</v>
      </c>
      <c r="AO1247" s="13">
        <f t="shared" si="95"/>
        <v>304.00975708905077</v>
      </c>
      <c r="AQ1247" s="12">
        <f t="shared" si="99"/>
        <v>2.5000000000000001E-2</v>
      </c>
    </row>
    <row r="1248" spans="1:46" ht="12.75" customHeight="1" x14ac:dyDescent="0.2">
      <c r="A1248" s="6">
        <v>150</v>
      </c>
      <c r="B1248" s="6">
        <v>2</v>
      </c>
      <c r="C1248" s="7">
        <v>39874</v>
      </c>
      <c r="D1248" s="6" t="s">
        <v>151</v>
      </c>
      <c r="E1248" s="8" t="s">
        <v>284</v>
      </c>
      <c r="F1248" s="9" t="s">
        <v>285</v>
      </c>
      <c r="G1248" s="9" t="s">
        <v>268</v>
      </c>
      <c r="H1248" s="9" t="s">
        <v>226</v>
      </c>
      <c r="I1248" s="6" t="s">
        <v>100</v>
      </c>
      <c r="J1248" s="6">
        <v>1</v>
      </c>
      <c r="K1248" s="6">
        <v>1</v>
      </c>
      <c r="L1248" s="6" t="s">
        <v>167</v>
      </c>
      <c r="M1248" s="6" t="s">
        <v>210</v>
      </c>
      <c r="P1248" s="10">
        <v>22</v>
      </c>
      <c r="Q1248" s="10" t="str">
        <f t="shared" si="96"/>
        <v>20-25</v>
      </c>
      <c r="R1248" s="6" t="s">
        <v>159</v>
      </c>
      <c r="S1248" s="6">
        <v>18</v>
      </c>
      <c r="T1248" t="s">
        <v>238</v>
      </c>
      <c r="U1248" s="6" t="s">
        <v>195</v>
      </c>
      <c r="V1248" s="16" t="s">
        <v>115</v>
      </c>
      <c r="W1248" s="16" t="s">
        <v>56</v>
      </c>
      <c r="X1248" s="6"/>
      <c r="Y1248" s="6" t="s">
        <v>57</v>
      </c>
      <c r="Z1248" s="6" t="s">
        <v>61</v>
      </c>
      <c r="AB1248" s="11">
        <v>15</v>
      </c>
      <c r="AJ1248" s="12">
        <f t="shared" si="97"/>
        <v>7.5</v>
      </c>
      <c r="AK1248" s="12">
        <f>AJ1248/1.099</f>
        <v>6.824385805277525</v>
      </c>
      <c r="AL1248" s="13">
        <f t="shared" si="98"/>
        <v>15</v>
      </c>
      <c r="AM1248" s="13">
        <v>0</v>
      </c>
      <c r="AN1248" s="13">
        <v>1.099</v>
      </c>
      <c r="AO1248" s="13">
        <f t="shared" si="95"/>
        <v>0</v>
      </c>
      <c r="AQ1248" s="12">
        <f t="shared" si="99"/>
        <v>0.375</v>
      </c>
    </row>
    <row r="1249" spans="1:43" ht="12.75" customHeight="1" x14ac:dyDescent="0.2">
      <c r="A1249" s="6">
        <v>150</v>
      </c>
      <c r="B1249" s="6">
        <v>2</v>
      </c>
      <c r="C1249" s="7">
        <v>39874</v>
      </c>
      <c r="D1249" s="6" t="s">
        <v>151</v>
      </c>
      <c r="E1249" s="8" t="s">
        <v>284</v>
      </c>
      <c r="F1249" s="9" t="s">
        <v>285</v>
      </c>
      <c r="G1249" s="9" t="s">
        <v>268</v>
      </c>
      <c r="H1249" s="9" t="s">
        <v>226</v>
      </c>
      <c r="I1249" s="6" t="s">
        <v>100</v>
      </c>
      <c r="J1249" s="6">
        <v>1</v>
      </c>
      <c r="K1249" s="6">
        <v>1</v>
      </c>
      <c r="L1249" s="6" t="s">
        <v>167</v>
      </c>
      <c r="M1249" s="6" t="s">
        <v>210</v>
      </c>
      <c r="P1249" s="10">
        <v>22</v>
      </c>
      <c r="Q1249" s="10" t="str">
        <f t="shared" si="96"/>
        <v>20-25</v>
      </c>
      <c r="R1249" s="6" t="s">
        <v>159</v>
      </c>
      <c r="S1249" s="6">
        <v>19</v>
      </c>
      <c r="T1249" t="s">
        <v>53</v>
      </c>
      <c r="U1249" t="s">
        <v>54</v>
      </c>
      <c r="V1249" t="s">
        <v>55</v>
      </c>
      <c r="W1249" t="s">
        <v>56</v>
      </c>
      <c r="X1249" s="6"/>
      <c r="Y1249" s="6" t="s">
        <v>57</v>
      </c>
      <c r="Z1249" s="6" t="s">
        <v>58</v>
      </c>
      <c r="AA1249" s="11">
        <v>2</v>
      </c>
      <c r="AB1249" s="11">
        <v>3</v>
      </c>
      <c r="AJ1249" s="12">
        <f t="shared" si="97"/>
        <v>5.5</v>
      </c>
      <c r="AL1249" s="13">
        <f t="shared" si="98"/>
        <v>5</v>
      </c>
      <c r="AM1249" s="14">
        <v>9.2999999999999992E-3</v>
      </c>
      <c r="AN1249" s="14">
        <v>3.07</v>
      </c>
      <c r="AO1249" s="13">
        <f t="shared" si="95"/>
        <v>1.7433974454914725</v>
      </c>
      <c r="AQ1249" s="12">
        <f t="shared" si="99"/>
        <v>0.125</v>
      </c>
    </row>
    <row r="1250" spans="1:43" ht="12.75" customHeight="1" x14ac:dyDescent="0.2">
      <c r="A1250" s="6">
        <v>150</v>
      </c>
      <c r="B1250" s="6">
        <v>2</v>
      </c>
      <c r="C1250" s="7">
        <v>39874</v>
      </c>
      <c r="D1250" s="6" t="s">
        <v>151</v>
      </c>
      <c r="E1250" s="8" t="s">
        <v>284</v>
      </c>
      <c r="F1250" s="9" t="s">
        <v>285</v>
      </c>
      <c r="G1250" s="9" t="s">
        <v>268</v>
      </c>
      <c r="H1250" s="9" t="s">
        <v>226</v>
      </c>
      <c r="I1250" s="6" t="s">
        <v>100</v>
      </c>
      <c r="J1250" s="6">
        <v>1</v>
      </c>
      <c r="K1250" s="6">
        <v>1</v>
      </c>
      <c r="L1250" s="6" t="s">
        <v>167</v>
      </c>
      <c r="M1250" s="6" t="s">
        <v>210</v>
      </c>
      <c r="P1250" s="10">
        <v>22</v>
      </c>
      <c r="Q1250" s="10" t="str">
        <f t="shared" si="96"/>
        <v>20-25</v>
      </c>
      <c r="R1250" s="6" t="s">
        <v>159</v>
      </c>
      <c r="S1250" s="6">
        <v>20</v>
      </c>
      <c r="T1250" s="16" t="s">
        <v>292</v>
      </c>
      <c r="U1250" s="6"/>
      <c r="V1250" s="16" t="s">
        <v>163</v>
      </c>
      <c r="W1250" s="16" t="s">
        <v>56</v>
      </c>
      <c r="X1250" s="6"/>
      <c r="Y1250" s="6" t="s">
        <v>57</v>
      </c>
      <c r="Z1250" s="6" t="s">
        <v>58</v>
      </c>
      <c r="AA1250" s="11">
        <v>4</v>
      </c>
      <c r="AJ1250" s="12">
        <f t="shared" si="97"/>
        <v>2.5</v>
      </c>
      <c r="AL1250" s="13">
        <f t="shared" si="98"/>
        <v>4</v>
      </c>
      <c r="AM1250" s="14">
        <v>2.0199999999999999E-2</v>
      </c>
      <c r="AN1250" s="14">
        <v>2.9594999999999998</v>
      </c>
      <c r="AO1250" s="13">
        <f t="shared" si="95"/>
        <v>0.30412689296657719</v>
      </c>
      <c r="AQ1250" s="12">
        <f t="shared" si="99"/>
        <v>0.1</v>
      </c>
    </row>
    <row r="1251" spans="1:43" ht="12.75" customHeight="1" x14ac:dyDescent="0.2">
      <c r="A1251" s="6">
        <v>151</v>
      </c>
      <c r="B1251" s="6">
        <v>2</v>
      </c>
      <c r="C1251" s="7">
        <v>39874</v>
      </c>
      <c r="D1251" s="6" t="s">
        <v>151</v>
      </c>
      <c r="E1251" s="8" t="s">
        <v>284</v>
      </c>
      <c r="F1251" s="9" t="s">
        <v>285</v>
      </c>
      <c r="G1251" s="9" t="s">
        <v>268</v>
      </c>
      <c r="H1251" s="9" t="s">
        <v>226</v>
      </c>
      <c r="I1251" s="6" t="s">
        <v>100</v>
      </c>
      <c r="J1251" s="6">
        <v>1</v>
      </c>
      <c r="K1251" s="6">
        <v>2</v>
      </c>
      <c r="L1251" s="6" t="s">
        <v>167</v>
      </c>
      <c r="M1251" s="6" t="s">
        <v>210</v>
      </c>
      <c r="P1251" s="10">
        <v>22</v>
      </c>
      <c r="Q1251" s="10" t="str">
        <f t="shared" si="96"/>
        <v>20-25</v>
      </c>
      <c r="R1251" s="6" t="s">
        <v>159</v>
      </c>
      <c r="S1251" s="6">
        <v>1</v>
      </c>
      <c r="T1251" t="s">
        <v>133</v>
      </c>
      <c r="U1251" s="6" t="s">
        <v>114</v>
      </c>
      <c r="V1251" t="s">
        <v>115</v>
      </c>
      <c r="W1251" t="s">
        <v>56</v>
      </c>
      <c r="X1251" s="6"/>
      <c r="Y1251" s="6" t="s">
        <v>57</v>
      </c>
      <c r="Z1251" s="6" t="s">
        <v>64</v>
      </c>
      <c r="AD1251" s="11">
        <v>25</v>
      </c>
      <c r="AJ1251" s="12">
        <f t="shared" si="97"/>
        <v>25</v>
      </c>
      <c r="AK1251">
        <f>(AJ1251-1.1)/1.16</f>
        <v>20.603448275862068</v>
      </c>
      <c r="AL1251" s="13">
        <f t="shared" si="98"/>
        <v>25</v>
      </c>
      <c r="AM1251" s="14">
        <v>6.7400000000000002E-2</v>
      </c>
      <c r="AN1251" s="14">
        <v>2.6680000000000001</v>
      </c>
      <c r="AO1251" s="13">
        <f t="shared" si="95"/>
        <v>361.71276849811767</v>
      </c>
      <c r="AQ1251" s="12">
        <f t="shared" si="99"/>
        <v>0.625</v>
      </c>
    </row>
    <row r="1252" spans="1:43" ht="12.75" customHeight="1" x14ac:dyDescent="0.2">
      <c r="A1252" s="6">
        <v>151</v>
      </c>
      <c r="B1252" s="6">
        <v>2</v>
      </c>
      <c r="C1252" s="7">
        <v>39874</v>
      </c>
      <c r="D1252" s="6" t="s">
        <v>151</v>
      </c>
      <c r="E1252" s="8" t="s">
        <v>284</v>
      </c>
      <c r="F1252" s="9" t="s">
        <v>285</v>
      </c>
      <c r="G1252" s="9" t="s">
        <v>268</v>
      </c>
      <c r="H1252" s="9" t="s">
        <v>226</v>
      </c>
      <c r="I1252" s="6" t="s">
        <v>100</v>
      </c>
      <c r="J1252" s="6">
        <v>1</v>
      </c>
      <c r="K1252" s="6">
        <v>2</v>
      </c>
      <c r="L1252" s="6" t="s">
        <v>167</v>
      </c>
      <c r="M1252" s="6" t="s">
        <v>210</v>
      </c>
      <c r="P1252" s="10">
        <v>22</v>
      </c>
      <c r="Q1252" s="10" t="str">
        <f t="shared" si="96"/>
        <v>20-25</v>
      </c>
      <c r="R1252" s="6" t="s">
        <v>159</v>
      </c>
      <c r="S1252" s="6">
        <v>2</v>
      </c>
      <c r="T1252" t="s">
        <v>83</v>
      </c>
      <c r="U1252" t="s">
        <v>69</v>
      </c>
      <c r="V1252" t="s">
        <v>84</v>
      </c>
      <c r="W1252" t="s">
        <v>56</v>
      </c>
      <c r="X1252" s="6"/>
      <c r="Y1252" s="10" t="s">
        <v>77</v>
      </c>
      <c r="Z1252" s="10" t="s">
        <v>64</v>
      </c>
      <c r="AC1252" s="11">
        <v>3</v>
      </c>
      <c r="AJ1252" s="12">
        <f t="shared" si="97"/>
        <v>15</v>
      </c>
      <c r="AK1252">
        <f>1.77+0.78*AJ1252</f>
        <v>13.47</v>
      </c>
      <c r="AL1252" s="13">
        <f t="shared" si="98"/>
        <v>3</v>
      </c>
      <c r="AM1252" s="14">
        <v>4.0500000000000001E-2</v>
      </c>
      <c r="AN1252" s="14">
        <v>2.718</v>
      </c>
      <c r="AO1252" s="13">
        <f t="shared" si="95"/>
        <v>63.689973080974262</v>
      </c>
      <c r="AQ1252" s="12">
        <f t="shared" si="99"/>
        <v>7.4999999999999997E-2</v>
      </c>
    </row>
    <row r="1253" spans="1:43" ht="12.75" customHeight="1" x14ac:dyDescent="0.2">
      <c r="A1253" s="6">
        <v>151</v>
      </c>
      <c r="B1253" s="6">
        <v>2</v>
      </c>
      <c r="C1253" s="7">
        <v>39874</v>
      </c>
      <c r="D1253" s="6" t="s">
        <v>151</v>
      </c>
      <c r="E1253" s="8" t="s">
        <v>284</v>
      </c>
      <c r="F1253" s="9" t="s">
        <v>285</v>
      </c>
      <c r="G1253" s="9" t="s">
        <v>268</v>
      </c>
      <c r="H1253" s="9" t="s">
        <v>226</v>
      </c>
      <c r="I1253" s="6" t="s">
        <v>100</v>
      </c>
      <c r="J1253" s="6">
        <v>1</v>
      </c>
      <c r="K1253" s="6">
        <v>2</v>
      </c>
      <c r="L1253" s="6" t="s">
        <v>167</v>
      </c>
      <c r="M1253" s="6" t="s">
        <v>210</v>
      </c>
      <c r="P1253" s="10">
        <v>22</v>
      </c>
      <c r="Q1253" s="10" t="str">
        <f t="shared" si="96"/>
        <v>20-25</v>
      </c>
      <c r="R1253" s="6" t="s">
        <v>159</v>
      </c>
      <c r="S1253" s="6">
        <v>3</v>
      </c>
      <c r="T1253" t="s">
        <v>53</v>
      </c>
      <c r="U1253" t="s">
        <v>54</v>
      </c>
      <c r="V1253" t="s">
        <v>55</v>
      </c>
      <c r="W1253" t="s">
        <v>56</v>
      </c>
      <c r="X1253" s="6"/>
      <c r="Y1253" s="6" t="s">
        <v>57</v>
      </c>
      <c r="Z1253" s="6" t="s">
        <v>58</v>
      </c>
      <c r="AB1253" s="11">
        <v>1</v>
      </c>
      <c r="AJ1253" s="12">
        <f t="shared" si="97"/>
        <v>7.5</v>
      </c>
      <c r="AL1253" s="13">
        <f t="shared" si="98"/>
        <v>1</v>
      </c>
      <c r="AM1253" s="14">
        <v>9.2999999999999992E-3</v>
      </c>
      <c r="AN1253" s="14">
        <v>3.07</v>
      </c>
      <c r="AO1253" s="13">
        <f t="shared" si="95"/>
        <v>4.5177378560589574</v>
      </c>
      <c r="AQ1253" s="12">
        <f t="shared" si="99"/>
        <v>2.5000000000000001E-2</v>
      </c>
    </row>
    <row r="1254" spans="1:43" ht="12.75" customHeight="1" x14ac:dyDescent="0.2">
      <c r="A1254" s="6">
        <v>151</v>
      </c>
      <c r="B1254" s="6">
        <v>2</v>
      </c>
      <c r="C1254" s="7">
        <v>39874</v>
      </c>
      <c r="D1254" s="6" t="s">
        <v>151</v>
      </c>
      <c r="E1254" s="8" t="s">
        <v>284</v>
      </c>
      <c r="F1254" s="9" t="s">
        <v>285</v>
      </c>
      <c r="G1254" s="9" t="s">
        <v>268</v>
      </c>
      <c r="H1254" s="9" t="s">
        <v>226</v>
      </c>
      <c r="I1254" s="6" t="s">
        <v>100</v>
      </c>
      <c r="J1254" s="6">
        <v>1</v>
      </c>
      <c r="K1254" s="6">
        <v>2</v>
      </c>
      <c r="L1254" s="6" t="s">
        <v>167</v>
      </c>
      <c r="M1254" s="6" t="s">
        <v>210</v>
      </c>
      <c r="P1254" s="10">
        <v>22</v>
      </c>
      <c r="Q1254" s="10" t="str">
        <f t="shared" si="96"/>
        <v>20-25</v>
      </c>
      <c r="R1254" s="6" t="s">
        <v>159</v>
      </c>
      <c r="S1254" s="6">
        <v>4</v>
      </c>
      <c r="T1254" t="s">
        <v>217</v>
      </c>
      <c r="U1254" t="s">
        <v>69</v>
      </c>
      <c r="V1254" t="s">
        <v>70</v>
      </c>
      <c r="W1254" t="s">
        <v>56</v>
      </c>
      <c r="X1254" s="6"/>
      <c r="Y1254" s="6" t="s">
        <v>57</v>
      </c>
      <c r="Z1254" s="6" t="s">
        <v>64</v>
      </c>
      <c r="AD1254" s="11">
        <v>6</v>
      </c>
      <c r="AJ1254" s="12">
        <f t="shared" si="97"/>
        <v>25</v>
      </c>
      <c r="AL1254" s="13">
        <f t="shared" si="98"/>
        <v>6</v>
      </c>
      <c r="AM1254" s="14">
        <v>1.14E-2</v>
      </c>
      <c r="AN1254" s="14">
        <v>3.1280000000000001</v>
      </c>
      <c r="AO1254" s="13">
        <f t="shared" ref="AO1254:AO1317" si="100">AM1254*(AJ1254^AN1254)</f>
        <v>268.94359042953022</v>
      </c>
      <c r="AQ1254" s="12">
        <f t="shared" si="99"/>
        <v>0.15</v>
      </c>
    </row>
    <row r="1255" spans="1:43" ht="12.75" customHeight="1" x14ac:dyDescent="0.2">
      <c r="A1255" s="6">
        <v>151</v>
      </c>
      <c r="B1255" s="6">
        <v>2</v>
      </c>
      <c r="C1255" s="7">
        <v>39874</v>
      </c>
      <c r="D1255" s="6" t="s">
        <v>151</v>
      </c>
      <c r="E1255" s="8" t="s">
        <v>284</v>
      </c>
      <c r="F1255" s="9" t="s">
        <v>285</v>
      </c>
      <c r="G1255" s="9" t="s">
        <v>268</v>
      </c>
      <c r="H1255" s="9" t="s">
        <v>226</v>
      </c>
      <c r="I1255" s="6" t="s">
        <v>100</v>
      </c>
      <c r="J1255" s="6">
        <v>1</v>
      </c>
      <c r="K1255" s="6">
        <v>2</v>
      </c>
      <c r="L1255" s="6" t="s">
        <v>167</v>
      </c>
      <c r="M1255" s="6" t="s">
        <v>210</v>
      </c>
      <c r="P1255" s="10">
        <v>22</v>
      </c>
      <c r="Q1255" s="10" t="str">
        <f t="shared" si="96"/>
        <v>20-25</v>
      </c>
      <c r="R1255" s="6" t="s">
        <v>159</v>
      </c>
      <c r="S1255" s="6">
        <v>5</v>
      </c>
      <c r="T1255" s="16" t="s">
        <v>221</v>
      </c>
      <c r="U1255" s="6" t="s">
        <v>72</v>
      </c>
      <c r="V1255" s="16" t="s">
        <v>222</v>
      </c>
      <c r="W1255" s="16" t="s">
        <v>89</v>
      </c>
      <c r="X1255" s="6"/>
      <c r="Y1255" s="6" t="s">
        <v>57</v>
      </c>
      <c r="Z1255" s="6" t="s">
        <v>61</v>
      </c>
      <c r="AE1255" s="11">
        <v>3</v>
      </c>
      <c r="AJ1255" s="12">
        <f t="shared" si="97"/>
        <v>35</v>
      </c>
      <c r="AL1255" s="13">
        <f t="shared" si="98"/>
        <v>3</v>
      </c>
      <c r="AM1255" s="14">
        <v>2.3599999999999999E-2</v>
      </c>
      <c r="AN1255" s="14">
        <v>3.1240000000000001</v>
      </c>
      <c r="AO1255" s="13">
        <f t="shared" si="100"/>
        <v>1572.4635004464074</v>
      </c>
      <c r="AQ1255" s="12">
        <f t="shared" si="99"/>
        <v>7.4999999999999997E-2</v>
      </c>
    </row>
    <row r="1256" spans="1:43" ht="12.75" customHeight="1" x14ac:dyDescent="0.2">
      <c r="A1256" s="6">
        <v>151</v>
      </c>
      <c r="B1256" s="6">
        <v>2</v>
      </c>
      <c r="C1256" s="7">
        <v>39874</v>
      </c>
      <c r="D1256" s="6" t="s">
        <v>151</v>
      </c>
      <c r="E1256" s="8" t="s">
        <v>284</v>
      </c>
      <c r="F1256" s="9" t="s">
        <v>285</v>
      </c>
      <c r="G1256" s="9" t="s">
        <v>268</v>
      </c>
      <c r="H1256" s="9" t="s">
        <v>226</v>
      </c>
      <c r="I1256" s="6" t="s">
        <v>100</v>
      </c>
      <c r="J1256" s="6">
        <v>1</v>
      </c>
      <c r="K1256" s="6">
        <v>2</v>
      </c>
      <c r="L1256" s="6" t="s">
        <v>167</v>
      </c>
      <c r="M1256" s="6" t="s">
        <v>210</v>
      </c>
      <c r="P1256" s="10">
        <v>22</v>
      </c>
      <c r="Q1256" s="10" t="str">
        <f t="shared" si="96"/>
        <v>20-25</v>
      </c>
      <c r="R1256" s="6" t="s">
        <v>159</v>
      </c>
      <c r="S1256" s="6">
        <v>6</v>
      </c>
      <c r="T1256" t="s">
        <v>121</v>
      </c>
      <c r="U1256" t="s">
        <v>54</v>
      </c>
      <c r="V1256" t="s">
        <v>55</v>
      </c>
      <c r="W1256" t="s">
        <v>56</v>
      </c>
      <c r="X1256" s="6"/>
      <c r="Y1256" s="6" t="s">
        <v>57</v>
      </c>
      <c r="Z1256" s="6" t="s">
        <v>58</v>
      </c>
      <c r="AB1256" s="11">
        <v>1</v>
      </c>
      <c r="AC1256" s="11">
        <v>4</v>
      </c>
      <c r="AD1256" s="11">
        <v>3</v>
      </c>
      <c r="AJ1256" s="12">
        <f t="shared" si="97"/>
        <v>17.8125</v>
      </c>
      <c r="AK1256">
        <f>AJ1256/1.08175</f>
        <v>16.466373931130114</v>
      </c>
      <c r="AL1256" s="13">
        <f t="shared" si="98"/>
        <v>8</v>
      </c>
      <c r="AM1256" s="14">
        <v>1.4500000000000001E-2</v>
      </c>
      <c r="AN1256" s="14">
        <v>3.0529999999999999</v>
      </c>
      <c r="AO1256" s="13">
        <f t="shared" si="100"/>
        <v>95.462115152492018</v>
      </c>
      <c r="AQ1256" s="12">
        <f t="shared" si="99"/>
        <v>0.2</v>
      </c>
    </row>
    <row r="1257" spans="1:43" ht="12.75" customHeight="1" x14ac:dyDescent="0.2">
      <c r="A1257" s="6">
        <v>151</v>
      </c>
      <c r="B1257" s="6">
        <v>2</v>
      </c>
      <c r="C1257" s="7">
        <v>39874</v>
      </c>
      <c r="D1257" s="6" t="s">
        <v>151</v>
      </c>
      <c r="E1257" s="8" t="s">
        <v>284</v>
      </c>
      <c r="F1257" s="9" t="s">
        <v>285</v>
      </c>
      <c r="G1257" s="9" t="s">
        <v>268</v>
      </c>
      <c r="H1257" s="9" t="s">
        <v>226</v>
      </c>
      <c r="I1257" s="6" t="s">
        <v>100</v>
      </c>
      <c r="J1257" s="6">
        <v>1</v>
      </c>
      <c r="K1257" s="6">
        <v>2</v>
      </c>
      <c r="L1257" s="6" t="s">
        <v>167</v>
      </c>
      <c r="M1257" s="6" t="s">
        <v>210</v>
      </c>
      <c r="P1257" s="10">
        <v>22</v>
      </c>
      <c r="Q1257" s="10" t="str">
        <f t="shared" si="96"/>
        <v>20-25</v>
      </c>
      <c r="R1257" s="6" t="s">
        <v>159</v>
      </c>
      <c r="S1257" s="6">
        <v>7</v>
      </c>
      <c r="T1257" s="16" t="s">
        <v>191</v>
      </c>
      <c r="U1257" s="6" t="s">
        <v>54</v>
      </c>
      <c r="V1257" s="6" t="s">
        <v>181</v>
      </c>
      <c r="W1257" s="6" t="s">
        <v>56</v>
      </c>
      <c r="X1257" s="6"/>
      <c r="Y1257" s="6" t="s">
        <v>57</v>
      </c>
      <c r="Z1257" s="6" t="s">
        <v>64</v>
      </c>
      <c r="AD1257" s="11">
        <v>39</v>
      </c>
      <c r="AJ1257" s="12">
        <f t="shared" si="97"/>
        <v>25</v>
      </c>
      <c r="AK1257">
        <f>AJ1257/1.6483</f>
        <v>15.167141903779651</v>
      </c>
      <c r="AL1257" s="13">
        <f t="shared" si="98"/>
        <v>39</v>
      </c>
      <c r="AM1257" s="14">
        <v>1.9900000000000001E-2</v>
      </c>
      <c r="AN1257" s="14">
        <v>2.9929999999999999</v>
      </c>
      <c r="AO1257" s="13">
        <f t="shared" si="100"/>
        <v>304.00975708905077</v>
      </c>
      <c r="AQ1257" s="12">
        <f t="shared" si="99"/>
        <v>0.97499999999999998</v>
      </c>
    </row>
    <row r="1258" spans="1:43" ht="12.75" customHeight="1" x14ac:dyDescent="0.2">
      <c r="A1258" s="6">
        <v>151</v>
      </c>
      <c r="B1258" s="6">
        <v>2</v>
      </c>
      <c r="C1258" s="7">
        <v>39874</v>
      </c>
      <c r="D1258" s="6" t="s">
        <v>151</v>
      </c>
      <c r="E1258" s="8" t="s">
        <v>284</v>
      </c>
      <c r="F1258" s="9" t="s">
        <v>285</v>
      </c>
      <c r="G1258" s="9" t="s">
        <v>268</v>
      </c>
      <c r="H1258" s="9" t="s">
        <v>226</v>
      </c>
      <c r="I1258" s="6" t="s">
        <v>100</v>
      </c>
      <c r="J1258" s="6">
        <v>1</v>
      </c>
      <c r="K1258" s="6">
        <v>2</v>
      </c>
      <c r="L1258" s="6" t="s">
        <v>167</v>
      </c>
      <c r="M1258" s="6" t="s">
        <v>210</v>
      </c>
      <c r="P1258" s="10">
        <v>22</v>
      </c>
      <c r="Q1258" s="10" t="str">
        <f t="shared" si="96"/>
        <v>20-25</v>
      </c>
      <c r="R1258" s="6" t="s">
        <v>159</v>
      </c>
      <c r="S1258" s="6">
        <v>8</v>
      </c>
      <c r="T1258" t="s">
        <v>148</v>
      </c>
      <c r="U1258" t="s">
        <v>54</v>
      </c>
      <c r="V1258" t="s">
        <v>149</v>
      </c>
      <c r="W1258" t="s">
        <v>56</v>
      </c>
      <c r="X1258" s="6"/>
      <c r="Y1258" s="10" t="s">
        <v>57</v>
      </c>
      <c r="Z1258" s="10" t="s">
        <v>64</v>
      </c>
      <c r="AD1258" s="11">
        <v>500</v>
      </c>
      <c r="AJ1258" s="12">
        <f t="shared" si="97"/>
        <v>25</v>
      </c>
      <c r="AK1258" s="12">
        <f>AJ1258/1</f>
        <v>25</v>
      </c>
      <c r="AL1258" s="13">
        <f t="shared" si="98"/>
        <v>500</v>
      </c>
      <c r="AO1258" s="13">
        <f t="shared" si="100"/>
        <v>0</v>
      </c>
      <c r="AQ1258" s="12">
        <f t="shared" si="99"/>
        <v>12.5</v>
      </c>
    </row>
    <row r="1259" spans="1:43" ht="12.75" customHeight="1" x14ac:dyDescent="0.2">
      <c r="A1259" s="6">
        <v>151</v>
      </c>
      <c r="B1259" s="6">
        <v>2</v>
      </c>
      <c r="C1259" s="7">
        <v>39874</v>
      </c>
      <c r="D1259" s="6" t="s">
        <v>151</v>
      </c>
      <c r="E1259" s="8" t="s">
        <v>284</v>
      </c>
      <c r="F1259" s="9" t="s">
        <v>285</v>
      </c>
      <c r="G1259" s="9" t="s">
        <v>268</v>
      </c>
      <c r="H1259" s="9" t="s">
        <v>226</v>
      </c>
      <c r="I1259" s="6" t="s">
        <v>100</v>
      </c>
      <c r="J1259" s="6">
        <v>1</v>
      </c>
      <c r="K1259" s="6">
        <v>2</v>
      </c>
      <c r="L1259" s="6" t="s">
        <v>167</v>
      </c>
      <c r="M1259" s="6" t="s">
        <v>210</v>
      </c>
      <c r="P1259" s="10">
        <v>22</v>
      </c>
      <c r="Q1259" s="10" t="str">
        <f t="shared" si="96"/>
        <v>20-25</v>
      </c>
      <c r="R1259" s="6" t="s">
        <v>159</v>
      </c>
      <c r="S1259" s="6">
        <v>9</v>
      </c>
      <c r="T1259" t="s">
        <v>137</v>
      </c>
      <c r="U1259" s="16" t="s">
        <v>75</v>
      </c>
      <c r="V1259" t="s">
        <v>138</v>
      </c>
      <c r="W1259" t="s">
        <v>56</v>
      </c>
      <c r="X1259" s="6"/>
      <c r="Y1259" s="10" t="s">
        <v>57</v>
      </c>
      <c r="Z1259" s="10" t="s">
        <v>58</v>
      </c>
      <c r="AE1259" s="11">
        <v>4</v>
      </c>
      <c r="AJ1259" s="12">
        <f t="shared" si="97"/>
        <v>35</v>
      </c>
      <c r="AL1259" s="13">
        <f t="shared" si="98"/>
        <v>4</v>
      </c>
      <c r="AM1259" s="14">
        <v>2.0299999999999999E-2</v>
      </c>
      <c r="AN1259" s="14">
        <v>3.1259999999999999</v>
      </c>
      <c r="AO1259" s="13">
        <f t="shared" si="100"/>
        <v>1362.2372273563635</v>
      </c>
      <c r="AQ1259" s="12">
        <f t="shared" si="99"/>
        <v>0.1</v>
      </c>
    </row>
    <row r="1260" spans="1:43" ht="12.75" customHeight="1" x14ac:dyDescent="0.2">
      <c r="A1260" s="6">
        <v>151</v>
      </c>
      <c r="B1260" s="6">
        <v>2</v>
      </c>
      <c r="C1260" s="7">
        <v>39874</v>
      </c>
      <c r="D1260" s="6" t="s">
        <v>151</v>
      </c>
      <c r="E1260" s="8" t="s">
        <v>284</v>
      </c>
      <c r="F1260" s="9" t="s">
        <v>285</v>
      </c>
      <c r="G1260" s="9" t="s">
        <v>268</v>
      </c>
      <c r="H1260" s="9" t="s">
        <v>226</v>
      </c>
      <c r="I1260" s="6" t="s">
        <v>100</v>
      </c>
      <c r="J1260" s="6">
        <v>1</v>
      </c>
      <c r="K1260" s="6">
        <v>2</v>
      </c>
      <c r="L1260" s="6" t="s">
        <v>167</v>
      </c>
      <c r="M1260" s="6" t="s">
        <v>210</v>
      </c>
      <c r="P1260" s="10">
        <v>22</v>
      </c>
      <c r="Q1260" s="10" t="str">
        <f t="shared" si="96"/>
        <v>20-25</v>
      </c>
      <c r="R1260" s="6" t="s">
        <v>159</v>
      </c>
      <c r="S1260" s="6">
        <v>10</v>
      </c>
      <c r="T1260" t="s">
        <v>264</v>
      </c>
      <c r="U1260" t="s">
        <v>54</v>
      </c>
      <c r="V1260" t="s">
        <v>265</v>
      </c>
      <c r="W1260" t="s">
        <v>56</v>
      </c>
      <c r="X1260" s="6"/>
      <c r="Y1260" s="6" t="s">
        <v>57</v>
      </c>
      <c r="Z1260" s="6" t="s">
        <v>58</v>
      </c>
      <c r="AD1260" s="11">
        <v>25</v>
      </c>
      <c r="AJ1260" s="12">
        <f t="shared" si="97"/>
        <v>25</v>
      </c>
      <c r="AK1260">
        <f>AJ1260/1.0631</f>
        <v>23.516132066597688</v>
      </c>
      <c r="AL1260" s="13">
        <f t="shared" si="98"/>
        <v>25</v>
      </c>
      <c r="AM1260" s="14">
        <v>9.2700000000000005E-2</v>
      </c>
      <c r="AN1260" s="14">
        <v>2.6840000000000002</v>
      </c>
      <c r="AO1260" s="13">
        <f t="shared" si="100"/>
        <v>523.78217825034938</v>
      </c>
      <c r="AQ1260" s="12">
        <f t="shared" si="99"/>
        <v>0.625</v>
      </c>
    </row>
    <row r="1261" spans="1:43" ht="12.75" customHeight="1" x14ac:dyDescent="0.2">
      <c r="A1261" s="6">
        <v>151</v>
      </c>
      <c r="B1261" s="6">
        <v>2</v>
      </c>
      <c r="C1261" s="7">
        <v>39874</v>
      </c>
      <c r="D1261" s="6" t="s">
        <v>151</v>
      </c>
      <c r="E1261" s="8" t="s">
        <v>284</v>
      </c>
      <c r="F1261" s="9" t="s">
        <v>285</v>
      </c>
      <c r="G1261" s="9" t="s">
        <v>268</v>
      </c>
      <c r="H1261" s="9" t="s">
        <v>226</v>
      </c>
      <c r="I1261" s="6" t="s">
        <v>100</v>
      </c>
      <c r="J1261" s="6">
        <v>1</v>
      </c>
      <c r="K1261" s="6">
        <v>2</v>
      </c>
      <c r="L1261" s="6" t="s">
        <v>167</v>
      </c>
      <c r="M1261" s="6" t="s">
        <v>210</v>
      </c>
      <c r="P1261" s="10">
        <v>22</v>
      </c>
      <c r="Q1261" s="10" t="str">
        <f t="shared" si="96"/>
        <v>20-25</v>
      </c>
      <c r="R1261" s="6" t="s">
        <v>159</v>
      </c>
      <c r="S1261" s="6">
        <v>11</v>
      </c>
      <c r="T1261" t="s">
        <v>141</v>
      </c>
      <c r="U1261" s="6" t="s">
        <v>72</v>
      </c>
      <c r="V1261" t="s">
        <v>138</v>
      </c>
      <c r="W1261" t="s">
        <v>56</v>
      </c>
      <c r="X1261" s="6"/>
      <c r="Y1261" s="6" t="s">
        <v>57</v>
      </c>
      <c r="Z1261" s="6" t="s">
        <v>58</v>
      </c>
      <c r="AD1261" s="11">
        <v>1</v>
      </c>
      <c r="AJ1261" s="12">
        <f t="shared" si="97"/>
        <v>25</v>
      </c>
      <c r="AL1261" s="13">
        <f t="shared" si="98"/>
        <v>1</v>
      </c>
      <c r="AM1261" s="14">
        <v>3.3700000000000001E-2</v>
      </c>
      <c r="AN1261" s="14">
        <v>2.9</v>
      </c>
      <c r="AO1261" s="13">
        <f t="shared" si="100"/>
        <v>381.64179165528623</v>
      </c>
      <c r="AQ1261" s="12">
        <f t="shared" si="99"/>
        <v>2.5000000000000001E-2</v>
      </c>
    </row>
    <row r="1262" spans="1:43" ht="12.75" customHeight="1" x14ac:dyDescent="0.2">
      <c r="A1262" s="6">
        <v>151</v>
      </c>
      <c r="B1262" s="6">
        <v>2</v>
      </c>
      <c r="C1262" s="7">
        <v>39874</v>
      </c>
      <c r="D1262" s="6" t="s">
        <v>151</v>
      </c>
      <c r="E1262" s="8" t="s">
        <v>284</v>
      </c>
      <c r="F1262" s="9" t="s">
        <v>285</v>
      </c>
      <c r="G1262" s="9" t="s">
        <v>268</v>
      </c>
      <c r="H1262" s="9" t="s">
        <v>226</v>
      </c>
      <c r="I1262" s="6" t="s">
        <v>100</v>
      </c>
      <c r="J1262" s="6">
        <v>1</v>
      </c>
      <c r="K1262" s="6">
        <v>2</v>
      </c>
      <c r="L1262" s="6" t="s">
        <v>167</v>
      </c>
      <c r="M1262" s="6" t="s">
        <v>210</v>
      </c>
      <c r="P1262" s="10">
        <v>22</v>
      </c>
      <c r="Q1262" s="10" t="str">
        <f t="shared" si="96"/>
        <v>20-25</v>
      </c>
      <c r="R1262" s="6" t="s">
        <v>159</v>
      </c>
      <c r="S1262" s="6">
        <v>12</v>
      </c>
      <c r="T1262" t="s">
        <v>193</v>
      </c>
      <c r="U1262" s="16" t="s">
        <v>75</v>
      </c>
      <c r="V1262" t="s">
        <v>76</v>
      </c>
      <c r="W1262" t="s">
        <v>56</v>
      </c>
      <c r="X1262" s="6"/>
      <c r="Y1262" s="6" t="s">
        <v>57</v>
      </c>
      <c r="Z1262" s="6" t="s">
        <v>58</v>
      </c>
      <c r="AD1262" s="11">
        <v>1</v>
      </c>
      <c r="AJ1262" s="12">
        <f t="shared" si="97"/>
        <v>25</v>
      </c>
      <c r="AL1262" s="13">
        <f t="shared" si="98"/>
        <v>1</v>
      </c>
      <c r="AM1262" s="14">
        <v>2.0400000000000001E-2</v>
      </c>
      <c r="AN1262" s="14">
        <v>2.9910000000000001</v>
      </c>
      <c r="AO1262" s="13">
        <f t="shared" si="100"/>
        <v>309.64832376527772</v>
      </c>
      <c r="AQ1262" s="12">
        <f t="shared" si="99"/>
        <v>2.5000000000000001E-2</v>
      </c>
    </row>
    <row r="1263" spans="1:43" ht="12.75" customHeight="1" x14ac:dyDescent="0.2">
      <c r="A1263" s="6">
        <v>151</v>
      </c>
      <c r="B1263" s="6">
        <v>2</v>
      </c>
      <c r="C1263" s="7">
        <v>39874</v>
      </c>
      <c r="D1263" s="6" t="s">
        <v>151</v>
      </c>
      <c r="E1263" s="8" t="s">
        <v>284</v>
      </c>
      <c r="F1263" s="9" t="s">
        <v>285</v>
      </c>
      <c r="G1263" s="9" t="s">
        <v>268</v>
      </c>
      <c r="H1263" s="9" t="s">
        <v>226</v>
      </c>
      <c r="I1263" s="6" t="s">
        <v>100</v>
      </c>
      <c r="J1263" s="6">
        <v>1</v>
      </c>
      <c r="K1263" s="6">
        <v>2</v>
      </c>
      <c r="L1263" s="6" t="s">
        <v>167</v>
      </c>
      <c r="M1263" s="6" t="s">
        <v>210</v>
      </c>
      <c r="P1263" s="10">
        <v>22</v>
      </c>
      <c r="Q1263" s="10" t="str">
        <f t="shared" si="96"/>
        <v>20-25</v>
      </c>
      <c r="R1263" s="6" t="s">
        <v>159</v>
      </c>
      <c r="S1263" s="6">
        <v>13</v>
      </c>
      <c r="T1263" s="16" t="s">
        <v>160</v>
      </c>
      <c r="U1263" t="s">
        <v>54</v>
      </c>
      <c r="V1263" s="16" t="s">
        <v>63</v>
      </c>
      <c r="W1263" s="16" t="s">
        <v>56</v>
      </c>
      <c r="X1263" s="6"/>
      <c r="Y1263" s="6" t="s">
        <v>57</v>
      </c>
      <c r="Z1263" s="6" t="s">
        <v>58</v>
      </c>
      <c r="AD1263" s="11">
        <v>4</v>
      </c>
      <c r="AE1263" s="11">
        <v>2</v>
      </c>
      <c r="AJ1263" s="12">
        <f t="shared" si="97"/>
        <v>28.333333333333332</v>
      </c>
      <c r="AK1263" s="14">
        <f>AJ1263/1.11359</f>
        <v>25.443236140171276</v>
      </c>
      <c r="AL1263" s="13">
        <f t="shared" si="98"/>
        <v>6</v>
      </c>
      <c r="AM1263" s="14">
        <v>1.4800000000000001E-2</v>
      </c>
      <c r="AN1263" s="14">
        <v>3.1669999999999998</v>
      </c>
      <c r="AO1263" s="13">
        <f t="shared" si="100"/>
        <v>588.42137352015004</v>
      </c>
      <c r="AQ1263" s="12">
        <f t="shared" si="99"/>
        <v>0.15</v>
      </c>
    </row>
    <row r="1264" spans="1:43" ht="12.75" customHeight="1" x14ac:dyDescent="0.2">
      <c r="A1264" s="6">
        <v>151</v>
      </c>
      <c r="B1264" s="6">
        <v>2</v>
      </c>
      <c r="C1264" s="7">
        <v>39874</v>
      </c>
      <c r="D1264" s="6" t="s">
        <v>151</v>
      </c>
      <c r="E1264" s="8" t="s">
        <v>284</v>
      </c>
      <c r="F1264" s="9" t="s">
        <v>285</v>
      </c>
      <c r="G1264" s="9" t="s">
        <v>268</v>
      </c>
      <c r="H1264" s="9" t="s">
        <v>226</v>
      </c>
      <c r="I1264" s="6" t="s">
        <v>100</v>
      </c>
      <c r="J1264" s="6">
        <v>1</v>
      </c>
      <c r="K1264" s="6">
        <v>2</v>
      </c>
      <c r="L1264" s="6" t="s">
        <v>167</v>
      </c>
      <c r="M1264" s="6" t="s">
        <v>210</v>
      </c>
      <c r="P1264" s="10">
        <v>22</v>
      </c>
      <c r="Q1264" s="10" t="str">
        <f t="shared" si="96"/>
        <v>20-25</v>
      </c>
      <c r="R1264" s="6" t="s">
        <v>159</v>
      </c>
      <c r="S1264" s="6">
        <v>14</v>
      </c>
      <c r="T1264" t="s">
        <v>140</v>
      </c>
      <c r="U1264" t="s">
        <v>66</v>
      </c>
      <c r="V1264" t="s">
        <v>119</v>
      </c>
      <c r="W1264" t="s">
        <v>56</v>
      </c>
      <c r="X1264" s="6"/>
      <c r="Y1264" s="6" t="s">
        <v>57</v>
      </c>
      <c r="Z1264" s="6" t="s">
        <v>61</v>
      </c>
      <c r="AD1264" s="11">
        <v>2</v>
      </c>
      <c r="AJ1264" s="12">
        <f t="shared" si="97"/>
        <v>25</v>
      </c>
      <c r="AK1264" s="14">
        <f>AJ1264/1.03416</f>
        <v>24.17420901988087</v>
      </c>
      <c r="AL1264" s="13">
        <f t="shared" si="98"/>
        <v>2</v>
      </c>
      <c r="AM1264" s="14">
        <v>2.2499999999999999E-2</v>
      </c>
      <c r="AN1264" s="14">
        <v>3</v>
      </c>
      <c r="AO1264" s="13">
        <f t="shared" si="100"/>
        <v>351.5625</v>
      </c>
      <c r="AQ1264" s="12">
        <f t="shared" si="99"/>
        <v>0.05</v>
      </c>
    </row>
    <row r="1265" spans="1:46" ht="12.75" customHeight="1" x14ac:dyDescent="0.2">
      <c r="A1265" s="6">
        <v>151</v>
      </c>
      <c r="B1265" s="6">
        <v>2</v>
      </c>
      <c r="C1265" s="7">
        <v>39874</v>
      </c>
      <c r="D1265" s="6" t="s">
        <v>151</v>
      </c>
      <c r="E1265" s="8" t="s">
        <v>284</v>
      </c>
      <c r="F1265" s="9" t="s">
        <v>285</v>
      </c>
      <c r="G1265" s="9" t="s">
        <v>268</v>
      </c>
      <c r="H1265" s="9" t="s">
        <v>226</v>
      </c>
      <c r="I1265" s="6" t="s">
        <v>100</v>
      </c>
      <c r="J1265" s="6">
        <v>1</v>
      </c>
      <c r="K1265" s="6">
        <v>2</v>
      </c>
      <c r="L1265" s="6" t="s">
        <v>167</v>
      </c>
      <c r="M1265" s="6" t="s">
        <v>210</v>
      </c>
      <c r="P1265" s="10">
        <v>22</v>
      </c>
      <c r="Q1265" s="10" t="str">
        <f t="shared" si="96"/>
        <v>20-25</v>
      </c>
      <c r="R1265" s="6" t="s">
        <v>159</v>
      </c>
      <c r="S1265" s="6">
        <v>15</v>
      </c>
      <c r="T1265" t="s">
        <v>194</v>
      </c>
      <c r="U1265" t="s">
        <v>195</v>
      </c>
      <c r="V1265" t="s">
        <v>163</v>
      </c>
      <c r="W1265" t="s">
        <v>56</v>
      </c>
      <c r="X1265" s="6"/>
      <c r="Y1265" s="6" t="s">
        <v>57</v>
      </c>
      <c r="Z1265" s="6" t="s">
        <v>61</v>
      </c>
      <c r="AB1265" s="11">
        <v>4</v>
      </c>
      <c r="AJ1265" s="12">
        <f t="shared" si="97"/>
        <v>7.5</v>
      </c>
      <c r="AL1265" s="13">
        <f t="shared" si="98"/>
        <v>4</v>
      </c>
      <c r="AM1265" s="14">
        <v>2.0199999999999999E-2</v>
      </c>
      <c r="AN1265" s="14">
        <v>2.9594999999999998</v>
      </c>
      <c r="AO1265" s="13">
        <f t="shared" si="100"/>
        <v>7.8540774295436098</v>
      </c>
      <c r="AQ1265" s="12">
        <f t="shared" si="99"/>
        <v>0.1</v>
      </c>
    </row>
    <row r="1266" spans="1:46" ht="12.75" customHeight="1" x14ac:dyDescent="0.2">
      <c r="A1266" s="6">
        <v>151</v>
      </c>
      <c r="B1266" s="6">
        <v>2</v>
      </c>
      <c r="C1266" s="7">
        <v>39874</v>
      </c>
      <c r="D1266" s="6" t="s">
        <v>151</v>
      </c>
      <c r="E1266" s="8" t="s">
        <v>284</v>
      </c>
      <c r="F1266" s="9" t="s">
        <v>285</v>
      </c>
      <c r="G1266" s="9" t="s">
        <v>268</v>
      </c>
      <c r="H1266" s="9" t="s">
        <v>226</v>
      </c>
      <c r="I1266" s="6" t="s">
        <v>100</v>
      </c>
      <c r="J1266" s="6">
        <v>1</v>
      </c>
      <c r="K1266" s="6">
        <v>2</v>
      </c>
      <c r="L1266" s="6" t="s">
        <v>167</v>
      </c>
      <c r="M1266" s="6" t="s">
        <v>210</v>
      </c>
      <c r="P1266" s="10">
        <v>22</v>
      </c>
      <c r="Q1266" s="10" t="str">
        <f t="shared" si="96"/>
        <v>20-25</v>
      </c>
      <c r="R1266" s="6" t="s">
        <v>159</v>
      </c>
      <c r="S1266" s="6">
        <v>16</v>
      </c>
      <c r="T1266" t="s">
        <v>131</v>
      </c>
      <c r="U1266" t="s">
        <v>54</v>
      </c>
      <c r="V1266" t="s">
        <v>63</v>
      </c>
      <c r="W1266" t="s">
        <v>56</v>
      </c>
      <c r="X1266" s="6"/>
      <c r="Y1266" s="6" t="s">
        <v>57</v>
      </c>
      <c r="Z1266" s="6" t="s">
        <v>58</v>
      </c>
      <c r="AB1266" s="11">
        <v>100</v>
      </c>
      <c r="AJ1266" s="12">
        <f t="shared" si="97"/>
        <v>7.5</v>
      </c>
      <c r="AK1266" s="20">
        <f>(AJ1266-1.82)/1.15</f>
        <v>4.9391304347826086</v>
      </c>
      <c r="AL1266" s="13">
        <f t="shared" si="98"/>
        <v>100</v>
      </c>
      <c r="AM1266" s="14">
        <v>0.01</v>
      </c>
      <c r="AN1266" s="14">
        <v>3.2080000000000002</v>
      </c>
      <c r="AO1266" s="13">
        <f t="shared" si="100"/>
        <v>6.4149981129888589</v>
      </c>
      <c r="AQ1266" s="12">
        <f t="shared" si="99"/>
        <v>2.5</v>
      </c>
    </row>
    <row r="1267" spans="1:46" ht="12.75" customHeight="1" x14ac:dyDescent="0.2">
      <c r="A1267" s="6">
        <v>151</v>
      </c>
      <c r="B1267" s="6">
        <v>2</v>
      </c>
      <c r="C1267" s="7">
        <v>39874</v>
      </c>
      <c r="D1267" s="6" t="s">
        <v>151</v>
      </c>
      <c r="E1267" s="8" t="s">
        <v>284</v>
      </c>
      <c r="F1267" s="9" t="s">
        <v>285</v>
      </c>
      <c r="G1267" s="9" t="s">
        <v>268</v>
      </c>
      <c r="H1267" s="9" t="s">
        <v>226</v>
      </c>
      <c r="I1267" s="6" t="s">
        <v>100</v>
      </c>
      <c r="J1267" s="6">
        <v>1</v>
      </c>
      <c r="K1267" s="6">
        <v>2</v>
      </c>
      <c r="L1267" s="6" t="s">
        <v>167</v>
      </c>
      <c r="M1267" s="6" t="s">
        <v>210</v>
      </c>
      <c r="P1267" s="10">
        <v>22</v>
      </c>
      <c r="Q1267" s="10" t="str">
        <f t="shared" si="96"/>
        <v>20-25</v>
      </c>
      <c r="R1267" s="6" t="s">
        <v>159</v>
      </c>
      <c r="S1267" s="6">
        <v>17</v>
      </c>
      <c r="T1267" t="s">
        <v>185</v>
      </c>
      <c r="U1267" t="s">
        <v>69</v>
      </c>
      <c r="V1267" t="s">
        <v>70</v>
      </c>
      <c r="W1267" t="s">
        <v>56</v>
      </c>
      <c r="X1267" s="6"/>
      <c r="Y1267" s="6" t="s">
        <v>57</v>
      </c>
      <c r="Z1267" s="6" t="s">
        <v>58</v>
      </c>
      <c r="AA1267" s="11">
        <v>1</v>
      </c>
      <c r="AJ1267" s="12">
        <f t="shared" si="97"/>
        <v>2.5</v>
      </c>
      <c r="AL1267" s="13">
        <f t="shared" si="98"/>
        <v>1</v>
      </c>
      <c r="AM1267" s="14">
        <v>1.2800000000000001E-2</v>
      </c>
      <c r="AN1267" s="14">
        <v>3.0670000000000002</v>
      </c>
      <c r="AO1267" s="13">
        <f t="shared" si="100"/>
        <v>0.21266301965747764</v>
      </c>
      <c r="AQ1267" s="12">
        <f t="shared" si="99"/>
        <v>2.5000000000000001E-2</v>
      </c>
    </row>
    <row r="1268" spans="1:46" ht="12.75" customHeight="1" x14ac:dyDescent="0.2">
      <c r="A1268" s="6">
        <v>151</v>
      </c>
      <c r="B1268" s="6">
        <v>2</v>
      </c>
      <c r="C1268" s="7">
        <v>39874</v>
      </c>
      <c r="D1268" s="6" t="s">
        <v>151</v>
      </c>
      <c r="E1268" s="8" t="s">
        <v>284</v>
      </c>
      <c r="F1268" s="9" t="s">
        <v>285</v>
      </c>
      <c r="G1268" s="9" t="s">
        <v>268</v>
      </c>
      <c r="H1268" s="9" t="s">
        <v>226</v>
      </c>
      <c r="I1268" s="6" t="s">
        <v>100</v>
      </c>
      <c r="J1268" s="6">
        <v>1</v>
      </c>
      <c r="K1268" s="6">
        <v>2</v>
      </c>
      <c r="L1268" s="6" t="s">
        <v>167</v>
      </c>
      <c r="M1268" s="6" t="s">
        <v>210</v>
      </c>
      <c r="P1268" s="10">
        <v>22</v>
      </c>
      <c r="Q1268" s="10" t="str">
        <f t="shared" si="96"/>
        <v>20-25</v>
      </c>
      <c r="R1268" s="6" t="s">
        <v>159</v>
      </c>
      <c r="S1268" s="6">
        <v>18</v>
      </c>
      <c r="T1268" t="s">
        <v>214</v>
      </c>
      <c r="U1268" t="s">
        <v>104</v>
      </c>
      <c r="V1268" t="s">
        <v>215</v>
      </c>
      <c r="W1268" t="s">
        <v>56</v>
      </c>
      <c r="X1268" s="6"/>
      <c r="Y1268" s="10" t="s">
        <v>57</v>
      </c>
      <c r="Z1268" s="10" t="s">
        <v>61</v>
      </c>
      <c r="AA1268" s="11">
        <v>3</v>
      </c>
      <c r="AJ1268" s="12">
        <f t="shared" si="97"/>
        <v>2.5</v>
      </c>
      <c r="AL1268" s="13">
        <f t="shared" si="98"/>
        <v>3</v>
      </c>
      <c r="AM1268" s="14">
        <v>9.1000000000000004E-3</v>
      </c>
      <c r="AN1268" s="14">
        <v>3</v>
      </c>
      <c r="AO1268" s="13">
        <f t="shared" si="100"/>
        <v>0.14218749999999999</v>
      </c>
      <c r="AQ1268" s="12">
        <f t="shared" si="99"/>
        <v>7.4999999999999997E-2</v>
      </c>
    </row>
    <row r="1269" spans="1:46" ht="12.75" customHeight="1" x14ac:dyDescent="0.2">
      <c r="A1269" s="6">
        <v>151</v>
      </c>
      <c r="B1269" s="6">
        <v>2</v>
      </c>
      <c r="C1269" s="7">
        <v>39874</v>
      </c>
      <c r="D1269" s="6" t="s">
        <v>151</v>
      </c>
      <c r="E1269" s="8" t="s">
        <v>284</v>
      </c>
      <c r="F1269" s="9" t="s">
        <v>285</v>
      </c>
      <c r="G1269" s="9" t="s">
        <v>268</v>
      </c>
      <c r="H1269" s="9" t="s">
        <v>226</v>
      </c>
      <c r="I1269" s="6" t="s">
        <v>100</v>
      </c>
      <c r="J1269" s="6">
        <v>1</v>
      </c>
      <c r="K1269" s="6">
        <v>2</v>
      </c>
      <c r="L1269" s="6" t="s">
        <v>167</v>
      </c>
      <c r="M1269" s="6" t="s">
        <v>210</v>
      </c>
      <c r="P1269" s="10">
        <v>22</v>
      </c>
      <c r="Q1269" s="10" t="str">
        <f t="shared" si="96"/>
        <v>20-25</v>
      </c>
      <c r="R1269" s="6" t="s">
        <v>159</v>
      </c>
      <c r="S1269" s="6">
        <v>19</v>
      </c>
      <c r="T1269" t="s">
        <v>96</v>
      </c>
      <c r="U1269" t="s">
        <v>69</v>
      </c>
      <c r="V1269" t="s">
        <v>97</v>
      </c>
      <c r="W1269" t="s">
        <v>98</v>
      </c>
      <c r="X1269" s="6"/>
      <c r="Y1269" s="6" t="s">
        <v>57</v>
      </c>
      <c r="Z1269" s="6" t="s">
        <v>58</v>
      </c>
      <c r="AF1269" s="11">
        <v>1</v>
      </c>
      <c r="AJ1269" s="12">
        <f t="shared" si="97"/>
        <v>45</v>
      </c>
      <c r="AL1269" s="13">
        <f t="shared" si="98"/>
        <v>1</v>
      </c>
      <c r="AM1269" s="14">
        <v>1E-3</v>
      </c>
      <c r="AN1269" s="14">
        <v>3.07</v>
      </c>
      <c r="AO1269" s="13">
        <f t="shared" si="100"/>
        <v>118.94944425069461</v>
      </c>
      <c r="AQ1269" s="12">
        <f t="shared" si="99"/>
        <v>2.5000000000000001E-2</v>
      </c>
    </row>
    <row r="1270" spans="1:46" ht="12.75" customHeight="1" x14ac:dyDescent="0.2">
      <c r="A1270" s="6">
        <v>151</v>
      </c>
      <c r="B1270" s="6">
        <v>2</v>
      </c>
      <c r="C1270" s="7">
        <v>39874</v>
      </c>
      <c r="D1270" s="6" t="s">
        <v>151</v>
      </c>
      <c r="E1270" s="8" t="s">
        <v>284</v>
      </c>
      <c r="F1270" s="9" t="s">
        <v>285</v>
      </c>
      <c r="G1270" s="9" t="s">
        <v>268</v>
      </c>
      <c r="H1270" s="9" t="s">
        <v>226</v>
      </c>
      <c r="I1270" s="6" t="s">
        <v>100</v>
      </c>
      <c r="J1270" s="6">
        <v>1</v>
      </c>
      <c r="K1270" s="6">
        <v>2</v>
      </c>
      <c r="L1270" s="6" t="s">
        <v>167</v>
      </c>
      <c r="M1270" s="6" t="s">
        <v>210</v>
      </c>
      <c r="P1270" s="10">
        <v>22</v>
      </c>
      <c r="Q1270" s="10" t="str">
        <f t="shared" si="96"/>
        <v>20-25</v>
      </c>
      <c r="R1270" s="6" t="s">
        <v>159</v>
      </c>
      <c r="S1270" s="6">
        <v>20</v>
      </c>
      <c r="T1270" t="s">
        <v>129</v>
      </c>
      <c r="U1270" t="s">
        <v>69</v>
      </c>
      <c r="V1270" t="s">
        <v>97</v>
      </c>
      <c r="W1270" t="s">
        <v>98</v>
      </c>
      <c r="X1270" s="6"/>
      <c r="Y1270" s="6" t="s">
        <v>57</v>
      </c>
      <c r="Z1270" s="6" t="s">
        <v>58</v>
      </c>
      <c r="AF1270" s="11">
        <v>3</v>
      </c>
      <c r="AJ1270" s="12">
        <f t="shared" si="97"/>
        <v>45</v>
      </c>
      <c r="AL1270" s="13">
        <f t="shared" si="98"/>
        <v>3</v>
      </c>
      <c r="AM1270" s="14">
        <v>5.0000000000000001E-4</v>
      </c>
      <c r="AN1270" s="14">
        <v>3.24</v>
      </c>
      <c r="AO1270" s="13">
        <f t="shared" si="100"/>
        <v>113.60005691664769</v>
      </c>
      <c r="AQ1270" s="12">
        <f t="shared" si="99"/>
        <v>7.4999999999999997E-2</v>
      </c>
    </row>
    <row r="1271" spans="1:46" ht="12.75" customHeight="1" x14ac:dyDescent="0.2">
      <c r="A1271" s="6">
        <v>151</v>
      </c>
      <c r="B1271" s="6">
        <v>2</v>
      </c>
      <c r="C1271" s="7">
        <v>39874</v>
      </c>
      <c r="D1271" s="6" t="s">
        <v>151</v>
      </c>
      <c r="E1271" s="8" t="s">
        <v>284</v>
      </c>
      <c r="F1271" s="9" t="s">
        <v>285</v>
      </c>
      <c r="G1271" s="9" t="s">
        <v>268</v>
      </c>
      <c r="H1271" s="9" t="s">
        <v>226</v>
      </c>
      <c r="I1271" s="6" t="s">
        <v>100</v>
      </c>
      <c r="J1271" s="6">
        <v>1</v>
      </c>
      <c r="K1271" s="6">
        <v>2</v>
      </c>
      <c r="L1271" s="6" t="s">
        <v>167</v>
      </c>
      <c r="M1271" s="6" t="s">
        <v>210</v>
      </c>
      <c r="P1271" s="10">
        <v>22</v>
      </c>
      <c r="Q1271" s="10" t="str">
        <f t="shared" si="96"/>
        <v>20-25</v>
      </c>
      <c r="R1271" s="6" t="s">
        <v>159</v>
      </c>
      <c r="S1271" s="6">
        <v>21</v>
      </c>
      <c r="T1271" t="s">
        <v>78</v>
      </c>
      <c r="U1271" s="16" t="s">
        <v>75</v>
      </c>
      <c r="V1271" t="s">
        <v>79</v>
      </c>
      <c r="W1271" t="s">
        <v>56</v>
      </c>
      <c r="X1271" s="6"/>
      <c r="Y1271" s="10" t="s">
        <v>57</v>
      </c>
      <c r="Z1271" s="10" t="s">
        <v>61</v>
      </c>
      <c r="AA1271" s="11">
        <v>3</v>
      </c>
      <c r="AJ1271" s="12">
        <f t="shared" si="97"/>
        <v>2.5</v>
      </c>
      <c r="AL1271" s="13">
        <f t="shared" si="98"/>
        <v>3</v>
      </c>
      <c r="AM1271" s="14">
        <v>1.09E-2</v>
      </c>
      <c r="AN1271" s="14">
        <v>3.0249000000000001</v>
      </c>
      <c r="AO1271" s="13">
        <f t="shared" si="100"/>
        <v>0.17424295598865394</v>
      </c>
      <c r="AQ1271" s="12">
        <f t="shared" si="99"/>
        <v>7.4999999999999997E-2</v>
      </c>
    </row>
    <row r="1272" spans="1:46" ht="12.75" customHeight="1" x14ac:dyDescent="0.2">
      <c r="A1272" s="6">
        <v>152</v>
      </c>
      <c r="B1272" s="6">
        <v>2</v>
      </c>
      <c r="C1272" s="7">
        <v>39874</v>
      </c>
      <c r="D1272" s="6" t="s">
        <v>151</v>
      </c>
      <c r="E1272" s="8" t="s">
        <v>284</v>
      </c>
      <c r="F1272" s="9" t="s">
        <v>285</v>
      </c>
      <c r="G1272" s="9" t="s">
        <v>268</v>
      </c>
      <c r="H1272" s="9" t="s">
        <v>226</v>
      </c>
      <c r="I1272" s="6" t="s">
        <v>100</v>
      </c>
      <c r="J1272" s="6">
        <v>1</v>
      </c>
      <c r="K1272" s="6">
        <v>3</v>
      </c>
      <c r="L1272" s="6" t="s">
        <v>282</v>
      </c>
      <c r="M1272" s="6" t="s">
        <v>282</v>
      </c>
      <c r="O1272" s="12" t="s">
        <v>237</v>
      </c>
      <c r="P1272" s="10">
        <v>22</v>
      </c>
      <c r="Q1272" s="10" t="str">
        <f t="shared" si="96"/>
        <v>20-25</v>
      </c>
      <c r="R1272" s="6" t="s">
        <v>52</v>
      </c>
      <c r="S1272" s="6">
        <v>1</v>
      </c>
      <c r="T1272" t="s">
        <v>131</v>
      </c>
      <c r="U1272" t="s">
        <v>54</v>
      </c>
      <c r="V1272" t="s">
        <v>63</v>
      </c>
      <c r="W1272" t="s">
        <v>56</v>
      </c>
      <c r="X1272" s="6"/>
      <c r="Y1272" s="6" t="s">
        <v>57</v>
      </c>
      <c r="Z1272" s="6" t="s">
        <v>58</v>
      </c>
      <c r="AC1272" s="11">
        <v>50</v>
      </c>
      <c r="AJ1272" s="12">
        <f t="shared" si="97"/>
        <v>15</v>
      </c>
      <c r="AK1272" s="20">
        <f>(AJ1272-1.82)/1.15</f>
        <v>11.460869565217392</v>
      </c>
      <c r="AL1272" s="13">
        <f t="shared" si="98"/>
        <v>50</v>
      </c>
      <c r="AM1272" s="14">
        <v>0.01</v>
      </c>
      <c r="AN1272" s="14">
        <v>3.2080000000000002</v>
      </c>
      <c r="AO1272" s="13">
        <f t="shared" si="100"/>
        <v>59.278985026012037</v>
      </c>
      <c r="AQ1272" s="12">
        <f t="shared" si="99"/>
        <v>1.25</v>
      </c>
    </row>
    <row r="1273" spans="1:46" ht="12.75" customHeight="1" x14ac:dyDescent="0.2">
      <c r="A1273" s="6">
        <v>152</v>
      </c>
      <c r="B1273" s="6">
        <v>2</v>
      </c>
      <c r="C1273" s="7">
        <v>39874</v>
      </c>
      <c r="D1273" s="6" t="s">
        <v>151</v>
      </c>
      <c r="E1273" s="8" t="s">
        <v>284</v>
      </c>
      <c r="F1273" s="9" t="s">
        <v>285</v>
      </c>
      <c r="G1273" s="9" t="s">
        <v>268</v>
      </c>
      <c r="H1273" s="9" t="s">
        <v>226</v>
      </c>
      <c r="I1273" s="6" t="s">
        <v>100</v>
      </c>
      <c r="J1273" s="6">
        <v>1</v>
      </c>
      <c r="K1273" s="6">
        <v>3</v>
      </c>
      <c r="L1273" s="6" t="s">
        <v>282</v>
      </c>
      <c r="M1273" s="6" t="s">
        <v>282</v>
      </c>
      <c r="O1273" s="12" t="s">
        <v>237</v>
      </c>
      <c r="P1273" s="10">
        <v>22</v>
      </c>
      <c r="Q1273" s="10" t="str">
        <f t="shared" si="96"/>
        <v>20-25</v>
      </c>
      <c r="R1273" s="6" t="s">
        <v>52</v>
      </c>
      <c r="S1273" s="6">
        <v>2</v>
      </c>
      <c r="T1273" t="s">
        <v>239</v>
      </c>
      <c r="U1273" t="s">
        <v>195</v>
      </c>
      <c r="V1273" t="s">
        <v>115</v>
      </c>
      <c r="W1273" t="s">
        <v>56</v>
      </c>
      <c r="X1273" s="6"/>
      <c r="Y1273" s="6" t="s">
        <v>57</v>
      </c>
      <c r="Z1273" s="6" t="s">
        <v>58</v>
      </c>
      <c r="AC1273" s="11">
        <v>7</v>
      </c>
      <c r="AJ1273" s="12">
        <f t="shared" si="97"/>
        <v>15</v>
      </c>
      <c r="AK1273" s="12">
        <f>(AJ1273-0.134)/1.31</f>
        <v>11.348091603053435</v>
      </c>
      <c r="AL1273" s="13">
        <f t="shared" si="98"/>
        <v>7</v>
      </c>
      <c r="AM1273" s="13">
        <v>0.13400000000000001</v>
      </c>
      <c r="AN1273" s="13">
        <v>1.31</v>
      </c>
      <c r="AO1273" s="13">
        <f t="shared" si="100"/>
        <v>4.6535496054996246</v>
      </c>
      <c r="AQ1273" s="12">
        <f t="shared" si="99"/>
        <v>0.17499999999999999</v>
      </c>
    </row>
    <row r="1274" spans="1:46" ht="12.75" customHeight="1" x14ac:dyDescent="0.2">
      <c r="A1274" s="6">
        <v>152</v>
      </c>
      <c r="B1274" s="6">
        <v>2</v>
      </c>
      <c r="C1274" s="7">
        <v>39874</v>
      </c>
      <c r="D1274" s="6" t="s">
        <v>151</v>
      </c>
      <c r="E1274" s="8" t="s">
        <v>284</v>
      </c>
      <c r="F1274" s="9" t="s">
        <v>285</v>
      </c>
      <c r="G1274" s="9" t="s">
        <v>268</v>
      </c>
      <c r="H1274" s="9" t="s">
        <v>226</v>
      </c>
      <c r="I1274" s="6" t="s">
        <v>100</v>
      </c>
      <c r="J1274" s="6">
        <v>1</v>
      </c>
      <c r="K1274" s="6">
        <v>3</v>
      </c>
      <c r="L1274" s="6" t="s">
        <v>282</v>
      </c>
      <c r="M1274" s="6" t="s">
        <v>282</v>
      </c>
      <c r="O1274" s="12" t="s">
        <v>237</v>
      </c>
      <c r="P1274" s="10">
        <v>22</v>
      </c>
      <c r="Q1274" s="10" t="str">
        <f t="shared" si="96"/>
        <v>20-25</v>
      </c>
      <c r="R1274" s="6" t="s">
        <v>52</v>
      </c>
      <c r="S1274" s="6">
        <v>3</v>
      </c>
      <c r="T1274" t="s">
        <v>214</v>
      </c>
      <c r="U1274" t="s">
        <v>104</v>
      </c>
      <c r="V1274" t="s">
        <v>215</v>
      </c>
      <c r="W1274" t="s">
        <v>56</v>
      </c>
      <c r="X1274" s="6"/>
      <c r="Y1274" s="10" t="s">
        <v>57</v>
      </c>
      <c r="Z1274" s="10" t="s">
        <v>61</v>
      </c>
      <c r="AC1274" s="11">
        <v>5</v>
      </c>
      <c r="AJ1274" s="12">
        <f t="shared" si="97"/>
        <v>15</v>
      </c>
      <c r="AL1274" s="13">
        <f t="shared" si="98"/>
        <v>5</v>
      </c>
      <c r="AM1274" s="14">
        <v>9.1000000000000004E-3</v>
      </c>
      <c r="AN1274" s="14">
        <v>3</v>
      </c>
      <c r="AO1274" s="13">
        <f t="shared" si="100"/>
        <v>30.712500000000002</v>
      </c>
      <c r="AQ1274" s="12">
        <f t="shared" si="99"/>
        <v>0.125</v>
      </c>
    </row>
    <row r="1275" spans="1:46" ht="12.75" customHeight="1" x14ac:dyDescent="0.2">
      <c r="A1275" s="6">
        <v>152</v>
      </c>
      <c r="B1275" s="6">
        <v>2</v>
      </c>
      <c r="C1275" s="7">
        <v>39874</v>
      </c>
      <c r="D1275" s="6" t="s">
        <v>151</v>
      </c>
      <c r="E1275" s="8" t="s">
        <v>284</v>
      </c>
      <c r="F1275" s="9" t="s">
        <v>285</v>
      </c>
      <c r="G1275" s="9" t="s">
        <v>268</v>
      </c>
      <c r="H1275" s="9" t="s">
        <v>226</v>
      </c>
      <c r="I1275" s="6" t="s">
        <v>100</v>
      </c>
      <c r="J1275" s="6">
        <v>1</v>
      </c>
      <c r="K1275" s="6">
        <v>3</v>
      </c>
      <c r="L1275" s="6" t="s">
        <v>282</v>
      </c>
      <c r="M1275" s="6" t="s">
        <v>282</v>
      </c>
      <c r="O1275" s="12" t="s">
        <v>237</v>
      </c>
      <c r="P1275" s="10">
        <v>22</v>
      </c>
      <c r="Q1275" s="10" t="str">
        <f t="shared" si="96"/>
        <v>20-25</v>
      </c>
      <c r="R1275" s="6" t="s">
        <v>52</v>
      </c>
      <c r="S1275" s="6">
        <v>4</v>
      </c>
      <c r="T1275" t="s">
        <v>185</v>
      </c>
      <c r="U1275" t="s">
        <v>69</v>
      </c>
      <c r="V1275" t="s">
        <v>70</v>
      </c>
      <c r="W1275" t="s">
        <v>56</v>
      </c>
      <c r="X1275" s="6"/>
      <c r="Y1275" s="6" t="s">
        <v>57</v>
      </c>
      <c r="Z1275" s="6" t="s">
        <v>58</v>
      </c>
      <c r="AB1275" s="11">
        <v>2</v>
      </c>
      <c r="AJ1275" s="12">
        <f t="shared" si="97"/>
        <v>7.5</v>
      </c>
      <c r="AL1275" s="13">
        <f t="shared" si="98"/>
        <v>2</v>
      </c>
      <c r="AM1275" s="14">
        <v>1.2800000000000001E-2</v>
      </c>
      <c r="AN1275" s="14">
        <v>3.0670000000000002</v>
      </c>
      <c r="AO1275" s="13">
        <f t="shared" si="100"/>
        <v>6.180489379442994</v>
      </c>
      <c r="AQ1275" s="12">
        <f t="shared" si="99"/>
        <v>0.05</v>
      </c>
    </row>
    <row r="1276" spans="1:46" ht="12.75" customHeight="1" x14ac:dyDescent="0.2">
      <c r="A1276" s="6">
        <v>153</v>
      </c>
      <c r="B1276" s="6">
        <v>2</v>
      </c>
      <c r="C1276" s="7">
        <v>39874</v>
      </c>
      <c r="D1276" s="6" t="s">
        <v>151</v>
      </c>
      <c r="E1276" s="8" t="s">
        <v>284</v>
      </c>
      <c r="F1276" s="9" t="s">
        <v>285</v>
      </c>
      <c r="G1276" s="9" t="s">
        <v>268</v>
      </c>
      <c r="H1276" s="9" t="s">
        <v>226</v>
      </c>
      <c r="I1276" s="6" t="s">
        <v>100</v>
      </c>
      <c r="J1276" s="6">
        <v>1</v>
      </c>
      <c r="K1276" s="6">
        <v>4</v>
      </c>
      <c r="L1276" s="6" t="s">
        <v>282</v>
      </c>
      <c r="M1276" s="6" t="s">
        <v>282</v>
      </c>
      <c r="O1276" s="12" t="s">
        <v>237</v>
      </c>
      <c r="P1276" s="10">
        <v>22</v>
      </c>
      <c r="Q1276" s="10" t="str">
        <f t="shared" si="96"/>
        <v>20-25</v>
      </c>
      <c r="R1276" s="6" t="s">
        <v>52</v>
      </c>
      <c r="S1276" s="6">
        <v>1</v>
      </c>
      <c r="T1276" t="s">
        <v>214</v>
      </c>
      <c r="U1276" t="s">
        <v>104</v>
      </c>
      <c r="V1276" t="s">
        <v>215</v>
      </c>
      <c r="W1276" t="s">
        <v>56</v>
      </c>
      <c r="X1276" s="6"/>
      <c r="Y1276" s="10" t="s">
        <v>57</v>
      </c>
      <c r="Z1276" s="10" t="s">
        <v>61</v>
      </c>
      <c r="AA1276" s="11">
        <v>7</v>
      </c>
      <c r="AC1276" s="11">
        <v>6</v>
      </c>
      <c r="AJ1276" s="12">
        <f t="shared" si="97"/>
        <v>8.2692307692307701</v>
      </c>
      <c r="AL1276" s="13">
        <f t="shared" si="98"/>
        <v>13</v>
      </c>
      <c r="AM1276" s="14">
        <v>9.1000000000000004E-3</v>
      </c>
      <c r="AN1276" s="14">
        <v>3</v>
      </c>
      <c r="AO1276" s="13">
        <f t="shared" si="100"/>
        <v>5.1456083579881682</v>
      </c>
      <c r="AQ1276" s="12">
        <f t="shared" si="99"/>
        <v>0.32500000000000001</v>
      </c>
    </row>
    <row r="1277" spans="1:46" ht="12.75" customHeight="1" x14ac:dyDescent="0.2">
      <c r="A1277" s="6">
        <v>153</v>
      </c>
      <c r="B1277" s="6">
        <v>2</v>
      </c>
      <c r="C1277" s="7">
        <v>39874</v>
      </c>
      <c r="D1277" s="6" t="s">
        <v>151</v>
      </c>
      <c r="E1277" s="8" t="s">
        <v>284</v>
      </c>
      <c r="F1277" s="9" t="s">
        <v>285</v>
      </c>
      <c r="G1277" s="9" t="s">
        <v>268</v>
      </c>
      <c r="H1277" s="9" t="s">
        <v>226</v>
      </c>
      <c r="I1277" s="6" t="s">
        <v>100</v>
      </c>
      <c r="J1277" s="6">
        <v>1</v>
      </c>
      <c r="K1277" s="6">
        <v>4</v>
      </c>
      <c r="L1277" s="6" t="s">
        <v>282</v>
      </c>
      <c r="M1277" s="6" t="s">
        <v>282</v>
      </c>
      <c r="O1277" s="12" t="s">
        <v>237</v>
      </c>
      <c r="P1277" s="10">
        <v>22</v>
      </c>
      <c r="Q1277" s="10" t="str">
        <f t="shared" si="96"/>
        <v>20-25</v>
      </c>
      <c r="R1277" s="6" t="s">
        <v>52</v>
      </c>
      <c r="S1277" s="6">
        <v>2</v>
      </c>
      <c r="T1277" t="s">
        <v>283</v>
      </c>
      <c r="U1277" t="s">
        <v>69</v>
      </c>
      <c r="V1277" t="s">
        <v>70</v>
      </c>
      <c r="W1277" t="s">
        <v>56</v>
      </c>
      <c r="X1277" s="6"/>
      <c r="Y1277" s="10" t="s">
        <v>57</v>
      </c>
      <c r="Z1277" s="10" t="s">
        <v>61</v>
      </c>
      <c r="AA1277" s="11">
        <v>1</v>
      </c>
      <c r="AJ1277" s="12">
        <f t="shared" si="97"/>
        <v>2.5</v>
      </c>
      <c r="AL1277" s="13">
        <f t="shared" si="98"/>
        <v>1</v>
      </c>
      <c r="AM1277" s="14">
        <v>2.52E-2</v>
      </c>
      <c r="AN1277" s="14">
        <v>2.79</v>
      </c>
      <c r="AO1277" s="13">
        <f t="shared" si="100"/>
        <v>0.32482778073396174</v>
      </c>
      <c r="AQ1277" s="12">
        <f t="shared" si="99"/>
        <v>2.5000000000000001E-2</v>
      </c>
    </row>
    <row r="1278" spans="1:46" ht="12.75" customHeight="1" x14ac:dyDescent="0.2">
      <c r="A1278" s="6">
        <v>153</v>
      </c>
      <c r="B1278" s="6">
        <v>2</v>
      </c>
      <c r="C1278" s="7">
        <v>39874</v>
      </c>
      <c r="D1278" s="6" t="s">
        <v>151</v>
      </c>
      <c r="E1278" s="8" t="s">
        <v>284</v>
      </c>
      <c r="F1278" s="9" t="s">
        <v>285</v>
      </c>
      <c r="G1278" s="9" t="s">
        <v>268</v>
      </c>
      <c r="H1278" s="9" t="s">
        <v>226</v>
      </c>
      <c r="I1278" s="6" t="s">
        <v>100</v>
      </c>
      <c r="J1278" s="6">
        <v>1</v>
      </c>
      <c r="K1278" s="6">
        <v>4</v>
      </c>
      <c r="L1278" s="6" t="s">
        <v>282</v>
      </c>
      <c r="M1278" s="6" t="s">
        <v>282</v>
      </c>
      <c r="O1278" s="12" t="s">
        <v>237</v>
      </c>
      <c r="P1278" s="10">
        <v>22</v>
      </c>
      <c r="Q1278" s="10" t="str">
        <f t="shared" si="96"/>
        <v>20-25</v>
      </c>
      <c r="R1278" s="6" t="s">
        <v>52</v>
      </c>
      <c r="S1278" s="6">
        <v>3</v>
      </c>
      <c r="T1278" t="s">
        <v>185</v>
      </c>
      <c r="U1278" t="s">
        <v>69</v>
      </c>
      <c r="V1278" t="s">
        <v>70</v>
      </c>
      <c r="W1278" t="s">
        <v>56</v>
      </c>
      <c r="X1278" s="6"/>
      <c r="Y1278" s="6" t="s">
        <v>57</v>
      </c>
      <c r="Z1278" s="6" t="s">
        <v>58</v>
      </c>
      <c r="AB1278" s="11">
        <v>1</v>
      </c>
      <c r="AJ1278" s="12">
        <f t="shared" si="97"/>
        <v>7.5</v>
      </c>
      <c r="AL1278" s="13">
        <f t="shared" si="98"/>
        <v>1</v>
      </c>
      <c r="AM1278" s="14">
        <v>1.2800000000000001E-2</v>
      </c>
      <c r="AN1278" s="14">
        <v>3.0670000000000002</v>
      </c>
      <c r="AO1278" s="13">
        <f t="shared" si="100"/>
        <v>6.180489379442994</v>
      </c>
      <c r="AQ1278" s="12">
        <f t="shared" si="99"/>
        <v>2.5000000000000001E-2</v>
      </c>
    </row>
    <row r="1279" spans="1:46" ht="12.75" customHeight="1" x14ac:dyDescent="0.2">
      <c r="A1279" s="6">
        <v>154</v>
      </c>
      <c r="B1279" s="6">
        <v>2</v>
      </c>
      <c r="C1279" s="7">
        <v>39874</v>
      </c>
      <c r="D1279" s="6" t="s">
        <v>151</v>
      </c>
      <c r="E1279" s="8" t="s">
        <v>284</v>
      </c>
      <c r="F1279" s="9" t="s">
        <v>285</v>
      </c>
      <c r="G1279" s="9" t="s">
        <v>268</v>
      </c>
      <c r="H1279" s="9" t="s">
        <v>226</v>
      </c>
      <c r="I1279" s="6" t="s">
        <v>100</v>
      </c>
      <c r="J1279" s="6">
        <v>1</v>
      </c>
      <c r="K1279" s="6">
        <v>1</v>
      </c>
      <c r="L1279" s="6" t="s">
        <v>282</v>
      </c>
      <c r="M1279" s="6" t="s">
        <v>282</v>
      </c>
      <c r="O1279" s="12" t="s">
        <v>237</v>
      </c>
      <c r="P1279" s="10">
        <v>22</v>
      </c>
      <c r="Q1279" s="10" t="str">
        <f t="shared" si="96"/>
        <v>20-25</v>
      </c>
      <c r="R1279" s="6" t="s">
        <v>52</v>
      </c>
      <c r="S1279" s="6">
        <v>1</v>
      </c>
      <c r="T1279" t="s">
        <v>214</v>
      </c>
      <c r="U1279" t="s">
        <v>104</v>
      </c>
      <c r="V1279" t="s">
        <v>215</v>
      </c>
      <c r="W1279" t="s">
        <v>56</v>
      </c>
      <c r="X1279" s="6"/>
      <c r="Y1279" s="10" t="s">
        <v>57</v>
      </c>
      <c r="Z1279" s="10" t="s">
        <v>61</v>
      </c>
      <c r="AA1279" s="11">
        <v>2</v>
      </c>
      <c r="AJ1279" s="12">
        <f t="shared" si="97"/>
        <v>2.5</v>
      </c>
      <c r="AL1279" s="13">
        <f t="shared" si="98"/>
        <v>2</v>
      </c>
      <c r="AM1279" s="14">
        <v>9.1000000000000004E-3</v>
      </c>
      <c r="AN1279" s="14">
        <v>3</v>
      </c>
      <c r="AO1279" s="13">
        <f t="shared" si="100"/>
        <v>0.14218749999999999</v>
      </c>
      <c r="AQ1279" s="12">
        <f t="shared" si="99"/>
        <v>0.05</v>
      </c>
    </row>
    <row r="1280" spans="1:46" s="22" customFormat="1" ht="12.75" customHeight="1" x14ac:dyDescent="0.2">
      <c r="A1280" s="6">
        <v>154</v>
      </c>
      <c r="B1280" s="6">
        <v>2</v>
      </c>
      <c r="C1280" s="7">
        <v>39874</v>
      </c>
      <c r="D1280" s="6" t="s">
        <v>151</v>
      </c>
      <c r="E1280" s="8" t="s">
        <v>284</v>
      </c>
      <c r="F1280" s="9" t="s">
        <v>285</v>
      </c>
      <c r="G1280" s="9" t="s">
        <v>268</v>
      </c>
      <c r="H1280" s="9" t="s">
        <v>226</v>
      </c>
      <c r="I1280" s="6" t="s">
        <v>100</v>
      </c>
      <c r="J1280" s="6">
        <v>1</v>
      </c>
      <c r="K1280" s="6">
        <v>1</v>
      </c>
      <c r="L1280" s="6" t="s">
        <v>282</v>
      </c>
      <c r="M1280" s="6" t="s">
        <v>282</v>
      </c>
      <c r="N1280" s="12"/>
      <c r="O1280" s="12" t="s">
        <v>237</v>
      </c>
      <c r="P1280" s="10">
        <v>22</v>
      </c>
      <c r="Q1280" s="10" t="str">
        <f t="shared" si="96"/>
        <v>20-25</v>
      </c>
      <c r="R1280" s="6" t="s">
        <v>52</v>
      </c>
      <c r="S1280" s="6">
        <v>2</v>
      </c>
      <c r="T1280" t="s">
        <v>185</v>
      </c>
      <c r="U1280" t="s">
        <v>69</v>
      </c>
      <c r="V1280" t="s">
        <v>70</v>
      </c>
      <c r="W1280" t="s">
        <v>56</v>
      </c>
      <c r="X1280" s="6"/>
      <c r="Y1280" s="6" t="s">
        <v>57</v>
      </c>
      <c r="Z1280" s="6" t="s">
        <v>58</v>
      </c>
      <c r="AA1280" s="11"/>
      <c r="AB1280" s="11">
        <v>4</v>
      </c>
      <c r="AC1280" s="11"/>
      <c r="AD1280" s="11"/>
      <c r="AE1280" s="11"/>
      <c r="AF1280" s="11"/>
      <c r="AG1280" s="11"/>
      <c r="AH1280" s="11"/>
      <c r="AI1280" s="11"/>
      <c r="AJ1280" s="12">
        <f t="shared" si="97"/>
        <v>7.5</v>
      </c>
      <c r="AK1280" s="12"/>
      <c r="AL1280" s="13">
        <f t="shared" si="98"/>
        <v>4</v>
      </c>
      <c r="AM1280" s="14">
        <v>1.2800000000000001E-2</v>
      </c>
      <c r="AN1280" s="14">
        <v>3.0670000000000002</v>
      </c>
      <c r="AO1280" s="13">
        <f t="shared" si="100"/>
        <v>6.180489379442994</v>
      </c>
      <c r="AP1280" s="13"/>
      <c r="AQ1280" s="12">
        <f t="shared" si="99"/>
        <v>0.1</v>
      </c>
      <c r="AR1280" s="12"/>
      <c r="AS1280" s="12"/>
      <c r="AT1280" s="15"/>
    </row>
    <row r="1281" spans="1:46" ht="12.75" customHeight="1" x14ac:dyDescent="0.2">
      <c r="A1281" s="6">
        <v>34</v>
      </c>
      <c r="B1281" s="6">
        <v>3</v>
      </c>
      <c r="C1281" s="7">
        <v>39875</v>
      </c>
      <c r="D1281" s="6" t="s">
        <v>174</v>
      </c>
      <c r="E1281" s="8" t="s">
        <v>295</v>
      </c>
      <c r="F1281" s="9" t="s">
        <v>296</v>
      </c>
      <c r="G1281" s="9" t="s">
        <v>154</v>
      </c>
      <c r="H1281" s="9" t="s">
        <v>274</v>
      </c>
      <c r="I1281" s="6" t="s">
        <v>49</v>
      </c>
      <c r="J1281" s="6">
        <v>3</v>
      </c>
      <c r="K1281" s="6">
        <v>1</v>
      </c>
      <c r="L1281" s="6" t="s">
        <v>50</v>
      </c>
      <c r="M1281" s="6" t="s">
        <v>51</v>
      </c>
      <c r="N1281" s="6"/>
      <c r="O1281" s="6"/>
      <c r="P1281" s="10">
        <v>3</v>
      </c>
      <c r="Q1281" s="10" t="str">
        <f t="shared" si="96"/>
        <v>0-5</v>
      </c>
      <c r="R1281" s="6" t="s">
        <v>52</v>
      </c>
      <c r="S1281" s="6">
        <v>1</v>
      </c>
      <c r="T1281" t="s">
        <v>53</v>
      </c>
      <c r="U1281" t="s">
        <v>54</v>
      </c>
      <c r="V1281" t="s">
        <v>55</v>
      </c>
      <c r="W1281" t="s">
        <v>56</v>
      </c>
      <c r="X1281" s="6"/>
      <c r="Y1281" s="6" t="s">
        <v>57</v>
      </c>
      <c r="Z1281" s="6" t="s">
        <v>58</v>
      </c>
      <c r="AB1281" s="11">
        <v>3</v>
      </c>
      <c r="AC1281" s="11">
        <v>1</v>
      </c>
      <c r="AJ1281" s="12">
        <f t="shared" si="97"/>
        <v>9.375</v>
      </c>
      <c r="AL1281" s="13">
        <f t="shared" si="98"/>
        <v>4</v>
      </c>
      <c r="AM1281" s="14">
        <v>9.2999999999999992E-3</v>
      </c>
      <c r="AN1281" s="14">
        <v>3.07</v>
      </c>
      <c r="AO1281" s="13">
        <f t="shared" si="100"/>
        <v>8.9626155349941605</v>
      </c>
      <c r="AQ1281" s="12">
        <f t="shared" si="99"/>
        <v>0.1</v>
      </c>
      <c r="AT1281" s="23"/>
    </row>
    <row r="1282" spans="1:46" s="22" customFormat="1" ht="12.75" customHeight="1" x14ac:dyDescent="0.2">
      <c r="A1282" s="6">
        <v>34</v>
      </c>
      <c r="B1282" s="6">
        <v>3</v>
      </c>
      <c r="C1282" s="7">
        <v>39875</v>
      </c>
      <c r="D1282" s="6" t="s">
        <v>174</v>
      </c>
      <c r="E1282" s="8" t="s">
        <v>295</v>
      </c>
      <c r="F1282" s="9" t="s">
        <v>296</v>
      </c>
      <c r="G1282" s="9" t="s">
        <v>154</v>
      </c>
      <c r="H1282" s="9" t="s">
        <v>274</v>
      </c>
      <c r="I1282" s="6" t="s">
        <v>49</v>
      </c>
      <c r="J1282" s="6">
        <v>3</v>
      </c>
      <c r="K1282" s="6">
        <v>1</v>
      </c>
      <c r="L1282" s="6" t="s">
        <v>50</v>
      </c>
      <c r="M1282" s="6" t="s">
        <v>51</v>
      </c>
      <c r="N1282" s="6"/>
      <c r="O1282" s="6"/>
      <c r="P1282" s="10">
        <v>3</v>
      </c>
      <c r="Q1282" s="10" t="str">
        <f t="shared" ref="Q1282:Q1345" si="101">IF(P1282&lt;=5,"0-5",IF(P1282&lt;=10,"5-10",IF(P1282&lt;=15,"10-15",IF(P1282&lt;=20,"15-20",IF(P1282&lt;=25,"20-25",IF(P1282&lt;=30,"25-30",IF(P1282&lt;=35,"30-35","35-40")))))))</f>
        <v>0-5</v>
      </c>
      <c r="R1282" s="6" t="s">
        <v>52</v>
      </c>
      <c r="S1282" s="6">
        <v>2</v>
      </c>
      <c r="T1282" t="s">
        <v>90</v>
      </c>
      <c r="U1282" t="s">
        <v>66</v>
      </c>
      <c r="V1282" t="s">
        <v>67</v>
      </c>
      <c r="W1282" t="s">
        <v>56</v>
      </c>
      <c r="X1282" s="6"/>
      <c r="Y1282" s="10" t="s">
        <v>57</v>
      </c>
      <c r="Z1282" s="10" t="s">
        <v>58</v>
      </c>
      <c r="AA1282" s="11"/>
      <c r="AB1282" s="11">
        <v>2</v>
      </c>
      <c r="AC1282" s="11">
        <v>1</v>
      </c>
      <c r="AD1282" s="11"/>
      <c r="AE1282" s="11"/>
      <c r="AF1282" s="11"/>
      <c r="AG1282" s="11"/>
      <c r="AH1282" s="11"/>
      <c r="AI1282" s="11"/>
      <c r="AJ1282" s="12">
        <f t="shared" ref="AJ1282:AJ1345" si="102">((AA1282*2.5)+(AB1282*7.5)+(AC1282*15)+(AD1282*25)+(AE1282*35)+(AF1282*45)+(AG1282*45)+(AH1282*65)+(AI1282*80))/SUM(AA1282:AI1282)</f>
        <v>10</v>
      </c>
      <c r="AK1282" s="12"/>
      <c r="AL1282" s="13">
        <f t="shared" si="98"/>
        <v>3</v>
      </c>
      <c r="AM1282" s="14">
        <v>1.6199999999999999E-2</v>
      </c>
      <c r="AN1282" s="14">
        <v>3.0251999999999999</v>
      </c>
      <c r="AO1282" s="13">
        <f t="shared" si="100"/>
        <v>17.16781459850619</v>
      </c>
      <c r="AP1282" s="13"/>
      <c r="AQ1282" s="12">
        <f t="shared" si="99"/>
        <v>7.4999999999999997E-2</v>
      </c>
      <c r="AR1282" s="12"/>
      <c r="AS1282" s="12"/>
      <c r="AT1282" s="23"/>
    </row>
    <row r="1283" spans="1:46" ht="12.75" customHeight="1" x14ac:dyDescent="0.2">
      <c r="A1283" s="6">
        <v>34</v>
      </c>
      <c r="B1283" s="6">
        <v>3</v>
      </c>
      <c r="C1283" s="7">
        <v>39875</v>
      </c>
      <c r="D1283" s="6" t="s">
        <v>174</v>
      </c>
      <c r="E1283" s="8" t="s">
        <v>295</v>
      </c>
      <c r="F1283" s="9" t="s">
        <v>296</v>
      </c>
      <c r="G1283" s="9" t="s">
        <v>154</v>
      </c>
      <c r="H1283" s="9" t="s">
        <v>274</v>
      </c>
      <c r="I1283" s="6" t="s">
        <v>49</v>
      </c>
      <c r="J1283" s="6">
        <v>3</v>
      </c>
      <c r="K1283" s="6">
        <v>1</v>
      </c>
      <c r="L1283" s="6" t="s">
        <v>50</v>
      </c>
      <c r="M1283" s="6" t="s">
        <v>51</v>
      </c>
      <c r="N1283" s="6"/>
      <c r="O1283" s="6"/>
      <c r="P1283" s="10">
        <v>3</v>
      </c>
      <c r="Q1283" s="10" t="str">
        <f t="shared" si="101"/>
        <v>0-5</v>
      </c>
      <c r="R1283" s="6" t="s">
        <v>52</v>
      </c>
      <c r="S1283" s="6">
        <v>3</v>
      </c>
      <c r="T1283" t="s">
        <v>80</v>
      </c>
      <c r="U1283" t="s">
        <v>54</v>
      </c>
      <c r="V1283" t="s">
        <v>81</v>
      </c>
      <c r="W1283" t="s">
        <v>56</v>
      </c>
      <c r="X1283" s="6"/>
      <c r="Y1283" s="10" t="s">
        <v>57</v>
      </c>
      <c r="Z1283" s="10" t="s">
        <v>61</v>
      </c>
      <c r="AB1283" s="11">
        <v>1</v>
      </c>
      <c r="AJ1283" s="12">
        <f t="shared" si="102"/>
        <v>7.5</v>
      </c>
      <c r="AK1283">
        <f>AJ1283/1.08</f>
        <v>6.9444444444444438</v>
      </c>
      <c r="AL1283" s="13">
        <f t="shared" si="98"/>
        <v>1</v>
      </c>
      <c r="AM1283" s="14">
        <v>2.29E-2</v>
      </c>
      <c r="AN1283" s="14">
        <v>2.9580000000000002</v>
      </c>
      <c r="AO1283" s="13">
        <f t="shared" si="100"/>
        <v>8.8770098024849844</v>
      </c>
      <c r="AQ1283" s="12">
        <f t="shared" si="99"/>
        <v>2.5000000000000001E-2</v>
      </c>
      <c r="AT1283" s="23"/>
    </row>
    <row r="1284" spans="1:46" ht="12.75" customHeight="1" x14ac:dyDescent="0.2">
      <c r="A1284" s="6">
        <v>34</v>
      </c>
      <c r="B1284" s="6">
        <v>3</v>
      </c>
      <c r="C1284" s="7">
        <v>39875</v>
      </c>
      <c r="D1284" s="6" t="s">
        <v>174</v>
      </c>
      <c r="E1284" s="8" t="s">
        <v>295</v>
      </c>
      <c r="F1284" s="9" t="s">
        <v>296</v>
      </c>
      <c r="G1284" s="9" t="s">
        <v>154</v>
      </c>
      <c r="H1284" s="9" t="s">
        <v>274</v>
      </c>
      <c r="I1284" s="6" t="s">
        <v>49</v>
      </c>
      <c r="J1284" s="6">
        <v>3</v>
      </c>
      <c r="K1284" s="6">
        <v>1</v>
      </c>
      <c r="L1284" s="6" t="s">
        <v>50</v>
      </c>
      <c r="M1284" s="6" t="s">
        <v>51</v>
      </c>
      <c r="N1284" s="6"/>
      <c r="O1284" s="6"/>
      <c r="P1284" s="10">
        <v>3</v>
      </c>
      <c r="Q1284" s="10" t="str">
        <f t="shared" si="101"/>
        <v>0-5</v>
      </c>
      <c r="R1284" s="6" t="s">
        <v>52</v>
      </c>
      <c r="S1284" s="6">
        <v>4</v>
      </c>
      <c r="T1284" t="s">
        <v>118</v>
      </c>
      <c r="U1284" t="s">
        <v>66</v>
      </c>
      <c r="V1284" t="s">
        <v>119</v>
      </c>
      <c r="W1284" t="s">
        <v>56</v>
      </c>
      <c r="X1284" s="6"/>
      <c r="Y1284" s="6" t="s">
        <v>57</v>
      </c>
      <c r="Z1284" s="6" t="s">
        <v>61</v>
      </c>
      <c r="AB1284" s="11">
        <v>1</v>
      </c>
      <c r="AC1284" s="11">
        <v>1</v>
      </c>
      <c r="AJ1284" s="12">
        <f t="shared" si="102"/>
        <v>11.25</v>
      </c>
      <c r="AL1284" s="13">
        <f t="shared" si="98"/>
        <v>2</v>
      </c>
      <c r="AM1284" s="14">
        <v>2.5999999999999999E-2</v>
      </c>
      <c r="AN1284" s="14">
        <v>2.87</v>
      </c>
      <c r="AO1284" s="13">
        <f t="shared" si="100"/>
        <v>27.025957370577462</v>
      </c>
      <c r="AQ1284" s="12">
        <f t="shared" si="99"/>
        <v>0.05</v>
      </c>
      <c r="AT1284" s="23"/>
    </row>
    <row r="1285" spans="1:46" ht="12.75" customHeight="1" x14ac:dyDescent="0.2">
      <c r="A1285" s="6">
        <v>34</v>
      </c>
      <c r="B1285" s="6">
        <v>3</v>
      </c>
      <c r="C1285" s="7">
        <v>39875</v>
      </c>
      <c r="D1285" s="6" t="s">
        <v>174</v>
      </c>
      <c r="E1285" s="8" t="s">
        <v>295</v>
      </c>
      <c r="F1285" s="9" t="s">
        <v>296</v>
      </c>
      <c r="G1285" s="9" t="s">
        <v>154</v>
      </c>
      <c r="H1285" s="9" t="s">
        <v>274</v>
      </c>
      <c r="I1285" s="6" t="s">
        <v>49</v>
      </c>
      <c r="J1285" s="6">
        <v>3</v>
      </c>
      <c r="K1285" s="6">
        <v>1</v>
      </c>
      <c r="L1285" s="6" t="s">
        <v>50</v>
      </c>
      <c r="M1285" s="6" t="s">
        <v>51</v>
      </c>
      <c r="N1285" s="6"/>
      <c r="O1285" s="6"/>
      <c r="P1285" s="10">
        <v>3</v>
      </c>
      <c r="Q1285" s="10" t="str">
        <f t="shared" si="101"/>
        <v>0-5</v>
      </c>
      <c r="R1285" s="6" t="s">
        <v>52</v>
      </c>
      <c r="S1285" s="6">
        <v>5</v>
      </c>
      <c r="T1285" t="s">
        <v>161</v>
      </c>
      <c r="U1285" t="s">
        <v>162</v>
      </c>
      <c r="V1285" t="s">
        <v>163</v>
      </c>
      <c r="W1285" s="20" t="s">
        <v>56</v>
      </c>
      <c r="X1285" s="6"/>
      <c r="Y1285" s="10" t="s">
        <v>57</v>
      </c>
      <c r="Z1285" s="10" t="s">
        <v>61</v>
      </c>
      <c r="AB1285" s="11">
        <v>2</v>
      </c>
      <c r="AC1285" s="11">
        <v>1</v>
      </c>
      <c r="AJ1285" s="12">
        <f t="shared" si="102"/>
        <v>10</v>
      </c>
      <c r="AL1285" s="13">
        <f t="shared" si="98"/>
        <v>3</v>
      </c>
      <c r="AM1285" s="14">
        <v>1.9300000000000001E-2</v>
      </c>
      <c r="AN1285" s="14">
        <v>2.96</v>
      </c>
      <c r="AO1285" s="13">
        <f t="shared" si="100"/>
        <v>17.601809199569061</v>
      </c>
      <c r="AQ1285" s="12">
        <f t="shared" si="99"/>
        <v>7.4999999999999997E-2</v>
      </c>
      <c r="AT1285" s="23"/>
    </row>
    <row r="1286" spans="1:46" ht="12.75" customHeight="1" x14ac:dyDescent="0.2">
      <c r="A1286" s="6">
        <v>34</v>
      </c>
      <c r="B1286" s="6">
        <v>3</v>
      </c>
      <c r="C1286" s="7">
        <v>39875</v>
      </c>
      <c r="D1286" s="6" t="s">
        <v>174</v>
      </c>
      <c r="E1286" s="8" t="s">
        <v>295</v>
      </c>
      <c r="F1286" s="9" t="s">
        <v>296</v>
      </c>
      <c r="G1286" s="9" t="s">
        <v>154</v>
      </c>
      <c r="H1286" s="9" t="s">
        <v>274</v>
      </c>
      <c r="I1286" s="6" t="s">
        <v>49</v>
      </c>
      <c r="J1286" s="6">
        <v>3</v>
      </c>
      <c r="K1286" s="6">
        <v>1</v>
      </c>
      <c r="L1286" s="6" t="s">
        <v>50</v>
      </c>
      <c r="M1286" s="6" t="s">
        <v>51</v>
      </c>
      <c r="N1286" s="6"/>
      <c r="O1286" s="6"/>
      <c r="P1286" s="10">
        <v>3</v>
      </c>
      <c r="Q1286" s="10" t="str">
        <f t="shared" si="101"/>
        <v>0-5</v>
      </c>
      <c r="R1286" s="6" t="s">
        <v>52</v>
      </c>
      <c r="S1286" s="6">
        <v>6</v>
      </c>
      <c r="T1286" t="s">
        <v>169</v>
      </c>
      <c r="U1286" s="6" t="s">
        <v>54</v>
      </c>
      <c r="V1286" s="6" t="s">
        <v>86</v>
      </c>
      <c r="W1286" s="6" t="s">
        <v>56</v>
      </c>
      <c r="X1286" s="6"/>
      <c r="Y1286" s="6" t="s">
        <v>57</v>
      </c>
      <c r="Z1286" s="6" t="s">
        <v>61</v>
      </c>
      <c r="AA1286" s="11">
        <v>1</v>
      </c>
      <c r="AJ1286" s="12">
        <f t="shared" si="102"/>
        <v>2.5</v>
      </c>
      <c r="AL1286" s="13">
        <f t="shared" si="98"/>
        <v>1</v>
      </c>
      <c r="AM1286" s="14">
        <v>1.2200000000000001E-2</v>
      </c>
      <c r="AN1286" s="14">
        <v>2.95</v>
      </c>
      <c r="AO1286" s="13">
        <f t="shared" si="100"/>
        <v>0.18208864169091182</v>
      </c>
      <c r="AQ1286" s="12">
        <f t="shared" si="99"/>
        <v>2.5000000000000001E-2</v>
      </c>
      <c r="AT1286" s="23"/>
    </row>
    <row r="1287" spans="1:46" ht="12.75" customHeight="1" x14ac:dyDescent="0.2">
      <c r="A1287" s="6">
        <v>35</v>
      </c>
      <c r="B1287" s="6">
        <v>3</v>
      </c>
      <c r="C1287" s="7">
        <v>39875</v>
      </c>
      <c r="D1287" s="6" t="s">
        <v>174</v>
      </c>
      <c r="E1287" s="8" t="s">
        <v>295</v>
      </c>
      <c r="F1287" s="9" t="s">
        <v>296</v>
      </c>
      <c r="G1287" s="9" t="s">
        <v>154</v>
      </c>
      <c r="H1287" s="9" t="s">
        <v>274</v>
      </c>
      <c r="I1287" s="6" t="s">
        <v>49</v>
      </c>
      <c r="J1287" s="6">
        <v>3</v>
      </c>
      <c r="K1287" s="6">
        <v>2</v>
      </c>
      <c r="L1287" s="6" t="s">
        <v>50</v>
      </c>
      <c r="M1287" s="6" t="s">
        <v>51</v>
      </c>
      <c r="N1287" s="6"/>
      <c r="O1287" s="6"/>
      <c r="P1287" s="10">
        <v>3</v>
      </c>
      <c r="Q1287" s="10" t="str">
        <f t="shared" si="101"/>
        <v>0-5</v>
      </c>
      <c r="R1287" s="6" t="s">
        <v>52</v>
      </c>
      <c r="S1287" s="6">
        <v>1</v>
      </c>
      <c r="T1287" t="s">
        <v>161</v>
      </c>
      <c r="U1287" t="s">
        <v>162</v>
      </c>
      <c r="V1287" t="s">
        <v>163</v>
      </c>
      <c r="W1287" s="20" t="s">
        <v>56</v>
      </c>
      <c r="X1287" s="6"/>
      <c r="Y1287" s="10" t="s">
        <v>57</v>
      </c>
      <c r="Z1287" s="10" t="s">
        <v>61</v>
      </c>
      <c r="AC1287" s="11">
        <v>5</v>
      </c>
      <c r="AJ1287" s="12">
        <f t="shared" si="102"/>
        <v>15</v>
      </c>
      <c r="AL1287" s="13">
        <f t="shared" si="98"/>
        <v>5</v>
      </c>
      <c r="AM1287" s="14">
        <v>1.9300000000000001E-2</v>
      </c>
      <c r="AN1287" s="14">
        <v>2.96</v>
      </c>
      <c r="AO1287" s="13">
        <f t="shared" si="100"/>
        <v>58.450393035088091</v>
      </c>
      <c r="AQ1287" s="12">
        <f t="shared" si="99"/>
        <v>0.125</v>
      </c>
      <c r="AT1287" s="23"/>
    </row>
    <row r="1288" spans="1:46" s="22" customFormat="1" ht="12.75" customHeight="1" x14ac:dyDescent="0.2">
      <c r="A1288" s="6">
        <v>35</v>
      </c>
      <c r="B1288" s="6">
        <v>3</v>
      </c>
      <c r="C1288" s="7">
        <v>39875</v>
      </c>
      <c r="D1288" s="6" t="s">
        <v>174</v>
      </c>
      <c r="E1288" s="8" t="s">
        <v>295</v>
      </c>
      <c r="F1288" s="9" t="s">
        <v>296</v>
      </c>
      <c r="G1288" s="9" t="s">
        <v>154</v>
      </c>
      <c r="H1288" s="9" t="s">
        <v>274</v>
      </c>
      <c r="I1288" s="6" t="s">
        <v>49</v>
      </c>
      <c r="J1288" s="6">
        <v>3</v>
      </c>
      <c r="K1288" s="6">
        <v>2</v>
      </c>
      <c r="L1288" s="6" t="s">
        <v>50</v>
      </c>
      <c r="M1288" s="6" t="s">
        <v>51</v>
      </c>
      <c r="N1288" s="6"/>
      <c r="O1288" s="6"/>
      <c r="P1288" s="10">
        <v>3</v>
      </c>
      <c r="Q1288" s="10" t="str">
        <f t="shared" si="101"/>
        <v>0-5</v>
      </c>
      <c r="R1288" s="6" t="s">
        <v>52</v>
      </c>
      <c r="S1288" s="6">
        <v>2</v>
      </c>
      <c r="T1288" t="s">
        <v>53</v>
      </c>
      <c r="U1288" t="s">
        <v>54</v>
      </c>
      <c r="V1288" t="s">
        <v>55</v>
      </c>
      <c r="W1288" t="s">
        <v>56</v>
      </c>
      <c r="X1288" s="6"/>
      <c r="Y1288" s="6" t="s">
        <v>57</v>
      </c>
      <c r="Z1288" s="6" t="s">
        <v>58</v>
      </c>
      <c r="AA1288" s="11"/>
      <c r="AB1288" s="11">
        <v>1</v>
      </c>
      <c r="AC1288" s="11">
        <v>2</v>
      </c>
      <c r="AD1288" s="11"/>
      <c r="AE1288" s="11"/>
      <c r="AF1288" s="11"/>
      <c r="AG1288" s="11"/>
      <c r="AH1288" s="11"/>
      <c r="AI1288" s="11"/>
      <c r="AJ1288" s="12">
        <f t="shared" si="102"/>
        <v>12.5</v>
      </c>
      <c r="AK1288" s="12"/>
      <c r="AL1288" s="13">
        <f t="shared" si="98"/>
        <v>3</v>
      </c>
      <c r="AM1288" s="14">
        <v>9.2999999999999992E-3</v>
      </c>
      <c r="AN1288" s="14">
        <v>3.07</v>
      </c>
      <c r="AO1288" s="13">
        <f t="shared" si="100"/>
        <v>21.676875760595131</v>
      </c>
      <c r="AP1288" s="13"/>
      <c r="AQ1288" s="12">
        <f t="shared" si="99"/>
        <v>7.4999999999999997E-2</v>
      </c>
      <c r="AR1288" s="12"/>
      <c r="AS1288" s="12"/>
      <c r="AT1288" s="23"/>
    </row>
    <row r="1289" spans="1:46" ht="12.75" customHeight="1" x14ac:dyDescent="0.2">
      <c r="A1289" s="6">
        <v>35</v>
      </c>
      <c r="B1289" s="6">
        <v>3</v>
      </c>
      <c r="C1289" s="7">
        <v>39875</v>
      </c>
      <c r="D1289" s="6" t="s">
        <v>174</v>
      </c>
      <c r="E1289" s="8" t="s">
        <v>295</v>
      </c>
      <c r="F1289" s="9" t="s">
        <v>296</v>
      </c>
      <c r="G1289" s="9" t="s">
        <v>154</v>
      </c>
      <c r="H1289" s="9" t="s">
        <v>274</v>
      </c>
      <c r="I1289" s="6" t="s">
        <v>49</v>
      </c>
      <c r="J1289" s="6">
        <v>3</v>
      </c>
      <c r="K1289" s="6">
        <v>2</v>
      </c>
      <c r="L1289" s="6" t="s">
        <v>50</v>
      </c>
      <c r="M1289" s="6" t="s">
        <v>51</v>
      </c>
      <c r="N1289" s="6"/>
      <c r="O1289" s="6"/>
      <c r="P1289" s="10">
        <v>3</v>
      </c>
      <c r="Q1289" s="10" t="str">
        <f t="shared" si="101"/>
        <v>0-5</v>
      </c>
      <c r="R1289" s="6" t="s">
        <v>52</v>
      </c>
      <c r="S1289" s="6">
        <v>3</v>
      </c>
      <c r="T1289" t="s">
        <v>140</v>
      </c>
      <c r="U1289" t="s">
        <v>66</v>
      </c>
      <c r="V1289" t="s">
        <v>119</v>
      </c>
      <c r="W1289" t="s">
        <v>56</v>
      </c>
      <c r="X1289" s="6"/>
      <c r="Y1289" s="6" t="s">
        <v>57</v>
      </c>
      <c r="Z1289" s="6" t="s">
        <v>61</v>
      </c>
      <c r="AB1289" s="11">
        <v>20</v>
      </c>
      <c r="AJ1289" s="12">
        <f t="shared" si="102"/>
        <v>7.5</v>
      </c>
      <c r="AK1289" s="14">
        <f>AJ1289/1.03416</f>
        <v>7.2522627059642613</v>
      </c>
      <c r="AL1289" s="13">
        <f t="shared" ref="AL1289:AL1352" si="103">SUM(AA1289:AI1289)</f>
        <v>20</v>
      </c>
      <c r="AM1289" s="14">
        <v>2.4E-2</v>
      </c>
      <c r="AN1289" s="14">
        <v>2.93</v>
      </c>
      <c r="AO1289" s="13">
        <f t="shared" si="100"/>
        <v>8.7930743113443626</v>
      </c>
      <c r="AQ1289" s="12">
        <f t="shared" ref="AQ1289:AQ1352" si="104">AL1289/40</f>
        <v>0.5</v>
      </c>
      <c r="AT1289" s="23"/>
    </row>
    <row r="1290" spans="1:46" ht="12.75" customHeight="1" x14ac:dyDescent="0.2">
      <c r="A1290" s="6">
        <v>35</v>
      </c>
      <c r="B1290" s="6">
        <v>3</v>
      </c>
      <c r="C1290" s="7">
        <v>39875</v>
      </c>
      <c r="D1290" s="6" t="s">
        <v>174</v>
      </c>
      <c r="E1290" s="8" t="s">
        <v>295</v>
      </c>
      <c r="F1290" s="9" t="s">
        <v>296</v>
      </c>
      <c r="G1290" s="9" t="s">
        <v>154</v>
      </c>
      <c r="H1290" s="9" t="s">
        <v>274</v>
      </c>
      <c r="I1290" s="6" t="s">
        <v>49</v>
      </c>
      <c r="J1290" s="6">
        <v>3</v>
      </c>
      <c r="K1290" s="6">
        <v>2</v>
      </c>
      <c r="L1290" s="6" t="s">
        <v>50</v>
      </c>
      <c r="M1290" s="6" t="s">
        <v>51</v>
      </c>
      <c r="N1290" s="6"/>
      <c r="O1290" s="6"/>
      <c r="P1290" s="10">
        <v>3</v>
      </c>
      <c r="Q1290" s="10" t="str">
        <f t="shared" si="101"/>
        <v>0-5</v>
      </c>
      <c r="R1290" s="6" t="s">
        <v>52</v>
      </c>
      <c r="S1290" s="6">
        <v>4</v>
      </c>
      <c r="T1290" t="s">
        <v>118</v>
      </c>
      <c r="U1290" t="s">
        <v>66</v>
      </c>
      <c r="V1290" t="s">
        <v>119</v>
      </c>
      <c r="W1290" t="s">
        <v>56</v>
      </c>
      <c r="X1290" s="6"/>
      <c r="Y1290" s="6" t="s">
        <v>57</v>
      </c>
      <c r="Z1290" s="6" t="s">
        <v>61</v>
      </c>
      <c r="AB1290" s="11">
        <v>10</v>
      </c>
      <c r="AJ1290" s="12">
        <f t="shared" si="102"/>
        <v>7.5</v>
      </c>
      <c r="AL1290" s="13">
        <f t="shared" si="103"/>
        <v>10</v>
      </c>
      <c r="AM1290" s="14">
        <v>2.5999999999999999E-2</v>
      </c>
      <c r="AN1290" s="14">
        <v>2.87</v>
      </c>
      <c r="AO1290" s="13">
        <f t="shared" si="100"/>
        <v>8.441102499635198</v>
      </c>
      <c r="AQ1290" s="12">
        <f t="shared" si="104"/>
        <v>0.25</v>
      </c>
      <c r="AT1290" s="23"/>
    </row>
    <row r="1291" spans="1:46" ht="12.75" customHeight="1" x14ac:dyDescent="0.2">
      <c r="A1291" s="6">
        <v>35</v>
      </c>
      <c r="B1291" s="6">
        <v>3</v>
      </c>
      <c r="C1291" s="7">
        <v>39875</v>
      </c>
      <c r="D1291" s="6" t="s">
        <v>174</v>
      </c>
      <c r="E1291" s="8" t="s">
        <v>295</v>
      </c>
      <c r="F1291" s="9" t="s">
        <v>296</v>
      </c>
      <c r="G1291" s="9" t="s">
        <v>154</v>
      </c>
      <c r="H1291" s="9" t="s">
        <v>274</v>
      </c>
      <c r="I1291" s="6" t="s">
        <v>49</v>
      </c>
      <c r="J1291" s="6">
        <v>3</v>
      </c>
      <c r="K1291" s="6">
        <v>2</v>
      </c>
      <c r="L1291" s="6" t="s">
        <v>50</v>
      </c>
      <c r="M1291" s="6" t="s">
        <v>51</v>
      </c>
      <c r="N1291" s="6"/>
      <c r="O1291" s="6"/>
      <c r="P1291" s="10">
        <v>3</v>
      </c>
      <c r="Q1291" s="10" t="str">
        <f t="shared" si="101"/>
        <v>0-5</v>
      </c>
      <c r="R1291" s="6" t="s">
        <v>52</v>
      </c>
      <c r="S1291" s="6">
        <v>5</v>
      </c>
      <c r="T1291" s="16" t="s">
        <v>160</v>
      </c>
      <c r="U1291" t="s">
        <v>54</v>
      </c>
      <c r="V1291" s="16" t="s">
        <v>63</v>
      </c>
      <c r="W1291" s="16" t="s">
        <v>56</v>
      </c>
      <c r="X1291" s="6"/>
      <c r="Y1291" s="6" t="s">
        <v>57</v>
      </c>
      <c r="Z1291" s="6" t="s">
        <v>58</v>
      </c>
      <c r="AB1291" s="11">
        <v>3</v>
      </c>
      <c r="AJ1291" s="12">
        <f t="shared" si="102"/>
        <v>7.5</v>
      </c>
      <c r="AK1291" s="14">
        <f>AJ1291/1.11359</f>
        <v>6.7349742723982793</v>
      </c>
      <c r="AL1291" s="13">
        <f t="shared" si="103"/>
        <v>3</v>
      </c>
      <c r="AM1291" s="14">
        <v>1.4800000000000001E-2</v>
      </c>
      <c r="AN1291" s="14">
        <v>3.1669999999999998</v>
      </c>
      <c r="AO1291" s="13">
        <f t="shared" si="100"/>
        <v>8.7413948245631392</v>
      </c>
      <c r="AQ1291" s="12">
        <f t="shared" si="104"/>
        <v>7.4999999999999997E-2</v>
      </c>
      <c r="AT1291" s="23"/>
    </row>
    <row r="1292" spans="1:46" ht="12.75" customHeight="1" x14ac:dyDescent="0.2">
      <c r="A1292" s="6">
        <v>35</v>
      </c>
      <c r="B1292" s="6">
        <v>3</v>
      </c>
      <c r="C1292" s="7">
        <v>39875</v>
      </c>
      <c r="D1292" s="6" t="s">
        <v>174</v>
      </c>
      <c r="E1292" s="8" t="s">
        <v>295</v>
      </c>
      <c r="F1292" s="9" t="s">
        <v>296</v>
      </c>
      <c r="G1292" s="9" t="s">
        <v>154</v>
      </c>
      <c r="H1292" s="9" t="s">
        <v>274</v>
      </c>
      <c r="I1292" s="6" t="s">
        <v>49</v>
      </c>
      <c r="J1292" s="6">
        <v>3</v>
      </c>
      <c r="K1292" s="6">
        <v>2</v>
      </c>
      <c r="L1292" s="6" t="s">
        <v>50</v>
      </c>
      <c r="M1292" s="6" t="s">
        <v>51</v>
      </c>
      <c r="N1292" s="6"/>
      <c r="O1292" s="6"/>
      <c r="P1292" s="10">
        <v>3</v>
      </c>
      <c r="Q1292" s="10" t="str">
        <f t="shared" si="101"/>
        <v>0-5</v>
      </c>
      <c r="R1292" s="6" t="s">
        <v>52</v>
      </c>
      <c r="S1292" s="6">
        <v>6</v>
      </c>
      <c r="T1292" t="s">
        <v>90</v>
      </c>
      <c r="U1292" t="s">
        <v>66</v>
      </c>
      <c r="V1292" t="s">
        <v>67</v>
      </c>
      <c r="W1292" t="s">
        <v>56</v>
      </c>
      <c r="X1292" s="6"/>
      <c r="Y1292" s="10" t="s">
        <v>57</v>
      </c>
      <c r="Z1292" s="10" t="s">
        <v>58</v>
      </c>
      <c r="AD1292" s="11">
        <v>1</v>
      </c>
      <c r="AE1292" s="11">
        <v>1</v>
      </c>
      <c r="AJ1292" s="12">
        <f t="shared" si="102"/>
        <v>30</v>
      </c>
      <c r="AL1292" s="13">
        <f t="shared" si="103"/>
        <v>2</v>
      </c>
      <c r="AM1292" s="14">
        <v>1.6199999999999999E-2</v>
      </c>
      <c r="AN1292" s="14">
        <v>3.0251999999999999</v>
      </c>
      <c r="AO1292" s="13">
        <f t="shared" si="100"/>
        <v>476.54315339667897</v>
      </c>
      <c r="AQ1292" s="12">
        <f t="shared" si="104"/>
        <v>0.05</v>
      </c>
      <c r="AT1292" s="23"/>
    </row>
    <row r="1293" spans="1:46" ht="12.75" customHeight="1" x14ac:dyDescent="0.2">
      <c r="A1293" s="6">
        <v>35</v>
      </c>
      <c r="B1293" s="6">
        <v>3</v>
      </c>
      <c r="C1293" s="7">
        <v>39875</v>
      </c>
      <c r="D1293" s="6" t="s">
        <v>174</v>
      </c>
      <c r="E1293" s="8" t="s">
        <v>295</v>
      </c>
      <c r="F1293" s="9" t="s">
        <v>296</v>
      </c>
      <c r="G1293" s="9" t="s">
        <v>154</v>
      </c>
      <c r="H1293" s="9" t="s">
        <v>274</v>
      </c>
      <c r="I1293" s="6" t="s">
        <v>49</v>
      </c>
      <c r="J1293" s="6">
        <v>3</v>
      </c>
      <c r="K1293" s="6">
        <v>2</v>
      </c>
      <c r="L1293" s="6" t="s">
        <v>50</v>
      </c>
      <c r="M1293" s="6" t="s">
        <v>51</v>
      </c>
      <c r="N1293" s="6"/>
      <c r="O1293" s="6"/>
      <c r="P1293" s="10">
        <v>3</v>
      </c>
      <c r="Q1293" s="10" t="str">
        <f t="shared" si="101"/>
        <v>0-5</v>
      </c>
      <c r="R1293" s="6" t="s">
        <v>52</v>
      </c>
      <c r="S1293" s="6">
        <v>7</v>
      </c>
      <c r="T1293" t="s">
        <v>184</v>
      </c>
      <c r="U1293" t="s">
        <v>66</v>
      </c>
      <c r="V1293" t="s">
        <v>119</v>
      </c>
      <c r="W1293" t="s">
        <v>56</v>
      </c>
      <c r="X1293" s="6"/>
      <c r="Y1293" s="6" t="s">
        <v>57</v>
      </c>
      <c r="Z1293" s="6" t="s">
        <v>61</v>
      </c>
      <c r="AD1293" s="11">
        <v>1</v>
      </c>
      <c r="AJ1293" s="12">
        <f t="shared" si="102"/>
        <v>25</v>
      </c>
      <c r="AK1293">
        <f>AJ1293/1.04</f>
        <v>24.038461538461537</v>
      </c>
      <c r="AL1293" s="13">
        <f t="shared" si="103"/>
        <v>1</v>
      </c>
      <c r="AM1293" s="14">
        <v>4.2200000000000001E-2</v>
      </c>
      <c r="AN1293" s="14">
        <v>2.835</v>
      </c>
      <c r="AO1293" s="13">
        <f t="shared" si="100"/>
        <v>387.67908836882333</v>
      </c>
      <c r="AQ1293" s="12">
        <f t="shared" si="104"/>
        <v>2.5000000000000001E-2</v>
      </c>
      <c r="AT1293" s="23"/>
    </row>
    <row r="1294" spans="1:46" ht="12.75" customHeight="1" x14ac:dyDescent="0.2">
      <c r="A1294" s="6">
        <v>35</v>
      </c>
      <c r="B1294" s="6">
        <v>3</v>
      </c>
      <c r="C1294" s="7">
        <v>39875</v>
      </c>
      <c r="D1294" s="6" t="s">
        <v>174</v>
      </c>
      <c r="E1294" s="8" t="s">
        <v>295</v>
      </c>
      <c r="F1294" s="9" t="s">
        <v>296</v>
      </c>
      <c r="G1294" s="9" t="s">
        <v>154</v>
      </c>
      <c r="H1294" s="9" t="s">
        <v>274</v>
      </c>
      <c r="I1294" s="6" t="s">
        <v>49</v>
      </c>
      <c r="J1294" s="6">
        <v>3</v>
      </c>
      <c r="K1294" s="6">
        <v>2</v>
      </c>
      <c r="L1294" s="6" t="s">
        <v>50</v>
      </c>
      <c r="M1294" s="6" t="s">
        <v>51</v>
      </c>
      <c r="N1294" s="6"/>
      <c r="O1294" s="6"/>
      <c r="P1294" s="10">
        <v>3</v>
      </c>
      <c r="Q1294" s="10" t="str">
        <f t="shared" si="101"/>
        <v>0-5</v>
      </c>
      <c r="R1294" s="6" t="s">
        <v>52</v>
      </c>
      <c r="S1294" s="6">
        <v>8</v>
      </c>
      <c r="T1294" s="19" t="s">
        <v>85</v>
      </c>
      <c r="U1294" s="6" t="s">
        <v>54</v>
      </c>
      <c r="V1294" s="6" t="s">
        <v>86</v>
      </c>
      <c r="W1294" s="6" t="s">
        <v>56</v>
      </c>
      <c r="X1294" s="6"/>
      <c r="Y1294" s="6" t="s">
        <v>57</v>
      </c>
      <c r="Z1294" s="6" t="s">
        <v>61</v>
      </c>
      <c r="AA1294" s="11">
        <v>1</v>
      </c>
      <c r="AJ1294" s="12">
        <f t="shared" si="102"/>
        <v>2.5</v>
      </c>
      <c r="AL1294" s="13">
        <f t="shared" si="103"/>
        <v>1</v>
      </c>
      <c r="AM1294" s="14">
        <v>8.8999999999999999E-3</v>
      </c>
      <c r="AN1294" s="14">
        <v>3</v>
      </c>
      <c r="AO1294" s="13">
        <f t="shared" si="100"/>
        <v>0.13906250000000001</v>
      </c>
      <c r="AQ1294" s="12">
        <f t="shared" si="104"/>
        <v>2.5000000000000001E-2</v>
      </c>
      <c r="AT1294" s="23"/>
    </row>
    <row r="1295" spans="1:46" ht="12.75" customHeight="1" x14ac:dyDescent="0.2">
      <c r="A1295" s="6">
        <v>36</v>
      </c>
      <c r="B1295" s="6">
        <v>3</v>
      </c>
      <c r="C1295" s="7">
        <v>39875</v>
      </c>
      <c r="D1295" s="6" t="s">
        <v>174</v>
      </c>
      <c r="E1295" s="8" t="s">
        <v>295</v>
      </c>
      <c r="F1295" s="9" t="s">
        <v>296</v>
      </c>
      <c r="G1295" s="9" t="s">
        <v>154</v>
      </c>
      <c r="H1295" s="9" t="s">
        <v>274</v>
      </c>
      <c r="I1295" s="6" t="s">
        <v>49</v>
      </c>
      <c r="J1295" s="6">
        <v>3</v>
      </c>
      <c r="K1295" s="6">
        <v>3</v>
      </c>
      <c r="L1295" s="6" t="s">
        <v>50</v>
      </c>
      <c r="M1295" s="6" t="s">
        <v>51</v>
      </c>
      <c r="N1295" s="6"/>
      <c r="O1295" s="6"/>
      <c r="P1295" s="10">
        <v>3</v>
      </c>
      <c r="Q1295" s="10" t="str">
        <f t="shared" si="101"/>
        <v>0-5</v>
      </c>
      <c r="R1295" s="6" t="s">
        <v>52</v>
      </c>
      <c r="S1295" s="6">
        <v>1</v>
      </c>
      <c r="T1295" t="s">
        <v>140</v>
      </c>
      <c r="U1295" t="s">
        <v>66</v>
      </c>
      <c r="V1295" t="s">
        <v>119</v>
      </c>
      <c r="W1295" t="s">
        <v>56</v>
      </c>
      <c r="X1295" s="6"/>
      <c r="Y1295" s="6" t="s">
        <v>57</v>
      </c>
      <c r="Z1295" s="6" t="s">
        <v>61</v>
      </c>
      <c r="AC1295" s="11">
        <v>10</v>
      </c>
      <c r="AD1295" s="11">
        <v>10</v>
      </c>
      <c r="AJ1295" s="12">
        <f t="shared" si="102"/>
        <v>20</v>
      </c>
      <c r="AK1295" s="14">
        <f>AJ1295/1.03416</f>
        <v>19.339367215904698</v>
      </c>
      <c r="AL1295" s="13">
        <f t="shared" si="103"/>
        <v>20</v>
      </c>
      <c r="AM1295" s="14">
        <v>2.2499999999999999E-2</v>
      </c>
      <c r="AN1295" s="14">
        <v>3</v>
      </c>
      <c r="AO1295" s="13">
        <f t="shared" si="100"/>
        <v>180</v>
      </c>
      <c r="AQ1295" s="12">
        <f t="shared" si="104"/>
        <v>0.5</v>
      </c>
      <c r="AT1295" s="23"/>
    </row>
    <row r="1296" spans="1:46" ht="12.75" customHeight="1" x14ac:dyDescent="0.2">
      <c r="A1296" s="6">
        <v>36</v>
      </c>
      <c r="B1296" s="6">
        <v>3</v>
      </c>
      <c r="C1296" s="7">
        <v>39875</v>
      </c>
      <c r="D1296" s="6" t="s">
        <v>174</v>
      </c>
      <c r="E1296" s="8" t="s">
        <v>295</v>
      </c>
      <c r="F1296" s="9" t="s">
        <v>296</v>
      </c>
      <c r="G1296" s="9" t="s">
        <v>154</v>
      </c>
      <c r="H1296" s="9" t="s">
        <v>274</v>
      </c>
      <c r="I1296" s="6" t="s">
        <v>49</v>
      </c>
      <c r="J1296" s="6">
        <v>3</v>
      </c>
      <c r="K1296" s="6">
        <v>3</v>
      </c>
      <c r="L1296" s="6" t="s">
        <v>50</v>
      </c>
      <c r="M1296" s="6" t="s">
        <v>51</v>
      </c>
      <c r="N1296" s="6"/>
      <c r="O1296" s="6"/>
      <c r="P1296" s="10">
        <v>3</v>
      </c>
      <c r="Q1296" s="10" t="str">
        <f t="shared" si="101"/>
        <v>0-5</v>
      </c>
      <c r="R1296" s="6" t="s">
        <v>52</v>
      </c>
      <c r="S1296" s="6">
        <v>2</v>
      </c>
      <c r="T1296" t="s">
        <v>90</v>
      </c>
      <c r="U1296" t="s">
        <v>66</v>
      </c>
      <c r="V1296" t="s">
        <v>67</v>
      </c>
      <c r="W1296" t="s">
        <v>56</v>
      </c>
      <c r="X1296" s="6"/>
      <c r="Y1296" s="10" t="s">
        <v>57</v>
      </c>
      <c r="Z1296" s="10" t="s">
        <v>58</v>
      </c>
      <c r="AC1296" s="11">
        <v>1</v>
      </c>
      <c r="AE1296" s="11">
        <v>4</v>
      </c>
      <c r="AJ1296" s="12">
        <f t="shared" si="102"/>
        <v>31</v>
      </c>
      <c r="AL1296" s="13">
        <f t="shared" si="103"/>
        <v>5</v>
      </c>
      <c r="AM1296" s="14">
        <v>1.6199999999999999E-2</v>
      </c>
      <c r="AN1296" s="14">
        <v>3.0251999999999999</v>
      </c>
      <c r="AO1296" s="13">
        <f t="shared" si="100"/>
        <v>526.23824858353385</v>
      </c>
      <c r="AQ1296" s="12">
        <f t="shared" si="104"/>
        <v>0.125</v>
      </c>
      <c r="AT1296" s="23"/>
    </row>
    <row r="1297" spans="1:46" ht="12.75" customHeight="1" x14ac:dyDescent="0.2">
      <c r="A1297" s="6">
        <v>36</v>
      </c>
      <c r="B1297" s="6">
        <v>3</v>
      </c>
      <c r="C1297" s="7">
        <v>39875</v>
      </c>
      <c r="D1297" s="6" t="s">
        <v>174</v>
      </c>
      <c r="E1297" s="8" t="s">
        <v>295</v>
      </c>
      <c r="F1297" s="9" t="s">
        <v>296</v>
      </c>
      <c r="G1297" s="9" t="s">
        <v>154</v>
      </c>
      <c r="H1297" s="9" t="s">
        <v>274</v>
      </c>
      <c r="I1297" s="6" t="s">
        <v>49</v>
      </c>
      <c r="J1297" s="6">
        <v>3</v>
      </c>
      <c r="K1297" s="6">
        <v>3</v>
      </c>
      <c r="L1297" s="6" t="s">
        <v>50</v>
      </c>
      <c r="M1297" s="6" t="s">
        <v>51</v>
      </c>
      <c r="N1297" s="6"/>
      <c r="O1297" s="6"/>
      <c r="P1297" s="10">
        <v>3</v>
      </c>
      <c r="Q1297" s="10" t="str">
        <f t="shared" si="101"/>
        <v>0-5</v>
      </c>
      <c r="R1297" s="6" t="s">
        <v>52</v>
      </c>
      <c r="S1297" s="6">
        <v>3</v>
      </c>
      <c r="T1297" s="16" t="s">
        <v>160</v>
      </c>
      <c r="U1297" t="s">
        <v>54</v>
      </c>
      <c r="V1297" s="16" t="s">
        <v>63</v>
      </c>
      <c r="W1297" s="16" t="s">
        <v>56</v>
      </c>
      <c r="X1297" s="6"/>
      <c r="Y1297" s="6" t="s">
        <v>57</v>
      </c>
      <c r="Z1297" s="6" t="s">
        <v>58</v>
      </c>
      <c r="AD1297" s="11">
        <v>3</v>
      </c>
      <c r="AJ1297" s="12">
        <f t="shared" si="102"/>
        <v>25</v>
      </c>
      <c r="AK1297" s="14">
        <f>AJ1297/1.11359</f>
        <v>22.449914241327598</v>
      </c>
      <c r="AL1297" s="13">
        <f t="shared" si="103"/>
        <v>3</v>
      </c>
      <c r="AM1297" s="14">
        <v>1.4800000000000001E-2</v>
      </c>
      <c r="AN1297" s="14">
        <v>3.1669999999999998</v>
      </c>
      <c r="AO1297" s="13">
        <f t="shared" si="100"/>
        <v>395.8564474704969</v>
      </c>
      <c r="AQ1297" s="12">
        <f t="shared" si="104"/>
        <v>7.4999999999999997E-2</v>
      </c>
      <c r="AT1297" s="23"/>
    </row>
    <row r="1298" spans="1:46" ht="12.75" customHeight="1" x14ac:dyDescent="0.2">
      <c r="A1298" s="6">
        <v>36</v>
      </c>
      <c r="B1298" s="6">
        <v>3</v>
      </c>
      <c r="C1298" s="7">
        <v>39875</v>
      </c>
      <c r="D1298" s="6" t="s">
        <v>174</v>
      </c>
      <c r="E1298" s="8" t="s">
        <v>295</v>
      </c>
      <c r="F1298" s="9" t="s">
        <v>296</v>
      </c>
      <c r="G1298" s="9" t="s">
        <v>154</v>
      </c>
      <c r="H1298" s="9" t="s">
        <v>274</v>
      </c>
      <c r="I1298" s="6" t="s">
        <v>49</v>
      </c>
      <c r="J1298" s="6">
        <v>3</v>
      </c>
      <c r="K1298" s="6">
        <v>3</v>
      </c>
      <c r="L1298" s="6" t="s">
        <v>50</v>
      </c>
      <c r="M1298" s="6" t="s">
        <v>51</v>
      </c>
      <c r="N1298" s="6"/>
      <c r="O1298" s="6"/>
      <c r="P1298" s="10">
        <v>3</v>
      </c>
      <c r="Q1298" s="10" t="str">
        <f t="shared" si="101"/>
        <v>0-5</v>
      </c>
      <c r="R1298" s="6" t="s">
        <v>52</v>
      </c>
      <c r="S1298" s="6">
        <v>4</v>
      </c>
      <c r="T1298" s="19" t="s">
        <v>93</v>
      </c>
      <c r="U1298" s="6" t="s">
        <v>54</v>
      </c>
      <c r="V1298" s="6" t="s">
        <v>94</v>
      </c>
      <c r="W1298" s="6" t="s">
        <v>95</v>
      </c>
      <c r="X1298" s="6"/>
      <c r="Y1298" s="6" t="s">
        <v>57</v>
      </c>
      <c r="Z1298" s="6" t="s">
        <v>58</v>
      </c>
      <c r="AD1298" s="11">
        <v>4</v>
      </c>
      <c r="AJ1298" s="12">
        <f t="shared" si="102"/>
        <v>25</v>
      </c>
      <c r="AL1298" s="13">
        <f t="shared" si="103"/>
        <v>4</v>
      </c>
      <c r="AM1298" s="14">
        <v>7.9000000000000008E-3</v>
      </c>
      <c r="AN1298" s="14">
        <v>3.0760000000000001</v>
      </c>
      <c r="AO1298" s="13">
        <f t="shared" si="100"/>
        <v>157.64875958225977</v>
      </c>
      <c r="AQ1298" s="12">
        <f t="shared" si="104"/>
        <v>0.1</v>
      </c>
      <c r="AT1298" s="23"/>
    </row>
    <row r="1299" spans="1:46" ht="12.75" customHeight="1" x14ac:dyDescent="0.2">
      <c r="A1299" s="6">
        <v>36</v>
      </c>
      <c r="B1299" s="6">
        <v>3</v>
      </c>
      <c r="C1299" s="7">
        <v>39875</v>
      </c>
      <c r="D1299" s="6" t="s">
        <v>174</v>
      </c>
      <c r="E1299" s="8" t="s">
        <v>295</v>
      </c>
      <c r="F1299" s="9" t="s">
        <v>296</v>
      </c>
      <c r="G1299" s="9" t="s">
        <v>154</v>
      </c>
      <c r="H1299" s="9" t="s">
        <v>274</v>
      </c>
      <c r="I1299" s="6" t="s">
        <v>49</v>
      </c>
      <c r="J1299" s="6">
        <v>3</v>
      </c>
      <c r="K1299" s="6">
        <v>3</v>
      </c>
      <c r="L1299" s="6" t="s">
        <v>50</v>
      </c>
      <c r="M1299" s="6" t="s">
        <v>51</v>
      </c>
      <c r="N1299" s="6"/>
      <c r="O1299" s="6"/>
      <c r="P1299" s="10">
        <v>3</v>
      </c>
      <c r="Q1299" s="10" t="str">
        <f t="shared" si="101"/>
        <v>0-5</v>
      </c>
      <c r="R1299" s="6" t="s">
        <v>52</v>
      </c>
      <c r="S1299" s="6">
        <v>5</v>
      </c>
      <c r="T1299" t="s">
        <v>184</v>
      </c>
      <c r="U1299" t="s">
        <v>66</v>
      </c>
      <c r="V1299" t="s">
        <v>119</v>
      </c>
      <c r="W1299" t="s">
        <v>56</v>
      </c>
      <c r="X1299" s="6"/>
      <c r="Y1299" s="6" t="s">
        <v>57</v>
      </c>
      <c r="Z1299" s="6" t="s">
        <v>61</v>
      </c>
      <c r="AD1299" s="11">
        <v>1</v>
      </c>
      <c r="AJ1299" s="12">
        <f t="shared" si="102"/>
        <v>25</v>
      </c>
      <c r="AK1299">
        <f>AJ1299/1.04</f>
        <v>24.038461538461537</v>
      </c>
      <c r="AL1299" s="13">
        <f t="shared" si="103"/>
        <v>1</v>
      </c>
      <c r="AM1299" s="14">
        <v>4.2200000000000001E-2</v>
      </c>
      <c r="AN1299" s="14">
        <v>2.835</v>
      </c>
      <c r="AO1299" s="13">
        <f t="shared" si="100"/>
        <v>387.67908836882333</v>
      </c>
      <c r="AQ1299" s="12">
        <f t="shared" si="104"/>
        <v>2.5000000000000001E-2</v>
      </c>
      <c r="AT1299" s="23"/>
    </row>
    <row r="1300" spans="1:46" ht="12.75" customHeight="1" x14ac:dyDescent="0.2">
      <c r="A1300" s="6">
        <v>36</v>
      </c>
      <c r="B1300" s="6">
        <v>3</v>
      </c>
      <c r="C1300" s="7">
        <v>39875</v>
      </c>
      <c r="D1300" s="6" t="s">
        <v>174</v>
      </c>
      <c r="E1300" s="8" t="s">
        <v>295</v>
      </c>
      <c r="F1300" s="9" t="s">
        <v>296</v>
      </c>
      <c r="G1300" s="9" t="s">
        <v>154</v>
      </c>
      <c r="H1300" s="9" t="s">
        <v>274</v>
      </c>
      <c r="I1300" s="6" t="s">
        <v>49</v>
      </c>
      <c r="J1300" s="6">
        <v>3</v>
      </c>
      <c r="K1300" s="6">
        <v>3</v>
      </c>
      <c r="L1300" s="6" t="s">
        <v>50</v>
      </c>
      <c r="M1300" s="6" t="s">
        <v>51</v>
      </c>
      <c r="N1300" s="6"/>
      <c r="O1300" s="6"/>
      <c r="P1300" s="10">
        <v>3</v>
      </c>
      <c r="Q1300" s="10" t="str">
        <f t="shared" si="101"/>
        <v>0-5</v>
      </c>
      <c r="R1300" s="6" t="s">
        <v>52</v>
      </c>
      <c r="S1300" s="6">
        <v>6</v>
      </c>
      <c r="T1300" t="s">
        <v>161</v>
      </c>
      <c r="U1300" t="s">
        <v>162</v>
      </c>
      <c r="V1300" t="s">
        <v>163</v>
      </c>
      <c r="W1300" s="20" t="s">
        <v>56</v>
      </c>
      <c r="X1300" s="6"/>
      <c r="Y1300" s="10" t="s">
        <v>57</v>
      </c>
      <c r="Z1300" s="10" t="s">
        <v>61</v>
      </c>
      <c r="AB1300" s="11">
        <v>1</v>
      </c>
      <c r="AC1300" s="11">
        <v>1</v>
      </c>
      <c r="AJ1300" s="12">
        <f t="shared" si="102"/>
        <v>11.25</v>
      </c>
      <c r="AL1300" s="13">
        <f t="shared" si="103"/>
        <v>2</v>
      </c>
      <c r="AM1300" s="14">
        <v>1.9300000000000001E-2</v>
      </c>
      <c r="AN1300" s="14">
        <v>2.96</v>
      </c>
      <c r="AO1300" s="13">
        <f t="shared" si="100"/>
        <v>24.944153790674463</v>
      </c>
      <c r="AQ1300" s="12">
        <f t="shared" si="104"/>
        <v>0.05</v>
      </c>
      <c r="AT1300" s="23"/>
    </row>
    <row r="1301" spans="1:46" ht="12.75" customHeight="1" x14ac:dyDescent="0.2">
      <c r="A1301" s="6">
        <v>36</v>
      </c>
      <c r="B1301" s="6">
        <v>3</v>
      </c>
      <c r="C1301" s="7">
        <v>39875</v>
      </c>
      <c r="D1301" s="6" t="s">
        <v>174</v>
      </c>
      <c r="E1301" s="8" t="s">
        <v>295</v>
      </c>
      <c r="F1301" s="9" t="s">
        <v>296</v>
      </c>
      <c r="G1301" s="9" t="s">
        <v>154</v>
      </c>
      <c r="H1301" s="9" t="s">
        <v>274</v>
      </c>
      <c r="I1301" s="6" t="s">
        <v>49</v>
      </c>
      <c r="J1301" s="6">
        <v>3</v>
      </c>
      <c r="K1301" s="6">
        <v>3</v>
      </c>
      <c r="L1301" s="6" t="s">
        <v>50</v>
      </c>
      <c r="M1301" s="6" t="s">
        <v>51</v>
      </c>
      <c r="N1301" s="6"/>
      <c r="O1301" s="6"/>
      <c r="P1301" s="10">
        <v>3</v>
      </c>
      <c r="Q1301" s="10" t="str">
        <f t="shared" si="101"/>
        <v>0-5</v>
      </c>
      <c r="R1301" s="6" t="s">
        <v>52</v>
      </c>
      <c r="S1301" s="6">
        <v>7</v>
      </c>
      <c r="T1301" t="s">
        <v>53</v>
      </c>
      <c r="U1301" t="s">
        <v>54</v>
      </c>
      <c r="V1301" t="s">
        <v>55</v>
      </c>
      <c r="W1301" t="s">
        <v>56</v>
      </c>
      <c r="X1301" s="6"/>
      <c r="Y1301" s="6" t="s">
        <v>57</v>
      </c>
      <c r="Z1301" s="6" t="s">
        <v>58</v>
      </c>
      <c r="AB1301" s="11">
        <v>2</v>
      </c>
      <c r="AC1301" s="11">
        <v>3</v>
      </c>
      <c r="AJ1301" s="12">
        <f t="shared" si="102"/>
        <v>12</v>
      </c>
      <c r="AL1301" s="13">
        <f t="shared" si="103"/>
        <v>5</v>
      </c>
      <c r="AM1301" s="14">
        <v>9.2999999999999992E-3</v>
      </c>
      <c r="AN1301" s="14">
        <v>3.07</v>
      </c>
      <c r="AO1301" s="13">
        <f t="shared" si="100"/>
        <v>19.123587791640233</v>
      </c>
      <c r="AQ1301" s="12">
        <f t="shared" si="104"/>
        <v>0.125</v>
      </c>
      <c r="AT1301" s="23"/>
    </row>
    <row r="1302" spans="1:46" ht="12.75" customHeight="1" x14ac:dyDescent="0.2">
      <c r="A1302" s="6">
        <v>36</v>
      </c>
      <c r="B1302" s="6">
        <v>3</v>
      </c>
      <c r="C1302" s="7">
        <v>39875</v>
      </c>
      <c r="D1302" s="6" t="s">
        <v>174</v>
      </c>
      <c r="E1302" s="8" t="s">
        <v>295</v>
      </c>
      <c r="F1302" s="9" t="s">
        <v>296</v>
      </c>
      <c r="G1302" s="9" t="s">
        <v>154</v>
      </c>
      <c r="H1302" s="9" t="s">
        <v>274</v>
      </c>
      <c r="I1302" s="6" t="s">
        <v>49</v>
      </c>
      <c r="J1302" s="6">
        <v>3</v>
      </c>
      <c r="K1302" s="6">
        <v>3</v>
      </c>
      <c r="L1302" s="6" t="s">
        <v>50</v>
      </c>
      <c r="M1302" s="6" t="s">
        <v>51</v>
      </c>
      <c r="N1302" s="6"/>
      <c r="O1302" s="6"/>
      <c r="P1302" s="10">
        <v>3</v>
      </c>
      <c r="Q1302" s="10" t="str">
        <f t="shared" si="101"/>
        <v>0-5</v>
      </c>
      <c r="R1302" s="6" t="s">
        <v>52</v>
      </c>
      <c r="S1302" s="6">
        <v>8</v>
      </c>
      <c r="T1302" t="s">
        <v>179</v>
      </c>
      <c r="U1302" t="s">
        <v>54</v>
      </c>
      <c r="V1302" t="s">
        <v>55</v>
      </c>
      <c r="W1302" t="s">
        <v>56</v>
      </c>
      <c r="X1302" s="6"/>
      <c r="Y1302" s="6" t="s">
        <v>57</v>
      </c>
      <c r="Z1302" s="6" t="s">
        <v>58</v>
      </c>
      <c r="AA1302" s="11">
        <v>1</v>
      </c>
      <c r="AJ1302" s="12">
        <f t="shared" si="102"/>
        <v>2.5</v>
      </c>
      <c r="AL1302" s="13">
        <f t="shared" si="103"/>
        <v>1</v>
      </c>
      <c r="AM1302" s="14">
        <v>7.0000000000000001E-3</v>
      </c>
      <c r="AN1302" s="14">
        <v>3.39</v>
      </c>
      <c r="AO1302" s="13">
        <f t="shared" si="100"/>
        <v>0.1563560424508863</v>
      </c>
      <c r="AQ1302" s="12">
        <f t="shared" si="104"/>
        <v>2.5000000000000001E-2</v>
      </c>
      <c r="AT1302" s="23"/>
    </row>
    <row r="1303" spans="1:46" ht="12.75" customHeight="1" x14ac:dyDescent="0.2">
      <c r="A1303" s="6">
        <v>37</v>
      </c>
      <c r="B1303" s="6">
        <v>3</v>
      </c>
      <c r="C1303" s="7">
        <v>39875</v>
      </c>
      <c r="D1303" s="6" t="s">
        <v>174</v>
      </c>
      <c r="E1303" s="8" t="s">
        <v>295</v>
      </c>
      <c r="F1303" s="9" t="s">
        <v>296</v>
      </c>
      <c r="G1303" s="9" t="s">
        <v>154</v>
      </c>
      <c r="H1303" s="9" t="s">
        <v>274</v>
      </c>
      <c r="I1303" s="6" t="s">
        <v>49</v>
      </c>
      <c r="J1303" s="6">
        <v>3</v>
      </c>
      <c r="K1303" s="6">
        <v>4</v>
      </c>
      <c r="L1303" s="6" t="s">
        <v>50</v>
      </c>
      <c r="M1303" s="6" t="s">
        <v>51</v>
      </c>
      <c r="N1303" s="6"/>
      <c r="O1303" s="6"/>
      <c r="P1303" s="10">
        <v>3</v>
      </c>
      <c r="Q1303" s="10" t="str">
        <f t="shared" si="101"/>
        <v>0-5</v>
      </c>
      <c r="R1303" s="6" t="s">
        <v>52</v>
      </c>
      <c r="S1303" s="6">
        <v>1</v>
      </c>
      <c r="T1303" t="s">
        <v>53</v>
      </c>
      <c r="U1303" t="s">
        <v>54</v>
      </c>
      <c r="V1303" t="s">
        <v>55</v>
      </c>
      <c r="W1303" t="s">
        <v>56</v>
      </c>
      <c r="X1303" s="6"/>
      <c r="Y1303" s="6" t="s">
        <v>57</v>
      </c>
      <c r="Z1303" s="6" t="s">
        <v>58</v>
      </c>
      <c r="AB1303" s="11">
        <v>6</v>
      </c>
      <c r="AC1303" s="11">
        <v>3</v>
      </c>
      <c r="AJ1303" s="12">
        <f t="shared" si="102"/>
        <v>10</v>
      </c>
      <c r="AL1303" s="13">
        <f t="shared" si="103"/>
        <v>9</v>
      </c>
      <c r="AM1303" s="14">
        <v>9.2999999999999992E-3</v>
      </c>
      <c r="AN1303" s="14">
        <v>3.07</v>
      </c>
      <c r="AO1303" s="13">
        <f t="shared" si="100"/>
        <v>10.926547260937623</v>
      </c>
      <c r="AQ1303" s="12">
        <f t="shared" si="104"/>
        <v>0.22500000000000001</v>
      </c>
      <c r="AT1303" s="23"/>
    </row>
    <row r="1304" spans="1:46" ht="12.75" customHeight="1" x14ac:dyDescent="0.2">
      <c r="A1304" s="6">
        <v>37</v>
      </c>
      <c r="B1304" s="6">
        <v>3</v>
      </c>
      <c r="C1304" s="7">
        <v>39875</v>
      </c>
      <c r="D1304" s="6" t="s">
        <v>174</v>
      </c>
      <c r="E1304" s="8" t="s">
        <v>295</v>
      </c>
      <c r="F1304" s="9" t="s">
        <v>296</v>
      </c>
      <c r="G1304" s="9" t="s">
        <v>154</v>
      </c>
      <c r="H1304" s="9" t="s">
        <v>274</v>
      </c>
      <c r="I1304" s="6" t="s">
        <v>49</v>
      </c>
      <c r="J1304" s="6">
        <v>3</v>
      </c>
      <c r="K1304" s="6">
        <v>4</v>
      </c>
      <c r="L1304" s="6" t="s">
        <v>50</v>
      </c>
      <c r="M1304" s="6" t="s">
        <v>51</v>
      </c>
      <c r="N1304" s="6"/>
      <c r="O1304" s="6"/>
      <c r="P1304" s="10">
        <v>3</v>
      </c>
      <c r="Q1304" s="10" t="str">
        <f t="shared" si="101"/>
        <v>0-5</v>
      </c>
      <c r="R1304" s="6" t="s">
        <v>52</v>
      </c>
      <c r="S1304" s="6">
        <v>2</v>
      </c>
      <c r="T1304" t="s">
        <v>140</v>
      </c>
      <c r="U1304" t="s">
        <v>66</v>
      </c>
      <c r="V1304" t="s">
        <v>119</v>
      </c>
      <c r="W1304" t="s">
        <v>56</v>
      </c>
      <c r="X1304" s="6"/>
      <c r="Y1304" s="6" t="s">
        <v>57</v>
      </c>
      <c r="Z1304" s="6" t="s">
        <v>61</v>
      </c>
      <c r="AC1304" s="11">
        <v>1</v>
      </c>
      <c r="AJ1304" s="12">
        <f t="shared" si="102"/>
        <v>15</v>
      </c>
      <c r="AK1304" s="14">
        <f>AJ1304/1.03416</f>
        <v>14.504525411928523</v>
      </c>
      <c r="AL1304" s="13">
        <f t="shared" si="103"/>
        <v>1</v>
      </c>
      <c r="AM1304" s="14">
        <v>2.2499999999999999E-2</v>
      </c>
      <c r="AN1304" s="14">
        <v>3</v>
      </c>
      <c r="AO1304" s="13">
        <f t="shared" si="100"/>
        <v>75.9375</v>
      </c>
      <c r="AQ1304" s="12">
        <f t="shared" si="104"/>
        <v>2.5000000000000001E-2</v>
      </c>
      <c r="AT1304" s="23"/>
    </row>
    <row r="1305" spans="1:46" ht="12.75" customHeight="1" x14ac:dyDescent="0.2">
      <c r="A1305" s="6">
        <v>37</v>
      </c>
      <c r="B1305" s="6">
        <v>3</v>
      </c>
      <c r="C1305" s="7">
        <v>39875</v>
      </c>
      <c r="D1305" s="6" t="s">
        <v>174</v>
      </c>
      <c r="E1305" s="8" t="s">
        <v>295</v>
      </c>
      <c r="F1305" s="9" t="s">
        <v>296</v>
      </c>
      <c r="G1305" s="9" t="s">
        <v>154</v>
      </c>
      <c r="H1305" s="9" t="s">
        <v>274</v>
      </c>
      <c r="I1305" s="6" t="s">
        <v>49</v>
      </c>
      <c r="J1305" s="6">
        <v>3</v>
      </c>
      <c r="K1305" s="6">
        <v>4</v>
      </c>
      <c r="L1305" s="6" t="s">
        <v>50</v>
      </c>
      <c r="M1305" s="6" t="s">
        <v>51</v>
      </c>
      <c r="N1305" s="6"/>
      <c r="O1305" s="6"/>
      <c r="P1305" s="10">
        <v>3</v>
      </c>
      <c r="Q1305" s="10" t="str">
        <f t="shared" si="101"/>
        <v>0-5</v>
      </c>
      <c r="R1305" s="6" t="s">
        <v>52</v>
      </c>
      <c r="S1305" s="6">
        <v>3</v>
      </c>
      <c r="T1305" t="s">
        <v>118</v>
      </c>
      <c r="U1305" t="s">
        <v>66</v>
      </c>
      <c r="V1305" t="s">
        <v>119</v>
      </c>
      <c r="W1305" t="s">
        <v>56</v>
      </c>
      <c r="X1305" s="6"/>
      <c r="Y1305" s="6" t="s">
        <v>57</v>
      </c>
      <c r="Z1305" s="6" t="s">
        <v>61</v>
      </c>
      <c r="AC1305" s="11">
        <v>1</v>
      </c>
      <c r="AJ1305" s="12">
        <f t="shared" si="102"/>
        <v>15</v>
      </c>
      <c r="AK1305" s="24">
        <f>AJ1305/1.1</f>
        <v>13.636363636363635</v>
      </c>
      <c r="AL1305" s="13">
        <f t="shared" si="103"/>
        <v>1</v>
      </c>
      <c r="AM1305" s="14">
        <v>2.5999999999999999E-2</v>
      </c>
      <c r="AN1305" s="14">
        <v>2.87</v>
      </c>
      <c r="AO1305" s="13">
        <f t="shared" si="100"/>
        <v>61.709959510213238</v>
      </c>
      <c r="AQ1305" s="12">
        <f t="shared" si="104"/>
        <v>2.5000000000000001E-2</v>
      </c>
      <c r="AT1305" s="23"/>
    </row>
    <row r="1306" spans="1:46" ht="12.75" customHeight="1" x14ac:dyDescent="0.2">
      <c r="A1306" s="6">
        <v>37</v>
      </c>
      <c r="B1306" s="6">
        <v>3</v>
      </c>
      <c r="C1306" s="7">
        <v>39875</v>
      </c>
      <c r="D1306" s="6" t="s">
        <v>174</v>
      </c>
      <c r="E1306" s="8" t="s">
        <v>295</v>
      </c>
      <c r="F1306" s="9" t="s">
        <v>296</v>
      </c>
      <c r="G1306" s="9" t="s">
        <v>154</v>
      </c>
      <c r="H1306" s="9" t="s">
        <v>274</v>
      </c>
      <c r="I1306" s="6" t="s">
        <v>49</v>
      </c>
      <c r="J1306" s="6">
        <v>3</v>
      </c>
      <c r="K1306" s="6">
        <v>4</v>
      </c>
      <c r="L1306" s="6" t="s">
        <v>50</v>
      </c>
      <c r="M1306" s="6" t="s">
        <v>51</v>
      </c>
      <c r="N1306" s="6"/>
      <c r="O1306" s="6"/>
      <c r="P1306" s="10">
        <v>3</v>
      </c>
      <c r="Q1306" s="10" t="str">
        <f t="shared" si="101"/>
        <v>0-5</v>
      </c>
      <c r="R1306" s="6" t="s">
        <v>52</v>
      </c>
      <c r="S1306" s="6">
        <v>4</v>
      </c>
      <c r="T1306" t="s">
        <v>161</v>
      </c>
      <c r="U1306" t="s">
        <v>162</v>
      </c>
      <c r="V1306" t="s">
        <v>163</v>
      </c>
      <c r="W1306" s="20" t="s">
        <v>56</v>
      </c>
      <c r="X1306" s="6"/>
      <c r="Y1306" s="10" t="s">
        <v>57</v>
      </c>
      <c r="Z1306" s="10" t="s">
        <v>61</v>
      </c>
      <c r="AB1306" s="11">
        <v>2</v>
      </c>
      <c r="AC1306" s="11">
        <v>3</v>
      </c>
      <c r="AJ1306" s="12">
        <f t="shared" si="102"/>
        <v>12</v>
      </c>
      <c r="AL1306" s="13">
        <f t="shared" si="103"/>
        <v>5</v>
      </c>
      <c r="AM1306" s="14">
        <v>1.9300000000000001E-2</v>
      </c>
      <c r="AN1306" s="14">
        <v>2.96</v>
      </c>
      <c r="AO1306" s="13">
        <f t="shared" si="100"/>
        <v>30.19491402110754</v>
      </c>
      <c r="AQ1306" s="12">
        <f t="shared" si="104"/>
        <v>0.125</v>
      </c>
      <c r="AT1306" s="23"/>
    </row>
    <row r="1307" spans="1:46" ht="12.75" customHeight="1" x14ac:dyDescent="0.2">
      <c r="A1307" s="6">
        <v>37</v>
      </c>
      <c r="B1307" s="6">
        <v>3</v>
      </c>
      <c r="C1307" s="7">
        <v>39875</v>
      </c>
      <c r="D1307" s="6" t="s">
        <v>174</v>
      </c>
      <c r="E1307" s="8" t="s">
        <v>295</v>
      </c>
      <c r="F1307" s="9" t="s">
        <v>296</v>
      </c>
      <c r="G1307" s="9" t="s">
        <v>154</v>
      </c>
      <c r="H1307" s="9" t="s">
        <v>274</v>
      </c>
      <c r="I1307" s="6" t="s">
        <v>49</v>
      </c>
      <c r="J1307" s="6">
        <v>3</v>
      </c>
      <c r="K1307" s="6">
        <v>4</v>
      </c>
      <c r="L1307" s="6" t="s">
        <v>50</v>
      </c>
      <c r="M1307" s="6" t="s">
        <v>51</v>
      </c>
      <c r="N1307" s="6"/>
      <c r="O1307" s="6"/>
      <c r="P1307" s="10">
        <v>3</v>
      </c>
      <c r="Q1307" s="10" t="str">
        <f t="shared" si="101"/>
        <v>0-5</v>
      </c>
      <c r="R1307" s="6" t="s">
        <v>52</v>
      </c>
      <c r="S1307" s="6">
        <v>5</v>
      </c>
      <c r="T1307" t="s">
        <v>164</v>
      </c>
      <c r="U1307" t="s">
        <v>162</v>
      </c>
      <c r="V1307" t="s">
        <v>163</v>
      </c>
      <c r="W1307" t="s">
        <v>56</v>
      </c>
      <c r="X1307" s="6"/>
      <c r="Y1307" s="10" t="s">
        <v>57</v>
      </c>
      <c r="Z1307" s="10" t="s">
        <v>61</v>
      </c>
      <c r="AA1307" s="11">
        <v>1</v>
      </c>
      <c r="AJ1307" s="12">
        <f t="shared" si="102"/>
        <v>2.5</v>
      </c>
      <c r="AL1307" s="13">
        <f t="shared" si="103"/>
        <v>1</v>
      </c>
      <c r="AM1307" s="14">
        <v>1.5599999999999999E-2</v>
      </c>
      <c r="AN1307" s="14">
        <v>3.13</v>
      </c>
      <c r="AO1307" s="13">
        <f t="shared" si="100"/>
        <v>0.27458501045858014</v>
      </c>
      <c r="AQ1307" s="12">
        <f t="shared" si="104"/>
        <v>2.5000000000000001E-2</v>
      </c>
      <c r="AT1307" s="23"/>
    </row>
    <row r="1308" spans="1:46" ht="12.75" customHeight="1" x14ac:dyDescent="0.2">
      <c r="A1308" s="6">
        <v>37</v>
      </c>
      <c r="B1308" s="6">
        <v>3</v>
      </c>
      <c r="C1308" s="7">
        <v>39875</v>
      </c>
      <c r="D1308" s="6" t="s">
        <v>174</v>
      </c>
      <c r="E1308" s="8" t="s">
        <v>295</v>
      </c>
      <c r="F1308" s="9" t="s">
        <v>296</v>
      </c>
      <c r="G1308" s="9" t="s">
        <v>154</v>
      </c>
      <c r="H1308" s="9" t="s">
        <v>274</v>
      </c>
      <c r="I1308" s="6" t="s">
        <v>49</v>
      </c>
      <c r="J1308" s="6">
        <v>3</v>
      </c>
      <c r="K1308" s="6">
        <v>4</v>
      </c>
      <c r="L1308" s="6" t="s">
        <v>50</v>
      </c>
      <c r="M1308" s="6" t="s">
        <v>51</v>
      </c>
      <c r="N1308" s="6"/>
      <c r="O1308" s="6"/>
      <c r="P1308" s="10">
        <v>3</v>
      </c>
      <c r="Q1308" s="10" t="str">
        <f t="shared" si="101"/>
        <v>0-5</v>
      </c>
      <c r="R1308" s="6" t="s">
        <v>52</v>
      </c>
      <c r="S1308" s="6">
        <v>6</v>
      </c>
      <c r="T1308" s="19" t="s">
        <v>85</v>
      </c>
      <c r="U1308" s="6" t="s">
        <v>54</v>
      </c>
      <c r="V1308" s="6" t="s">
        <v>86</v>
      </c>
      <c r="W1308" s="6" t="s">
        <v>56</v>
      </c>
      <c r="X1308" s="6"/>
      <c r="Y1308" s="6" t="s">
        <v>57</v>
      </c>
      <c r="Z1308" s="6" t="s">
        <v>61</v>
      </c>
      <c r="AA1308" s="11">
        <v>1</v>
      </c>
      <c r="AJ1308" s="12">
        <f t="shared" si="102"/>
        <v>2.5</v>
      </c>
      <c r="AL1308" s="13">
        <f t="shared" si="103"/>
        <v>1</v>
      </c>
      <c r="AM1308" s="14">
        <v>8.8999999999999999E-3</v>
      </c>
      <c r="AN1308" s="14">
        <v>3</v>
      </c>
      <c r="AO1308" s="13">
        <f t="shared" si="100"/>
        <v>0.13906250000000001</v>
      </c>
      <c r="AQ1308" s="12">
        <f t="shared" si="104"/>
        <v>2.5000000000000001E-2</v>
      </c>
      <c r="AT1308" s="23"/>
    </row>
    <row r="1309" spans="1:46" ht="12.75" customHeight="1" x14ac:dyDescent="0.2">
      <c r="A1309" s="6">
        <v>38</v>
      </c>
      <c r="B1309" s="6">
        <v>3</v>
      </c>
      <c r="C1309" s="7">
        <v>39875</v>
      </c>
      <c r="D1309" s="6" t="s">
        <v>174</v>
      </c>
      <c r="E1309" s="8" t="s">
        <v>295</v>
      </c>
      <c r="F1309" s="9" t="s">
        <v>296</v>
      </c>
      <c r="G1309" s="9" t="s">
        <v>154</v>
      </c>
      <c r="H1309" s="9" t="s">
        <v>274</v>
      </c>
      <c r="I1309" s="6" t="s">
        <v>49</v>
      </c>
      <c r="J1309" s="6">
        <v>3</v>
      </c>
      <c r="K1309" s="6">
        <v>5</v>
      </c>
      <c r="L1309" s="6" t="s">
        <v>50</v>
      </c>
      <c r="M1309" s="6" t="s">
        <v>51</v>
      </c>
      <c r="N1309" s="6"/>
      <c r="O1309" s="6"/>
      <c r="P1309" s="10">
        <v>3</v>
      </c>
      <c r="Q1309" s="10" t="str">
        <f t="shared" si="101"/>
        <v>0-5</v>
      </c>
      <c r="R1309" s="6" t="s">
        <v>52</v>
      </c>
      <c r="S1309" s="6">
        <v>1</v>
      </c>
      <c r="T1309" t="s">
        <v>161</v>
      </c>
      <c r="U1309" t="s">
        <v>162</v>
      </c>
      <c r="V1309" t="s">
        <v>163</v>
      </c>
      <c r="W1309" s="20" t="s">
        <v>56</v>
      </c>
      <c r="X1309" s="6"/>
      <c r="Y1309" s="10" t="s">
        <v>57</v>
      </c>
      <c r="Z1309" s="10" t="s">
        <v>61</v>
      </c>
      <c r="AC1309" s="11">
        <v>3</v>
      </c>
      <c r="AJ1309" s="12">
        <f t="shared" si="102"/>
        <v>15</v>
      </c>
      <c r="AL1309" s="13">
        <f t="shared" si="103"/>
        <v>3</v>
      </c>
      <c r="AM1309" s="14">
        <v>1.9300000000000001E-2</v>
      </c>
      <c r="AN1309" s="14">
        <v>2.96</v>
      </c>
      <c r="AO1309" s="13">
        <f t="shared" si="100"/>
        <v>58.450393035088091</v>
      </c>
      <c r="AQ1309" s="12">
        <f t="shared" si="104"/>
        <v>7.4999999999999997E-2</v>
      </c>
      <c r="AT1309" s="23"/>
    </row>
    <row r="1310" spans="1:46" ht="12.75" customHeight="1" x14ac:dyDescent="0.2">
      <c r="A1310" s="6">
        <v>38</v>
      </c>
      <c r="B1310" s="6">
        <v>3</v>
      </c>
      <c r="C1310" s="7">
        <v>39875</v>
      </c>
      <c r="D1310" s="6" t="s">
        <v>174</v>
      </c>
      <c r="E1310" s="8" t="s">
        <v>295</v>
      </c>
      <c r="F1310" s="9" t="s">
        <v>296</v>
      </c>
      <c r="G1310" s="9" t="s">
        <v>154</v>
      </c>
      <c r="H1310" s="9" t="s">
        <v>274</v>
      </c>
      <c r="I1310" s="6" t="s">
        <v>49</v>
      </c>
      <c r="J1310" s="6">
        <v>3</v>
      </c>
      <c r="K1310" s="6">
        <v>5</v>
      </c>
      <c r="L1310" s="6" t="s">
        <v>50</v>
      </c>
      <c r="M1310" s="6" t="s">
        <v>51</v>
      </c>
      <c r="N1310" s="6"/>
      <c r="O1310" s="6"/>
      <c r="P1310" s="10">
        <v>3</v>
      </c>
      <c r="Q1310" s="10" t="str">
        <f t="shared" si="101"/>
        <v>0-5</v>
      </c>
      <c r="R1310" s="6" t="s">
        <v>52</v>
      </c>
      <c r="S1310" s="6">
        <v>2</v>
      </c>
      <c r="T1310" t="s">
        <v>53</v>
      </c>
      <c r="U1310" t="s">
        <v>54</v>
      </c>
      <c r="V1310" t="s">
        <v>55</v>
      </c>
      <c r="W1310" t="s">
        <v>56</v>
      </c>
      <c r="X1310" s="6"/>
      <c r="Y1310" s="6" t="s">
        <v>57</v>
      </c>
      <c r="Z1310" s="6" t="s">
        <v>58</v>
      </c>
      <c r="AB1310" s="11">
        <v>2</v>
      </c>
      <c r="AC1310" s="11">
        <v>1</v>
      </c>
      <c r="AJ1310" s="12">
        <f t="shared" si="102"/>
        <v>10</v>
      </c>
      <c r="AL1310" s="13">
        <f t="shared" si="103"/>
        <v>3</v>
      </c>
      <c r="AM1310" s="14">
        <v>9.2999999999999992E-3</v>
      </c>
      <c r="AN1310" s="14">
        <v>3.07</v>
      </c>
      <c r="AO1310" s="13">
        <f t="shared" si="100"/>
        <v>10.926547260937623</v>
      </c>
      <c r="AQ1310" s="12">
        <f t="shared" si="104"/>
        <v>7.4999999999999997E-2</v>
      </c>
      <c r="AT1310" s="23"/>
    </row>
    <row r="1311" spans="1:46" ht="12.75" customHeight="1" x14ac:dyDescent="0.2">
      <c r="A1311" s="6">
        <v>38</v>
      </c>
      <c r="B1311" s="6">
        <v>3</v>
      </c>
      <c r="C1311" s="7">
        <v>39875</v>
      </c>
      <c r="D1311" s="6" t="s">
        <v>174</v>
      </c>
      <c r="E1311" s="8" t="s">
        <v>295</v>
      </c>
      <c r="F1311" s="9" t="s">
        <v>296</v>
      </c>
      <c r="G1311" s="9" t="s">
        <v>154</v>
      </c>
      <c r="H1311" s="9" t="s">
        <v>274</v>
      </c>
      <c r="I1311" s="6" t="s">
        <v>49</v>
      </c>
      <c r="J1311" s="6">
        <v>3</v>
      </c>
      <c r="K1311" s="6">
        <v>5</v>
      </c>
      <c r="L1311" s="6" t="s">
        <v>50</v>
      </c>
      <c r="M1311" s="6" t="s">
        <v>51</v>
      </c>
      <c r="N1311" s="6"/>
      <c r="O1311" s="6"/>
      <c r="P1311" s="10">
        <v>3</v>
      </c>
      <c r="Q1311" s="10" t="str">
        <f t="shared" si="101"/>
        <v>0-5</v>
      </c>
      <c r="R1311" s="6" t="s">
        <v>52</v>
      </c>
      <c r="S1311" s="6">
        <v>3</v>
      </c>
      <c r="T1311" t="s">
        <v>140</v>
      </c>
      <c r="U1311" t="s">
        <v>66</v>
      </c>
      <c r="V1311" t="s">
        <v>119</v>
      </c>
      <c r="W1311" t="s">
        <v>56</v>
      </c>
      <c r="X1311" s="6"/>
      <c r="Y1311" s="6" t="s">
        <v>57</v>
      </c>
      <c r="Z1311" s="6" t="s">
        <v>61</v>
      </c>
      <c r="AB1311" s="11">
        <v>1</v>
      </c>
      <c r="AJ1311" s="12">
        <f t="shared" si="102"/>
        <v>7.5</v>
      </c>
      <c r="AK1311" s="14">
        <f>AJ1311/1.03416</f>
        <v>7.2522627059642613</v>
      </c>
      <c r="AL1311" s="13">
        <f t="shared" si="103"/>
        <v>1</v>
      </c>
      <c r="AM1311" s="14">
        <v>2.4E-2</v>
      </c>
      <c r="AN1311" s="14">
        <v>2.93</v>
      </c>
      <c r="AO1311" s="13">
        <f t="shared" si="100"/>
        <v>8.7930743113443626</v>
      </c>
      <c r="AQ1311" s="12">
        <f t="shared" si="104"/>
        <v>2.5000000000000001E-2</v>
      </c>
      <c r="AT1311" s="23"/>
    </row>
    <row r="1312" spans="1:46" ht="12.75" customHeight="1" x14ac:dyDescent="0.2">
      <c r="A1312" s="6">
        <v>38</v>
      </c>
      <c r="B1312" s="6">
        <v>3</v>
      </c>
      <c r="C1312" s="7">
        <v>39875</v>
      </c>
      <c r="D1312" s="6" t="s">
        <v>174</v>
      </c>
      <c r="E1312" s="8" t="s">
        <v>295</v>
      </c>
      <c r="F1312" s="9" t="s">
        <v>296</v>
      </c>
      <c r="G1312" s="9" t="s">
        <v>154</v>
      </c>
      <c r="H1312" s="9" t="s">
        <v>274</v>
      </c>
      <c r="I1312" s="6" t="s">
        <v>49</v>
      </c>
      <c r="J1312" s="6">
        <v>3</v>
      </c>
      <c r="K1312" s="6">
        <v>5</v>
      </c>
      <c r="L1312" s="6" t="s">
        <v>50</v>
      </c>
      <c r="M1312" s="6" t="s">
        <v>51</v>
      </c>
      <c r="N1312" s="6"/>
      <c r="O1312" s="6"/>
      <c r="P1312" s="10">
        <v>3</v>
      </c>
      <c r="Q1312" s="10" t="str">
        <f t="shared" si="101"/>
        <v>0-5</v>
      </c>
      <c r="R1312" s="6" t="s">
        <v>52</v>
      </c>
      <c r="S1312" s="6">
        <v>4</v>
      </c>
      <c r="T1312" t="s">
        <v>164</v>
      </c>
      <c r="U1312" t="s">
        <v>162</v>
      </c>
      <c r="V1312" t="s">
        <v>163</v>
      </c>
      <c r="W1312" t="s">
        <v>56</v>
      </c>
      <c r="X1312" s="6"/>
      <c r="Y1312" s="10" t="s">
        <v>57</v>
      </c>
      <c r="Z1312" s="10" t="s">
        <v>61</v>
      </c>
      <c r="AA1312" s="11">
        <v>1</v>
      </c>
      <c r="AJ1312" s="12">
        <f t="shared" si="102"/>
        <v>2.5</v>
      </c>
      <c r="AL1312" s="13">
        <f t="shared" si="103"/>
        <v>1</v>
      </c>
      <c r="AM1312" s="14">
        <v>1.5599999999999999E-2</v>
      </c>
      <c r="AN1312" s="14">
        <v>3.13</v>
      </c>
      <c r="AO1312" s="13">
        <f t="shared" si="100"/>
        <v>0.27458501045858014</v>
      </c>
      <c r="AQ1312" s="12">
        <f t="shared" si="104"/>
        <v>2.5000000000000001E-2</v>
      </c>
      <c r="AT1312" s="23"/>
    </row>
    <row r="1313" spans="1:46" ht="12.75" customHeight="1" x14ac:dyDescent="0.2">
      <c r="A1313" s="6">
        <v>39</v>
      </c>
      <c r="B1313" s="6">
        <v>3</v>
      </c>
      <c r="C1313" s="7">
        <v>39875</v>
      </c>
      <c r="D1313" s="6" t="s">
        <v>174</v>
      </c>
      <c r="E1313" s="8" t="s">
        <v>295</v>
      </c>
      <c r="F1313" s="9" t="s">
        <v>296</v>
      </c>
      <c r="G1313" s="9" t="s">
        <v>154</v>
      </c>
      <c r="H1313" s="9" t="s">
        <v>274</v>
      </c>
      <c r="I1313" s="6" t="s">
        <v>49</v>
      </c>
      <c r="J1313" s="6">
        <v>3</v>
      </c>
      <c r="K1313" s="6">
        <v>6</v>
      </c>
      <c r="L1313" s="6" t="s">
        <v>50</v>
      </c>
      <c r="M1313" s="6" t="s">
        <v>51</v>
      </c>
      <c r="N1313" s="6"/>
      <c r="O1313" s="6"/>
      <c r="P1313" s="10">
        <v>3</v>
      </c>
      <c r="Q1313" s="10" t="str">
        <f t="shared" si="101"/>
        <v>0-5</v>
      </c>
      <c r="R1313" s="6" t="s">
        <v>52</v>
      </c>
      <c r="S1313" s="6">
        <v>1</v>
      </c>
      <c r="T1313" t="s">
        <v>53</v>
      </c>
      <c r="U1313" t="s">
        <v>54</v>
      </c>
      <c r="V1313" t="s">
        <v>55</v>
      </c>
      <c r="W1313" t="s">
        <v>56</v>
      </c>
      <c r="X1313" s="6"/>
      <c r="Y1313" s="6" t="s">
        <v>57</v>
      </c>
      <c r="Z1313" s="6" t="s">
        <v>58</v>
      </c>
      <c r="AB1313" s="11">
        <v>3</v>
      </c>
      <c r="AC1313" s="11">
        <v>6</v>
      </c>
      <c r="AJ1313" s="12">
        <f t="shared" si="102"/>
        <v>12.5</v>
      </c>
      <c r="AL1313" s="13">
        <f t="shared" si="103"/>
        <v>9</v>
      </c>
      <c r="AM1313" s="14">
        <v>9.2999999999999992E-3</v>
      </c>
      <c r="AN1313" s="14">
        <v>3.07</v>
      </c>
      <c r="AO1313" s="13">
        <f t="shared" si="100"/>
        <v>21.676875760595131</v>
      </c>
      <c r="AQ1313" s="12">
        <f t="shared" si="104"/>
        <v>0.22500000000000001</v>
      </c>
      <c r="AT1313" s="23"/>
    </row>
    <row r="1314" spans="1:46" ht="12.75" customHeight="1" x14ac:dyDescent="0.2">
      <c r="A1314" s="6">
        <v>39</v>
      </c>
      <c r="B1314" s="6">
        <v>3</v>
      </c>
      <c r="C1314" s="7">
        <v>39875</v>
      </c>
      <c r="D1314" s="6" t="s">
        <v>174</v>
      </c>
      <c r="E1314" s="8" t="s">
        <v>295</v>
      </c>
      <c r="F1314" s="9" t="s">
        <v>296</v>
      </c>
      <c r="G1314" s="9" t="s">
        <v>154</v>
      </c>
      <c r="H1314" s="9" t="s">
        <v>274</v>
      </c>
      <c r="I1314" s="6" t="s">
        <v>49</v>
      </c>
      <c r="J1314" s="6">
        <v>3</v>
      </c>
      <c r="K1314" s="6">
        <v>6</v>
      </c>
      <c r="L1314" s="6" t="s">
        <v>50</v>
      </c>
      <c r="M1314" s="6" t="s">
        <v>51</v>
      </c>
      <c r="N1314" s="6"/>
      <c r="O1314" s="6"/>
      <c r="P1314" s="10">
        <v>3</v>
      </c>
      <c r="Q1314" s="10" t="str">
        <f t="shared" si="101"/>
        <v>0-5</v>
      </c>
      <c r="R1314" s="6" t="s">
        <v>52</v>
      </c>
      <c r="S1314" s="6">
        <v>2</v>
      </c>
      <c r="T1314" s="19" t="s">
        <v>93</v>
      </c>
      <c r="U1314" s="6" t="s">
        <v>54</v>
      </c>
      <c r="V1314" s="6" t="s">
        <v>94</v>
      </c>
      <c r="W1314" s="6" t="s">
        <v>95</v>
      </c>
      <c r="X1314" s="6"/>
      <c r="Y1314" s="6" t="s">
        <v>57</v>
      </c>
      <c r="Z1314" s="6" t="s">
        <v>58</v>
      </c>
      <c r="AD1314" s="11">
        <v>1</v>
      </c>
      <c r="AJ1314" s="12">
        <f t="shared" si="102"/>
        <v>25</v>
      </c>
      <c r="AL1314" s="13">
        <f t="shared" si="103"/>
        <v>1</v>
      </c>
      <c r="AM1314" s="14">
        <v>7.9000000000000008E-3</v>
      </c>
      <c r="AN1314" s="14">
        <v>3.0760000000000001</v>
      </c>
      <c r="AO1314" s="13">
        <f t="shared" si="100"/>
        <v>157.64875958225977</v>
      </c>
      <c r="AQ1314" s="12">
        <f t="shared" si="104"/>
        <v>2.5000000000000001E-2</v>
      </c>
      <c r="AT1314" s="23"/>
    </row>
    <row r="1315" spans="1:46" ht="12.75" customHeight="1" x14ac:dyDescent="0.2">
      <c r="A1315" s="6">
        <v>39</v>
      </c>
      <c r="B1315" s="6">
        <v>3</v>
      </c>
      <c r="C1315" s="7">
        <v>39875</v>
      </c>
      <c r="D1315" s="6" t="s">
        <v>174</v>
      </c>
      <c r="E1315" s="8" t="s">
        <v>295</v>
      </c>
      <c r="F1315" s="9" t="s">
        <v>296</v>
      </c>
      <c r="G1315" s="9" t="s">
        <v>154</v>
      </c>
      <c r="H1315" s="9" t="s">
        <v>274</v>
      </c>
      <c r="I1315" s="6" t="s">
        <v>49</v>
      </c>
      <c r="J1315" s="6">
        <v>3</v>
      </c>
      <c r="K1315" s="6">
        <v>6</v>
      </c>
      <c r="L1315" s="6" t="s">
        <v>50</v>
      </c>
      <c r="M1315" s="6" t="s">
        <v>51</v>
      </c>
      <c r="N1315" s="6"/>
      <c r="O1315" s="6"/>
      <c r="P1315" s="10">
        <v>3</v>
      </c>
      <c r="Q1315" s="10" t="str">
        <f t="shared" si="101"/>
        <v>0-5</v>
      </c>
      <c r="R1315" s="6" t="s">
        <v>52</v>
      </c>
      <c r="S1315" s="6">
        <v>3</v>
      </c>
      <c r="T1315" t="s">
        <v>161</v>
      </c>
      <c r="U1315" t="s">
        <v>162</v>
      </c>
      <c r="V1315" t="s">
        <v>163</v>
      </c>
      <c r="W1315" s="20" t="s">
        <v>56</v>
      </c>
      <c r="X1315" s="6"/>
      <c r="Y1315" s="10" t="s">
        <v>57</v>
      </c>
      <c r="Z1315" s="10" t="s">
        <v>61</v>
      </c>
      <c r="AA1315" s="30"/>
      <c r="AB1315" s="30"/>
      <c r="AC1315" s="30">
        <v>2</v>
      </c>
      <c r="AD1315" s="30"/>
      <c r="AE1315" s="30"/>
      <c r="AF1315" s="30"/>
      <c r="AG1315" s="30"/>
      <c r="AH1315" s="30"/>
      <c r="AI1315" s="30"/>
      <c r="AJ1315" s="12">
        <f t="shared" si="102"/>
        <v>15</v>
      </c>
      <c r="AL1315" s="13">
        <f t="shared" si="103"/>
        <v>2</v>
      </c>
      <c r="AM1315" s="14">
        <v>1.9300000000000001E-2</v>
      </c>
      <c r="AN1315" s="14">
        <v>2.96</v>
      </c>
      <c r="AO1315" s="13">
        <f t="shared" si="100"/>
        <v>58.450393035088091</v>
      </c>
      <c r="AP1315" s="31"/>
      <c r="AQ1315" s="12">
        <f t="shared" si="104"/>
        <v>0.05</v>
      </c>
      <c r="AS1315" s="6"/>
      <c r="AT1315" s="23"/>
    </row>
    <row r="1316" spans="1:46" ht="12.75" customHeight="1" x14ac:dyDescent="0.2">
      <c r="A1316" s="6">
        <v>39</v>
      </c>
      <c r="B1316" s="6">
        <v>3</v>
      </c>
      <c r="C1316" s="7">
        <v>39875</v>
      </c>
      <c r="D1316" s="6" t="s">
        <v>174</v>
      </c>
      <c r="E1316" s="8" t="s">
        <v>295</v>
      </c>
      <c r="F1316" s="9" t="s">
        <v>296</v>
      </c>
      <c r="G1316" s="9" t="s">
        <v>154</v>
      </c>
      <c r="H1316" s="9" t="s">
        <v>274</v>
      </c>
      <c r="I1316" s="6" t="s">
        <v>49</v>
      </c>
      <c r="J1316" s="6">
        <v>3</v>
      </c>
      <c r="K1316" s="6">
        <v>6</v>
      </c>
      <c r="L1316" s="6" t="s">
        <v>50</v>
      </c>
      <c r="M1316" s="6" t="s">
        <v>51</v>
      </c>
      <c r="N1316" s="6"/>
      <c r="O1316" s="6"/>
      <c r="P1316" s="10">
        <v>3</v>
      </c>
      <c r="Q1316" s="10" t="str">
        <f t="shared" si="101"/>
        <v>0-5</v>
      </c>
      <c r="R1316" s="6" t="s">
        <v>52</v>
      </c>
      <c r="S1316" s="6">
        <v>4</v>
      </c>
      <c r="T1316" t="s">
        <v>118</v>
      </c>
      <c r="U1316" t="s">
        <v>66</v>
      </c>
      <c r="V1316" t="s">
        <v>119</v>
      </c>
      <c r="W1316" t="s">
        <v>56</v>
      </c>
      <c r="X1316" s="6"/>
      <c r="Y1316" s="6" t="s">
        <v>57</v>
      </c>
      <c r="Z1316" s="6" t="s">
        <v>61</v>
      </c>
      <c r="AA1316" s="30"/>
      <c r="AB1316" s="30"/>
      <c r="AC1316" s="30">
        <v>1</v>
      </c>
      <c r="AD1316" s="30"/>
      <c r="AE1316" s="30"/>
      <c r="AF1316" s="30"/>
      <c r="AG1316" s="30"/>
      <c r="AH1316" s="30"/>
      <c r="AI1316" s="30"/>
      <c r="AJ1316" s="12">
        <f t="shared" si="102"/>
        <v>15</v>
      </c>
      <c r="AK1316" s="24">
        <f>AJ1316/1.1</f>
        <v>13.636363636363635</v>
      </c>
      <c r="AL1316" s="13">
        <f t="shared" si="103"/>
        <v>1</v>
      </c>
      <c r="AM1316" s="14">
        <v>2.5999999999999999E-2</v>
      </c>
      <c r="AN1316" s="14">
        <v>2.87</v>
      </c>
      <c r="AO1316" s="13">
        <f t="shared" si="100"/>
        <v>61.709959510213238</v>
      </c>
      <c r="AP1316" s="31"/>
      <c r="AQ1316" s="12">
        <f t="shared" si="104"/>
        <v>2.5000000000000001E-2</v>
      </c>
      <c r="AS1316" s="6"/>
      <c r="AT1316" s="23"/>
    </row>
    <row r="1317" spans="1:46" ht="12.75" customHeight="1" x14ac:dyDescent="0.2">
      <c r="A1317" s="6">
        <v>40</v>
      </c>
      <c r="B1317" s="6">
        <v>3</v>
      </c>
      <c r="C1317" s="7">
        <v>39875</v>
      </c>
      <c r="D1317" s="6" t="s">
        <v>174</v>
      </c>
      <c r="E1317" s="8" t="s">
        <v>295</v>
      </c>
      <c r="F1317" s="9" t="s">
        <v>296</v>
      </c>
      <c r="G1317" s="9" t="s">
        <v>154</v>
      </c>
      <c r="H1317" s="9" t="s">
        <v>274</v>
      </c>
      <c r="I1317" s="6" t="s">
        <v>49</v>
      </c>
      <c r="J1317" s="6">
        <v>3</v>
      </c>
      <c r="K1317" s="6">
        <v>7</v>
      </c>
      <c r="L1317" s="6" t="s">
        <v>50</v>
      </c>
      <c r="M1317" s="6" t="s">
        <v>51</v>
      </c>
      <c r="N1317" s="6"/>
      <c r="O1317" s="6"/>
      <c r="P1317" s="10">
        <v>3</v>
      </c>
      <c r="Q1317" s="10" t="str">
        <f t="shared" si="101"/>
        <v>0-5</v>
      </c>
      <c r="R1317" s="6" t="s">
        <v>52</v>
      </c>
      <c r="S1317" s="6">
        <v>1</v>
      </c>
      <c r="T1317" s="19" t="s">
        <v>93</v>
      </c>
      <c r="U1317" s="6" t="s">
        <v>54</v>
      </c>
      <c r="V1317" s="6" t="s">
        <v>94</v>
      </c>
      <c r="W1317" s="6" t="s">
        <v>95</v>
      </c>
      <c r="X1317" s="6"/>
      <c r="Y1317" s="6" t="s">
        <v>57</v>
      </c>
      <c r="Z1317" s="6" t="s">
        <v>58</v>
      </c>
      <c r="AD1317" s="11">
        <v>1</v>
      </c>
      <c r="AJ1317" s="12">
        <f t="shared" si="102"/>
        <v>25</v>
      </c>
      <c r="AL1317" s="13">
        <f t="shared" si="103"/>
        <v>1</v>
      </c>
      <c r="AM1317" s="14">
        <v>7.9000000000000008E-3</v>
      </c>
      <c r="AN1317" s="14">
        <v>3.0760000000000001</v>
      </c>
      <c r="AO1317" s="13">
        <f t="shared" si="100"/>
        <v>157.64875958225977</v>
      </c>
      <c r="AQ1317" s="12">
        <f t="shared" si="104"/>
        <v>2.5000000000000001E-2</v>
      </c>
      <c r="AT1317" s="23"/>
    </row>
    <row r="1318" spans="1:46" ht="12.75" customHeight="1" x14ac:dyDescent="0.2">
      <c r="A1318" s="6">
        <v>40</v>
      </c>
      <c r="B1318" s="6">
        <v>3</v>
      </c>
      <c r="C1318" s="7">
        <v>39875</v>
      </c>
      <c r="D1318" s="6" t="s">
        <v>174</v>
      </c>
      <c r="E1318" s="8" t="s">
        <v>295</v>
      </c>
      <c r="F1318" s="9" t="s">
        <v>296</v>
      </c>
      <c r="G1318" s="9" t="s">
        <v>154</v>
      </c>
      <c r="H1318" s="9" t="s">
        <v>274</v>
      </c>
      <c r="I1318" s="6" t="s">
        <v>49</v>
      </c>
      <c r="J1318" s="6">
        <v>3</v>
      </c>
      <c r="K1318" s="6">
        <v>7</v>
      </c>
      <c r="L1318" s="6" t="s">
        <v>50</v>
      </c>
      <c r="M1318" s="6" t="s">
        <v>51</v>
      </c>
      <c r="N1318" s="6"/>
      <c r="O1318" s="6"/>
      <c r="P1318" s="10">
        <v>3</v>
      </c>
      <c r="Q1318" s="10" t="str">
        <f t="shared" si="101"/>
        <v>0-5</v>
      </c>
      <c r="R1318" s="6" t="s">
        <v>52</v>
      </c>
      <c r="S1318" s="6">
        <v>2</v>
      </c>
      <c r="T1318" t="s">
        <v>161</v>
      </c>
      <c r="U1318" t="s">
        <v>162</v>
      </c>
      <c r="V1318" t="s">
        <v>163</v>
      </c>
      <c r="W1318" s="20" t="s">
        <v>56</v>
      </c>
      <c r="X1318" s="6"/>
      <c r="Y1318" s="10" t="s">
        <v>57</v>
      </c>
      <c r="Z1318" s="10" t="s">
        <v>61</v>
      </c>
      <c r="AC1318" s="11">
        <v>2</v>
      </c>
      <c r="AJ1318" s="12">
        <f t="shared" si="102"/>
        <v>15</v>
      </c>
      <c r="AL1318" s="13">
        <f t="shared" si="103"/>
        <v>2</v>
      </c>
      <c r="AM1318" s="14">
        <v>1.9300000000000001E-2</v>
      </c>
      <c r="AN1318" s="14">
        <v>2.96</v>
      </c>
      <c r="AO1318" s="13">
        <f t="shared" ref="AO1318:AO1381" si="105">AM1318*(AJ1318^AN1318)</f>
        <v>58.450393035088091</v>
      </c>
      <c r="AQ1318" s="12">
        <f t="shared" si="104"/>
        <v>0.05</v>
      </c>
      <c r="AT1318" s="23"/>
    </row>
    <row r="1319" spans="1:46" ht="12.75" customHeight="1" x14ac:dyDescent="0.2">
      <c r="A1319" s="6">
        <v>40</v>
      </c>
      <c r="B1319" s="6">
        <v>3</v>
      </c>
      <c r="C1319" s="7">
        <v>39875</v>
      </c>
      <c r="D1319" s="6" t="s">
        <v>174</v>
      </c>
      <c r="E1319" s="8" t="s">
        <v>295</v>
      </c>
      <c r="F1319" s="9" t="s">
        <v>296</v>
      </c>
      <c r="G1319" s="9" t="s">
        <v>154</v>
      </c>
      <c r="H1319" s="9" t="s">
        <v>274</v>
      </c>
      <c r="I1319" s="6" t="s">
        <v>49</v>
      </c>
      <c r="J1319" s="6">
        <v>3</v>
      </c>
      <c r="K1319" s="6">
        <v>7</v>
      </c>
      <c r="L1319" s="6" t="s">
        <v>50</v>
      </c>
      <c r="M1319" s="6" t="s">
        <v>51</v>
      </c>
      <c r="N1319" s="6"/>
      <c r="O1319" s="6"/>
      <c r="P1319" s="10">
        <v>3</v>
      </c>
      <c r="Q1319" s="10" t="str">
        <f t="shared" si="101"/>
        <v>0-5</v>
      </c>
      <c r="R1319" s="6" t="s">
        <v>52</v>
      </c>
      <c r="S1319" s="6">
        <v>3</v>
      </c>
      <c r="T1319" t="s">
        <v>118</v>
      </c>
      <c r="U1319" t="s">
        <v>66</v>
      </c>
      <c r="V1319" t="s">
        <v>119</v>
      </c>
      <c r="W1319" t="s">
        <v>56</v>
      </c>
      <c r="X1319" s="6"/>
      <c r="Y1319" s="6" t="s">
        <v>57</v>
      </c>
      <c r="Z1319" s="6" t="s">
        <v>61</v>
      </c>
      <c r="AA1319" s="11">
        <v>1</v>
      </c>
      <c r="AJ1319" s="12">
        <f t="shared" si="102"/>
        <v>2.5</v>
      </c>
      <c r="AL1319" s="13">
        <f t="shared" si="103"/>
        <v>1</v>
      </c>
      <c r="AM1319" s="14">
        <v>2.5999999999999999E-2</v>
      </c>
      <c r="AN1319" s="14">
        <v>2.87</v>
      </c>
      <c r="AO1319" s="13">
        <f t="shared" si="105"/>
        <v>0.3606294361612184</v>
      </c>
      <c r="AQ1319" s="12">
        <f t="shared" si="104"/>
        <v>2.5000000000000001E-2</v>
      </c>
      <c r="AT1319" s="23"/>
    </row>
    <row r="1320" spans="1:46" ht="12.75" customHeight="1" x14ac:dyDescent="0.2">
      <c r="A1320" s="6">
        <v>40</v>
      </c>
      <c r="B1320" s="6">
        <v>3</v>
      </c>
      <c r="C1320" s="7">
        <v>39875</v>
      </c>
      <c r="D1320" s="6" t="s">
        <v>174</v>
      </c>
      <c r="E1320" s="8" t="s">
        <v>295</v>
      </c>
      <c r="F1320" s="9" t="s">
        <v>296</v>
      </c>
      <c r="G1320" s="9" t="s">
        <v>154</v>
      </c>
      <c r="H1320" s="9" t="s">
        <v>274</v>
      </c>
      <c r="I1320" s="6" t="s">
        <v>49</v>
      </c>
      <c r="J1320" s="6">
        <v>3</v>
      </c>
      <c r="K1320" s="6">
        <v>7</v>
      </c>
      <c r="L1320" s="6" t="s">
        <v>50</v>
      </c>
      <c r="M1320" s="6" t="s">
        <v>51</v>
      </c>
      <c r="N1320" s="6"/>
      <c r="O1320" s="6"/>
      <c r="P1320" s="10">
        <v>3</v>
      </c>
      <c r="Q1320" s="10" t="str">
        <f t="shared" si="101"/>
        <v>0-5</v>
      </c>
      <c r="R1320" s="6" t="s">
        <v>52</v>
      </c>
      <c r="S1320" s="6">
        <v>4</v>
      </c>
      <c r="T1320" t="s">
        <v>53</v>
      </c>
      <c r="U1320" t="s">
        <v>54</v>
      </c>
      <c r="V1320" t="s">
        <v>55</v>
      </c>
      <c r="W1320" t="s">
        <v>56</v>
      </c>
      <c r="X1320" s="6"/>
      <c r="Y1320" s="6" t="s">
        <v>57</v>
      </c>
      <c r="Z1320" s="6" t="s">
        <v>58</v>
      </c>
      <c r="AB1320" s="11">
        <v>1</v>
      </c>
      <c r="AC1320" s="11">
        <v>5</v>
      </c>
      <c r="AJ1320" s="12">
        <f t="shared" si="102"/>
        <v>13.75</v>
      </c>
      <c r="AL1320" s="13">
        <f t="shared" si="103"/>
        <v>6</v>
      </c>
      <c r="AM1320" s="14">
        <v>9.2999999999999992E-3</v>
      </c>
      <c r="AN1320" s="14">
        <v>3.07</v>
      </c>
      <c r="AO1320" s="13">
        <f t="shared" si="105"/>
        <v>29.045056921232643</v>
      </c>
      <c r="AQ1320" s="12">
        <f t="shared" si="104"/>
        <v>0.15</v>
      </c>
      <c r="AT1320" s="23"/>
    </row>
    <row r="1321" spans="1:46" ht="12.75" customHeight="1" x14ac:dyDescent="0.2">
      <c r="A1321" s="6">
        <v>40</v>
      </c>
      <c r="B1321" s="6">
        <v>3</v>
      </c>
      <c r="C1321" s="7">
        <v>39875</v>
      </c>
      <c r="D1321" s="6" t="s">
        <v>174</v>
      </c>
      <c r="E1321" s="8" t="s">
        <v>295</v>
      </c>
      <c r="F1321" s="9" t="s">
        <v>296</v>
      </c>
      <c r="G1321" s="9" t="s">
        <v>154</v>
      </c>
      <c r="H1321" s="9" t="s">
        <v>274</v>
      </c>
      <c r="I1321" s="6" t="s">
        <v>49</v>
      </c>
      <c r="J1321" s="6">
        <v>3</v>
      </c>
      <c r="K1321" s="6">
        <v>7</v>
      </c>
      <c r="L1321" s="6" t="s">
        <v>50</v>
      </c>
      <c r="M1321" s="6" t="s">
        <v>51</v>
      </c>
      <c r="N1321" s="6"/>
      <c r="O1321" s="6"/>
      <c r="P1321" s="10">
        <v>3</v>
      </c>
      <c r="Q1321" s="10" t="str">
        <f t="shared" si="101"/>
        <v>0-5</v>
      </c>
      <c r="R1321" s="6" t="s">
        <v>52</v>
      </c>
      <c r="S1321" s="6">
        <v>5</v>
      </c>
      <c r="T1321" t="s">
        <v>164</v>
      </c>
      <c r="U1321" t="s">
        <v>162</v>
      </c>
      <c r="V1321" t="s">
        <v>163</v>
      </c>
      <c r="W1321" t="s">
        <v>56</v>
      </c>
      <c r="X1321" s="10"/>
      <c r="Y1321" s="10" t="s">
        <v>57</v>
      </c>
      <c r="Z1321" s="10" t="s">
        <v>61</v>
      </c>
      <c r="AA1321" s="11">
        <v>1</v>
      </c>
      <c r="AJ1321" s="12">
        <f t="shared" si="102"/>
        <v>2.5</v>
      </c>
      <c r="AL1321" s="13">
        <f t="shared" si="103"/>
        <v>1</v>
      </c>
      <c r="AM1321" s="14">
        <v>1.5599999999999999E-2</v>
      </c>
      <c r="AN1321" s="14">
        <v>3.13</v>
      </c>
      <c r="AO1321" s="13">
        <f t="shared" si="105"/>
        <v>0.27458501045858014</v>
      </c>
      <c r="AQ1321" s="12">
        <f t="shared" si="104"/>
        <v>2.5000000000000001E-2</v>
      </c>
      <c r="AT1321" s="23"/>
    </row>
    <row r="1322" spans="1:46" ht="12.75" customHeight="1" x14ac:dyDescent="0.2">
      <c r="A1322" s="6">
        <v>41</v>
      </c>
      <c r="B1322" s="6">
        <v>3</v>
      </c>
      <c r="C1322" s="7">
        <v>39875</v>
      </c>
      <c r="D1322" s="6" t="s">
        <v>174</v>
      </c>
      <c r="E1322" s="8" t="s">
        <v>295</v>
      </c>
      <c r="F1322" s="9" t="s">
        <v>296</v>
      </c>
      <c r="G1322" s="9" t="s">
        <v>154</v>
      </c>
      <c r="H1322" s="9" t="s">
        <v>274</v>
      </c>
      <c r="I1322" s="6" t="s">
        <v>49</v>
      </c>
      <c r="J1322" s="6">
        <v>3</v>
      </c>
      <c r="K1322" s="6">
        <v>8</v>
      </c>
      <c r="L1322" s="6" t="s">
        <v>50</v>
      </c>
      <c r="M1322" s="6" t="s">
        <v>51</v>
      </c>
      <c r="N1322" s="6"/>
      <c r="O1322" s="6"/>
      <c r="P1322" s="10">
        <v>3</v>
      </c>
      <c r="Q1322" s="10" t="str">
        <f t="shared" si="101"/>
        <v>0-5</v>
      </c>
      <c r="R1322" s="6" t="s">
        <v>52</v>
      </c>
      <c r="S1322" s="6">
        <v>1</v>
      </c>
      <c r="T1322" t="s">
        <v>164</v>
      </c>
      <c r="U1322" t="s">
        <v>162</v>
      </c>
      <c r="V1322" t="s">
        <v>163</v>
      </c>
      <c r="W1322" t="s">
        <v>56</v>
      </c>
      <c r="X1322" s="10"/>
      <c r="Y1322" s="10" t="s">
        <v>57</v>
      </c>
      <c r="Z1322" s="10" t="s">
        <v>61</v>
      </c>
      <c r="AA1322" s="11">
        <v>1</v>
      </c>
      <c r="AJ1322" s="12">
        <f t="shared" si="102"/>
        <v>2.5</v>
      </c>
      <c r="AL1322" s="13">
        <f t="shared" si="103"/>
        <v>1</v>
      </c>
      <c r="AM1322" s="14">
        <v>1.5599999999999999E-2</v>
      </c>
      <c r="AN1322" s="14">
        <v>3.13</v>
      </c>
      <c r="AO1322" s="13">
        <f t="shared" si="105"/>
        <v>0.27458501045858014</v>
      </c>
      <c r="AQ1322" s="12">
        <f t="shared" si="104"/>
        <v>2.5000000000000001E-2</v>
      </c>
      <c r="AT1322" s="23"/>
    </row>
    <row r="1323" spans="1:46" ht="12.75" customHeight="1" x14ac:dyDescent="0.2">
      <c r="A1323" s="6">
        <v>41</v>
      </c>
      <c r="B1323" s="6">
        <v>3</v>
      </c>
      <c r="C1323" s="7">
        <v>39875</v>
      </c>
      <c r="D1323" s="6" t="s">
        <v>174</v>
      </c>
      <c r="E1323" s="8" t="s">
        <v>295</v>
      </c>
      <c r="F1323" s="9" t="s">
        <v>296</v>
      </c>
      <c r="G1323" s="9" t="s">
        <v>154</v>
      </c>
      <c r="H1323" s="9" t="s">
        <v>274</v>
      </c>
      <c r="I1323" s="6" t="s">
        <v>49</v>
      </c>
      <c r="J1323" s="6">
        <v>3</v>
      </c>
      <c r="K1323" s="6">
        <v>8</v>
      </c>
      <c r="L1323" s="6" t="s">
        <v>50</v>
      </c>
      <c r="M1323" s="6" t="s">
        <v>51</v>
      </c>
      <c r="N1323" s="6"/>
      <c r="O1323" s="6"/>
      <c r="P1323" s="10">
        <v>3</v>
      </c>
      <c r="Q1323" s="10" t="str">
        <f t="shared" si="101"/>
        <v>0-5</v>
      </c>
      <c r="R1323" s="6" t="s">
        <v>52</v>
      </c>
      <c r="S1323" s="6">
        <v>2</v>
      </c>
      <c r="T1323" t="s">
        <v>53</v>
      </c>
      <c r="U1323" t="s">
        <v>54</v>
      </c>
      <c r="V1323" t="s">
        <v>55</v>
      </c>
      <c r="W1323" t="s">
        <v>56</v>
      </c>
      <c r="X1323" s="6"/>
      <c r="Y1323" s="6" t="s">
        <v>57</v>
      </c>
      <c r="Z1323" s="6" t="s">
        <v>58</v>
      </c>
      <c r="AA1323" s="11">
        <v>1</v>
      </c>
      <c r="AB1323" s="11">
        <v>2</v>
      </c>
      <c r="AC1323" s="11">
        <v>4</v>
      </c>
      <c r="AJ1323" s="12">
        <f t="shared" si="102"/>
        <v>11.071428571428571</v>
      </c>
      <c r="AL1323" s="13">
        <f t="shared" si="103"/>
        <v>7</v>
      </c>
      <c r="AM1323" s="14">
        <v>9.2999999999999992E-3</v>
      </c>
      <c r="AN1323" s="14">
        <v>3.07</v>
      </c>
      <c r="AO1323" s="13">
        <f t="shared" si="105"/>
        <v>14.934414208997492</v>
      </c>
      <c r="AQ1323" s="12">
        <f t="shared" si="104"/>
        <v>0.17499999999999999</v>
      </c>
      <c r="AT1323" s="23"/>
    </row>
    <row r="1324" spans="1:46" ht="12.75" customHeight="1" x14ac:dyDescent="0.2">
      <c r="A1324" s="6">
        <v>41</v>
      </c>
      <c r="B1324" s="6">
        <v>3</v>
      </c>
      <c r="C1324" s="7">
        <v>39875</v>
      </c>
      <c r="D1324" s="6" t="s">
        <v>174</v>
      </c>
      <c r="E1324" s="8" t="s">
        <v>295</v>
      </c>
      <c r="F1324" s="9" t="s">
        <v>296</v>
      </c>
      <c r="G1324" s="9" t="s">
        <v>154</v>
      </c>
      <c r="H1324" s="9" t="s">
        <v>274</v>
      </c>
      <c r="I1324" s="6" t="s">
        <v>49</v>
      </c>
      <c r="J1324" s="6">
        <v>3</v>
      </c>
      <c r="K1324" s="6">
        <v>8</v>
      </c>
      <c r="L1324" s="6" t="s">
        <v>50</v>
      </c>
      <c r="M1324" s="6" t="s">
        <v>51</v>
      </c>
      <c r="N1324" s="6"/>
      <c r="O1324" s="6"/>
      <c r="P1324" s="10">
        <v>3</v>
      </c>
      <c r="Q1324" s="10" t="str">
        <f t="shared" si="101"/>
        <v>0-5</v>
      </c>
      <c r="R1324" s="6" t="s">
        <v>52</v>
      </c>
      <c r="S1324" s="6">
        <v>3</v>
      </c>
      <c r="T1324" t="s">
        <v>161</v>
      </c>
      <c r="U1324" t="s">
        <v>162</v>
      </c>
      <c r="V1324" t="s">
        <v>163</v>
      </c>
      <c r="W1324" s="20" t="s">
        <v>56</v>
      </c>
      <c r="X1324" s="6"/>
      <c r="Y1324" s="10" t="s">
        <v>57</v>
      </c>
      <c r="Z1324" s="10" t="s">
        <v>61</v>
      </c>
      <c r="AB1324" s="11">
        <v>4</v>
      </c>
      <c r="AJ1324" s="12">
        <f t="shared" si="102"/>
        <v>7.5</v>
      </c>
      <c r="AL1324" s="13">
        <f t="shared" si="103"/>
        <v>4</v>
      </c>
      <c r="AM1324" s="14">
        <v>1.9300000000000001E-2</v>
      </c>
      <c r="AN1324" s="14">
        <v>2.96</v>
      </c>
      <c r="AO1324" s="13">
        <f t="shared" si="105"/>
        <v>7.5117071566069322</v>
      </c>
      <c r="AQ1324" s="12">
        <f t="shared" si="104"/>
        <v>0.1</v>
      </c>
      <c r="AT1324" s="23"/>
    </row>
    <row r="1325" spans="1:46" ht="12.75" customHeight="1" x14ac:dyDescent="0.2">
      <c r="A1325" s="6">
        <v>41</v>
      </c>
      <c r="B1325" s="6">
        <v>3</v>
      </c>
      <c r="C1325" s="7">
        <v>39875</v>
      </c>
      <c r="D1325" s="6" t="s">
        <v>174</v>
      </c>
      <c r="E1325" s="8" t="s">
        <v>295</v>
      </c>
      <c r="F1325" s="9" t="s">
        <v>296</v>
      </c>
      <c r="G1325" s="9" t="s">
        <v>154</v>
      </c>
      <c r="H1325" s="9" t="s">
        <v>274</v>
      </c>
      <c r="I1325" s="6" t="s">
        <v>49</v>
      </c>
      <c r="J1325" s="6">
        <v>3</v>
      </c>
      <c r="K1325" s="6">
        <v>8</v>
      </c>
      <c r="L1325" s="6" t="s">
        <v>50</v>
      </c>
      <c r="M1325" s="6" t="s">
        <v>51</v>
      </c>
      <c r="N1325" s="6"/>
      <c r="O1325" s="6"/>
      <c r="P1325" s="10">
        <v>3</v>
      </c>
      <c r="Q1325" s="10" t="str">
        <f t="shared" si="101"/>
        <v>0-5</v>
      </c>
      <c r="R1325" s="6" t="s">
        <v>52</v>
      </c>
      <c r="S1325" s="6">
        <v>4</v>
      </c>
      <c r="T1325" t="s">
        <v>165</v>
      </c>
      <c r="U1325" s="10" t="s">
        <v>54</v>
      </c>
      <c r="V1325" s="10" t="s">
        <v>86</v>
      </c>
      <c r="W1325" s="10" t="s">
        <v>56</v>
      </c>
      <c r="X1325" s="6"/>
      <c r="Y1325" s="6" t="s">
        <v>57</v>
      </c>
      <c r="Z1325" s="6" t="s">
        <v>61</v>
      </c>
      <c r="AC1325" s="11">
        <v>1</v>
      </c>
      <c r="AJ1325" s="12">
        <f t="shared" si="102"/>
        <v>15</v>
      </c>
      <c r="AL1325" s="13">
        <f t="shared" si="103"/>
        <v>1</v>
      </c>
      <c r="AM1325" s="14">
        <v>8.3999999999999995E-3</v>
      </c>
      <c r="AN1325" s="14">
        <v>3.2</v>
      </c>
      <c r="AO1325" s="13">
        <f t="shared" si="105"/>
        <v>48.727184147105021</v>
      </c>
      <c r="AQ1325" s="12">
        <f t="shared" si="104"/>
        <v>2.5000000000000001E-2</v>
      </c>
      <c r="AT1325" s="23"/>
    </row>
    <row r="1326" spans="1:46" ht="12.75" customHeight="1" x14ac:dyDescent="0.2">
      <c r="A1326" s="6">
        <v>41</v>
      </c>
      <c r="B1326" s="6">
        <v>3</v>
      </c>
      <c r="C1326" s="7">
        <v>39875</v>
      </c>
      <c r="D1326" s="6" t="s">
        <v>174</v>
      </c>
      <c r="E1326" s="8" t="s">
        <v>295</v>
      </c>
      <c r="F1326" s="9" t="s">
        <v>296</v>
      </c>
      <c r="G1326" s="9" t="s">
        <v>154</v>
      </c>
      <c r="H1326" s="9" t="s">
        <v>274</v>
      </c>
      <c r="I1326" s="6" t="s">
        <v>49</v>
      </c>
      <c r="J1326" s="6">
        <v>3</v>
      </c>
      <c r="K1326" s="6">
        <v>8</v>
      </c>
      <c r="L1326" s="6" t="s">
        <v>50</v>
      </c>
      <c r="M1326" s="6" t="s">
        <v>51</v>
      </c>
      <c r="N1326" s="6"/>
      <c r="O1326" s="6"/>
      <c r="P1326" s="10">
        <v>3</v>
      </c>
      <c r="Q1326" s="10" t="str">
        <f t="shared" si="101"/>
        <v>0-5</v>
      </c>
      <c r="R1326" s="6" t="s">
        <v>52</v>
      </c>
      <c r="S1326" s="6">
        <v>5</v>
      </c>
      <c r="T1326" t="s">
        <v>118</v>
      </c>
      <c r="U1326" t="s">
        <v>66</v>
      </c>
      <c r="V1326" t="s">
        <v>119</v>
      </c>
      <c r="W1326" t="s">
        <v>56</v>
      </c>
      <c r="X1326" s="6"/>
      <c r="Y1326" s="6" t="s">
        <v>57</v>
      </c>
      <c r="Z1326" s="6" t="s">
        <v>61</v>
      </c>
      <c r="AA1326" s="11">
        <v>1</v>
      </c>
      <c r="AC1326" s="11">
        <v>3</v>
      </c>
      <c r="AJ1326" s="12">
        <f t="shared" si="102"/>
        <v>11.875</v>
      </c>
      <c r="AL1326" s="13">
        <f t="shared" si="103"/>
        <v>4</v>
      </c>
      <c r="AM1326" s="14">
        <v>2.5999999999999999E-2</v>
      </c>
      <c r="AN1326" s="14">
        <v>2.87</v>
      </c>
      <c r="AO1326" s="13">
        <f t="shared" si="105"/>
        <v>31.562531760608241</v>
      </c>
      <c r="AQ1326" s="12">
        <f t="shared" si="104"/>
        <v>0.1</v>
      </c>
      <c r="AT1326" s="23"/>
    </row>
    <row r="1327" spans="1:46" ht="12.75" customHeight="1" x14ac:dyDescent="0.2">
      <c r="A1327" s="6">
        <v>41</v>
      </c>
      <c r="B1327" s="6">
        <v>3</v>
      </c>
      <c r="C1327" s="7">
        <v>39875</v>
      </c>
      <c r="D1327" s="6" t="s">
        <v>174</v>
      </c>
      <c r="E1327" s="8" t="s">
        <v>295</v>
      </c>
      <c r="F1327" s="9" t="s">
        <v>296</v>
      </c>
      <c r="G1327" s="9" t="s">
        <v>154</v>
      </c>
      <c r="H1327" s="9" t="s">
        <v>274</v>
      </c>
      <c r="I1327" s="6" t="s">
        <v>49</v>
      </c>
      <c r="J1327" s="6">
        <v>3</v>
      </c>
      <c r="K1327" s="6">
        <v>8</v>
      </c>
      <c r="L1327" s="6" t="s">
        <v>50</v>
      </c>
      <c r="M1327" s="6" t="s">
        <v>51</v>
      </c>
      <c r="N1327" s="6"/>
      <c r="O1327" s="6"/>
      <c r="P1327" s="10">
        <v>3</v>
      </c>
      <c r="Q1327" s="10" t="str">
        <f t="shared" si="101"/>
        <v>0-5</v>
      </c>
      <c r="R1327" s="6" t="s">
        <v>52</v>
      </c>
      <c r="S1327" s="6">
        <v>6</v>
      </c>
      <c r="T1327" t="s">
        <v>140</v>
      </c>
      <c r="U1327" t="s">
        <v>66</v>
      </c>
      <c r="V1327" t="s">
        <v>119</v>
      </c>
      <c r="W1327" t="s">
        <v>56</v>
      </c>
      <c r="X1327" s="6"/>
      <c r="Y1327" s="6" t="s">
        <v>57</v>
      </c>
      <c r="Z1327" s="6" t="s">
        <v>61</v>
      </c>
      <c r="AC1327" s="11">
        <v>5</v>
      </c>
      <c r="AJ1327" s="12">
        <f t="shared" si="102"/>
        <v>15</v>
      </c>
      <c r="AK1327" s="14">
        <f>AJ1327/1.03416</f>
        <v>14.504525411928523</v>
      </c>
      <c r="AL1327" s="13">
        <f t="shared" si="103"/>
        <v>5</v>
      </c>
      <c r="AM1327" s="14">
        <v>2.2499999999999999E-2</v>
      </c>
      <c r="AN1327" s="14">
        <v>3</v>
      </c>
      <c r="AO1327" s="13">
        <f t="shared" si="105"/>
        <v>75.9375</v>
      </c>
      <c r="AQ1327" s="12">
        <f t="shared" si="104"/>
        <v>0.125</v>
      </c>
      <c r="AT1327" s="23"/>
    </row>
    <row r="1328" spans="1:46" ht="12.75" customHeight="1" x14ac:dyDescent="0.2">
      <c r="A1328" s="6">
        <v>41</v>
      </c>
      <c r="B1328" s="6">
        <v>3</v>
      </c>
      <c r="C1328" s="7">
        <v>39875</v>
      </c>
      <c r="D1328" s="6" t="s">
        <v>174</v>
      </c>
      <c r="E1328" s="8" t="s">
        <v>295</v>
      </c>
      <c r="F1328" s="9" t="s">
        <v>296</v>
      </c>
      <c r="G1328" s="9" t="s">
        <v>154</v>
      </c>
      <c r="H1328" s="9" t="s">
        <v>274</v>
      </c>
      <c r="I1328" s="6" t="s">
        <v>49</v>
      </c>
      <c r="J1328" s="6">
        <v>3</v>
      </c>
      <c r="K1328" s="6">
        <v>8</v>
      </c>
      <c r="L1328" s="6" t="s">
        <v>50</v>
      </c>
      <c r="M1328" s="6" t="s">
        <v>51</v>
      </c>
      <c r="N1328" s="6"/>
      <c r="O1328" s="6"/>
      <c r="P1328" s="10">
        <v>3</v>
      </c>
      <c r="Q1328" s="10" t="str">
        <f t="shared" si="101"/>
        <v>0-5</v>
      </c>
      <c r="R1328" s="6" t="s">
        <v>52</v>
      </c>
      <c r="S1328" s="6">
        <v>7</v>
      </c>
      <c r="T1328" t="s">
        <v>90</v>
      </c>
      <c r="U1328" t="s">
        <v>66</v>
      </c>
      <c r="V1328" t="s">
        <v>67</v>
      </c>
      <c r="W1328" t="s">
        <v>56</v>
      </c>
      <c r="X1328" s="6"/>
      <c r="Y1328" s="10" t="s">
        <v>57</v>
      </c>
      <c r="Z1328" s="10" t="s">
        <v>58</v>
      </c>
      <c r="AC1328" s="11">
        <v>1</v>
      </c>
      <c r="AE1328" s="11">
        <v>1</v>
      </c>
      <c r="AJ1328" s="12">
        <f t="shared" si="102"/>
        <v>25</v>
      </c>
      <c r="AL1328" s="13">
        <f t="shared" si="103"/>
        <v>2</v>
      </c>
      <c r="AM1328" s="14">
        <v>1.6199999999999999E-2</v>
      </c>
      <c r="AN1328" s="14">
        <v>3.0251999999999999</v>
      </c>
      <c r="AO1328" s="13">
        <f t="shared" si="105"/>
        <v>274.51313450729776</v>
      </c>
      <c r="AQ1328" s="12">
        <f t="shared" si="104"/>
        <v>0.05</v>
      </c>
      <c r="AT1328" s="23"/>
    </row>
    <row r="1329" spans="1:46" ht="12.75" customHeight="1" x14ac:dyDescent="0.2">
      <c r="A1329" s="6">
        <v>41</v>
      </c>
      <c r="B1329" s="6">
        <v>3</v>
      </c>
      <c r="C1329" s="7">
        <v>39875</v>
      </c>
      <c r="D1329" s="6" t="s">
        <v>174</v>
      </c>
      <c r="E1329" s="8" t="s">
        <v>295</v>
      </c>
      <c r="F1329" s="9" t="s">
        <v>296</v>
      </c>
      <c r="G1329" s="9" t="s">
        <v>154</v>
      </c>
      <c r="H1329" s="9" t="s">
        <v>274</v>
      </c>
      <c r="I1329" s="6" t="s">
        <v>49</v>
      </c>
      <c r="J1329" s="6">
        <v>3</v>
      </c>
      <c r="K1329" s="6">
        <v>8</v>
      </c>
      <c r="L1329" s="6" t="s">
        <v>50</v>
      </c>
      <c r="M1329" s="6" t="s">
        <v>51</v>
      </c>
      <c r="N1329" s="6"/>
      <c r="O1329" s="6"/>
      <c r="P1329" s="10">
        <v>3</v>
      </c>
      <c r="Q1329" s="10" t="str">
        <f t="shared" si="101"/>
        <v>0-5</v>
      </c>
      <c r="R1329" s="6" t="s">
        <v>52</v>
      </c>
      <c r="S1329" s="6">
        <v>8</v>
      </c>
      <c r="T1329" t="s">
        <v>169</v>
      </c>
      <c r="U1329" s="6" t="s">
        <v>54</v>
      </c>
      <c r="V1329" s="6" t="s">
        <v>86</v>
      </c>
      <c r="W1329" s="6" t="s">
        <v>56</v>
      </c>
      <c r="X1329" s="6"/>
      <c r="Y1329" s="6" t="s">
        <v>57</v>
      </c>
      <c r="Z1329" s="6" t="s">
        <v>61</v>
      </c>
      <c r="AA1329" s="11">
        <v>1</v>
      </c>
      <c r="AJ1329" s="12">
        <f t="shared" si="102"/>
        <v>2.5</v>
      </c>
      <c r="AL1329" s="13">
        <f t="shared" si="103"/>
        <v>1</v>
      </c>
      <c r="AM1329" s="14">
        <v>1.2200000000000001E-2</v>
      </c>
      <c r="AN1329" s="14">
        <v>2.95</v>
      </c>
      <c r="AO1329" s="13">
        <f t="shared" si="105"/>
        <v>0.18208864169091182</v>
      </c>
      <c r="AQ1329" s="12">
        <f t="shared" si="104"/>
        <v>2.5000000000000001E-2</v>
      </c>
      <c r="AT1329" s="23"/>
    </row>
    <row r="1330" spans="1:46" ht="12.75" customHeight="1" x14ac:dyDescent="0.2">
      <c r="A1330" s="6">
        <v>42</v>
      </c>
      <c r="B1330" s="6">
        <v>3</v>
      </c>
      <c r="C1330" s="7">
        <v>39875</v>
      </c>
      <c r="D1330" s="6" t="s">
        <v>174</v>
      </c>
      <c r="E1330" s="8" t="s">
        <v>295</v>
      </c>
      <c r="F1330" s="9" t="s">
        <v>296</v>
      </c>
      <c r="G1330" s="9" t="s">
        <v>154</v>
      </c>
      <c r="H1330" s="9" t="s">
        <v>274</v>
      </c>
      <c r="I1330" s="6" t="s">
        <v>49</v>
      </c>
      <c r="J1330" s="6">
        <v>3</v>
      </c>
      <c r="K1330" s="6">
        <v>9</v>
      </c>
      <c r="L1330" s="6" t="s">
        <v>50</v>
      </c>
      <c r="M1330" s="6" t="s">
        <v>51</v>
      </c>
      <c r="N1330" s="6"/>
      <c r="O1330" s="6"/>
      <c r="P1330" s="10">
        <v>3</v>
      </c>
      <c r="Q1330" s="10" t="str">
        <f t="shared" si="101"/>
        <v>0-5</v>
      </c>
      <c r="R1330" s="6" t="s">
        <v>52</v>
      </c>
      <c r="S1330" s="6">
        <v>1</v>
      </c>
      <c r="T1330" t="s">
        <v>161</v>
      </c>
      <c r="U1330" t="s">
        <v>162</v>
      </c>
      <c r="V1330" t="s">
        <v>163</v>
      </c>
      <c r="W1330" s="20" t="s">
        <v>56</v>
      </c>
      <c r="X1330" s="6"/>
      <c r="Y1330" s="10" t="s">
        <v>57</v>
      </c>
      <c r="Z1330" s="10" t="s">
        <v>61</v>
      </c>
      <c r="AB1330" s="11">
        <v>1</v>
      </c>
      <c r="AC1330" s="11">
        <v>4</v>
      </c>
      <c r="AJ1330" s="12">
        <f t="shared" si="102"/>
        <v>13.5</v>
      </c>
      <c r="AL1330" s="13">
        <f t="shared" si="103"/>
        <v>5</v>
      </c>
      <c r="AM1330" s="14">
        <v>1.9300000000000001E-2</v>
      </c>
      <c r="AN1330" s="14">
        <v>2.96</v>
      </c>
      <c r="AO1330" s="13">
        <f t="shared" si="105"/>
        <v>42.790293344228445</v>
      </c>
      <c r="AQ1330" s="12">
        <f t="shared" si="104"/>
        <v>0.125</v>
      </c>
      <c r="AT1330" s="23"/>
    </row>
    <row r="1331" spans="1:46" ht="12.75" customHeight="1" x14ac:dyDescent="0.2">
      <c r="A1331" s="6">
        <v>42</v>
      </c>
      <c r="B1331" s="6">
        <v>3</v>
      </c>
      <c r="C1331" s="7">
        <v>39875</v>
      </c>
      <c r="D1331" s="6" t="s">
        <v>174</v>
      </c>
      <c r="E1331" s="8" t="s">
        <v>295</v>
      </c>
      <c r="F1331" s="9" t="s">
        <v>296</v>
      </c>
      <c r="G1331" s="9" t="s">
        <v>154</v>
      </c>
      <c r="H1331" s="9" t="s">
        <v>274</v>
      </c>
      <c r="I1331" s="6" t="s">
        <v>49</v>
      </c>
      <c r="J1331" s="6">
        <v>3</v>
      </c>
      <c r="K1331" s="6">
        <v>9</v>
      </c>
      <c r="L1331" s="6" t="s">
        <v>50</v>
      </c>
      <c r="M1331" s="6" t="s">
        <v>51</v>
      </c>
      <c r="N1331" s="6"/>
      <c r="O1331" s="6"/>
      <c r="P1331" s="10">
        <v>3</v>
      </c>
      <c r="Q1331" s="10" t="str">
        <f t="shared" si="101"/>
        <v>0-5</v>
      </c>
      <c r="R1331" s="6" t="s">
        <v>52</v>
      </c>
      <c r="S1331" s="6">
        <v>2</v>
      </c>
      <c r="T1331" t="s">
        <v>53</v>
      </c>
      <c r="U1331" t="s">
        <v>54</v>
      </c>
      <c r="V1331" t="s">
        <v>55</v>
      </c>
      <c r="W1331" t="s">
        <v>56</v>
      </c>
      <c r="X1331" s="6"/>
      <c r="Y1331" s="6" t="s">
        <v>57</v>
      </c>
      <c r="Z1331" s="6" t="s">
        <v>58</v>
      </c>
      <c r="AB1331" s="11">
        <v>5</v>
      </c>
      <c r="AC1331" s="11">
        <v>7</v>
      </c>
      <c r="AJ1331" s="12">
        <f t="shared" si="102"/>
        <v>11.875</v>
      </c>
      <c r="AL1331" s="13">
        <f t="shared" si="103"/>
        <v>12</v>
      </c>
      <c r="AM1331" s="14">
        <v>9.2999999999999992E-3</v>
      </c>
      <c r="AN1331" s="14">
        <v>3.07</v>
      </c>
      <c r="AO1331" s="13">
        <f t="shared" si="105"/>
        <v>18.518600241213178</v>
      </c>
      <c r="AQ1331" s="12">
        <f t="shared" si="104"/>
        <v>0.3</v>
      </c>
      <c r="AT1331" s="23"/>
    </row>
    <row r="1332" spans="1:46" ht="12.75" customHeight="1" x14ac:dyDescent="0.2">
      <c r="A1332" s="6">
        <v>42</v>
      </c>
      <c r="B1332" s="6">
        <v>3</v>
      </c>
      <c r="C1332" s="7">
        <v>39875</v>
      </c>
      <c r="D1332" s="6" t="s">
        <v>174</v>
      </c>
      <c r="E1332" s="8" t="s">
        <v>295</v>
      </c>
      <c r="F1332" s="9" t="s">
        <v>296</v>
      </c>
      <c r="G1332" s="9" t="s">
        <v>154</v>
      </c>
      <c r="H1332" s="9" t="s">
        <v>274</v>
      </c>
      <c r="I1332" s="6" t="s">
        <v>49</v>
      </c>
      <c r="J1332" s="6">
        <v>3</v>
      </c>
      <c r="K1332" s="6">
        <v>9</v>
      </c>
      <c r="L1332" s="6" t="s">
        <v>50</v>
      </c>
      <c r="M1332" s="6" t="s">
        <v>51</v>
      </c>
      <c r="N1332" s="6"/>
      <c r="O1332" s="6"/>
      <c r="P1332" s="10">
        <v>3</v>
      </c>
      <c r="Q1332" s="10" t="str">
        <f t="shared" si="101"/>
        <v>0-5</v>
      </c>
      <c r="R1332" s="6" t="s">
        <v>52</v>
      </c>
      <c r="S1332" s="6">
        <v>3</v>
      </c>
      <c r="T1332" s="19" t="s">
        <v>85</v>
      </c>
      <c r="U1332" s="6" t="s">
        <v>54</v>
      </c>
      <c r="V1332" s="6" t="s">
        <v>86</v>
      </c>
      <c r="W1332" s="6" t="s">
        <v>56</v>
      </c>
      <c r="X1332" s="6"/>
      <c r="Y1332" s="6" t="s">
        <v>57</v>
      </c>
      <c r="Z1332" s="6" t="s">
        <v>61</v>
      </c>
      <c r="AA1332" s="11">
        <v>1</v>
      </c>
      <c r="AJ1332" s="12">
        <f t="shared" si="102"/>
        <v>2.5</v>
      </c>
      <c r="AL1332" s="13">
        <f t="shared" si="103"/>
        <v>1</v>
      </c>
      <c r="AM1332" s="14">
        <v>8.8999999999999999E-3</v>
      </c>
      <c r="AN1332" s="14">
        <v>3</v>
      </c>
      <c r="AO1332" s="13">
        <f t="shared" si="105"/>
        <v>0.13906250000000001</v>
      </c>
      <c r="AQ1332" s="12">
        <f t="shared" si="104"/>
        <v>2.5000000000000001E-2</v>
      </c>
      <c r="AT1332" s="23"/>
    </row>
    <row r="1333" spans="1:46" ht="12.75" customHeight="1" x14ac:dyDescent="0.2">
      <c r="A1333" s="6">
        <v>43</v>
      </c>
      <c r="B1333" s="6">
        <v>3</v>
      </c>
      <c r="C1333" s="7">
        <v>39875</v>
      </c>
      <c r="D1333" s="6" t="s">
        <v>174</v>
      </c>
      <c r="E1333" s="8" t="s">
        <v>295</v>
      </c>
      <c r="F1333" s="9" t="s">
        <v>296</v>
      </c>
      <c r="G1333" s="9" t="s">
        <v>154</v>
      </c>
      <c r="H1333" s="9" t="s">
        <v>274</v>
      </c>
      <c r="I1333" s="6" t="s">
        <v>49</v>
      </c>
      <c r="J1333" s="6">
        <v>3</v>
      </c>
      <c r="K1333" s="6">
        <v>10</v>
      </c>
      <c r="L1333" s="6" t="s">
        <v>50</v>
      </c>
      <c r="M1333" s="6" t="s">
        <v>51</v>
      </c>
      <c r="N1333" s="6"/>
      <c r="O1333" s="6"/>
      <c r="P1333" s="10">
        <v>3</v>
      </c>
      <c r="Q1333" s="10" t="str">
        <f t="shared" si="101"/>
        <v>0-5</v>
      </c>
      <c r="R1333" s="6" t="s">
        <v>52</v>
      </c>
      <c r="S1333" s="6">
        <v>1</v>
      </c>
      <c r="T1333" t="s">
        <v>53</v>
      </c>
      <c r="U1333" t="s">
        <v>54</v>
      </c>
      <c r="V1333" t="s">
        <v>55</v>
      </c>
      <c r="W1333" t="s">
        <v>56</v>
      </c>
      <c r="X1333" s="6"/>
      <c r="Y1333" s="6" t="s">
        <v>57</v>
      </c>
      <c r="Z1333" s="6" t="s">
        <v>58</v>
      </c>
      <c r="AA1333" s="30"/>
      <c r="AB1333" s="30">
        <v>5</v>
      </c>
      <c r="AC1333" s="30">
        <v>11</v>
      </c>
      <c r="AD1333" s="30"/>
      <c r="AE1333" s="30"/>
      <c r="AF1333" s="30"/>
      <c r="AG1333" s="30"/>
      <c r="AH1333" s="30"/>
      <c r="AI1333" s="30"/>
      <c r="AJ1333" s="12">
        <f t="shared" si="102"/>
        <v>12.65625</v>
      </c>
      <c r="AL1333" s="13">
        <f t="shared" si="103"/>
        <v>16</v>
      </c>
      <c r="AM1333" s="14">
        <v>9.2999999999999992E-3</v>
      </c>
      <c r="AN1333" s="14">
        <v>3.07</v>
      </c>
      <c r="AO1333" s="13">
        <f t="shared" si="105"/>
        <v>22.519535919997068</v>
      </c>
      <c r="AP1333" s="31"/>
      <c r="AQ1333" s="12">
        <f t="shared" si="104"/>
        <v>0.4</v>
      </c>
      <c r="AS1333" s="6"/>
      <c r="AT1333" s="23"/>
    </row>
    <row r="1334" spans="1:46" ht="12.75" customHeight="1" x14ac:dyDescent="0.2">
      <c r="A1334" s="6">
        <v>43</v>
      </c>
      <c r="B1334" s="6">
        <v>3</v>
      </c>
      <c r="C1334" s="7">
        <v>39875</v>
      </c>
      <c r="D1334" s="6" t="s">
        <v>174</v>
      </c>
      <c r="E1334" s="8" t="s">
        <v>295</v>
      </c>
      <c r="F1334" s="9" t="s">
        <v>296</v>
      </c>
      <c r="G1334" s="9" t="s">
        <v>154</v>
      </c>
      <c r="H1334" s="9" t="s">
        <v>274</v>
      </c>
      <c r="I1334" s="6" t="s">
        <v>49</v>
      </c>
      <c r="J1334" s="6">
        <v>3</v>
      </c>
      <c r="K1334" s="6">
        <v>10</v>
      </c>
      <c r="L1334" s="6" t="s">
        <v>50</v>
      </c>
      <c r="M1334" s="6" t="s">
        <v>51</v>
      </c>
      <c r="N1334" s="6"/>
      <c r="O1334" s="6"/>
      <c r="P1334" s="10">
        <v>3</v>
      </c>
      <c r="Q1334" s="10" t="str">
        <f t="shared" si="101"/>
        <v>0-5</v>
      </c>
      <c r="R1334" s="6" t="s">
        <v>52</v>
      </c>
      <c r="S1334" s="6">
        <v>2</v>
      </c>
      <c r="T1334" t="s">
        <v>161</v>
      </c>
      <c r="U1334" t="s">
        <v>162</v>
      </c>
      <c r="V1334" t="s">
        <v>163</v>
      </c>
      <c r="W1334" s="20" t="s">
        <v>56</v>
      </c>
      <c r="X1334" s="6"/>
      <c r="Y1334" s="10" t="s">
        <v>57</v>
      </c>
      <c r="Z1334" s="10" t="s">
        <v>61</v>
      </c>
      <c r="AC1334" s="11">
        <v>3</v>
      </c>
      <c r="AJ1334" s="12">
        <f t="shared" si="102"/>
        <v>15</v>
      </c>
      <c r="AL1334" s="13">
        <f t="shared" si="103"/>
        <v>3</v>
      </c>
      <c r="AM1334" s="14">
        <v>1.9300000000000001E-2</v>
      </c>
      <c r="AN1334" s="14">
        <v>2.96</v>
      </c>
      <c r="AO1334" s="13">
        <f t="shared" si="105"/>
        <v>58.450393035088091</v>
      </c>
      <c r="AQ1334" s="12">
        <f t="shared" si="104"/>
        <v>7.4999999999999997E-2</v>
      </c>
      <c r="AT1334" s="23"/>
    </row>
    <row r="1335" spans="1:46" ht="12.75" customHeight="1" x14ac:dyDescent="0.2">
      <c r="A1335" s="6">
        <v>43</v>
      </c>
      <c r="B1335" s="6">
        <v>3</v>
      </c>
      <c r="C1335" s="7">
        <v>39875</v>
      </c>
      <c r="D1335" s="6" t="s">
        <v>174</v>
      </c>
      <c r="E1335" s="8" t="s">
        <v>295</v>
      </c>
      <c r="F1335" s="9" t="s">
        <v>296</v>
      </c>
      <c r="G1335" s="9" t="s">
        <v>154</v>
      </c>
      <c r="H1335" s="9" t="s">
        <v>274</v>
      </c>
      <c r="I1335" s="6" t="s">
        <v>49</v>
      </c>
      <c r="J1335" s="6">
        <v>3</v>
      </c>
      <c r="K1335" s="6">
        <v>10</v>
      </c>
      <c r="L1335" s="6" t="s">
        <v>50</v>
      </c>
      <c r="M1335" s="6" t="s">
        <v>51</v>
      </c>
      <c r="N1335" s="6"/>
      <c r="O1335" s="6"/>
      <c r="P1335" s="10">
        <v>3</v>
      </c>
      <c r="Q1335" s="10" t="str">
        <f t="shared" si="101"/>
        <v>0-5</v>
      </c>
      <c r="R1335" s="6" t="s">
        <v>52</v>
      </c>
      <c r="S1335" s="6">
        <v>3</v>
      </c>
      <c r="T1335" t="s">
        <v>164</v>
      </c>
      <c r="U1335" t="s">
        <v>162</v>
      </c>
      <c r="V1335" t="s">
        <v>163</v>
      </c>
      <c r="W1335" t="s">
        <v>56</v>
      </c>
      <c r="X1335" s="6"/>
      <c r="Y1335" s="10" t="s">
        <v>57</v>
      </c>
      <c r="Z1335" s="10" t="s">
        <v>61</v>
      </c>
      <c r="AA1335" s="11">
        <v>2</v>
      </c>
      <c r="AJ1335" s="12">
        <f t="shared" si="102"/>
        <v>2.5</v>
      </c>
      <c r="AL1335" s="13">
        <f t="shared" si="103"/>
        <v>2</v>
      </c>
      <c r="AM1335" s="14">
        <v>1.5599999999999999E-2</v>
      </c>
      <c r="AN1335" s="14">
        <v>3.13</v>
      </c>
      <c r="AO1335" s="13">
        <f t="shared" si="105"/>
        <v>0.27458501045858014</v>
      </c>
      <c r="AQ1335" s="12">
        <f t="shared" si="104"/>
        <v>0.05</v>
      </c>
      <c r="AT1335" s="23"/>
    </row>
    <row r="1336" spans="1:46" ht="12.75" customHeight="1" x14ac:dyDescent="0.2">
      <c r="A1336" s="6">
        <v>43</v>
      </c>
      <c r="B1336" s="6">
        <v>3</v>
      </c>
      <c r="C1336" s="7">
        <v>39875</v>
      </c>
      <c r="D1336" s="6" t="s">
        <v>174</v>
      </c>
      <c r="E1336" s="8" t="s">
        <v>295</v>
      </c>
      <c r="F1336" s="9" t="s">
        <v>296</v>
      </c>
      <c r="G1336" s="9" t="s">
        <v>154</v>
      </c>
      <c r="H1336" s="9" t="s">
        <v>274</v>
      </c>
      <c r="I1336" s="6" t="s">
        <v>49</v>
      </c>
      <c r="J1336" s="6">
        <v>3</v>
      </c>
      <c r="K1336" s="6">
        <v>10</v>
      </c>
      <c r="L1336" s="6" t="s">
        <v>50</v>
      </c>
      <c r="M1336" s="6" t="s">
        <v>51</v>
      </c>
      <c r="N1336" s="6"/>
      <c r="O1336" s="6"/>
      <c r="P1336" s="10">
        <v>3</v>
      </c>
      <c r="Q1336" s="10" t="str">
        <f t="shared" si="101"/>
        <v>0-5</v>
      </c>
      <c r="R1336" s="6" t="s">
        <v>52</v>
      </c>
      <c r="S1336" s="6">
        <v>4</v>
      </c>
      <c r="T1336" t="s">
        <v>59</v>
      </c>
      <c r="U1336" t="s">
        <v>54</v>
      </c>
      <c r="V1336" t="s">
        <v>60</v>
      </c>
      <c r="W1336" t="s">
        <v>56</v>
      </c>
      <c r="X1336" s="6"/>
      <c r="Y1336" s="10" t="s">
        <v>57</v>
      </c>
      <c r="Z1336" s="10" t="s">
        <v>61</v>
      </c>
      <c r="AC1336" s="11">
        <v>1</v>
      </c>
      <c r="AJ1336" s="12">
        <f t="shared" si="102"/>
        <v>15</v>
      </c>
      <c r="AL1336" s="13">
        <f t="shared" si="103"/>
        <v>1</v>
      </c>
      <c r="AM1336" s="14">
        <v>8.6999999999999994E-3</v>
      </c>
      <c r="AN1336" s="14">
        <v>3.202</v>
      </c>
      <c r="AO1336" s="13">
        <f t="shared" si="105"/>
        <v>50.74151899752669</v>
      </c>
      <c r="AQ1336" s="12">
        <f t="shared" si="104"/>
        <v>2.5000000000000001E-2</v>
      </c>
      <c r="AT1336" s="23"/>
    </row>
    <row r="1337" spans="1:46" ht="12.75" customHeight="1" x14ac:dyDescent="0.2">
      <c r="A1337" s="6">
        <v>43</v>
      </c>
      <c r="B1337" s="6">
        <v>3</v>
      </c>
      <c r="C1337" s="7">
        <v>39875</v>
      </c>
      <c r="D1337" s="6" t="s">
        <v>174</v>
      </c>
      <c r="E1337" s="8" t="s">
        <v>295</v>
      </c>
      <c r="F1337" s="9" t="s">
        <v>296</v>
      </c>
      <c r="G1337" s="9" t="s">
        <v>154</v>
      </c>
      <c r="H1337" s="9" t="s">
        <v>274</v>
      </c>
      <c r="I1337" s="6" t="s">
        <v>49</v>
      </c>
      <c r="J1337" s="6">
        <v>3</v>
      </c>
      <c r="K1337" s="6">
        <v>10</v>
      </c>
      <c r="L1337" s="6" t="s">
        <v>50</v>
      </c>
      <c r="M1337" s="6" t="s">
        <v>51</v>
      </c>
      <c r="N1337" s="6"/>
      <c r="O1337" s="6"/>
      <c r="P1337" s="10">
        <v>3</v>
      </c>
      <c r="Q1337" s="10" t="str">
        <f t="shared" si="101"/>
        <v>0-5</v>
      </c>
      <c r="R1337" s="6" t="s">
        <v>52</v>
      </c>
      <c r="S1337" s="6">
        <v>5</v>
      </c>
      <c r="T1337" t="s">
        <v>78</v>
      </c>
      <c r="U1337" s="16" t="s">
        <v>75</v>
      </c>
      <c r="V1337" t="s">
        <v>79</v>
      </c>
      <c r="W1337" t="s">
        <v>56</v>
      </c>
      <c r="X1337" s="6"/>
      <c r="Y1337" s="10" t="s">
        <v>57</v>
      </c>
      <c r="Z1337" s="10" t="s">
        <v>61</v>
      </c>
      <c r="AA1337" s="30">
        <v>1</v>
      </c>
      <c r="AB1337" s="30"/>
      <c r="AC1337" s="30"/>
      <c r="AD1337" s="30"/>
      <c r="AE1337" s="30"/>
      <c r="AF1337" s="30"/>
      <c r="AG1337" s="30"/>
      <c r="AH1337" s="30"/>
      <c r="AI1337" s="30"/>
      <c r="AJ1337" s="12">
        <f t="shared" si="102"/>
        <v>2.5</v>
      </c>
      <c r="AL1337" s="13">
        <f t="shared" si="103"/>
        <v>1</v>
      </c>
      <c r="AM1337" s="14">
        <v>1.09E-2</v>
      </c>
      <c r="AN1337" s="14">
        <v>3.0249000000000001</v>
      </c>
      <c r="AO1337" s="13">
        <f t="shared" si="105"/>
        <v>0.17424295598865394</v>
      </c>
      <c r="AP1337" s="31"/>
      <c r="AQ1337" s="12">
        <f t="shared" si="104"/>
        <v>2.5000000000000001E-2</v>
      </c>
      <c r="AS1337" s="6"/>
      <c r="AT1337" s="23"/>
    </row>
    <row r="1338" spans="1:46" ht="12.75" customHeight="1" x14ac:dyDescent="0.2">
      <c r="A1338" s="6">
        <v>44</v>
      </c>
      <c r="B1338" s="6">
        <v>3</v>
      </c>
      <c r="C1338" s="7">
        <v>39875</v>
      </c>
      <c r="D1338" s="6" t="s">
        <v>174</v>
      </c>
      <c r="E1338" s="8" t="s">
        <v>295</v>
      </c>
      <c r="F1338" s="9" t="s">
        <v>296</v>
      </c>
      <c r="G1338" s="9" t="s">
        <v>154</v>
      </c>
      <c r="H1338" s="9" t="s">
        <v>274</v>
      </c>
      <c r="I1338" s="6" t="s">
        <v>49</v>
      </c>
      <c r="J1338" s="6">
        <v>3</v>
      </c>
      <c r="K1338" s="6">
        <v>11</v>
      </c>
      <c r="L1338" s="6" t="s">
        <v>50</v>
      </c>
      <c r="M1338" s="6" t="s">
        <v>51</v>
      </c>
      <c r="N1338" s="6"/>
      <c r="O1338" s="6"/>
      <c r="P1338" s="10">
        <v>3</v>
      </c>
      <c r="Q1338" s="10" t="str">
        <f t="shared" si="101"/>
        <v>0-5</v>
      </c>
      <c r="R1338" s="6" t="s">
        <v>52</v>
      </c>
      <c r="S1338" s="6">
        <v>1</v>
      </c>
      <c r="T1338" t="s">
        <v>140</v>
      </c>
      <c r="U1338" t="s">
        <v>66</v>
      </c>
      <c r="V1338" t="s">
        <v>119</v>
      </c>
      <c r="W1338" t="s">
        <v>56</v>
      </c>
      <c r="X1338" s="6"/>
      <c r="Y1338" s="6" t="s">
        <v>57</v>
      </c>
      <c r="Z1338" s="6" t="s">
        <v>61</v>
      </c>
      <c r="AC1338" s="11">
        <v>16</v>
      </c>
      <c r="AJ1338" s="12">
        <f t="shared" si="102"/>
        <v>15</v>
      </c>
      <c r="AK1338" s="14">
        <f>AJ1338/1.03416</f>
        <v>14.504525411928523</v>
      </c>
      <c r="AL1338" s="13">
        <f t="shared" si="103"/>
        <v>16</v>
      </c>
      <c r="AM1338" s="14">
        <v>2.2499999999999999E-2</v>
      </c>
      <c r="AN1338" s="14">
        <v>3</v>
      </c>
      <c r="AO1338" s="13">
        <f t="shared" si="105"/>
        <v>75.9375</v>
      </c>
      <c r="AQ1338" s="12">
        <f t="shared" si="104"/>
        <v>0.4</v>
      </c>
      <c r="AT1338" s="23"/>
    </row>
    <row r="1339" spans="1:46" ht="12.75" customHeight="1" x14ac:dyDescent="0.2">
      <c r="A1339" s="6">
        <v>44</v>
      </c>
      <c r="B1339" s="6">
        <v>3</v>
      </c>
      <c r="C1339" s="7">
        <v>39875</v>
      </c>
      <c r="D1339" s="6" t="s">
        <v>174</v>
      </c>
      <c r="E1339" s="8" t="s">
        <v>295</v>
      </c>
      <c r="F1339" s="9" t="s">
        <v>296</v>
      </c>
      <c r="G1339" s="9" t="s">
        <v>154</v>
      </c>
      <c r="H1339" s="9" t="s">
        <v>274</v>
      </c>
      <c r="I1339" s="6" t="s">
        <v>49</v>
      </c>
      <c r="J1339" s="6">
        <v>3</v>
      </c>
      <c r="K1339" s="6">
        <v>11</v>
      </c>
      <c r="L1339" s="6" t="s">
        <v>50</v>
      </c>
      <c r="M1339" s="6" t="s">
        <v>51</v>
      </c>
      <c r="N1339" s="6"/>
      <c r="O1339" s="6"/>
      <c r="P1339" s="10">
        <v>3</v>
      </c>
      <c r="Q1339" s="10" t="str">
        <f t="shared" si="101"/>
        <v>0-5</v>
      </c>
      <c r="R1339" s="6" t="s">
        <v>52</v>
      </c>
      <c r="S1339" s="6">
        <v>2</v>
      </c>
      <c r="T1339" t="s">
        <v>90</v>
      </c>
      <c r="U1339" t="s">
        <v>66</v>
      </c>
      <c r="V1339" t="s">
        <v>67</v>
      </c>
      <c r="W1339" t="s">
        <v>56</v>
      </c>
      <c r="X1339" s="6"/>
      <c r="Y1339" s="10" t="s">
        <v>57</v>
      </c>
      <c r="Z1339" s="10" t="s">
        <v>58</v>
      </c>
      <c r="AB1339" s="11">
        <v>1</v>
      </c>
      <c r="AC1339" s="11">
        <v>1</v>
      </c>
      <c r="AD1339" s="11">
        <v>1</v>
      </c>
      <c r="AJ1339" s="12">
        <f t="shared" si="102"/>
        <v>15.833333333333334</v>
      </c>
      <c r="AL1339" s="13">
        <f t="shared" si="103"/>
        <v>3</v>
      </c>
      <c r="AM1339" s="14">
        <v>1.6199999999999999E-2</v>
      </c>
      <c r="AN1339" s="14">
        <v>3.0251999999999999</v>
      </c>
      <c r="AO1339" s="13">
        <f t="shared" si="105"/>
        <v>68.938416351171952</v>
      </c>
      <c r="AQ1339" s="12">
        <f t="shared" si="104"/>
        <v>7.4999999999999997E-2</v>
      </c>
      <c r="AT1339" s="23"/>
    </row>
    <row r="1340" spans="1:46" ht="12.75" customHeight="1" x14ac:dyDescent="0.2">
      <c r="A1340" s="6">
        <v>44</v>
      </c>
      <c r="B1340" s="6">
        <v>3</v>
      </c>
      <c r="C1340" s="7">
        <v>39875</v>
      </c>
      <c r="D1340" s="6" t="s">
        <v>174</v>
      </c>
      <c r="E1340" s="8" t="s">
        <v>295</v>
      </c>
      <c r="F1340" s="9" t="s">
        <v>296</v>
      </c>
      <c r="G1340" s="9" t="s">
        <v>154</v>
      </c>
      <c r="H1340" s="9" t="s">
        <v>274</v>
      </c>
      <c r="I1340" s="6" t="s">
        <v>49</v>
      </c>
      <c r="J1340" s="6">
        <v>3</v>
      </c>
      <c r="K1340" s="6">
        <v>11</v>
      </c>
      <c r="L1340" s="6" t="s">
        <v>50</v>
      </c>
      <c r="M1340" s="6" t="s">
        <v>51</v>
      </c>
      <c r="N1340" s="6"/>
      <c r="O1340" s="6"/>
      <c r="P1340" s="10">
        <v>3</v>
      </c>
      <c r="Q1340" s="10" t="str">
        <f t="shared" si="101"/>
        <v>0-5</v>
      </c>
      <c r="R1340" s="6" t="s">
        <v>52</v>
      </c>
      <c r="S1340" s="6">
        <v>3</v>
      </c>
      <c r="T1340" t="s">
        <v>161</v>
      </c>
      <c r="U1340" t="s">
        <v>162</v>
      </c>
      <c r="V1340" t="s">
        <v>163</v>
      </c>
      <c r="W1340" s="20" t="s">
        <v>56</v>
      </c>
      <c r="X1340" s="10"/>
      <c r="Y1340" s="10" t="s">
        <v>57</v>
      </c>
      <c r="Z1340" s="10" t="s">
        <v>61</v>
      </c>
      <c r="AB1340" s="11">
        <v>1</v>
      </c>
      <c r="AC1340" s="11">
        <v>6</v>
      </c>
      <c r="AJ1340" s="12">
        <f t="shared" si="102"/>
        <v>13.928571428571429</v>
      </c>
      <c r="AL1340" s="13">
        <f t="shared" si="103"/>
        <v>7</v>
      </c>
      <c r="AM1340" s="14">
        <v>1.9300000000000001E-2</v>
      </c>
      <c r="AN1340" s="14">
        <v>2.96</v>
      </c>
      <c r="AO1340" s="13">
        <f t="shared" si="105"/>
        <v>46.937588481583276</v>
      </c>
      <c r="AQ1340" s="12">
        <f t="shared" si="104"/>
        <v>0.17499999999999999</v>
      </c>
      <c r="AT1340" s="23"/>
    </row>
    <row r="1341" spans="1:46" ht="12.75" customHeight="1" x14ac:dyDescent="0.2">
      <c r="A1341" s="6">
        <v>44</v>
      </c>
      <c r="B1341" s="6">
        <v>3</v>
      </c>
      <c r="C1341" s="7">
        <v>39875</v>
      </c>
      <c r="D1341" s="6" t="s">
        <v>174</v>
      </c>
      <c r="E1341" s="8" t="s">
        <v>295</v>
      </c>
      <c r="F1341" s="9" t="s">
        <v>296</v>
      </c>
      <c r="G1341" s="9" t="s">
        <v>154</v>
      </c>
      <c r="H1341" s="9" t="s">
        <v>274</v>
      </c>
      <c r="I1341" s="6" t="s">
        <v>49</v>
      </c>
      <c r="J1341" s="6">
        <v>3</v>
      </c>
      <c r="K1341" s="6">
        <v>11</v>
      </c>
      <c r="L1341" s="6" t="s">
        <v>50</v>
      </c>
      <c r="M1341" s="6" t="s">
        <v>51</v>
      </c>
      <c r="N1341" s="6"/>
      <c r="O1341" s="6"/>
      <c r="P1341" s="10">
        <v>3</v>
      </c>
      <c r="Q1341" s="10" t="str">
        <f t="shared" si="101"/>
        <v>0-5</v>
      </c>
      <c r="R1341" s="6" t="s">
        <v>52</v>
      </c>
      <c r="S1341" s="6">
        <v>4</v>
      </c>
      <c r="T1341" t="s">
        <v>53</v>
      </c>
      <c r="U1341" t="s">
        <v>54</v>
      </c>
      <c r="V1341" t="s">
        <v>55</v>
      </c>
      <c r="W1341" t="s">
        <v>56</v>
      </c>
      <c r="X1341" s="10"/>
      <c r="Y1341" s="6" t="s">
        <v>57</v>
      </c>
      <c r="Z1341" s="6" t="s">
        <v>58</v>
      </c>
      <c r="AB1341" s="11">
        <v>3</v>
      </c>
      <c r="AC1341" s="11">
        <v>3</v>
      </c>
      <c r="AJ1341" s="12">
        <f t="shared" si="102"/>
        <v>11.25</v>
      </c>
      <c r="AL1341" s="13">
        <f t="shared" si="103"/>
        <v>6</v>
      </c>
      <c r="AM1341" s="14">
        <v>9.2999999999999992E-3</v>
      </c>
      <c r="AN1341" s="14">
        <v>3.07</v>
      </c>
      <c r="AO1341" s="13">
        <f t="shared" si="105"/>
        <v>15.686324410907433</v>
      </c>
      <c r="AQ1341" s="12">
        <f t="shared" si="104"/>
        <v>0.15</v>
      </c>
      <c r="AT1341" s="23"/>
    </row>
    <row r="1342" spans="1:46" ht="12.75" customHeight="1" x14ac:dyDescent="0.2">
      <c r="A1342" s="6">
        <v>44</v>
      </c>
      <c r="B1342" s="6">
        <v>3</v>
      </c>
      <c r="C1342" s="7">
        <v>39875</v>
      </c>
      <c r="D1342" s="6" t="s">
        <v>174</v>
      </c>
      <c r="E1342" s="8" t="s">
        <v>295</v>
      </c>
      <c r="F1342" s="9" t="s">
        <v>296</v>
      </c>
      <c r="G1342" s="9" t="s">
        <v>154</v>
      </c>
      <c r="H1342" s="9" t="s">
        <v>274</v>
      </c>
      <c r="I1342" s="6" t="s">
        <v>49</v>
      </c>
      <c r="J1342" s="6">
        <v>3</v>
      </c>
      <c r="K1342" s="6">
        <v>11</v>
      </c>
      <c r="L1342" s="6" t="s">
        <v>50</v>
      </c>
      <c r="M1342" s="6" t="s">
        <v>51</v>
      </c>
      <c r="N1342" s="6"/>
      <c r="O1342" s="6"/>
      <c r="P1342" s="10">
        <v>3</v>
      </c>
      <c r="Q1342" s="10" t="str">
        <f t="shared" si="101"/>
        <v>0-5</v>
      </c>
      <c r="R1342" s="6" t="s">
        <v>52</v>
      </c>
      <c r="S1342" s="6">
        <v>5</v>
      </c>
      <c r="T1342" t="s">
        <v>165</v>
      </c>
      <c r="U1342" s="10" t="s">
        <v>54</v>
      </c>
      <c r="V1342" s="10" t="s">
        <v>86</v>
      </c>
      <c r="W1342" s="10" t="s">
        <v>56</v>
      </c>
      <c r="X1342" s="10"/>
      <c r="Y1342" s="6" t="s">
        <v>57</v>
      </c>
      <c r="Z1342" s="6" t="s">
        <v>61</v>
      </c>
      <c r="AC1342" s="11">
        <v>1</v>
      </c>
      <c r="AJ1342" s="12">
        <f t="shared" si="102"/>
        <v>15</v>
      </c>
      <c r="AL1342" s="13">
        <f t="shared" si="103"/>
        <v>1</v>
      </c>
      <c r="AM1342" s="14">
        <v>8.3999999999999995E-3</v>
      </c>
      <c r="AN1342" s="14">
        <v>3.2</v>
      </c>
      <c r="AO1342" s="13">
        <f t="shared" si="105"/>
        <v>48.727184147105021</v>
      </c>
      <c r="AQ1342" s="12">
        <f t="shared" si="104"/>
        <v>2.5000000000000001E-2</v>
      </c>
      <c r="AT1342" s="23"/>
    </row>
    <row r="1343" spans="1:46" ht="12.75" customHeight="1" x14ac:dyDescent="0.2">
      <c r="A1343" s="6">
        <v>44</v>
      </c>
      <c r="B1343" s="6">
        <v>3</v>
      </c>
      <c r="C1343" s="7">
        <v>39875</v>
      </c>
      <c r="D1343" s="6" t="s">
        <v>174</v>
      </c>
      <c r="E1343" s="8" t="s">
        <v>295</v>
      </c>
      <c r="F1343" s="9" t="s">
        <v>296</v>
      </c>
      <c r="G1343" s="9" t="s">
        <v>154</v>
      </c>
      <c r="H1343" s="9" t="s">
        <v>274</v>
      </c>
      <c r="I1343" s="6" t="s">
        <v>49</v>
      </c>
      <c r="J1343" s="6">
        <v>3</v>
      </c>
      <c r="K1343" s="6">
        <v>11</v>
      </c>
      <c r="L1343" s="6" t="s">
        <v>50</v>
      </c>
      <c r="M1343" s="6" t="s">
        <v>51</v>
      </c>
      <c r="N1343" s="6"/>
      <c r="O1343" s="6"/>
      <c r="P1343" s="10">
        <v>3</v>
      </c>
      <c r="Q1343" s="10" t="str">
        <f t="shared" si="101"/>
        <v>0-5</v>
      </c>
      <c r="R1343" s="6" t="s">
        <v>52</v>
      </c>
      <c r="S1343" s="6">
        <v>6</v>
      </c>
      <c r="T1343" t="s">
        <v>78</v>
      </c>
      <c r="U1343" s="16" t="s">
        <v>75</v>
      </c>
      <c r="V1343" t="s">
        <v>79</v>
      </c>
      <c r="W1343" t="s">
        <v>56</v>
      </c>
      <c r="X1343" s="10"/>
      <c r="Y1343" s="10" t="s">
        <v>57</v>
      </c>
      <c r="Z1343" s="10" t="s">
        <v>61</v>
      </c>
      <c r="AA1343" s="11">
        <v>1</v>
      </c>
      <c r="AJ1343" s="12">
        <f t="shared" si="102"/>
        <v>2.5</v>
      </c>
      <c r="AL1343" s="13">
        <f t="shared" si="103"/>
        <v>1</v>
      </c>
      <c r="AM1343" s="14">
        <v>1.09E-2</v>
      </c>
      <c r="AN1343" s="14">
        <v>3.0249000000000001</v>
      </c>
      <c r="AO1343" s="13">
        <f t="shared" si="105"/>
        <v>0.17424295598865394</v>
      </c>
      <c r="AQ1343" s="12">
        <f t="shared" si="104"/>
        <v>2.5000000000000001E-2</v>
      </c>
      <c r="AT1343" s="23"/>
    </row>
    <row r="1344" spans="1:46" ht="12.75" customHeight="1" x14ac:dyDescent="0.2">
      <c r="A1344" s="6">
        <v>45</v>
      </c>
      <c r="B1344" s="6">
        <v>3</v>
      </c>
      <c r="C1344" s="7">
        <v>39875</v>
      </c>
      <c r="D1344" s="6" t="s">
        <v>174</v>
      </c>
      <c r="E1344" s="8" t="s">
        <v>295</v>
      </c>
      <c r="F1344" s="9" t="s">
        <v>296</v>
      </c>
      <c r="G1344" s="9" t="s">
        <v>154</v>
      </c>
      <c r="H1344" s="9" t="s">
        <v>274</v>
      </c>
      <c r="I1344" s="6" t="s">
        <v>49</v>
      </c>
      <c r="J1344" s="6">
        <v>3</v>
      </c>
      <c r="K1344" s="6">
        <v>12</v>
      </c>
      <c r="L1344" s="6" t="s">
        <v>50</v>
      </c>
      <c r="M1344" s="6" t="s">
        <v>51</v>
      </c>
      <c r="N1344" s="6"/>
      <c r="O1344" s="6"/>
      <c r="P1344" s="10">
        <v>3</v>
      </c>
      <c r="Q1344" s="10" t="str">
        <f t="shared" si="101"/>
        <v>0-5</v>
      </c>
      <c r="R1344" s="6" t="s">
        <v>52</v>
      </c>
      <c r="S1344" s="6">
        <v>1</v>
      </c>
      <c r="T1344" t="s">
        <v>161</v>
      </c>
      <c r="U1344" t="s">
        <v>162</v>
      </c>
      <c r="V1344" t="s">
        <v>163</v>
      </c>
      <c r="W1344" s="20" t="s">
        <v>56</v>
      </c>
      <c r="X1344" s="10"/>
      <c r="Y1344" s="10" t="s">
        <v>57</v>
      </c>
      <c r="Z1344" s="10" t="s">
        <v>61</v>
      </c>
      <c r="AB1344" s="11">
        <v>2</v>
      </c>
      <c r="AC1344" s="11">
        <v>3</v>
      </c>
      <c r="AJ1344" s="12">
        <f t="shared" si="102"/>
        <v>12</v>
      </c>
      <c r="AL1344" s="13">
        <f t="shared" si="103"/>
        <v>5</v>
      </c>
      <c r="AM1344" s="14">
        <v>1.9300000000000001E-2</v>
      </c>
      <c r="AN1344" s="14">
        <v>2.96</v>
      </c>
      <c r="AO1344" s="13">
        <f t="shared" si="105"/>
        <v>30.19491402110754</v>
      </c>
      <c r="AQ1344" s="12">
        <f t="shared" si="104"/>
        <v>0.125</v>
      </c>
      <c r="AT1344" s="23"/>
    </row>
    <row r="1345" spans="1:51" ht="12.75" customHeight="1" x14ac:dyDescent="0.2">
      <c r="A1345" s="6">
        <v>45</v>
      </c>
      <c r="B1345" s="6">
        <v>3</v>
      </c>
      <c r="C1345" s="7">
        <v>39875</v>
      </c>
      <c r="D1345" s="6" t="s">
        <v>174</v>
      </c>
      <c r="E1345" s="8" t="s">
        <v>295</v>
      </c>
      <c r="F1345" s="9" t="s">
        <v>296</v>
      </c>
      <c r="G1345" s="9" t="s">
        <v>154</v>
      </c>
      <c r="H1345" s="9" t="s">
        <v>274</v>
      </c>
      <c r="I1345" s="6" t="s">
        <v>49</v>
      </c>
      <c r="J1345" s="6">
        <v>3</v>
      </c>
      <c r="K1345" s="6">
        <v>12</v>
      </c>
      <c r="L1345" s="6" t="s">
        <v>50</v>
      </c>
      <c r="M1345" s="6" t="s">
        <v>51</v>
      </c>
      <c r="N1345" s="6"/>
      <c r="O1345" s="6"/>
      <c r="P1345" s="10">
        <v>3</v>
      </c>
      <c r="Q1345" s="10" t="str">
        <f t="shared" si="101"/>
        <v>0-5</v>
      </c>
      <c r="R1345" s="6" t="s">
        <v>52</v>
      </c>
      <c r="S1345" s="6">
        <v>2</v>
      </c>
      <c r="T1345" t="s">
        <v>53</v>
      </c>
      <c r="U1345" t="s">
        <v>54</v>
      </c>
      <c r="V1345" t="s">
        <v>55</v>
      </c>
      <c r="W1345" t="s">
        <v>56</v>
      </c>
      <c r="X1345" s="10"/>
      <c r="Y1345" s="6" t="s">
        <v>57</v>
      </c>
      <c r="Z1345" s="6" t="s">
        <v>58</v>
      </c>
      <c r="AB1345" s="17">
        <v>4</v>
      </c>
      <c r="AC1345" s="17">
        <v>3</v>
      </c>
      <c r="AJ1345" s="12">
        <f t="shared" si="102"/>
        <v>10.714285714285714</v>
      </c>
      <c r="AL1345" s="13">
        <f t="shared" si="103"/>
        <v>7</v>
      </c>
      <c r="AM1345" s="14">
        <v>9.2999999999999992E-3</v>
      </c>
      <c r="AN1345" s="14">
        <v>3.07</v>
      </c>
      <c r="AO1345" s="13">
        <f t="shared" si="105"/>
        <v>13.504236784994827</v>
      </c>
      <c r="AQ1345" s="12">
        <f t="shared" si="104"/>
        <v>0.17499999999999999</v>
      </c>
      <c r="AT1345" s="23"/>
    </row>
    <row r="1346" spans="1:51" ht="12.75" customHeight="1" x14ac:dyDescent="0.2">
      <c r="A1346" s="6">
        <v>45</v>
      </c>
      <c r="B1346" s="6">
        <v>3</v>
      </c>
      <c r="C1346" s="7">
        <v>39875</v>
      </c>
      <c r="D1346" s="6" t="s">
        <v>174</v>
      </c>
      <c r="E1346" s="8" t="s">
        <v>295</v>
      </c>
      <c r="F1346" s="9" t="s">
        <v>296</v>
      </c>
      <c r="G1346" s="9" t="s">
        <v>154</v>
      </c>
      <c r="H1346" s="9" t="s">
        <v>274</v>
      </c>
      <c r="I1346" s="6" t="s">
        <v>49</v>
      </c>
      <c r="J1346" s="6">
        <v>3</v>
      </c>
      <c r="K1346" s="6">
        <v>12</v>
      </c>
      <c r="L1346" s="6" t="s">
        <v>50</v>
      </c>
      <c r="M1346" s="6" t="s">
        <v>51</v>
      </c>
      <c r="N1346" s="6"/>
      <c r="O1346" s="6"/>
      <c r="P1346" s="10">
        <v>3</v>
      </c>
      <c r="Q1346" s="10" t="str">
        <f t="shared" ref="Q1346:Q1409" si="106">IF(P1346&lt;=5,"0-5",IF(P1346&lt;=10,"5-10",IF(P1346&lt;=15,"10-15",IF(P1346&lt;=20,"15-20",IF(P1346&lt;=25,"20-25",IF(P1346&lt;=30,"25-30",IF(P1346&lt;=35,"30-35","35-40")))))))</f>
        <v>0-5</v>
      </c>
      <c r="R1346" s="6" t="s">
        <v>52</v>
      </c>
      <c r="S1346" s="6">
        <v>3</v>
      </c>
      <c r="T1346" t="s">
        <v>140</v>
      </c>
      <c r="U1346" t="s">
        <v>66</v>
      </c>
      <c r="V1346" t="s">
        <v>119</v>
      </c>
      <c r="W1346" t="s">
        <v>56</v>
      </c>
      <c r="X1346" s="10"/>
      <c r="Y1346" s="6" t="s">
        <v>57</v>
      </c>
      <c r="Z1346" s="6" t="s">
        <v>61</v>
      </c>
      <c r="AC1346" s="11">
        <v>1</v>
      </c>
      <c r="AJ1346" s="12">
        <f t="shared" ref="AJ1346:AJ1409" si="107">((AA1346*2.5)+(AB1346*7.5)+(AC1346*15)+(AD1346*25)+(AE1346*35)+(AF1346*45)+(AG1346*45)+(AH1346*65)+(AI1346*80))/SUM(AA1346:AI1346)</f>
        <v>15</v>
      </c>
      <c r="AK1346" s="14">
        <f>AJ1346/1.03416</f>
        <v>14.504525411928523</v>
      </c>
      <c r="AL1346" s="13">
        <f t="shared" si="103"/>
        <v>1</v>
      </c>
      <c r="AM1346" s="14">
        <v>2.2499999999999999E-2</v>
      </c>
      <c r="AN1346" s="14">
        <v>3</v>
      </c>
      <c r="AO1346" s="13">
        <f t="shared" si="105"/>
        <v>75.9375</v>
      </c>
      <c r="AQ1346" s="12">
        <f t="shared" si="104"/>
        <v>2.5000000000000001E-2</v>
      </c>
      <c r="AT1346" s="23"/>
    </row>
    <row r="1347" spans="1:51" ht="12.75" customHeight="1" x14ac:dyDescent="0.2">
      <c r="A1347" s="6">
        <v>45</v>
      </c>
      <c r="B1347" s="6">
        <v>3</v>
      </c>
      <c r="C1347" s="7">
        <v>39875</v>
      </c>
      <c r="D1347" s="6" t="s">
        <v>174</v>
      </c>
      <c r="E1347" s="8" t="s">
        <v>295</v>
      </c>
      <c r="F1347" s="9" t="s">
        <v>296</v>
      </c>
      <c r="G1347" s="9" t="s">
        <v>154</v>
      </c>
      <c r="H1347" s="9" t="s">
        <v>274</v>
      </c>
      <c r="I1347" s="6" t="s">
        <v>49</v>
      </c>
      <c r="J1347" s="6">
        <v>3</v>
      </c>
      <c r="K1347" s="6">
        <v>12</v>
      </c>
      <c r="L1347" s="6" t="s">
        <v>50</v>
      </c>
      <c r="M1347" s="6" t="s">
        <v>51</v>
      </c>
      <c r="N1347" s="6"/>
      <c r="O1347" s="6"/>
      <c r="P1347" s="10">
        <v>3</v>
      </c>
      <c r="Q1347" s="10" t="str">
        <f t="shared" si="106"/>
        <v>0-5</v>
      </c>
      <c r="R1347" s="6" t="s">
        <v>52</v>
      </c>
      <c r="S1347" s="6">
        <v>4</v>
      </c>
      <c r="T1347" s="16" t="s">
        <v>160</v>
      </c>
      <c r="U1347" t="s">
        <v>54</v>
      </c>
      <c r="V1347" s="16" t="s">
        <v>63</v>
      </c>
      <c r="W1347" s="16" t="s">
        <v>56</v>
      </c>
      <c r="X1347" s="10"/>
      <c r="Y1347" s="6" t="s">
        <v>57</v>
      </c>
      <c r="Z1347" s="6" t="s">
        <v>58</v>
      </c>
      <c r="AA1347" s="11">
        <v>2</v>
      </c>
      <c r="AJ1347" s="12">
        <f t="shared" si="107"/>
        <v>2.5</v>
      </c>
      <c r="AK1347" s="14">
        <f>AJ1347/1.11359</f>
        <v>2.2449914241327598</v>
      </c>
      <c r="AL1347" s="13">
        <f t="shared" si="103"/>
        <v>2</v>
      </c>
      <c r="AM1347" s="14">
        <v>1.4800000000000001E-2</v>
      </c>
      <c r="AN1347" s="14">
        <v>3.1669999999999998</v>
      </c>
      <c r="AO1347" s="13">
        <f t="shared" si="105"/>
        <v>0.26948693987927341</v>
      </c>
      <c r="AQ1347" s="12">
        <f t="shared" si="104"/>
        <v>0.05</v>
      </c>
      <c r="AT1347" s="23"/>
    </row>
    <row r="1348" spans="1:51" ht="12.75" customHeight="1" x14ac:dyDescent="0.2">
      <c r="A1348" s="6">
        <v>45</v>
      </c>
      <c r="B1348" s="6">
        <v>3</v>
      </c>
      <c r="C1348" s="7">
        <v>39875</v>
      </c>
      <c r="D1348" s="6" t="s">
        <v>174</v>
      </c>
      <c r="E1348" s="8" t="s">
        <v>295</v>
      </c>
      <c r="F1348" s="9" t="s">
        <v>296</v>
      </c>
      <c r="G1348" s="9" t="s">
        <v>154</v>
      </c>
      <c r="H1348" s="9" t="s">
        <v>274</v>
      </c>
      <c r="I1348" s="6" t="s">
        <v>49</v>
      </c>
      <c r="J1348" s="6">
        <v>3</v>
      </c>
      <c r="K1348" s="6">
        <v>12</v>
      </c>
      <c r="L1348" s="6" t="s">
        <v>50</v>
      </c>
      <c r="M1348" s="6" t="s">
        <v>51</v>
      </c>
      <c r="N1348" s="6"/>
      <c r="O1348" s="6"/>
      <c r="P1348" s="10">
        <v>3</v>
      </c>
      <c r="Q1348" s="10" t="str">
        <f t="shared" si="106"/>
        <v>0-5</v>
      </c>
      <c r="R1348" s="6" t="s">
        <v>52</v>
      </c>
      <c r="S1348" s="6">
        <v>5</v>
      </c>
      <c r="T1348" t="s">
        <v>201</v>
      </c>
      <c r="U1348" t="s">
        <v>104</v>
      </c>
      <c r="V1348" t="s">
        <v>202</v>
      </c>
      <c r="W1348" t="s">
        <v>56</v>
      </c>
      <c r="X1348" s="6"/>
      <c r="Y1348" s="10" t="s">
        <v>57</v>
      </c>
      <c r="Z1348" s="10" t="s">
        <v>61</v>
      </c>
      <c r="AA1348" s="11">
        <v>2</v>
      </c>
      <c r="AJ1348" s="12">
        <f t="shared" si="107"/>
        <v>2.5</v>
      </c>
      <c r="AL1348" s="13">
        <f t="shared" si="103"/>
        <v>2</v>
      </c>
      <c r="AM1348" s="13">
        <v>2.4500000000000001E-2</v>
      </c>
      <c r="AN1348" s="13">
        <v>3.0720000000000001</v>
      </c>
      <c r="AO1348" s="13">
        <f t="shared" si="105"/>
        <v>0.40891947166722548</v>
      </c>
      <c r="AQ1348" s="12">
        <f t="shared" si="104"/>
        <v>0.05</v>
      </c>
      <c r="AT1348" s="23"/>
    </row>
    <row r="1349" spans="1:51" ht="12.75" customHeight="1" x14ac:dyDescent="0.2">
      <c r="A1349" s="6">
        <v>45</v>
      </c>
      <c r="B1349" s="6">
        <v>3</v>
      </c>
      <c r="C1349" s="7">
        <v>39875</v>
      </c>
      <c r="D1349" s="6" t="s">
        <v>174</v>
      </c>
      <c r="E1349" s="8" t="s">
        <v>295</v>
      </c>
      <c r="F1349" s="9" t="s">
        <v>296</v>
      </c>
      <c r="G1349" s="9" t="s">
        <v>154</v>
      </c>
      <c r="H1349" s="9" t="s">
        <v>274</v>
      </c>
      <c r="I1349" s="6" t="s">
        <v>49</v>
      </c>
      <c r="J1349" s="6">
        <v>3</v>
      </c>
      <c r="K1349" s="6">
        <v>12</v>
      </c>
      <c r="L1349" s="6" t="s">
        <v>50</v>
      </c>
      <c r="M1349" s="6" t="s">
        <v>51</v>
      </c>
      <c r="N1349" s="6"/>
      <c r="O1349" s="6"/>
      <c r="P1349" s="10">
        <v>3</v>
      </c>
      <c r="Q1349" s="10" t="str">
        <f t="shared" si="106"/>
        <v>0-5</v>
      </c>
      <c r="R1349" s="6" t="s">
        <v>52</v>
      </c>
      <c r="S1349" s="6">
        <v>6</v>
      </c>
      <c r="T1349" s="16" t="s">
        <v>191</v>
      </c>
      <c r="U1349" s="6" t="s">
        <v>54</v>
      </c>
      <c r="V1349" s="6" t="s">
        <v>181</v>
      </c>
      <c r="W1349" s="6" t="s">
        <v>56</v>
      </c>
      <c r="X1349" s="6"/>
      <c r="Y1349" s="6" t="s">
        <v>57</v>
      </c>
      <c r="Z1349" s="6" t="s">
        <v>64</v>
      </c>
      <c r="AA1349" s="11">
        <v>4</v>
      </c>
      <c r="AJ1349" s="12">
        <f t="shared" si="107"/>
        <v>2.5</v>
      </c>
      <c r="AK1349">
        <f>AJ1349/1.6483</f>
        <v>1.5167141903779651</v>
      </c>
      <c r="AL1349" s="13">
        <f t="shared" si="103"/>
        <v>4</v>
      </c>
      <c r="AM1349" s="14">
        <v>1.9900000000000001E-2</v>
      </c>
      <c r="AN1349" s="14">
        <v>2.9929999999999999</v>
      </c>
      <c r="AO1349" s="13">
        <f t="shared" si="105"/>
        <v>0.30894951826168604</v>
      </c>
      <c r="AQ1349" s="12">
        <f t="shared" si="104"/>
        <v>0.1</v>
      </c>
      <c r="AT1349" s="23"/>
    </row>
    <row r="1350" spans="1:51" ht="12.75" customHeight="1" x14ac:dyDescent="0.2">
      <c r="A1350" s="6">
        <v>45</v>
      </c>
      <c r="B1350" s="6">
        <v>3</v>
      </c>
      <c r="C1350" s="7">
        <v>39875</v>
      </c>
      <c r="D1350" s="6" t="s">
        <v>174</v>
      </c>
      <c r="E1350" s="8" t="s">
        <v>295</v>
      </c>
      <c r="F1350" s="9" t="s">
        <v>296</v>
      </c>
      <c r="G1350" s="9" t="s">
        <v>154</v>
      </c>
      <c r="H1350" s="9" t="s">
        <v>274</v>
      </c>
      <c r="I1350" s="6" t="s">
        <v>49</v>
      </c>
      <c r="J1350" s="6">
        <v>3</v>
      </c>
      <c r="K1350" s="6">
        <v>12</v>
      </c>
      <c r="L1350" s="6" t="s">
        <v>50</v>
      </c>
      <c r="M1350" s="6" t="s">
        <v>51</v>
      </c>
      <c r="N1350" s="6"/>
      <c r="O1350" s="6"/>
      <c r="P1350" s="10">
        <v>3</v>
      </c>
      <c r="Q1350" s="10" t="str">
        <f t="shared" si="106"/>
        <v>0-5</v>
      </c>
      <c r="R1350" s="6" t="s">
        <v>52</v>
      </c>
      <c r="S1350" s="6">
        <v>7</v>
      </c>
      <c r="T1350" t="s">
        <v>90</v>
      </c>
      <c r="U1350" t="s">
        <v>66</v>
      </c>
      <c r="V1350" t="s">
        <v>67</v>
      </c>
      <c r="W1350" t="s">
        <v>56</v>
      </c>
      <c r="X1350" s="6"/>
      <c r="Y1350" s="10" t="s">
        <v>57</v>
      </c>
      <c r="Z1350" s="10" t="s">
        <v>58</v>
      </c>
      <c r="AD1350" s="11">
        <v>1</v>
      </c>
      <c r="AJ1350" s="12">
        <f t="shared" si="107"/>
        <v>25</v>
      </c>
      <c r="AL1350" s="13">
        <f t="shared" si="103"/>
        <v>1</v>
      </c>
      <c r="AM1350" s="14">
        <v>1.6199999999999999E-2</v>
      </c>
      <c r="AN1350" s="14">
        <v>3.0251999999999999</v>
      </c>
      <c r="AO1350" s="13">
        <f t="shared" si="105"/>
        <v>274.51313450729776</v>
      </c>
      <c r="AQ1350" s="12">
        <f t="shared" si="104"/>
        <v>2.5000000000000001E-2</v>
      </c>
      <c r="AT1350" s="23"/>
    </row>
    <row r="1351" spans="1:51" ht="12.75" customHeight="1" x14ac:dyDescent="0.2">
      <c r="A1351" s="6">
        <v>45</v>
      </c>
      <c r="B1351" s="6">
        <v>3</v>
      </c>
      <c r="C1351" s="7">
        <v>39875</v>
      </c>
      <c r="D1351" s="6" t="s">
        <v>174</v>
      </c>
      <c r="E1351" s="8" t="s">
        <v>295</v>
      </c>
      <c r="F1351" s="9" t="s">
        <v>296</v>
      </c>
      <c r="G1351" s="9" t="s">
        <v>154</v>
      </c>
      <c r="H1351" s="9" t="s">
        <v>274</v>
      </c>
      <c r="I1351" s="6" t="s">
        <v>49</v>
      </c>
      <c r="J1351" s="6">
        <v>3</v>
      </c>
      <c r="K1351" s="6">
        <v>12</v>
      </c>
      <c r="L1351" s="6" t="s">
        <v>50</v>
      </c>
      <c r="M1351" s="6" t="s">
        <v>51</v>
      </c>
      <c r="N1351" s="6"/>
      <c r="O1351" s="6"/>
      <c r="P1351" s="10">
        <v>3</v>
      </c>
      <c r="Q1351" s="10" t="str">
        <f t="shared" si="106"/>
        <v>0-5</v>
      </c>
      <c r="R1351" s="6" t="s">
        <v>52</v>
      </c>
      <c r="S1351" s="6">
        <v>8</v>
      </c>
      <c r="T1351" s="19" t="s">
        <v>85</v>
      </c>
      <c r="U1351" s="6" t="s">
        <v>54</v>
      </c>
      <c r="V1351" s="6" t="s">
        <v>86</v>
      </c>
      <c r="W1351" s="6" t="s">
        <v>56</v>
      </c>
      <c r="X1351" s="6"/>
      <c r="Y1351" s="6" t="s">
        <v>57</v>
      </c>
      <c r="Z1351" s="6" t="s">
        <v>61</v>
      </c>
      <c r="AA1351" s="11">
        <v>3</v>
      </c>
      <c r="AJ1351" s="12">
        <f t="shared" si="107"/>
        <v>2.5</v>
      </c>
      <c r="AL1351" s="13">
        <f t="shared" si="103"/>
        <v>3</v>
      </c>
      <c r="AM1351" s="14">
        <v>8.8999999999999999E-3</v>
      </c>
      <c r="AN1351" s="14">
        <v>3</v>
      </c>
      <c r="AO1351" s="13">
        <f t="shared" si="105"/>
        <v>0.13906250000000001</v>
      </c>
      <c r="AQ1351" s="12">
        <f t="shared" si="104"/>
        <v>7.4999999999999997E-2</v>
      </c>
      <c r="AT1351" s="23"/>
    </row>
    <row r="1352" spans="1:51" ht="12.75" customHeight="1" x14ac:dyDescent="0.2">
      <c r="A1352" s="6">
        <v>179</v>
      </c>
      <c r="B1352" s="6">
        <v>3</v>
      </c>
      <c r="C1352" s="7">
        <v>39875</v>
      </c>
      <c r="D1352" s="6" t="s">
        <v>151</v>
      </c>
      <c r="E1352" s="8" t="s">
        <v>295</v>
      </c>
      <c r="F1352" s="9" t="s">
        <v>296</v>
      </c>
      <c r="G1352" s="9" t="s">
        <v>154</v>
      </c>
      <c r="H1352" s="9" t="s">
        <v>274</v>
      </c>
      <c r="I1352" s="6" t="s">
        <v>100</v>
      </c>
      <c r="J1352" s="6">
        <v>3</v>
      </c>
      <c r="K1352" s="6">
        <v>1</v>
      </c>
      <c r="L1352" s="6" t="s">
        <v>101</v>
      </c>
      <c r="M1352" s="6" t="s">
        <v>51</v>
      </c>
      <c r="N1352" s="6"/>
      <c r="O1352" s="6"/>
      <c r="P1352" s="10">
        <v>3</v>
      </c>
      <c r="Q1352" s="10" t="str">
        <f t="shared" si="106"/>
        <v>0-5</v>
      </c>
      <c r="R1352" s="6" t="s">
        <v>52</v>
      </c>
      <c r="S1352" s="6">
        <v>1</v>
      </c>
      <c r="T1352" t="s">
        <v>53</v>
      </c>
      <c r="U1352" t="s">
        <v>54</v>
      </c>
      <c r="V1352" t="s">
        <v>55</v>
      </c>
      <c r="W1352" t="s">
        <v>56</v>
      </c>
      <c r="X1352" s="6"/>
      <c r="Y1352" s="6" t="s">
        <v>57</v>
      </c>
      <c r="Z1352" s="6" t="s">
        <v>58</v>
      </c>
      <c r="AB1352" s="11">
        <v>4</v>
      </c>
      <c r="AC1352" s="11">
        <v>4</v>
      </c>
      <c r="AJ1352" s="12">
        <f t="shared" si="107"/>
        <v>11.25</v>
      </c>
      <c r="AL1352" s="13">
        <f t="shared" si="103"/>
        <v>8</v>
      </c>
      <c r="AM1352" s="14">
        <v>9.2999999999999992E-3</v>
      </c>
      <c r="AN1352" s="14">
        <v>3.07</v>
      </c>
      <c r="AO1352" s="13">
        <f t="shared" si="105"/>
        <v>15.686324410907433</v>
      </c>
      <c r="AQ1352" s="12">
        <f t="shared" si="104"/>
        <v>0.2</v>
      </c>
    </row>
    <row r="1353" spans="1:51" ht="12.75" customHeight="1" x14ac:dyDescent="0.2">
      <c r="A1353" s="6">
        <v>179</v>
      </c>
      <c r="B1353" s="6">
        <v>3</v>
      </c>
      <c r="C1353" s="7">
        <v>39875</v>
      </c>
      <c r="D1353" s="6" t="s">
        <v>151</v>
      </c>
      <c r="E1353" s="8" t="s">
        <v>295</v>
      </c>
      <c r="F1353" s="9" t="s">
        <v>296</v>
      </c>
      <c r="G1353" s="9" t="s">
        <v>154</v>
      </c>
      <c r="H1353" s="9" t="s">
        <v>274</v>
      </c>
      <c r="I1353" s="6" t="s">
        <v>100</v>
      </c>
      <c r="J1353" s="6">
        <v>3</v>
      </c>
      <c r="K1353" s="6">
        <v>1</v>
      </c>
      <c r="L1353" s="6" t="s">
        <v>101</v>
      </c>
      <c r="M1353" s="6" t="s">
        <v>51</v>
      </c>
      <c r="N1353" s="6"/>
      <c r="O1353" s="6"/>
      <c r="P1353" s="10">
        <v>3</v>
      </c>
      <c r="Q1353" s="10" t="str">
        <f t="shared" si="106"/>
        <v>0-5</v>
      </c>
      <c r="R1353" s="6" t="s">
        <v>52</v>
      </c>
      <c r="S1353" s="6">
        <v>2</v>
      </c>
      <c r="T1353" t="s">
        <v>161</v>
      </c>
      <c r="U1353" t="s">
        <v>162</v>
      </c>
      <c r="V1353" t="s">
        <v>163</v>
      </c>
      <c r="W1353" s="20" t="s">
        <v>56</v>
      </c>
      <c r="X1353" s="6"/>
      <c r="Y1353" s="10" t="s">
        <v>57</v>
      </c>
      <c r="Z1353" s="10" t="s">
        <v>61</v>
      </c>
      <c r="AB1353" s="11">
        <v>4</v>
      </c>
      <c r="AC1353" s="11">
        <v>1</v>
      </c>
      <c r="AJ1353" s="12">
        <f t="shared" si="107"/>
        <v>9</v>
      </c>
      <c r="AL1353" s="13">
        <f t="shared" ref="AL1353:AL1416" si="108">SUM(AA1353:AI1353)</f>
        <v>5</v>
      </c>
      <c r="AM1353" s="14">
        <v>1.9300000000000001E-2</v>
      </c>
      <c r="AN1353" s="14">
        <v>2.96</v>
      </c>
      <c r="AO1353" s="13">
        <f t="shared" si="105"/>
        <v>12.885911281837878</v>
      </c>
      <c r="AQ1353" s="12">
        <f t="shared" ref="AQ1353:AQ1416" si="109">AL1353/40</f>
        <v>0.125</v>
      </c>
    </row>
    <row r="1354" spans="1:51" ht="12.75" customHeight="1" x14ac:dyDescent="0.2">
      <c r="A1354" s="6">
        <v>179</v>
      </c>
      <c r="B1354" s="6">
        <v>3</v>
      </c>
      <c r="C1354" s="7">
        <v>39875</v>
      </c>
      <c r="D1354" s="6" t="s">
        <v>151</v>
      </c>
      <c r="E1354" s="8" t="s">
        <v>295</v>
      </c>
      <c r="F1354" s="9" t="s">
        <v>296</v>
      </c>
      <c r="G1354" s="9" t="s">
        <v>154</v>
      </c>
      <c r="H1354" s="9" t="s">
        <v>274</v>
      </c>
      <c r="I1354" s="6" t="s">
        <v>100</v>
      </c>
      <c r="J1354" s="6">
        <v>3</v>
      </c>
      <c r="K1354" s="6">
        <v>1</v>
      </c>
      <c r="L1354" s="6" t="s">
        <v>101</v>
      </c>
      <c r="M1354" s="6" t="s">
        <v>51</v>
      </c>
      <c r="N1354" s="6"/>
      <c r="O1354" s="6"/>
      <c r="P1354" s="10">
        <v>3</v>
      </c>
      <c r="Q1354" s="10" t="str">
        <f t="shared" si="106"/>
        <v>0-5</v>
      </c>
      <c r="R1354" s="6" t="s">
        <v>52</v>
      </c>
      <c r="S1354" s="6">
        <v>3</v>
      </c>
      <c r="T1354" t="s">
        <v>90</v>
      </c>
      <c r="U1354" t="s">
        <v>66</v>
      </c>
      <c r="V1354" t="s">
        <v>67</v>
      </c>
      <c r="W1354" t="s">
        <v>56</v>
      </c>
      <c r="X1354" s="6"/>
      <c r="Y1354" s="10" t="s">
        <v>57</v>
      </c>
      <c r="Z1354" s="10" t="s">
        <v>58</v>
      </c>
      <c r="AB1354" s="11">
        <v>1</v>
      </c>
      <c r="AJ1354" s="12">
        <f t="shared" si="107"/>
        <v>7.5</v>
      </c>
      <c r="AL1354" s="13">
        <f t="shared" si="108"/>
        <v>1</v>
      </c>
      <c r="AM1354" s="14">
        <v>1.44E-2</v>
      </c>
      <c r="AN1354" s="14">
        <v>3.1</v>
      </c>
      <c r="AO1354" s="13">
        <f t="shared" si="105"/>
        <v>7.4310880735179419</v>
      </c>
      <c r="AQ1354" s="12">
        <f t="shared" si="109"/>
        <v>2.5000000000000001E-2</v>
      </c>
    </row>
    <row r="1355" spans="1:51" ht="12.75" customHeight="1" x14ac:dyDescent="0.2">
      <c r="A1355" s="6">
        <v>179</v>
      </c>
      <c r="B1355" s="6">
        <v>3</v>
      </c>
      <c r="C1355" s="7">
        <v>39875</v>
      </c>
      <c r="D1355" s="6" t="s">
        <v>151</v>
      </c>
      <c r="E1355" s="8" t="s">
        <v>295</v>
      </c>
      <c r="F1355" s="9" t="s">
        <v>296</v>
      </c>
      <c r="G1355" s="9" t="s">
        <v>154</v>
      </c>
      <c r="H1355" s="9" t="s">
        <v>274</v>
      </c>
      <c r="I1355" s="6" t="s">
        <v>100</v>
      </c>
      <c r="J1355" s="6">
        <v>3</v>
      </c>
      <c r="K1355" s="6">
        <v>1</v>
      </c>
      <c r="L1355" s="6" t="s">
        <v>101</v>
      </c>
      <c r="M1355" s="6" t="s">
        <v>51</v>
      </c>
      <c r="N1355" s="6"/>
      <c r="O1355" s="6"/>
      <c r="P1355" s="10">
        <v>3</v>
      </c>
      <c r="Q1355" s="10" t="str">
        <f t="shared" si="106"/>
        <v>0-5</v>
      </c>
      <c r="R1355" s="6" t="s">
        <v>52</v>
      </c>
      <c r="S1355" s="6">
        <v>4</v>
      </c>
      <c r="T1355" t="s">
        <v>118</v>
      </c>
      <c r="U1355" t="s">
        <v>66</v>
      </c>
      <c r="V1355" t="s">
        <v>119</v>
      </c>
      <c r="W1355" t="s">
        <v>56</v>
      </c>
      <c r="X1355" s="6"/>
      <c r="Y1355" s="6" t="s">
        <v>57</v>
      </c>
      <c r="Z1355" s="6" t="s">
        <v>61</v>
      </c>
      <c r="AC1355" s="11">
        <v>1</v>
      </c>
      <c r="AJ1355" s="12">
        <f t="shared" si="107"/>
        <v>15</v>
      </c>
      <c r="AK1355" s="24">
        <f>AJ1355/1.1</f>
        <v>13.636363636363635</v>
      </c>
      <c r="AL1355" s="13">
        <f t="shared" si="108"/>
        <v>1</v>
      </c>
      <c r="AM1355" s="14">
        <v>2.3599999999999999E-2</v>
      </c>
      <c r="AN1355" s="14">
        <v>2.9750000000000001</v>
      </c>
      <c r="AO1355" s="13">
        <f t="shared" si="105"/>
        <v>74.436080804008085</v>
      </c>
      <c r="AQ1355" s="12">
        <f t="shared" si="109"/>
        <v>2.5000000000000001E-2</v>
      </c>
    </row>
    <row r="1356" spans="1:51" ht="12.75" customHeight="1" x14ac:dyDescent="0.2">
      <c r="A1356" s="6">
        <v>180</v>
      </c>
      <c r="B1356" s="6">
        <v>3</v>
      </c>
      <c r="C1356" s="7">
        <v>39875</v>
      </c>
      <c r="D1356" s="6" t="s">
        <v>151</v>
      </c>
      <c r="E1356" s="8" t="s">
        <v>295</v>
      </c>
      <c r="F1356" s="9" t="s">
        <v>296</v>
      </c>
      <c r="G1356" s="9" t="s">
        <v>154</v>
      </c>
      <c r="H1356" s="9" t="s">
        <v>274</v>
      </c>
      <c r="I1356" s="6" t="s">
        <v>100</v>
      </c>
      <c r="J1356" s="6">
        <v>3</v>
      </c>
      <c r="K1356" s="6">
        <v>2</v>
      </c>
      <c r="L1356" s="6" t="s">
        <v>101</v>
      </c>
      <c r="M1356" s="6" t="s">
        <v>51</v>
      </c>
      <c r="N1356" s="6"/>
      <c r="O1356" s="6"/>
      <c r="P1356" s="10">
        <v>3</v>
      </c>
      <c r="Q1356" s="10" t="str">
        <f t="shared" si="106"/>
        <v>0-5</v>
      </c>
      <c r="R1356" s="6" t="s">
        <v>102</v>
      </c>
      <c r="S1356" s="6">
        <v>1</v>
      </c>
      <c r="T1356" t="s">
        <v>161</v>
      </c>
      <c r="U1356" t="s">
        <v>162</v>
      </c>
      <c r="V1356" t="s">
        <v>163</v>
      </c>
      <c r="W1356" s="20" t="s">
        <v>56</v>
      </c>
      <c r="X1356" s="6"/>
      <c r="Y1356" s="10" t="s">
        <v>57</v>
      </c>
      <c r="Z1356" s="10" t="s">
        <v>61</v>
      </c>
      <c r="AB1356" s="11">
        <v>3</v>
      </c>
      <c r="AJ1356" s="12">
        <f t="shared" si="107"/>
        <v>7.5</v>
      </c>
      <c r="AL1356" s="13">
        <f t="shared" si="108"/>
        <v>3</v>
      </c>
      <c r="AM1356" s="14">
        <v>1.9300000000000001E-2</v>
      </c>
      <c r="AN1356" s="14">
        <v>2.96</v>
      </c>
      <c r="AO1356" s="13">
        <f t="shared" si="105"/>
        <v>7.5117071566069322</v>
      </c>
      <c r="AQ1356" s="12">
        <f t="shared" si="109"/>
        <v>7.4999999999999997E-2</v>
      </c>
      <c r="AS1356" s="12" t="s">
        <v>297</v>
      </c>
    </row>
    <row r="1357" spans="1:51" s="22" customFormat="1" ht="12.75" customHeight="1" x14ac:dyDescent="0.2">
      <c r="A1357" s="6">
        <v>180</v>
      </c>
      <c r="B1357" s="6">
        <v>3</v>
      </c>
      <c r="C1357" s="7">
        <v>39875</v>
      </c>
      <c r="D1357" s="6" t="s">
        <v>151</v>
      </c>
      <c r="E1357" s="8" t="s">
        <v>295</v>
      </c>
      <c r="F1357" s="9" t="s">
        <v>296</v>
      </c>
      <c r="G1357" s="9" t="s">
        <v>154</v>
      </c>
      <c r="H1357" s="9" t="s">
        <v>274</v>
      </c>
      <c r="I1357" s="6" t="s">
        <v>100</v>
      </c>
      <c r="J1357" s="6">
        <v>3</v>
      </c>
      <c r="K1357" s="6">
        <v>2</v>
      </c>
      <c r="L1357" s="6" t="s">
        <v>101</v>
      </c>
      <c r="M1357" s="6" t="s">
        <v>51</v>
      </c>
      <c r="N1357" s="6"/>
      <c r="O1357" s="6"/>
      <c r="P1357" s="10">
        <v>3</v>
      </c>
      <c r="Q1357" s="10" t="str">
        <f t="shared" si="106"/>
        <v>0-5</v>
      </c>
      <c r="R1357" s="6" t="s">
        <v>102</v>
      </c>
      <c r="S1357" s="6">
        <v>2</v>
      </c>
      <c r="T1357" t="s">
        <v>90</v>
      </c>
      <c r="U1357" t="s">
        <v>66</v>
      </c>
      <c r="V1357" t="s">
        <v>67</v>
      </c>
      <c r="W1357" t="s">
        <v>56</v>
      </c>
      <c r="X1357" s="6"/>
      <c r="Y1357" s="10" t="s">
        <v>57</v>
      </c>
      <c r="Z1357" s="10" t="s">
        <v>58</v>
      </c>
      <c r="AA1357" s="11"/>
      <c r="AB1357" s="11"/>
      <c r="AC1357" s="11">
        <v>4</v>
      </c>
      <c r="AD1357" s="11">
        <v>1</v>
      </c>
      <c r="AE1357" s="11"/>
      <c r="AF1357" s="11"/>
      <c r="AG1357" s="11"/>
      <c r="AH1357" s="11"/>
      <c r="AI1357" s="11"/>
      <c r="AJ1357" s="12">
        <f t="shared" si="107"/>
        <v>17</v>
      </c>
      <c r="AK1357" s="12"/>
      <c r="AL1357" s="13">
        <f t="shared" si="108"/>
        <v>5</v>
      </c>
      <c r="AM1357" s="14">
        <v>1.6199999999999999E-2</v>
      </c>
      <c r="AN1357" s="14">
        <v>3.0251999999999999</v>
      </c>
      <c r="AO1357" s="13">
        <f t="shared" si="105"/>
        <v>85.480901070296468</v>
      </c>
      <c r="AP1357" s="13"/>
      <c r="AQ1357" s="12">
        <f t="shared" si="109"/>
        <v>0.125</v>
      </c>
      <c r="AR1357" s="12"/>
      <c r="AS1357" s="12"/>
      <c r="AT1357" s="15"/>
      <c r="AU1357" s="12"/>
      <c r="AV1357" s="12"/>
      <c r="AW1357" s="12"/>
      <c r="AX1357" s="12"/>
      <c r="AY1357" s="12"/>
    </row>
    <row r="1358" spans="1:51" ht="12.75" customHeight="1" x14ac:dyDescent="0.2">
      <c r="A1358" s="6">
        <v>180</v>
      </c>
      <c r="B1358" s="6">
        <v>3</v>
      </c>
      <c r="C1358" s="7">
        <v>39875</v>
      </c>
      <c r="D1358" s="6" t="s">
        <v>151</v>
      </c>
      <c r="E1358" s="8" t="s">
        <v>295</v>
      </c>
      <c r="F1358" s="9" t="s">
        <v>296</v>
      </c>
      <c r="G1358" s="9" t="s">
        <v>154</v>
      </c>
      <c r="H1358" s="9" t="s">
        <v>274</v>
      </c>
      <c r="I1358" s="6" t="s">
        <v>100</v>
      </c>
      <c r="J1358" s="6">
        <v>3</v>
      </c>
      <c r="K1358" s="6">
        <v>2</v>
      </c>
      <c r="L1358" s="6" t="s">
        <v>101</v>
      </c>
      <c r="M1358" s="6" t="s">
        <v>51</v>
      </c>
      <c r="N1358" s="6"/>
      <c r="O1358" s="6"/>
      <c r="P1358" s="10">
        <v>3</v>
      </c>
      <c r="Q1358" s="10" t="str">
        <f t="shared" si="106"/>
        <v>0-5</v>
      </c>
      <c r="R1358" s="6" t="s">
        <v>102</v>
      </c>
      <c r="S1358" s="6">
        <v>3</v>
      </c>
      <c r="T1358" t="s">
        <v>53</v>
      </c>
      <c r="U1358" t="s">
        <v>54</v>
      </c>
      <c r="V1358" t="s">
        <v>55</v>
      </c>
      <c r="W1358" t="s">
        <v>56</v>
      </c>
      <c r="X1358" s="6"/>
      <c r="Y1358" s="6" t="s">
        <v>57</v>
      </c>
      <c r="Z1358" s="6" t="s">
        <v>58</v>
      </c>
      <c r="AA1358" s="11">
        <v>1</v>
      </c>
      <c r="AB1358" s="11">
        <v>4</v>
      </c>
      <c r="AC1358" s="11">
        <v>3</v>
      </c>
      <c r="AJ1358" s="12">
        <f t="shared" si="107"/>
        <v>9.6875</v>
      </c>
      <c r="AL1358" s="13">
        <f t="shared" si="108"/>
        <v>8</v>
      </c>
      <c r="AM1358" s="14">
        <v>9.2999999999999992E-3</v>
      </c>
      <c r="AN1358" s="14">
        <v>3.07</v>
      </c>
      <c r="AO1358" s="13">
        <f t="shared" si="105"/>
        <v>9.9118087846568894</v>
      </c>
      <c r="AQ1358" s="12">
        <f t="shared" si="109"/>
        <v>0.2</v>
      </c>
    </row>
    <row r="1359" spans="1:51" ht="12.75" customHeight="1" x14ac:dyDescent="0.2">
      <c r="A1359" s="6">
        <v>180</v>
      </c>
      <c r="B1359" s="6">
        <v>3</v>
      </c>
      <c r="C1359" s="7">
        <v>39875</v>
      </c>
      <c r="D1359" s="6" t="s">
        <v>151</v>
      </c>
      <c r="E1359" s="8" t="s">
        <v>295</v>
      </c>
      <c r="F1359" s="9" t="s">
        <v>296</v>
      </c>
      <c r="G1359" s="9" t="s">
        <v>154</v>
      </c>
      <c r="H1359" s="9" t="s">
        <v>274</v>
      </c>
      <c r="I1359" s="6" t="s">
        <v>100</v>
      </c>
      <c r="J1359" s="6">
        <v>3</v>
      </c>
      <c r="K1359" s="6">
        <v>2</v>
      </c>
      <c r="L1359" s="6" t="s">
        <v>101</v>
      </c>
      <c r="M1359" s="6" t="s">
        <v>51</v>
      </c>
      <c r="N1359" s="6"/>
      <c r="O1359" s="6"/>
      <c r="P1359" s="10">
        <v>3</v>
      </c>
      <c r="Q1359" s="10" t="str">
        <f t="shared" si="106"/>
        <v>0-5</v>
      </c>
      <c r="R1359" s="6" t="s">
        <v>102</v>
      </c>
      <c r="S1359" s="6">
        <v>4</v>
      </c>
      <c r="T1359" t="s">
        <v>179</v>
      </c>
      <c r="U1359" t="s">
        <v>54</v>
      </c>
      <c r="V1359" t="s">
        <v>55</v>
      </c>
      <c r="W1359" t="s">
        <v>56</v>
      </c>
      <c r="X1359" s="6"/>
      <c r="Y1359" s="6" t="s">
        <v>57</v>
      </c>
      <c r="Z1359" s="6" t="s">
        <v>58</v>
      </c>
      <c r="AA1359" s="11">
        <v>2</v>
      </c>
      <c r="AJ1359" s="12">
        <f t="shared" si="107"/>
        <v>2.5</v>
      </c>
      <c r="AL1359" s="13">
        <f t="shared" si="108"/>
        <v>2</v>
      </c>
      <c r="AM1359" s="14">
        <v>7.0000000000000001E-3</v>
      </c>
      <c r="AN1359" s="14">
        <v>3.39</v>
      </c>
      <c r="AO1359" s="13">
        <f t="shared" si="105"/>
        <v>0.1563560424508863</v>
      </c>
      <c r="AQ1359" s="12">
        <f t="shared" si="109"/>
        <v>0.05</v>
      </c>
    </row>
    <row r="1360" spans="1:51" ht="12.75" customHeight="1" x14ac:dyDescent="0.2">
      <c r="A1360" s="6">
        <v>180</v>
      </c>
      <c r="B1360" s="6">
        <v>3</v>
      </c>
      <c r="C1360" s="7">
        <v>39875</v>
      </c>
      <c r="D1360" s="6" t="s">
        <v>151</v>
      </c>
      <c r="E1360" s="8" t="s">
        <v>295</v>
      </c>
      <c r="F1360" s="9" t="s">
        <v>296</v>
      </c>
      <c r="G1360" s="9" t="s">
        <v>154</v>
      </c>
      <c r="H1360" s="9" t="s">
        <v>274</v>
      </c>
      <c r="I1360" s="6" t="s">
        <v>100</v>
      </c>
      <c r="J1360" s="6">
        <v>3</v>
      </c>
      <c r="K1360" s="6">
        <v>2</v>
      </c>
      <c r="L1360" s="6" t="s">
        <v>101</v>
      </c>
      <c r="M1360" s="6" t="s">
        <v>51</v>
      </c>
      <c r="N1360" s="6"/>
      <c r="O1360" s="6"/>
      <c r="P1360" s="10">
        <v>3</v>
      </c>
      <c r="Q1360" s="10" t="str">
        <f t="shared" si="106"/>
        <v>0-5</v>
      </c>
      <c r="R1360" s="6" t="s">
        <v>102</v>
      </c>
      <c r="S1360" s="6">
        <v>5</v>
      </c>
      <c r="T1360" t="s">
        <v>140</v>
      </c>
      <c r="U1360" t="s">
        <v>66</v>
      </c>
      <c r="V1360" t="s">
        <v>119</v>
      </c>
      <c r="W1360" t="s">
        <v>56</v>
      </c>
      <c r="X1360" s="6"/>
      <c r="Y1360" s="6" t="s">
        <v>57</v>
      </c>
      <c r="Z1360" s="6" t="s">
        <v>61</v>
      </c>
      <c r="AC1360" s="11">
        <v>5</v>
      </c>
      <c r="AJ1360" s="12">
        <f t="shared" si="107"/>
        <v>15</v>
      </c>
      <c r="AK1360" s="14">
        <f>AJ1360/1.03416</f>
        <v>14.504525411928523</v>
      </c>
      <c r="AL1360" s="13">
        <f t="shared" si="108"/>
        <v>5</v>
      </c>
      <c r="AM1360" s="14">
        <v>2.2499999999999999E-2</v>
      </c>
      <c r="AN1360" s="14">
        <v>3</v>
      </c>
      <c r="AO1360" s="13">
        <f t="shared" si="105"/>
        <v>75.9375</v>
      </c>
      <c r="AQ1360" s="12">
        <f t="shared" si="109"/>
        <v>0.125</v>
      </c>
    </row>
    <row r="1361" spans="1:43" ht="12.75" customHeight="1" x14ac:dyDescent="0.2">
      <c r="A1361" s="6">
        <v>180</v>
      </c>
      <c r="B1361" s="6">
        <v>3</v>
      </c>
      <c r="C1361" s="7">
        <v>39875</v>
      </c>
      <c r="D1361" s="6" t="s">
        <v>151</v>
      </c>
      <c r="E1361" s="8" t="s">
        <v>295</v>
      </c>
      <c r="F1361" s="9" t="s">
        <v>296</v>
      </c>
      <c r="G1361" s="9" t="s">
        <v>154</v>
      </c>
      <c r="H1361" s="9" t="s">
        <v>274</v>
      </c>
      <c r="I1361" s="6" t="s">
        <v>100</v>
      </c>
      <c r="J1361" s="6">
        <v>3</v>
      </c>
      <c r="K1361" s="6">
        <v>2</v>
      </c>
      <c r="L1361" s="6" t="s">
        <v>101</v>
      </c>
      <c r="M1361" s="6" t="s">
        <v>51</v>
      </c>
      <c r="N1361" s="6"/>
      <c r="O1361" s="6"/>
      <c r="P1361" s="10">
        <v>3</v>
      </c>
      <c r="Q1361" s="10" t="str">
        <f t="shared" si="106"/>
        <v>0-5</v>
      </c>
      <c r="R1361" s="6" t="s">
        <v>102</v>
      </c>
      <c r="S1361" s="6">
        <v>6</v>
      </c>
      <c r="T1361" t="s">
        <v>118</v>
      </c>
      <c r="U1361" t="s">
        <v>66</v>
      </c>
      <c r="V1361" t="s">
        <v>119</v>
      </c>
      <c r="W1361" t="s">
        <v>56</v>
      </c>
      <c r="X1361" s="6"/>
      <c r="Y1361" s="6" t="s">
        <v>57</v>
      </c>
      <c r="Z1361" s="6" t="s">
        <v>61</v>
      </c>
      <c r="AC1361" s="11">
        <v>2</v>
      </c>
      <c r="AJ1361" s="12">
        <f t="shared" si="107"/>
        <v>15</v>
      </c>
      <c r="AK1361" s="24">
        <f>AJ1361/1.1</f>
        <v>13.636363636363635</v>
      </c>
      <c r="AL1361" s="13">
        <f t="shared" si="108"/>
        <v>2</v>
      </c>
      <c r="AM1361" s="14">
        <v>2.3599999999999999E-2</v>
      </c>
      <c r="AN1361" s="14">
        <v>2.9750000000000001</v>
      </c>
      <c r="AO1361" s="13">
        <f t="shared" si="105"/>
        <v>74.436080804008085</v>
      </c>
      <c r="AQ1361" s="12">
        <f t="shared" si="109"/>
        <v>0.05</v>
      </c>
    </row>
    <row r="1362" spans="1:43" ht="12.75" customHeight="1" x14ac:dyDescent="0.2">
      <c r="A1362" s="6">
        <v>180</v>
      </c>
      <c r="B1362" s="6">
        <v>3</v>
      </c>
      <c r="C1362" s="7">
        <v>39875</v>
      </c>
      <c r="D1362" s="6" t="s">
        <v>151</v>
      </c>
      <c r="E1362" s="8" t="s">
        <v>295</v>
      </c>
      <c r="F1362" s="9" t="s">
        <v>296</v>
      </c>
      <c r="G1362" s="9" t="s">
        <v>154</v>
      </c>
      <c r="H1362" s="9" t="s">
        <v>274</v>
      </c>
      <c r="I1362" s="6" t="s">
        <v>100</v>
      </c>
      <c r="J1362" s="6">
        <v>3</v>
      </c>
      <c r="K1362" s="6">
        <v>2</v>
      </c>
      <c r="L1362" s="6" t="s">
        <v>101</v>
      </c>
      <c r="M1362" s="6" t="s">
        <v>51</v>
      </c>
      <c r="N1362" s="6"/>
      <c r="O1362" s="6"/>
      <c r="P1362" s="10">
        <v>3</v>
      </c>
      <c r="Q1362" s="10" t="str">
        <f t="shared" si="106"/>
        <v>0-5</v>
      </c>
      <c r="R1362" s="6" t="s">
        <v>102</v>
      </c>
      <c r="S1362" s="6">
        <v>7</v>
      </c>
      <c r="T1362" s="19" t="s">
        <v>93</v>
      </c>
      <c r="U1362" s="6" t="s">
        <v>54</v>
      </c>
      <c r="V1362" s="6" t="s">
        <v>94</v>
      </c>
      <c r="W1362" s="6" t="s">
        <v>95</v>
      </c>
      <c r="X1362" s="6"/>
      <c r="Y1362" s="6" t="s">
        <v>57</v>
      </c>
      <c r="Z1362" s="6" t="s">
        <v>58</v>
      </c>
      <c r="AC1362" s="11">
        <v>1</v>
      </c>
      <c r="AJ1362" s="12">
        <f t="shared" si="107"/>
        <v>15</v>
      </c>
      <c r="AK1362">
        <f>AJ1362/1.21019</f>
        <v>12.394747932142886</v>
      </c>
      <c r="AL1362" s="13">
        <f t="shared" si="108"/>
        <v>1</v>
      </c>
      <c r="AM1362" s="14">
        <v>2.0799999999999999E-2</v>
      </c>
      <c r="AN1362" s="14">
        <v>3</v>
      </c>
      <c r="AO1362" s="13">
        <f t="shared" si="105"/>
        <v>70.2</v>
      </c>
      <c r="AQ1362" s="12">
        <f t="shared" si="109"/>
        <v>2.5000000000000001E-2</v>
      </c>
    </row>
    <row r="1363" spans="1:43" ht="12.75" customHeight="1" x14ac:dyDescent="0.2">
      <c r="A1363" s="6">
        <v>181</v>
      </c>
      <c r="B1363" s="6">
        <v>3</v>
      </c>
      <c r="C1363" s="7">
        <v>39875</v>
      </c>
      <c r="D1363" s="6" t="s">
        <v>151</v>
      </c>
      <c r="E1363" s="8" t="s">
        <v>295</v>
      </c>
      <c r="F1363" s="9" t="s">
        <v>296</v>
      </c>
      <c r="G1363" s="9" t="s">
        <v>154</v>
      </c>
      <c r="H1363" s="9" t="s">
        <v>274</v>
      </c>
      <c r="I1363" s="6" t="s">
        <v>100</v>
      </c>
      <c r="J1363" s="6">
        <v>3</v>
      </c>
      <c r="K1363" s="6">
        <v>3</v>
      </c>
      <c r="L1363" s="6" t="s">
        <v>101</v>
      </c>
      <c r="M1363" s="6" t="s">
        <v>51</v>
      </c>
      <c r="N1363" s="6"/>
      <c r="O1363" s="6"/>
      <c r="P1363" s="10">
        <v>3</v>
      </c>
      <c r="Q1363" s="10" t="str">
        <f t="shared" si="106"/>
        <v>0-5</v>
      </c>
      <c r="R1363" s="6" t="s">
        <v>52</v>
      </c>
      <c r="S1363" s="6">
        <v>1</v>
      </c>
      <c r="T1363" t="s">
        <v>164</v>
      </c>
      <c r="U1363" t="s">
        <v>162</v>
      </c>
      <c r="V1363" t="s">
        <v>163</v>
      </c>
      <c r="W1363" t="s">
        <v>56</v>
      </c>
      <c r="X1363" s="6"/>
      <c r="Y1363" s="10" t="s">
        <v>57</v>
      </c>
      <c r="Z1363" s="10" t="s">
        <v>61</v>
      </c>
      <c r="AA1363" s="11">
        <v>1</v>
      </c>
      <c r="AJ1363" s="12">
        <f t="shared" si="107"/>
        <v>2.5</v>
      </c>
      <c r="AL1363" s="13">
        <f t="shared" si="108"/>
        <v>1</v>
      </c>
      <c r="AM1363" s="14">
        <v>1.5599999999999999E-2</v>
      </c>
      <c r="AN1363" s="14">
        <v>3.13</v>
      </c>
      <c r="AO1363" s="13">
        <f t="shared" si="105"/>
        <v>0.27458501045858014</v>
      </c>
      <c r="AQ1363" s="12">
        <f t="shared" si="109"/>
        <v>2.5000000000000001E-2</v>
      </c>
    </row>
    <row r="1364" spans="1:43" ht="12.75" customHeight="1" x14ac:dyDescent="0.2">
      <c r="A1364" s="6">
        <v>181</v>
      </c>
      <c r="B1364" s="6">
        <v>3</v>
      </c>
      <c r="C1364" s="7">
        <v>39875</v>
      </c>
      <c r="D1364" s="6" t="s">
        <v>151</v>
      </c>
      <c r="E1364" s="8" t="s">
        <v>295</v>
      </c>
      <c r="F1364" s="9" t="s">
        <v>296</v>
      </c>
      <c r="G1364" s="9" t="s">
        <v>154</v>
      </c>
      <c r="H1364" s="9" t="s">
        <v>274</v>
      </c>
      <c r="I1364" s="6" t="s">
        <v>100</v>
      </c>
      <c r="J1364" s="6">
        <v>3</v>
      </c>
      <c r="K1364" s="6">
        <v>3</v>
      </c>
      <c r="L1364" s="6" t="s">
        <v>101</v>
      </c>
      <c r="M1364" s="6" t="s">
        <v>51</v>
      </c>
      <c r="N1364" s="6"/>
      <c r="O1364" s="6"/>
      <c r="P1364" s="10">
        <v>3</v>
      </c>
      <c r="Q1364" s="10" t="str">
        <f t="shared" si="106"/>
        <v>0-5</v>
      </c>
      <c r="R1364" s="6" t="s">
        <v>52</v>
      </c>
      <c r="S1364" s="6">
        <v>2</v>
      </c>
      <c r="T1364" t="s">
        <v>53</v>
      </c>
      <c r="U1364" t="s">
        <v>54</v>
      </c>
      <c r="V1364" t="s">
        <v>55</v>
      </c>
      <c r="W1364" t="s">
        <v>56</v>
      </c>
      <c r="X1364" s="6"/>
      <c r="Y1364" s="6" t="s">
        <v>57</v>
      </c>
      <c r="Z1364" s="6" t="s">
        <v>58</v>
      </c>
      <c r="AB1364" s="11">
        <v>8</v>
      </c>
      <c r="AC1364" s="11">
        <v>6</v>
      </c>
      <c r="AJ1364" s="12">
        <f t="shared" si="107"/>
        <v>10.714285714285714</v>
      </c>
      <c r="AL1364" s="13">
        <f t="shared" si="108"/>
        <v>14</v>
      </c>
      <c r="AM1364" s="14">
        <v>9.2999999999999992E-3</v>
      </c>
      <c r="AN1364" s="14">
        <v>3.07</v>
      </c>
      <c r="AO1364" s="13">
        <f t="shared" si="105"/>
        <v>13.504236784994827</v>
      </c>
      <c r="AQ1364" s="12">
        <f t="shared" si="109"/>
        <v>0.35</v>
      </c>
    </row>
    <row r="1365" spans="1:43" ht="12.75" customHeight="1" x14ac:dyDescent="0.2">
      <c r="A1365" s="6">
        <v>181</v>
      </c>
      <c r="B1365" s="6">
        <v>3</v>
      </c>
      <c r="C1365" s="7">
        <v>39875</v>
      </c>
      <c r="D1365" s="6" t="s">
        <v>151</v>
      </c>
      <c r="E1365" s="8" t="s">
        <v>295</v>
      </c>
      <c r="F1365" s="9" t="s">
        <v>296</v>
      </c>
      <c r="G1365" s="9" t="s">
        <v>154</v>
      </c>
      <c r="H1365" s="9" t="s">
        <v>274</v>
      </c>
      <c r="I1365" s="6" t="s">
        <v>100</v>
      </c>
      <c r="J1365" s="6">
        <v>3</v>
      </c>
      <c r="K1365" s="6">
        <v>3</v>
      </c>
      <c r="L1365" s="6" t="s">
        <v>101</v>
      </c>
      <c r="M1365" s="6" t="s">
        <v>51</v>
      </c>
      <c r="N1365" s="6"/>
      <c r="O1365" s="6"/>
      <c r="P1365" s="10">
        <v>3</v>
      </c>
      <c r="Q1365" s="10" t="str">
        <f t="shared" si="106"/>
        <v>0-5</v>
      </c>
      <c r="R1365" s="6" t="s">
        <v>52</v>
      </c>
      <c r="S1365" s="6">
        <v>3</v>
      </c>
      <c r="T1365" t="s">
        <v>90</v>
      </c>
      <c r="U1365" t="s">
        <v>66</v>
      </c>
      <c r="V1365" t="s">
        <v>67</v>
      </c>
      <c r="W1365" t="s">
        <v>56</v>
      </c>
      <c r="X1365" s="6"/>
      <c r="Y1365" s="10" t="s">
        <v>57</v>
      </c>
      <c r="Z1365" s="10" t="s">
        <v>58</v>
      </c>
      <c r="AD1365" s="11">
        <v>1</v>
      </c>
      <c r="AJ1365" s="12">
        <f t="shared" si="107"/>
        <v>25</v>
      </c>
      <c r="AL1365" s="13">
        <f t="shared" si="108"/>
        <v>1</v>
      </c>
      <c r="AM1365" s="14">
        <v>1.6199999999999999E-2</v>
      </c>
      <c r="AN1365" s="14">
        <v>3.0251999999999999</v>
      </c>
      <c r="AO1365" s="13">
        <f t="shared" si="105"/>
        <v>274.51313450729776</v>
      </c>
      <c r="AQ1365" s="12">
        <f t="shared" si="109"/>
        <v>2.5000000000000001E-2</v>
      </c>
    </row>
    <row r="1366" spans="1:43" ht="12.75" customHeight="1" x14ac:dyDescent="0.2">
      <c r="A1366" s="6">
        <v>181</v>
      </c>
      <c r="B1366" s="6">
        <v>3</v>
      </c>
      <c r="C1366" s="7">
        <v>39875</v>
      </c>
      <c r="D1366" s="6" t="s">
        <v>151</v>
      </c>
      <c r="E1366" s="8" t="s">
        <v>295</v>
      </c>
      <c r="F1366" s="9" t="s">
        <v>296</v>
      </c>
      <c r="G1366" s="9" t="s">
        <v>154</v>
      </c>
      <c r="H1366" s="9" t="s">
        <v>274</v>
      </c>
      <c r="I1366" s="6" t="s">
        <v>100</v>
      </c>
      <c r="J1366" s="6">
        <v>3</v>
      </c>
      <c r="K1366" s="6">
        <v>3</v>
      </c>
      <c r="L1366" s="6" t="s">
        <v>101</v>
      </c>
      <c r="M1366" s="6" t="s">
        <v>51</v>
      </c>
      <c r="N1366" s="6"/>
      <c r="O1366" s="6"/>
      <c r="P1366" s="10">
        <v>3</v>
      </c>
      <c r="Q1366" s="10" t="str">
        <f t="shared" si="106"/>
        <v>0-5</v>
      </c>
      <c r="R1366" s="6" t="s">
        <v>52</v>
      </c>
      <c r="S1366" s="6">
        <v>4</v>
      </c>
      <c r="T1366" t="s">
        <v>161</v>
      </c>
      <c r="U1366" t="s">
        <v>162</v>
      </c>
      <c r="V1366" t="s">
        <v>163</v>
      </c>
      <c r="W1366" s="20" t="s">
        <v>56</v>
      </c>
      <c r="X1366" s="6"/>
      <c r="Y1366" s="10" t="s">
        <v>57</v>
      </c>
      <c r="Z1366" s="10" t="s">
        <v>61</v>
      </c>
      <c r="AB1366" s="11">
        <v>1</v>
      </c>
      <c r="AJ1366" s="12">
        <f t="shared" si="107"/>
        <v>7.5</v>
      </c>
      <c r="AL1366" s="13">
        <f t="shared" si="108"/>
        <v>1</v>
      </c>
      <c r="AM1366" s="14">
        <v>1.9300000000000001E-2</v>
      </c>
      <c r="AN1366" s="14">
        <v>2.96</v>
      </c>
      <c r="AO1366" s="13">
        <f t="shared" si="105"/>
        <v>7.5117071566069322</v>
      </c>
      <c r="AQ1366" s="12">
        <f t="shared" si="109"/>
        <v>2.5000000000000001E-2</v>
      </c>
    </row>
    <row r="1367" spans="1:43" ht="12.75" customHeight="1" x14ac:dyDescent="0.2">
      <c r="A1367" s="6">
        <v>181</v>
      </c>
      <c r="B1367" s="6">
        <v>3</v>
      </c>
      <c r="C1367" s="7">
        <v>39875</v>
      </c>
      <c r="D1367" s="6" t="s">
        <v>151</v>
      </c>
      <c r="E1367" s="8" t="s">
        <v>295</v>
      </c>
      <c r="F1367" s="9" t="s">
        <v>296</v>
      </c>
      <c r="G1367" s="9" t="s">
        <v>154</v>
      </c>
      <c r="H1367" s="9" t="s">
        <v>274</v>
      </c>
      <c r="I1367" s="6" t="s">
        <v>100</v>
      </c>
      <c r="J1367" s="6">
        <v>3</v>
      </c>
      <c r="K1367" s="6">
        <v>3</v>
      </c>
      <c r="L1367" s="6" t="s">
        <v>101</v>
      </c>
      <c r="M1367" s="6" t="s">
        <v>51</v>
      </c>
      <c r="N1367" s="6"/>
      <c r="O1367" s="6"/>
      <c r="P1367" s="10">
        <v>3</v>
      </c>
      <c r="Q1367" s="10" t="str">
        <f t="shared" si="106"/>
        <v>0-5</v>
      </c>
      <c r="R1367" s="6" t="s">
        <v>52</v>
      </c>
      <c r="S1367" s="6">
        <v>5</v>
      </c>
      <c r="T1367" t="s">
        <v>298</v>
      </c>
      <c r="U1367" s="6" t="s">
        <v>54</v>
      </c>
      <c r="V1367" s="16" t="s">
        <v>55</v>
      </c>
      <c r="W1367" s="16" t="s">
        <v>56</v>
      </c>
      <c r="X1367" s="6"/>
      <c r="Y1367" s="6" t="s">
        <v>57</v>
      </c>
      <c r="Z1367" s="6" t="s">
        <v>61</v>
      </c>
      <c r="AB1367" s="11">
        <v>1</v>
      </c>
      <c r="AJ1367" s="12">
        <f t="shared" si="107"/>
        <v>7.5</v>
      </c>
      <c r="AL1367" s="13">
        <f t="shared" si="108"/>
        <v>1</v>
      </c>
      <c r="AM1367" s="14">
        <v>1.38E-2</v>
      </c>
      <c r="AN1367" s="14">
        <v>3.0165000000000002</v>
      </c>
      <c r="AO1367" s="13">
        <f t="shared" si="105"/>
        <v>6.0186818565945943</v>
      </c>
      <c r="AQ1367" s="12">
        <f t="shared" si="109"/>
        <v>2.5000000000000001E-2</v>
      </c>
    </row>
    <row r="1368" spans="1:43" ht="12.75" customHeight="1" x14ac:dyDescent="0.2">
      <c r="A1368" s="6">
        <v>182</v>
      </c>
      <c r="B1368" s="6">
        <v>3</v>
      </c>
      <c r="C1368" s="7">
        <v>39875</v>
      </c>
      <c r="D1368" s="6" t="s">
        <v>151</v>
      </c>
      <c r="E1368" s="8" t="s">
        <v>295</v>
      </c>
      <c r="F1368" s="9" t="s">
        <v>296</v>
      </c>
      <c r="G1368" s="9" t="s">
        <v>154</v>
      </c>
      <c r="H1368" s="9" t="s">
        <v>274</v>
      </c>
      <c r="I1368" s="6" t="s">
        <v>100</v>
      </c>
      <c r="J1368" s="6">
        <v>3</v>
      </c>
      <c r="K1368" s="6">
        <v>4</v>
      </c>
      <c r="L1368" s="6" t="s">
        <v>101</v>
      </c>
      <c r="M1368" s="6" t="s">
        <v>51</v>
      </c>
      <c r="N1368" s="6"/>
      <c r="O1368" s="6"/>
      <c r="P1368" s="10">
        <v>3</v>
      </c>
      <c r="Q1368" s="10" t="str">
        <f t="shared" si="106"/>
        <v>0-5</v>
      </c>
      <c r="R1368" s="6" t="s">
        <v>52</v>
      </c>
      <c r="S1368" s="6">
        <v>1</v>
      </c>
      <c r="T1368" t="s">
        <v>179</v>
      </c>
      <c r="U1368" t="s">
        <v>54</v>
      </c>
      <c r="V1368" t="s">
        <v>55</v>
      </c>
      <c r="W1368" t="s">
        <v>56</v>
      </c>
      <c r="X1368" s="6"/>
      <c r="Y1368" s="6" t="s">
        <v>57</v>
      </c>
      <c r="Z1368" s="6" t="s">
        <v>58</v>
      </c>
      <c r="AA1368" s="11">
        <v>1</v>
      </c>
      <c r="AB1368" s="11">
        <v>1</v>
      </c>
      <c r="AJ1368" s="12">
        <f t="shared" si="107"/>
        <v>5</v>
      </c>
      <c r="AL1368" s="13">
        <f t="shared" si="108"/>
        <v>2</v>
      </c>
      <c r="AM1368" s="14">
        <v>1.26E-2</v>
      </c>
      <c r="AN1368" s="14">
        <v>3.0672999999999999</v>
      </c>
      <c r="AO1368" s="13">
        <f t="shared" si="105"/>
        <v>1.7551782940068625</v>
      </c>
      <c r="AQ1368" s="12">
        <f t="shared" si="109"/>
        <v>0.05</v>
      </c>
    </row>
    <row r="1369" spans="1:43" ht="12.75" customHeight="1" x14ac:dyDescent="0.2">
      <c r="A1369" s="6">
        <v>182</v>
      </c>
      <c r="B1369" s="6">
        <v>3</v>
      </c>
      <c r="C1369" s="7">
        <v>39875</v>
      </c>
      <c r="D1369" s="6" t="s">
        <v>151</v>
      </c>
      <c r="E1369" s="8" t="s">
        <v>295</v>
      </c>
      <c r="F1369" s="9" t="s">
        <v>296</v>
      </c>
      <c r="G1369" s="9" t="s">
        <v>154</v>
      </c>
      <c r="H1369" s="9" t="s">
        <v>274</v>
      </c>
      <c r="I1369" s="6" t="s">
        <v>100</v>
      </c>
      <c r="J1369" s="6">
        <v>3</v>
      </c>
      <c r="K1369" s="6">
        <v>4</v>
      </c>
      <c r="L1369" s="6" t="s">
        <v>101</v>
      </c>
      <c r="M1369" s="6" t="s">
        <v>51</v>
      </c>
      <c r="N1369" s="6"/>
      <c r="O1369" s="6"/>
      <c r="P1369" s="10">
        <v>3</v>
      </c>
      <c r="Q1369" s="10" t="str">
        <f t="shared" si="106"/>
        <v>0-5</v>
      </c>
      <c r="R1369" s="6" t="s">
        <v>52</v>
      </c>
      <c r="S1369" s="6">
        <v>2</v>
      </c>
      <c r="T1369" t="s">
        <v>118</v>
      </c>
      <c r="U1369" t="s">
        <v>66</v>
      </c>
      <c r="V1369" t="s">
        <v>119</v>
      </c>
      <c r="W1369" t="s">
        <v>56</v>
      </c>
      <c r="X1369" s="6"/>
      <c r="Y1369" s="6" t="s">
        <v>57</v>
      </c>
      <c r="Z1369" s="6" t="s">
        <v>61</v>
      </c>
      <c r="AC1369" s="11">
        <v>1</v>
      </c>
      <c r="AJ1369" s="12">
        <f t="shared" si="107"/>
        <v>15</v>
      </c>
      <c r="AK1369" s="24">
        <f>AJ1369/1.1</f>
        <v>13.636363636363635</v>
      </c>
      <c r="AL1369" s="13">
        <f t="shared" si="108"/>
        <v>1</v>
      </c>
      <c r="AM1369" s="14">
        <v>2.3599999999999999E-2</v>
      </c>
      <c r="AN1369" s="14">
        <v>2.9750000000000001</v>
      </c>
      <c r="AO1369" s="13">
        <f t="shared" si="105"/>
        <v>74.436080804008085</v>
      </c>
      <c r="AQ1369" s="12">
        <f t="shared" si="109"/>
        <v>2.5000000000000001E-2</v>
      </c>
    </row>
    <row r="1370" spans="1:43" ht="12.75" customHeight="1" x14ac:dyDescent="0.2">
      <c r="A1370" s="6">
        <v>182</v>
      </c>
      <c r="B1370" s="6">
        <v>3</v>
      </c>
      <c r="C1370" s="7">
        <v>39875</v>
      </c>
      <c r="D1370" s="6" t="s">
        <v>151</v>
      </c>
      <c r="E1370" s="8" t="s">
        <v>295</v>
      </c>
      <c r="F1370" s="9" t="s">
        <v>296</v>
      </c>
      <c r="G1370" s="9" t="s">
        <v>154</v>
      </c>
      <c r="H1370" s="9" t="s">
        <v>274</v>
      </c>
      <c r="I1370" s="6" t="s">
        <v>100</v>
      </c>
      <c r="J1370" s="6">
        <v>3</v>
      </c>
      <c r="K1370" s="6">
        <v>4</v>
      </c>
      <c r="L1370" s="6" t="s">
        <v>101</v>
      </c>
      <c r="M1370" s="6" t="s">
        <v>51</v>
      </c>
      <c r="N1370" s="6"/>
      <c r="O1370" s="6"/>
      <c r="P1370" s="10">
        <v>3</v>
      </c>
      <c r="Q1370" s="10" t="str">
        <f t="shared" si="106"/>
        <v>0-5</v>
      </c>
      <c r="R1370" s="6" t="s">
        <v>52</v>
      </c>
      <c r="S1370" s="6">
        <v>3</v>
      </c>
      <c r="T1370" t="s">
        <v>161</v>
      </c>
      <c r="U1370" t="s">
        <v>162</v>
      </c>
      <c r="V1370" t="s">
        <v>163</v>
      </c>
      <c r="W1370" s="20" t="s">
        <v>56</v>
      </c>
      <c r="X1370" s="6"/>
      <c r="Y1370" s="10" t="s">
        <v>57</v>
      </c>
      <c r="Z1370" s="10" t="s">
        <v>61</v>
      </c>
      <c r="AB1370" s="11">
        <v>2</v>
      </c>
      <c r="AJ1370" s="12">
        <f t="shared" si="107"/>
        <v>7.5</v>
      </c>
      <c r="AL1370" s="13">
        <f t="shared" si="108"/>
        <v>2</v>
      </c>
      <c r="AM1370" s="14">
        <v>1.9300000000000001E-2</v>
      </c>
      <c r="AN1370" s="14">
        <v>2.96</v>
      </c>
      <c r="AO1370" s="13">
        <f t="shared" si="105"/>
        <v>7.5117071566069322</v>
      </c>
      <c r="AQ1370" s="12">
        <f t="shared" si="109"/>
        <v>0.05</v>
      </c>
    </row>
    <row r="1371" spans="1:43" ht="12.75" customHeight="1" x14ac:dyDescent="0.2">
      <c r="A1371" s="6">
        <v>182</v>
      </c>
      <c r="B1371" s="6">
        <v>3</v>
      </c>
      <c r="C1371" s="7">
        <v>39875</v>
      </c>
      <c r="D1371" s="6" t="s">
        <v>151</v>
      </c>
      <c r="E1371" s="8" t="s">
        <v>295</v>
      </c>
      <c r="F1371" s="9" t="s">
        <v>296</v>
      </c>
      <c r="G1371" s="9" t="s">
        <v>154</v>
      </c>
      <c r="H1371" s="9" t="s">
        <v>274</v>
      </c>
      <c r="I1371" s="6" t="s">
        <v>100</v>
      </c>
      <c r="J1371" s="6">
        <v>3</v>
      </c>
      <c r="K1371" s="6">
        <v>4</v>
      </c>
      <c r="L1371" s="6" t="s">
        <v>101</v>
      </c>
      <c r="M1371" s="6" t="s">
        <v>51</v>
      </c>
      <c r="N1371" s="6"/>
      <c r="O1371" s="6"/>
      <c r="P1371" s="10">
        <v>3</v>
      </c>
      <c r="Q1371" s="10" t="str">
        <f t="shared" si="106"/>
        <v>0-5</v>
      </c>
      <c r="R1371" s="6" t="s">
        <v>52</v>
      </c>
      <c r="S1371" s="6">
        <v>4</v>
      </c>
      <c r="T1371" t="s">
        <v>164</v>
      </c>
      <c r="U1371" t="s">
        <v>162</v>
      </c>
      <c r="V1371" t="s">
        <v>163</v>
      </c>
      <c r="W1371" t="s">
        <v>56</v>
      </c>
      <c r="X1371" s="6"/>
      <c r="Y1371" s="10" t="s">
        <v>57</v>
      </c>
      <c r="Z1371" s="10" t="s">
        <v>61</v>
      </c>
      <c r="AA1371" s="11">
        <v>1</v>
      </c>
      <c r="AJ1371" s="12">
        <f t="shared" si="107"/>
        <v>2.5</v>
      </c>
      <c r="AL1371" s="13">
        <f t="shared" si="108"/>
        <v>1</v>
      </c>
      <c r="AM1371" s="14">
        <v>1.5599999999999999E-2</v>
      </c>
      <c r="AN1371" s="14">
        <v>3.13</v>
      </c>
      <c r="AO1371" s="13">
        <f t="shared" si="105"/>
        <v>0.27458501045858014</v>
      </c>
      <c r="AQ1371" s="12">
        <f t="shared" si="109"/>
        <v>2.5000000000000001E-2</v>
      </c>
    </row>
    <row r="1372" spans="1:43" ht="12.75" customHeight="1" x14ac:dyDescent="0.2">
      <c r="A1372" s="6">
        <v>182</v>
      </c>
      <c r="B1372" s="6">
        <v>3</v>
      </c>
      <c r="C1372" s="7">
        <v>39875</v>
      </c>
      <c r="D1372" s="6" t="s">
        <v>151</v>
      </c>
      <c r="E1372" s="8" t="s">
        <v>295</v>
      </c>
      <c r="F1372" s="9" t="s">
        <v>296</v>
      </c>
      <c r="G1372" s="9" t="s">
        <v>154</v>
      </c>
      <c r="H1372" s="9" t="s">
        <v>274</v>
      </c>
      <c r="I1372" s="6" t="s">
        <v>100</v>
      </c>
      <c r="J1372" s="6">
        <v>3</v>
      </c>
      <c r="K1372" s="6">
        <v>4</v>
      </c>
      <c r="L1372" s="6" t="s">
        <v>101</v>
      </c>
      <c r="M1372" s="6" t="s">
        <v>51</v>
      </c>
      <c r="N1372" s="6"/>
      <c r="O1372" s="6"/>
      <c r="P1372" s="10">
        <v>3</v>
      </c>
      <c r="Q1372" s="10" t="str">
        <f t="shared" si="106"/>
        <v>0-5</v>
      </c>
      <c r="R1372" s="6" t="s">
        <v>52</v>
      </c>
      <c r="S1372" s="6">
        <v>5</v>
      </c>
      <c r="T1372" t="s">
        <v>53</v>
      </c>
      <c r="U1372" t="s">
        <v>54</v>
      </c>
      <c r="V1372" t="s">
        <v>55</v>
      </c>
      <c r="W1372" t="s">
        <v>56</v>
      </c>
      <c r="X1372" s="6"/>
      <c r="Y1372" s="6" t="s">
        <v>57</v>
      </c>
      <c r="Z1372" s="6" t="s">
        <v>58</v>
      </c>
      <c r="AB1372" s="11">
        <v>2</v>
      </c>
      <c r="AC1372" s="11">
        <v>4</v>
      </c>
      <c r="AJ1372" s="12">
        <f t="shared" si="107"/>
        <v>12.5</v>
      </c>
      <c r="AL1372" s="13">
        <f t="shared" si="108"/>
        <v>6</v>
      </c>
      <c r="AM1372" s="14">
        <v>9.2999999999999992E-3</v>
      </c>
      <c r="AN1372" s="14">
        <v>3.07</v>
      </c>
      <c r="AO1372" s="13">
        <f t="shared" si="105"/>
        <v>21.676875760595131</v>
      </c>
      <c r="AQ1372" s="12">
        <f t="shared" si="109"/>
        <v>0.15</v>
      </c>
    </row>
    <row r="1373" spans="1:43" ht="12.75" customHeight="1" x14ac:dyDescent="0.2">
      <c r="A1373" s="6">
        <v>182</v>
      </c>
      <c r="B1373" s="6">
        <v>3</v>
      </c>
      <c r="C1373" s="7">
        <v>39875</v>
      </c>
      <c r="D1373" s="6" t="s">
        <v>151</v>
      </c>
      <c r="E1373" s="8" t="s">
        <v>295</v>
      </c>
      <c r="F1373" s="9" t="s">
        <v>296</v>
      </c>
      <c r="G1373" s="9" t="s">
        <v>154</v>
      </c>
      <c r="H1373" s="9" t="s">
        <v>274</v>
      </c>
      <c r="I1373" s="6" t="s">
        <v>100</v>
      </c>
      <c r="J1373" s="6">
        <v>3</v>
      </c>
      <c r="K1373" s="6">
        <v>4</v>
      </c>
      <c r="L1373" s="6" t="s">
        <v>101</v>
      </c>
      <c r="M1373" s="6" t="s">
        <v>51</v>
      </c>
      <c r="N1373" s="6"/>
      <c r="O1373" s="6"/>
      <c r="P1373" s="10">
        <v>3</v>
      </c>
      <c r="Q1373" s="10" t="str">
        <f t="shared" si="106"/>
        <v>0-5</v>
      </c>
      <c r="R1373" s="6" t="s">
        <v>52</v>
      </c>
      <c r="S1373" s="6">
        <v>6</v>
      </c>
      <c r="T1373" s="19" t="s">
        <v>93</v>
      </c>
      <c r="U1373" s="6" t="s">
        <v>54</v>
      </c>
      <c r="V1373" s="6" t="s">
        <v>94</v>
      </c>
      <c r="W1373" s="6" t="s">
        <v>95</v>
      </c>
      <c r="X1373" s="6"/>
      <c r="Y1373" s="6" t="s">
        <v>57</v>
      </c>
      <c r="Z1373" s="6" t="s">
        <v>58</v>
      </c>
      <c r="AD1373" s="11">
        <v>1</v>
      </c>
      <c r="AJ1373" s="12">
        <f t="shared" si="107"/>
        <v>25</v>
      </c>
      <c r="AL1373" s="13">
        <f t="shared" si="108"/>
        <v>1</v>
      </c>
      <c r="AM1373" s="14">
        <v>7.9000000000000008E-3</v>
      </c>
      <c r="AN1373" s="14">
        <v>3.0760000000000001</v>
      </c>
      <c r="AO1373" s="13">
        <f t="shared" si="105"/>
        <v>157.64875958225977</v>
      </c>
      <c r="AQ1373" s="12">
        <f t="shared" si="109"/>
        <v>2.5000000000000001E-2</v>
      </c>
    </row>
    <row r="1374" spans="1:43" ht="12.75" customHeight="1" x14ac:dyDescent="0.2">
      <c r="A1374" s="6">
        <v>182</v>
      </c>
      <c r="B1374" s="6">
        <v>3</v>
      </c>
      <c r="C1374" s="7">
        <v>39875</v>
      </c>
      <c r="D1374" s="6" t="s">
        <v>151</v>
      </c>
      <c r="E1374" s="8" t="s">
        <v>295</v>
      </c>
      <c r="F1374" s="9" t="s">
        <v>296</v>
      </c>
      <c r="G1374" s="9" t="s">
        <v>154</v>
      </c>
      <c r="H1374" s="9" t="s">
        <v>274</v>
      </c>
      <c r="I1374" s="6" t="s">
        <v>100</v>
      </c>
      <c r="J1374" s="6">
        <v>3</v>
      </c>
      <c r="K1374" s="6">
        <v>4</v>
      </c>
      <c r="L1374" s="6" t="s">
        <v>101</v>
      </c>
      <c r="M1374" s="6" t="s">
        <v>51</v>
      </c>
      <c r="N1374" s="6"/>
      <c r="O1374" s="6"/>
      <c r="P1374" s="10">
        <v>3</v>
      </c>
      <c r="Q1374" s="10" t="str">
        <f t="shared" si="106"/>
        <v>0-5</v>
      </c>
      <c r="R1374" s="6" t="s">
        <v>52</v>
      </c>
      <c r="S1374" s="6">
        <v>7</v>
      </c>
      <c r="T1374" t="s">
        <v>59</v>
      </c>
      <c r="U1374" t="s">
        <v>54</v>
      </c>
      <c r="V1374" t="s">
        <v>60</v>
      </c>
      <c r="W1374" t="s">
        <v>56</v>
      </c>
      <c r="X1374" s="6"/>
      <c r="Y1374" s="10" t="s">
        <v>57</v>
      </c>
      <c r="Z1374" s="10" t="s">
        <v>61</v>
      </c>
      <c r="AC1374" s="11">
        <v>1</v>
      </c>
      <c r="AJ1374" s="12">
        <f t="shared" si="107"/>
        <v>15</v>
      </c>
      <c r="AL1374" s="13">
        <f t="shared" si="108"/>
        <v>1</v>
      </c>
      <c r="AM1374" s="14">
        <v>8.6999999999999994E-3</v>
      </c>
      <c r="AN1374" s="14">
        <v>3.202</v>
      </c>
      <c r="AO1374" s="13">
        <f t="shared" si="105"/>
        <v>50.74151899752669</v>
      </c>
      <c r="AQ1374" s="12">
        <f t="shared" si="109"/>
        <v>2.5000000000000001E-2</v>
      </c>
    </row>
    <row r="1375" spans="1:43" ht="12.75" customHeight="1" x14ac:dyDescent="0.2">
      <c r="A1375" s="6">
        <v>183</v>
      </c>
      <c r="B1375" s="6">
        <v>3</v>
      </c>
      <c r="C1375" s="7">
        <v>39875</v>
      </c>
      <c r="D1375" s="6" t="s">
        <v>151</v>
      </c>
      <c r="E1375" s="8" t="s">
        <v>295</v>
      </c>
      <c r="F1375" s="9" t="s">
        <v>296</v>
      </c>
      <c r="G1375" s="9" t="s">
        <v>154</v>
      </c>
      <c r="H1375" s="9" t="s">
        <v>274</v>
      </c>
      <c r="I1375" s="6" t="s">
        <v>100</v>
      </c>
      <c r="J1375" s="6">
        <v>3</v>
      </c>
      <c r="K1375" s="6">
        <v>5</v>
      </c>
      <c r="L1375" s="6" t="s">
        <v>101</v>
      </c>
      <c r="M1375" s="6" t="s">
        <v>51</v>
      </c>
      <c r="N1375" s="6"/>
      <c r="O1375" s="6"/>
      <c r="P1375" s="10">
        <v>3</v>
      </c>
      <c r="Q1375" s="10" t="str">
        <f t="shared" si="106"/>
        <v>0-5</v>
      </c>
      <c r="R1375" s="6" t="s">
        <v>52</v>
      </c>
      <c r="S1375" s="6">
        <v>1</v>
      </c>
      <c r="T1375" t="s">
        <v>118</v>
      </c>
      <c r="U1375" t="s">
        <v>66</v>
      </c>
      <c r="V1375" t="s">
        <v>119</v>
      </c>
      <c r="W1375" t="s">
        <v>56</v>
      </c>
      <c r="X1375" s="6"/>
      <c r="Y1375" s="6" t="s">
        <v>57</v>
      </c>
      <c r="Z1375" s="6" t="s">
        <v>61</v>
      </c>
      <c r="AB1375" s="11">
        <v>1</v>
      </c>
      <c r="AC1375" s="11">
        <v>7</v>
      </c>
      <c r="AD1375" s="11">
        <v>4</v>
      </c>
      <c r="AJ1375" s="12">
        <f t="shared" si="107"/>
        <v>17.708333333333332</v>
      </c>
      <c r="AK1375" s="24">
        <f>AJ1375/1.1</f>
        <v>16.098484848484848</v>
      </c>
      <c r="AL1375" s="13">
        <f t="shared" si="108"/>
        <v>12</v>
      </c>
      <c r="AM1375" s="14">
        <v>2.3599999999999999E-2</v>
      </c>
      <c r="AN1375" s="14">
        <v>2.9750000000000001</v>
      </c>
      <c r="AO1375" s="13">
        <f t="shared" si="105"/>
        <v>121.9665181061585</v>
      </c>
      <c r="AQ1375" s="12">
        <f t="shared" si="109"/>
        <v>0.3</v>
      </c>
    </row>
    <row r="1376" spans="1:43" ht="12.75" customHeight="1" x14ac:dyDescent="0.2">
      <c r="A1376" s="6">
        <v>183</v>
      </c>
      <c r="B1376" s="6">
        <v>3</v>
      </c>
      <c r="C1376" s="7">
        <v>39875</v>
      </c>
      <c r="D1376" s="6" t="s">
        <v>151</v>
      </c>
      <c r="E1376" s="8" t="s">
        <v>295</v>
      </c>
      <c r="F1376" s="9" t="s">
        <v>296</v>
      </c>
      <c r="G1376" s="9" t="s">
        <v>154</v>
      </c>
      <c r="H1376" s="9" t="s">
        <v>274</v>
      </c>
      <c r="I1376" s="6" t="s">
        <v>100</v>
      </c>
      <c r="J1376" s="6">
        <v>3</v>
      </c>
      <c r="K1376" s="6">
        <v>5</v>
      </c>
      <c r="L1376" s="6" t="s">
        <v>101</v>
      </c>
      <c r="M1376" s="6" t="s">
        <v>51</v>
      </c>
      <c r="N1376" s="6"/>
      <c r="O1376" s="6"/>
      <c r="P1376" s="10">
        <v>3</v>
      </c>
      <c r="Q1376" s="10" t="str">
        <f t="shared" si="106"/>
        <v>0-5</v>
      </c>
      <c r="R1376" s="6" t="s">
        <v>52</v>
      </c>
      <c r="S1376" s="6">
        <v>2</v>
      </c>
      <c r="T1376" t="s">
        <v>90</v>
      </c>
      <c r="U1376" t="s">
        <v>66</v>
      </c>
      <c r="V1376" t="s">
        <v>67</v>
      </c>
      <c r="W1376" t="s">
        <v>56</v>
      </c>
      <c r="X1376" s="6"/>
      <c r="Y1376" s="10" t="s">
        <v>57</v>
      </c>
      <c r="Z1376" s="10" t="s">
        <v>58</v>
      </c>
      <c r="AC1376" s="11">
        <v>2</v>
      </c>
      <c r="AD1376" s="11">
        <v>5</v>
      </c>
      <c r="AJ1376" s="12">
        <f t="shared" si="107"/>
        <v>22.142857142857142</v>
      </c>
      <c r="AL1376" s="13">
        <f t="shared" si="108"/>
        <v>7</v>
      </c>
      <c r="AM1376" s="14">
        <v>1.6199999999999999E-2</v>
      </c>
      <c r="AN1376" s="14">
        <v>3.0251999999999999</v>
      </c>
      <c r="AO1376" s="13">
        <f t="shared" si="105"/>
        <v>190.15855878020355</v>
      </c>
      <c r="AQ1376" s="12">
        <f t="shared" si="109"/>
        <v>0.17499999999999999</v>
      </c>
    </row>
    <row r="1377" spans="1:43" ht="12.75" customHeight="1" x14ac:dyDescent="0.2">
      <c r="A1377" s="6">
        <v>183</v>
      </c>
      <c r="B1377" s="6">
        <v>3</v>
      </c>
      <c r="C1377" s="7">
        <v>39875</v>
      </c>
      <c r="D1377" s="6" t="s">
        <v>151</v>
      </c>
      <c r="E1377" s="8" t="s">
        <v>295</v>
      </c>
      <c r="F1377" s="9" t="s">
        <v>296</v>
      </c>
      <c r="G1377" s="9" t="s">
        <v>154</v>
      </c>
      <c r="H1377" s="9" t="s">
        <v>274</v>
      </c>
      <c r="I1377" s="6" t="s">
        <v>100</v>
      </c>
      <c r="J1377" s="6">
        <v>3</v>
      </c>
      <c r="K1377" s="6">
        <v>5</v>
      </c>
      <c r="L1377" s="6" t="s">
        <v>101</v>
      </c>
      <c r="M1377" s="6" t="s">
        <v>51</v>
      </c>
      <c r="N1377" s="6"/>
      <c r="O1377" s="6"/>
      <c r="P1377" s="10">
        <v>3</v>
      </c>
      <c r="Q1377" s="10" t="str">
        <f t="shared" si="106"/>
        <v>0-5</v>
      </c>
      <c r="R1377" s="6" t="s">
        <v>52</v>
      </c>
      <c r="S1377" s="6">
        <v>3</v>
      </c>
      <c r="T1377" t="s">
        <v>140</v>
      </c>
      <c r="U1377" t="s">
        <v>66</v>
      </c>
      <c r="V1377" t="s">
        <v>119</v>
      </c>
      <c r="W1377" t="s">
        <v>56</v>
      </c>
      <c r="X1377" s="6"/>
      <c r="Y1377" s="6" t="s">
        <v>57</v>
      </c>
      <c r="Z1377" s="6" t="s">
        <v>61</v>
      </c>
      <c r="AD1377" s="11">
        <v>2</v>
      </c>
      <c r="AJ1377" s="12">
        <f t="shared" si="107"/>
        <v>25</v>
      </c>
      <c r="AK1377" s="14">
        <f>AJ1377/1.03416</f>
        <v>24.17420901988087</v>
      </c>
      <c r="AL1377" s="13">
        <f t="shared" si="108"/>
        <v>2</v>
      </c>
      <c r="AM1377" s="14">
        <v>2.2499999999999999E-2</v>
      </c>
      <c r="AN1377" s="14">
        <v>3</v>
      </c>
      <c r="AO1377" s="13">
        <f t="shared" si="105"/>
        <v>351.5625</v>
      </c>
      <c r="AQ1377" s="12">
        <f t="shared" si="109"/>
        <v>0.05</v>
      </c>
    </row>
    <row r="1378" spans="1:43" ht="12.75" customHeight="1" x14ac:dyDescent="0.2">
      <c r="A1378" s="6">
        <v>183</v>
      </c>
      <c r="B1378" s="6">
        <v>3</v>
      </c>
      <c r="C1378" s="7">
        <v>39875</v>
      </c>
      <c r="D1378" s="6" t="s">
        <v>151</v>
      </c>
      <c r="E1378" s="8" t="s">
        <v>295</v>
      </c>
      <c r="F1378" s="9" t="s">
        <v>296</v>
      </c>
      <c r="G1378" s="9" t="s">
        <v>154</v>
      </c>
      <c r="H1378" s="9" t="s">
        <v>274</v>
      </c>
      <c r="I1378" s="6" t="s">
        <v>100</v>
      </c>
      <c r="J1378" s="6">
        <v>3</v>
      </c>
      <c r="K1378" s="6">
        <v>5</v>
      </c>
      <c r="L1378" s="6" t="s">
        <v>101</v>
      </c>
      <c r="M1378" s="6" t="s">
        <v>51</v>
      </c>
      <c r="N1378" s="6"/>
      <c r="O1378" s="6"/>
      <c r="P1378" s="10">
        <v>3</v>
      </c>
      <c r="Q1378" s="10" t="str">
        <f t="shared" si="106"/>
        <v>0-5</v>
      </c>
      <c r="R1378" s="6" t="s">
        <v>52</v>
      </c>
      <c r="S1378" s="6">
        <v>4</v>
      </c>
      <c r="T1378" t="s">
        <v>139</v>
      </c>
      <c r="U1378" t="s">
        <v>54</v>
      </c>
      <c r="V1378" t="s">
        <v>63</v>
      </c>
      <c r="W1378" t="s">
        <v>56</v>
      </c>
      <c r="X1378" s="6"/>
      <c r="Y1378" s="6" t="s">
        <v>57</v>
      </c>
      <c r="Z1378" s="6" t="s">
        <v>58</v>
      </c>
      <c r="AA1378" s="11">
        <v>12</v>
      </c>
      <c r="AJ1378" s="12">
        <f t="shared" si="107"/>
        <v>2.5</v>
      </c>
      <c r="AK1378">
        <f>AJ1378/1.15476</f>
        <v>2.1649520246631333</v>
      </c>
      <c r="AL1378" s="13">
        <f t="shared" si="108"/>
        <v>12</v>
      </c>
      <c r="AM1378" s="14">
        <v>3.9E-2</v>
      </c>
      <c r="AN1378" s="14">
        <v>2.91</v>
      </c>
      <c r="AO1378" s="13">
        <f t="shared" si="105"/>
        <v>0.56113845525500017</v>
      </c>
      <c r="AQ1378" s="12">
        <f t="shared" si="109"/>
        <v>0.3</v>
      </c>
    </row>
    <row r="1379" spans="1:43" ht="12.75" customHeight="1" x14ac:dyDescent="0.2">
      <c r="A1379" s="6">
        <v>183</v>
      </c>
      <c r="B1379" s="6">
        <v>3</v>
      </c>
      <c r="C1379" s="7">
        <v>39875</v>
      </c>
      <c r="D1379" s="6" t="s">
        <v>151</v>
      </c>
      <c r="E1379" s="8" t="s">
        <v>295</v>
      </c>
      <c r="F1379" s="9" t="s">
        <v>296</v>
      </c>
      <c r="G1379" s="9" t="s">
        <v>154</v>
      </c>
      <c r="H1379" s="9" t="s">
        <v>274</v>
      </c>
      <c r="I1379" s="6" t="s">
        <v>100</v>
      </c>
      <c r="J1379" s="6">
        <v>3</v>
      </c>
      <c r="K1379" s="6">
        <v>5</v>
      </c>
      <c r="L1379" s="6" t="s">
        <v>101</v>
      </c>
      <c r="M1379" s="6" t="s">
        <v>51</v>
      </c>
      <c r="N1379" s="6"/>
      <c r="O1379" s="6"/>
      <c r="P1379" s="10">
        <v>3</v>
      </c>
      <c r="Q1379" s="10" t="str">
        <f t="shared" si="106"/>
        <v>0-5</v>
      </c>
      <c r="R1379" s="6" t="s">
        <v>52</v>
      </c>
      <c r="S1379" s="6">
        <v>5</v>
      </c>
      <c r="T1379" t="s">
        <v>161</v>
      </c>
      <c r="U1379" t="s">
        <v>162</v>
      </c>
      <c r="V1379" t="s">
        <v>163</v>
      </c>
      <c r="W1379" s="20" t="s">
        <v>56</v>
      </c>
      <c r="X1379" s="6"/>
      <c r="Y1379" s="10" t="s">
        <v>57</v>
      </c>
      <c r="Z1379" s="10" t="s">
        <v>61</v>
      </c>
      <c r="AB1379" s="11">
        <v>3</v>
      </c>
      <c r="AJ1379" s="12">
        <f t="shared" si="107"/>
        <v>7.5</v>
      </c>
      <c r="AL1379" s="13">
        <f t="shared" si="108"/>
        <v>3</v>
      </c>
      <c r="AM1379" s="14">
        <v>1.9300000000000001E-2</v>
      </c>
      <c r="AN1379" s="14">
        <v>2.96</v>
      </c>
      <c r="AO1379" s="13">
        <f t="shared" si="105"/>
        <v>7.5117071566069322</v>
      </c>
      <c r="AQ1379" s="12">
        <f t="shared" si="109"/>
        <v>7.4999999999999997E-2</v>
      </c>
    </row>
    <row r="1380" spans="1:43" ht="12.75" customHeight="1" x14ac:dyDescent="0.2">
      <c r="A1380" s="6">
        <v>183</v>
      </c>
      <c r="B1380" s="6">
        <v>3</v>
      </c>
      <c r="C1380" s="7">
        <v>39875</v>
      </c>
      <c r="D1380" s="6" t="s">
        <v>151</v>
      </c>
      <c r="E1380" s="8" t="s">
        <v>295</v>
      </c>
      <c r="F1380" s="9" t="s">
        <v>296</v>
      </c>
      <c r="G1380" s="9" t="s">
        <v>154</v>
      </c>
      <c r="H1380" s="9" t="s">
        <v>274</v>
      </c>
      <c r="I1380" s="6" t="s">
        <v>100</v>
      </c>
      <c r="J1380" s="6">
        <v>3</v>
      </c>
      <c r="K1380" s="6">
        <v>5</v>
      </c>
      <c r="L1380" s="6" t="s">
        <v>101</v>
      </c>
      <c r="M1380" s="6" t="s">
        <v>51</v>
      </c>
      <c r="N1380" s="6"/>
      <c r="O1380" s="6"/>
      <c r="P1380" s="10">
        <v>3</v>
      </c>
      <c r="Q1380" s="10" t="str">
        <f t="shared" si="106"/>
        <v>0-5</v>
      </c>
      <c r="R1380" s="6" t="s">
        <v>52</v>
      </c>
      <c r="S1380" s="6">
        <v>6</v>
      </c>
      <c r="T1380" t="s">
        <v>53</v>
      </c>
      <c r="U1380" t="s">
        <v>54</v>
      </c>
      <c r="V1380" t="s">
        <v>55</v>
      </c>
      <c r="W1380" t="s">
        <v>56</v>
      </c>
      <c r="X1380" s="6"/>
      <c r="Y1380" s="6" t="s">
        <v>57</v>
      </c>
      <c r="Z1380" s="6" t="s">
        <v>58</v>
      </c>
      <c r="AB1380" s="11">
        <v>1</v>
      </c>
      <c r="AC1380" s="11">
        <v>3</v>
      </c>
      <c r="AJ1380" s="12">
        <f t="shared" si="107"/>
        <v>13.125</v>
      </c>
      <c r="AL1380" s="13">
        <f t="shared" si="108"/>
        <v>4</v>
      </c>
      <c r="AM1380" s="14">
        <v>9.2999999999999992E-3</v>
      </c>
      <c r="AN1380" s="14">
        <v>3.07</v>
      </c>
      <c r="AO1380" s="13">
        <f t="shared" si="105"/>
        <v>25.179542599064472</v>
      </c>
      <c r="AQ1380" s="12">
        <f t="shared" si="109"/>
        <v>0.1</v>
      </c>
    </row>
    <row r="1381" spans="1:43" ht="12.75" customHeight="1" x14ac:dyDescent="0.2">
      <c r="A1381" s="6">
        <v>183</v>
      </c>
      <c r="B1381" s="6">
        <v>3</v>
      </c>
      <c r="C1381" s="7">
        <v>39875</v>
      </c>
      <c r="D1381" s="6" t="s">
        <v>151</v>
      </c>
      <c r="E1381" s="8" t="s">
        <v>295</v>
      </c>
      <c r="F1381" s="9" t="s">
        <v>296</v>
      </c>
      <c r="G1381" s="9" t="s">
        <v>154</v>
      </c>
      <c r="H1381" s="9" t="s">
        <v>274</v>
      </c>
      <c r="I1381" s="6" t="s">
        <v>100</v>
      </c>
      <c r="J1381" s="6">
        <v>3</v>
      </c>
      <c r="K1381" s="6">
        <v>5</v>
      </c>
      <c r="L1381" s="6" t="s">
        <v>101</v>
      </c>
      <c r="M1381" s="6" t="s">
        <v>51</v>
      </c>
      <c r="N1381" s="6"/>
      <c r="O1381" s="6"/>
      <c r="P1381" s="10">
        <v>3</v>
      </c>
      <c r="Q1381" s="10" t="str">
        <f t="shared" si="106"/>
        <v>0-5</v>
      </c>
      <c r="R1381" s="6" t="s">
        <v>52</v>
      </c>
      <c r="S1381" s="6">
        <v>7</v>
      </c>
      <c r="T1381" s="16" t="s">
        <v>160</v>
      </c>
      <c r="U1381" t="s">
        <v>54</v>
      </c>
      <c r="V1381" s="16" t="s">
        <v>63</v>
      </c>
      <c r="W1381" s="16" t="s">
        <v>56</v>
      </c>
      <c r="X1381" s="6"/>
      <c r="Y1381" s="6" t="s">
        <v>57</v>
      </c>
      <c r="Z1381" s="6" t="s">
        <v>58</v>
      </c>
      <c r="AC1381" s="11">
        <v>1</v>
      </c>
      <c r="AJ1381" s="12">
        <f t="shared" si="107"/>
        <v>15</v>
      </c>
      <c r="AK1381" s="14">
        <f>AJ1381/1.11359</f>
        <v>13.469948544796559</v>
      </c>
      <c r="AL1381" s="13">
        <f t="shared" si="108"/>
        <v>1</v>
      </c>
      <c r="AM1381" s="14">
        <v>1.4800000000000001E-2</v>
      </c>
      <c r="AN1381" s="14">
        <v>3.1669999999999998</v>
      </c>
      <c r="AO1381" s="13">
        <f t="shared" si="105"/>
        <v>78.513209826723369</v>
      </c>
      <c r="AQ1381" s="12">
        <f t="shared" si="109"/>
        <v>2.5000000000000001E-2</v>
      </c>
    </row>
    <row r="1382" spans="1:43" ht="12.75" customHeight="1" x14ac:dyDescent="0.2">
      <c r="A1382" s="6">
        <v>183</v>
      </c>
      <c r="B1382" s="6">
        <v>3</v>
      </c>
      <c r="C1382" s="7">
        <v>39875</v>
      </c>
      <c r="D1382" s="6" t="s">
        <v>151</v>
      </c>
      <c r="E1382" s="8" t="s">
        <v>295</v>
      </c>
      <c r="F1382" s="9" t="s">
        <v>296</v>
      </c>
      <c r="G1382" s="9" t="s">
        <v>154</v>
      </c>
      <c r="H1382" s="9" t="s">
        <v>274</v>
      </c>
      <c r="I1382" s="6" t="s">
        <v>100</v>
      </c>
      <c r="J1382" s="6">
        <v>3</v>
      </c>
      <c r="K1382" s="6">
        <v>5</v>
      </c>
      <c r="L1382" s="6" t="s">
        <v>101</v>
      </c>
      <c r="M1382" s="6" t="s">
        <v>51</v>
      </c>
      <c r="N1382" s="6"/>
      <c r="O1382" s="6"/>
      <c r="P1382" s="10">
        <v>3</v>
      </c>
      <c r="Q1382" s="10" t="str">
        <f t="shared" si="106"/>
        <v>0-5</v>
      </c>
      <c r="R1382" s="6" t="s">
        <v>52</v>
      </c>
      <c r="S1382" s="6">
        <v>8</v>
      </c>
      <c r="T1382" s="19" t="s">
        <v>93</v>
      </c>
      <c r="U1382" s="6" t="s">
        <v>54</v>
      </c>
      <c r="V1382" s="6" t="s">
        <v>94</v>
      </c>
      <c r="W1382" s="6" t="s">
        <v>95</v>
      </c>
      <c r="X1382" s="6"/>
      <c r="Y1382" s="6" t="s">
        <v>57</v>
      </c>
      <c r="Z1382" s="6" t="s">
        <v>58</v>
      </c>
      <c r="AD1382" s="11">
        <v>1</v>
      </c>
      <c r="AJ1382" s="12">
        <f t="shared" si="107"/>
        <v>25</v>
      </c>
      <c r="AL1382" s="13">
        <f t="shared" si="108"/>
        <v>1</v>
      </c>
      <c r="AM1382" s="14">
        <v>7.9000000000000008E-3</v>
      </c>
      <c r="AN1382" s="14">
        <v>3.0760000000000001</v>
      </c>
      <c r="AO1382" s="13">
        <f t="shared" ref="AO1382:AO1445" si="110">AM1382*(AJ1382^AN1382)</f>
        <v>157.64875958225977</v>
      </c>
      <c r="AQ1382" s="12">
        <f t="shared" si="109"/>
        <v>2.5000000000000001E-2</v>
      </c>
    </row>
    <row r="1383" spans="1:43" ht="12.75" customHeight="1" x14ac:dyDescent="0.2">
      <c r="A1383" s="6">
        <v>183</v>
      </c>
      <c r="B1383" s="6">
        <v>3</v>
      </c>
      <c r="C1383" s="7">
        <v>39875</v>
      </c>
      <c r="D1383" s="6" t="s">
        <v>151</v>
      </c>
      <c r="E1383" s="8" t="s">
        <v>295</v>
      </c>
      <c r="F1383" s="9" t="s">
        <v>296</v>
      </c>
      <c r="G1383" s="9" t="s">
        <v>154</v>
      </c>
      <c r="H1383" s="9" t="s">
        <v>274</v>
      </c>
      <c r="I1383" s="6" t="s">
        <v>100</v>
      </c>
      <c r="J1383" s="6">
        <v>3</v>
      </c>
      <c r="K1383" s="6">
        <v>5</v>
      </c>
      <c r="L1383" s="6" t="s">
        <v>101</v>
      </c>
      <c r="M1383" s="6" t="s">
        <v>51</v>
      </c>
      <c r="N1383" s="6"/>
      <c r="O1383" s="6"/>
      <c r="P1383" s="10">
        <v>3</v>
      </c>
      <c r="Q1383" s="10" t="str">
        <f t="shared" si="106"/>
        <v>0-5</v>
      </c>
      <c r="R1383" s="6" t="s">
        <v>52</v>
      </c>
      <c r="S1383" s="6">
        <v>9</v>
      </c>
      <c r="T1383" t="s">
        <v>165</v>
      </c>
      <c r="U1383" s="10" t="s">
        <v>54</v>
      </c>
      <c r="V1383" s="10" t="s">
        <v>86</v>
      </c>
      <c r="W1383" s="10" t="s">
        <v>56</v>
      </c>
      <c r="X1383" s="6"/>
      <c r="Y1383" s="6" t="s">
        <v>57</v>
      </c>
      <c r="Z1383" s="6" t="s">
        <v>61</v>
      </c>
      <c r="AB1383" s="11">
        <v>1</v>
      </c>
      <c r="AJ1383" s="12">
        <f t="shared" si="107"/>
        <v>7.5</v>
      </c>
      <c r="AL1383" s="13">
        <f t="shared" si="108"/>
        <v>1</v>
      </c>
      <c r="AM1383" s="14">
        <v>8.3999999999999995E-3</v>
      </c>
      <c r="AN1383" s="14">
        <v>3.2</v>
      </c>
      <c r="AO1383" s="13">
        <f t="shared" si="110"/>
        <v>5.3024347008870292</v>
      </c>
      <c r="AQ1383" s="12">
        <f t="shared" si="109"/>
        <v>2.5000000000000001E-2</v>
      </c>
    </row>
    <row r="1384" spans="1:43" ht="12.75" customHeight="1" x14ac:dyDescent="0.2">
      <c r="A1384" s="6">
        <v>183</v>
      </c>
      <c r="B1384" s="6">
        <v>3</v>
      </c>
      <c r="C1384" s="7">
        <v>39875</v>
      </c>
      <c r="D1384" s="6" t="s">
        <v>151</v>
      </c>
      <c r="E1384" s="8" t="s">
        <v>295</v>
      </c>
      <c r="F1384" s="9" t="s">
        <v>296</v>
      </c>
      <c r="G1384" s="9" t="s">
        <v>154</v>
      </c>
      <c r="H1384" s="9" t="s">
        <v>274</v>
      </c>
      <c r="I1384" s="6" t="s">
        <v>100</v>
      </c>
      <c r="J1384" s="6">
        <v>3</v>
      </c>
      <c r="K1384" s="6">
        <v>5</v>
      </c>
      <c r="L1384" s="6" t="s">
        <v>101</v>
      </c>
      <c r="M1384" s="6" t="s">
        <v>51</v>
      </c>
      <c r="N1384" s="6"/>
      <c r="O1384" s="6"/>
      <c r="P1384" s="10">
        <v>3</v>
      </c>
      <c r="Q1384" s="10" t="str">
        <f t="shared" si="106"/>
        <v>0-5</v>
      </c>
      <c r="R1384" s="6" t="s">
        <v>52</v>
      </c>
      <c r="S1384" s="6">
        <v>10</v>
      </c>
      <c r="T1384" t="s">
        <v>134</v>
      </c>
      <c r="U1384" s="6" t="s">
        <v>114</v>
      </c>
      <c r="V1384" s="6" t="s">
        <v>135</v>
      </c>
      <c r="W1384" s="6" t="s">
        <v>136</v>
      </c>
      <c r="X1384" s="6"/>
      <c r="Y1384" s="10" t="s">
        <v>57</v>
      </c>
      <c r="Z1384" s="10" t="s">
        <v>61</v>
      </c>
      <c r="AB1384" s="11">
        <v>1</v>
      </c>
      <c r="AJ1384" s="12">
        <f t="shared" si="107"/>
        <v>7.5</v>
      </c>
      <c r="AL1384" s="13">
        <f t="shared" si="108"/>
        <v>1</v>
      </c>
      <c r="AM1384" s="14">
        <v>3.4799999999999998E-2</v>
      </c>
      <c r="AN1384" s="14">
        <v>2.85</v>
      </c>
      <c r="AO1384" s="13">
        <f t="shared" si="110"/>
        <v>10.851851562443901</v>
      </c>
      <c r="AQ1384" s="12">
        <f t="shared" si="109"/>
        <v>2.5000000000000001E-2</v>
      </c>
    </row>
    <row r="1385" spans="1:43" ht="12.75" customHeight="1" x14ac:dyDescent="0.2">
      <c r="A1385" s="6">
        <v>183</v>
      </c>
      <c r="B1385" s="6">
        <v>3</v>
      </c>
      <c r="C1385" s="7">
        <v>39875</v>
      </c>
      <c r="D1385" s="6" t="s">
        <v>151</v>
      </c>
      <c r="E1385" s="8" t="s">
        <v>295</v>
      </c>
      <c r="F1385" s="9" t="s">
        <v>296</v>
      </c>
      <c r="G1385" s="9" t="s">
        <v>154</v>
      </c>
      <c r="H1385" s="9" t="s">
        <v>274</v>
      </c>
      <c r="I1385" s="6" t="s">
        <v>100</v>
      </c>
      <c r="J1385" s="6">
        <v>3</v>
      </c>
      <c r="K1385" s="6">
        <v>5</v>
      </c>
      <c r="L1385" s="6" t="s">
        <v>101</v>
      </c>
      <c r="M1385" s="6" t="s">
        <v>51</v>
      </c>
      <c r="N1385" s="6"/>
      <c r="O1385" s="6"/>
      <c r="P1385" s="10">
        <v>3</v>
      </c>
      <c r="Q1385" s="10" t="str">
        <f t="shared" si="106"/>
        <v>0-5</v>
      </c>
      <c r="R1385" s="6" t="s">
        <v>52</v>
      </c>
      <c r="S1385" s="6">
        <v>11</v>
      </c>
      <c r="T1385" t="s">
        <v>169</v>
      </c>
      <c r="U1385" s="6" t="s">
        <v>54</v>
      </c>
      <c r="V1385" s="6" t="s">
        <v>86</v>
      </c>
      <c r="W1385" s="6" t="s">
        <v>56</v>
      </c>
      <c r="X1385" s="6"/>
      <c r="Y1385" s="6" t="s">
        <v>57</v>
      </c>
      <c r="Z1385" s="6" t="s">
        <v>61</v>
      </c>
      <c r="AA1385" s="11">
        <v>1</v>
      </c>
      <c r="AJ1385" s="12">
        <f t="shared" si="107"/>
        <v>2.5</v>
      </c>
      <c r="AL1385" s="13">
        <f t="shared" si="108"/>
        <v>1</v>
      </c>
      <c r="AM1385" s="14">
        <v>1.2200000000000001E-2</v>
      </c>
      <c r="AN1385" s="14">
        <v>2.95</v>
      </c>
      <c r="AO1385" s="13">
        <f t="shared" si="110"/>
        <v>0.18208864169091182</v>
      </c>
      <c r="AQ1385" s="12">
        <f t="shared" si="109"/>
        <v>2.5000000000000001E-2</v>
      </c>
    </row>
    <row r="1386" spans="1:43" ht="12.75" customHeight="1" x14ac:dyDescent="0.2">
      <c r="A1386" s="6">
        <v>184</v>
      </c>
      <c r="B1386" s="6">
        <v>3</v>
      </c>
      <c r="C1386" s="7">
        <v>39875</v>
      </c>
      <c r="D1386" s="6" t="s">
        <v>151</v>
      </c>
      <c r="E1386" s="8" t="s">
        <v>295</v>
      </c>
      <c r="F1386" s="9" t="s">
        <v>296</v>
      </c>
      <c r="G1386" s="9" t="s">
        <v>154</v>
      </c>
      <c r="H1386" s="9" t="s">
        <v>274</v>
      </c>
      <c r="I1386" s="6" t="s">
        <v>100</v>
      </c>
      <c r="J1386" s="6">
        <v>3</v>
      </c>
      <c r="K1386" s="6">
        <v>6</v>
      </c>
      <c r="L1386" s="6" t="s">
        <v>101</v>
      </c>
      <c r="M1386" s="6" t="s">
        <v>51</v>
      </c>
      <c r="N1386" s="6"/>
      <c r="O1386" s="6"/>
      <c r="P1386" s="10">
        <v>3</v>
      </c>
      <c r="Q1386" s="10" t="str">
        <f t="shared" si="106"/>
        <v>0-5</v>
      </c>
      <c r="R1386" s="6" t="s">
        <v>52</v>
      </c>
      <c r="S1386" s="6">
        <v>1</v>
      </c>
      <c r="T1386" t="s">
        <v>53</v>
      </c>
      <c r="U1386" t="s">
        <v>54</v>
      </c>
      <c r="V1386" t="s">
        <v>55</v>
      </c>
      <c r="W1386" t="s">
        <v>56</v>
      </c>
      <c r="X1386" s="6"/>
      <c r="Y1386" s="6" t="s">
        <v>57</v>
      </c>
      <c r="Z1386" s="6" t="s">
        <v>58</v>
      </c>
      <c r="AB1386" s="11">
        <v>5</v>
      </c>
      <c r="AC1386" s="11">
        <v>4</v>
      </c>
      <c r="AJ1386" s="12">
        <f t="shared" si="107"/>
        <v>10.833333333333334</v>
      </c>
      <c r="AL1386" s="13">
        <f t="shared" si="108"/>
        <v>9</v>
      </c>
      <c r="AM1386" s="14">
        <v>9.2999999999999992E-3</v>
      </c>
      <c r="AN1386" s="14">
        <v>3.07</v>
      </c>
      <c r="AO1386" s="13">
        <f t="shared" si="110"/>
        <v>13.970199715956351</v>
      </c>
      <c r="AQ1386" s="12">
        <f t="shared" si="109"/>
        <v>0.22500000000000001</v>
      </c>
    </row>
    <row r="1387" spans="1:43" ht="12.75" customHeight="1" x14ac:dyDescent="0.2">
      <c r="A1387" s="6">
        <v>184</v>
      </c>
      <c r="B1387" s="6">
        <v>3</v>
      </c>
      <c r="C1387" s="7">
        <v>39875</v>
      </c>
      <c r="D1387" s="6" t="s">
        <v>151</v>
      </c>
      <c r="E1387" s="8" t="s">
        <v>295</v>
      </c>
      <c r="F1387" s="9" t="s">
        <v>296</v>
      </c>
      <c r="G1387" s="9" t="s">
        <v>154</v>
      </c>
      <c r="H1387" s="9" t="s">
        <v>274</v>
      </c>
      <c r="I1387" s="6" t="s">
        <v>100</v>
      </c>
      <c r="J1387" s="6">
        <v>3</v>
      </c>
      <c r="K1387" s="6">
        <v>6</v>
      </c>
      <c r="L1387" s="6" t="s">
        <v>101</v>
      </c>
      <c r="M1387" s="6" t="s">
        <v>51</v>
      </c>
      <c r="N1387" s="6"/>
      <c r="O1387" s="6"/>
      <c r="P1387" s="10">
        <v>3</v>
      </c>
      <c r="Q1387" s="10" t="str">
        <f t="shared" si="106"/>
        <v>0-5</v>
      </c>
      <c r="R1387" s="6" t="s">
        <v>52</v>
      </c>
      <c r="S1387" s="6">
        <v>2</v>
      </c>
      <c r="T1387" t="s">
        <v>179</v>
      </c>
      <c r="U1387" t="s">
        <v>54</v>
      </c>
      <c r="V1387" t="s">
        <v>55</v>
      </c>
      <c r="W1387" t="s">
        <v>56</v>
      </c>
      <c r="X1387" s="6"/>
      <c r="Y1387" s="6" t="s">
        <v>57</v>
      </c>
      <c r="Z1387" s="6" t="s">
        <v>58</v>
      </c>
      <c r="AA1387" s="11">
        <v>1</v>
      </c>
      <c r="AJ1387" s="12">
        <f t="shared" si="107"/>
        <v>2.5</v>
      </c>
      <c r="AL1387" s="13">
        <f t="shared" si="108"/>
        <v>1</v>
      </c>
      <c r="AM1387" s="14">
        <v>7.0000000000000001E-3</v>
      </c>
      <c r="AN1387" s="14">
        <v>3.39</v>
      </c>
      <c r="AO1387" s="13">
        <f t="shared" si="110"/>
        <v>0.1563560424508863</v>
      </c>
      <c r="AQ1387" s="12">
        <f t="shared" si="109"/>
        <v>2.5000000000000001E-2</v>
      </c>
    </row>
    <row r="1388" spans="1:43" ht="12.75" customHeight="1" x14ac:dyDescent="0.2">
      <c r="A1388" s="6">
        <v>184</v>
      </c>
      <c r="B1388" s="6">
        <v>3</v>
      </c>
      <c r="C1388" s="7">
        <v>39875</v>
      </c>
      <c r="D1388" s="6" t="s">
        <v>151</v>
      </c>
      <c r="E1388" s="8" t="s">
        <v>295</v>
      </c>
      <c r="F1388" s="9" t="s">
        <v>296</v>
      </c>
      <c r="G1388" s="9" t="s">
        <v>154</v>
      </c>
      <c r="H1388" s="9" t="s">
        <v>274</v>
      </c>
      <c r="I1388" s="6" t="s">
        <v>100</v>
      </c>
      <c r="J1388" s="6">
        <v>3</v>
      </c>
      <c r="K1388" s="6">
        <v>6</v>
      </c>
      <c r="L1388" s="6" t="s">
        <v>101</v>
      </c>
      <c r="M1388" s="6" t="s">
        <v>51</v>
      </c>
      <c r="N1388" s="6"/>
      <c r="O1388" s="6"/>
      <c r="P1388" s="10">
        <v>3</v>
      </c>
      <c r="Q1388" s="10" t="str">
        <f t="shared" si="106"/>
        <v>0-5</v>
      </c>
      <c r="R1388" s="6" t="s">
        <v>52</v>
      </c>
      <c r="S1388" s="6">
        <v>3</v>
      </c>
      <c r="T1388" t="s">
        <v>140</v>
      </c>
      <c r="U1388" t="s">
        <v>66</v>
      </c>
      <c r="V1388" t="s">
        <v>119</v>
      </c>
      <c r="W1388" t="s">
        <v>56</v>
      </c>
      <c r="X1388" s="6"/>
      <c r="Y1388" s="6" t="s">
        <v>57</v>
      </c>
      <c r="Z1388" s="6" t="s">
        <v>61</v>
      </c>
      <c r="AA1388" s="11">
        <v>1</v>
      </c>
      <c r="AJ1388" s="12">
        <f t="shared" si="107"/>
        <v>2.5</v>
      </c>
      <c r="AK1388" s="14">
        <f>AJ1388/1.03416</f>
        <v>2.4174209019880872</v>
      </c>
      <c r="AL1388" s="13">
        <f t="shared" si="108"/>
        <v>1</v>
      </c>
      <c r="AM1388" s="14">
        <v>2.4E-2</v>
      </c>
      <c r="AN1388" s="14">
        <v>2.93</v>
      </c>
      <c r="AO1388" s="13">
        <f t="shared" si="110"/>
        <v>0.35170250947964282</v>
      </c>
      <c r="AQ1388" s="12">
        <f t="shared" si="109"/>
        <v>2.5000000000000001E-2</v>
      </c>
    </row>
    <row r="1389" spans="1:43" ht="12.75" customHeight="1" x14ac:dyDescent="0.2">
      <c r="A1389" s="6">
        <v>184</v>
      </c>
      <c r="B1389" s="6">
        <v>3</v>
      </c>
      <c r="C1389" s="7">
        <v>39875</v>
      </c>
      <c r="D1389" s="6" t="s">
        <v>151</v>
      </c>
      <c r="E1389" s="8" t="s">
        <v>295</v>
      </c>
      <c r="F1389" s="9" t="s">
        <v>296</v>
      </c>
      <c r="G1389" s="9" t="s">
        <v>154</v>
      </c>
      <c r="H1389" s="9" t="s">
        <v>274</v>
      </c>
      <c r="I1389" s="6" t="s">
        <v>100</v>
      </c>
      <c r="J1389" s="6">
        <v>3</v>
      </c>
      <c r="K1389" s="6">
        <v>6</v>
      </c>
      <c r="L1389" s="6" t="s">
        <v>101</v>
      </c>
      <c r="M1389" s="6" t="s">
        <v>51</v>
      </c>
      <c r="N1389" s="6"/>
      <c r="O1389" s="6"/>
      <c r="P1389" s="10">
        <v>3</v>
      </c>
      <c r="Q1389" s="10" t="str">
        <f t="shared" si="106"/>
        <v>0-5</v>
      </c>
      <c r="R1389" s="6" t="s">
        <v>52</v>
      </c>
      <c r="S1389" s="6">
        <v>4</v>
      </c>
      <c r="T1389" t="s">
        <v>161</v>
      </c>
      <c r="U1389" t="s">
        <v>162</v>
      </c>
      <c r="V1389" t="s">
        <v>163</v>
      </c>
      <c r="W1389" s="20" t="s">
        <v>56</v>
      </c>
      <c r="X1389" s="6"/>
      <c r="Y1389" s="10" t="s">
        <v>57</v>
      </c>
      <c r="Z1389" s="10" t="s">
        <v>61</v>
      </c>
      <c r="AB1389" s="11">
        <v>5</v>
      </c>
      <c r="AJ1389" s="12">
        <f t="shared" si="107"/>
        <v>7.5</v>
      </c>
      <c r="AL1389" s="13">
        <f t="shared" si="108"/>
        <v>5</v>
      </c>
      <c r="AM1389" s="14">
        <v>1.9300000000000001E-2</v>
      </c>
      <c r="AN1389" s="14">
        <v>2.96</v>
      </c>
      <c r="AO1389" s="13">
        <f t="shared" si="110"/>
        <v>7.5117071566069322</v>
      </c>
      <c r="AQ1389" s="12">
        <f t="shared" si="109"/>
        <v>0.125</v>
      </c>
    </row>
    <row r="1390" spans="1:43" ht="12.75" customHeight="1" x14ac:dyDescent="0.2">
      <c r="A1390" s="6">
        <v>184</v>
      </c>
      <c r="B1390" s="6">
        <v>3</v>
      </c>
      <c r="C1390" s="7">
        <v>39875</v>
      </c>
      <c r="D1390" s="6" t="s">
        <v>151</v>
      </c>
      <c r="E1390" s="8" t="s">
        <v>295</v>
      </c>
      <c r="F1390" s="9" t="s">
        <v>296</v>
      </c>
      <c r="G1390" s="9" t="s">
        <v>154</v>
      </c>
      <c r="H1390" s="9" t="s">
        <v>274</v>
      </c>
      <c r="I1390" s="6" t="s">
        <v>100</v>
      </c>
      <c r="J1390" s="6">
        <v>3</v>
      </c>
      <c r="K1390" s="6">
        <v>6</v>
      </c>
      <c r="L1390" s="6" t="s">
        <v>101</v>
      </c>
      <c r="M1390" s="6" t="s">
        <v>51</v>
      </c>
      <c r="N1390" s="6"/>
      <c r="O1390" s="6"/>
      <c r="P1390" s="10">
        <v>3</v>
      </c>
      <c r="Q1390" s="10" t="str">
        <f t="shared" si="106"/>
        <v>0-5</v>
      </c>
      <c r="R1390" s="6" t="s">
        <v>52</v>
      </c>
      <c r="S1390" s="6">
        <v>5</v>
      </c>
      <c r="T1390" t="s">
        <v>118</v>
      </c>
      <c r="U1390" t="s">
        <v>66</v>
      </c>
      <c r="V1390" t="s">
        <v>119</v>
      </c>
      <c r="W1390" t="s">
        <v>56</v>
      </c>
      <c r="X1390" s="6"/>
      <c r="Y1390" s="6" t="s">
        <v>57</v>
      </c>
      <c r="Z1390" s="6" t="s">
        <v>61</v>
      </c>
      <c r="AA1390" s="11">
        <v>1</v>
      </c>
      <c r="AB1390" s="11">
        <v>2</v>
      </c>
      <c r="AJ1390" s="12">
        <f t="shared" si="107"/>
        <v>5.833333333333333</v>
      </c>
      <c r="AL1390" s="13">
        <f t="shared" si="108"/>
        <v>3</v>
      </c>
      <c r="AM1390" s="14">
        <v>2.5999999999999999E-2</v>
      </c>
      <c r="AN1390" s="14">
        <v>2.87</v>
      </c>
      <c r="AO1390" s="13">
        <f t="shared" si="110"/>
        <v>4.1035010289191662</v>
      </c>
      <c r="AQ1390" s="12">
        <f t="shared" si="109"/>
        <v>7.4999999999999997E-2</v>
      </c>
    </row>
    <row r="1391" spans="1:43" ht="12.75" customHeight="1" x14ac:dyDescent="0.2">
      <c r="A1391" s="6">
        <v>184</v>
      </c>
      <c r="B1391" s="6">
        <v>3</v>
      </c>
      <c r="C1391" s="7">
        <v>39875</v>
      </c>
      <c r="D1391" s="6" t="s">
        <v>151</v>
      </c>
      <c r="E1391" s="8" t="s">
        <v>295</v>
      </c>
      <c r="F1391" s="9" t="s">
        <v>296</v>
      </c>
      <c r="G1391" s="9" t="s">
        <v>154</v>
      </c>
      <c r="H1391" s="9" t="s">
        <v>274</v>
      </c>
      <c r="I1391" s="6" t="s">
        <v>100</v>
      </c>
      <c r="J1391" s="6">
        <v>3</v>
      </c>
      <c r="K1391" s="6">
        <v>6</v>
      </c>
      <c r="L1391" s="6" t="s">
        <v>101</v>
      </c>
      <c r="M1391" s="6" t="s">
        <v>51</v>
      </c>
      <c r="N1391" s="6"/>
      <c r="O1391" s="6"/>
      <c r="P1391" s="10">
        <v>3</v>
      </c>
      <c r="Q1391" s="10" t="str">
        <f t="shared" si="106"/>
        <v>0-5</v>
      </c>
      <c r="R1391" s="6" t="s">
        <v>52</v>
      </c>
      <c r="S1391" s="6">
        <v>6</v>
      </c>
      <c r="T1391" s="19" t="s">
        <v>93</v>
      </c>
      <c r="U1391" s="6" t="s">
        <v>54</v>
      </c>
      <c r="V1391" s="6" t="s">
        <v>94</v>
      </c>
      <c r="W1391" s="6" t="s">
        <v>95</v>
      </c>
      <c r="X1391" s="6"/>
      <c r="Y1391" s="6" t="s">
        <v>57</v>
      </c>
      <c r="Z1391" s="6" t="s">
        <v>58</v>
      </c>
      <c r="AD1391" s="11">
        <v>1</v>
      </c>
      <c r="AJ1391" s="12">
        <f t="shared" si="107"/>
        <v>25</v>
      </c>
      <c r="AL1391" s="13">
        <f t="shared" si="108"/>
        <v>1</v>
      </c>
      <c r="AM1391" s="14">
        <v>7.9000000000000008E-3</v>
      </c>
      <c r="AN1391" s="14">
        <v>3.0760000000000001</v>
      </c>
      <c r="AO1391" s="13">
        <f t="shared" si="110"/>
        <v>157.64875958225977</v>
      </c>
      <c r="AQ1391" s="12">
        <f t="shared" si="109"/>
        <v>2.5000000000000001E-2</v>
      </c>
    </row>
    <row r="1392" spans="1:43" ht="12.75" customHeight="1" x14ac:dyDescent="0.2">
      <c r="A1392" s="6">
        <v>184</v>
      </c>
      <c r="B1392" s="6">
        <v>3</v>
      </c>
      <c r="C1392" s="7">
        <v>39875</v>
      </c>
      <c r="D1392" s="6" t="s">
        <v>151</v>
      </c>
      <c r="E1392" s="8" t="s">
        <v>295</v>
      </c>
      <c r="F1392" s="9" t="s">
        <v>296</v>
      </c>
      <c r="G1392" s="9" t="s">
        <v>154</v>
      </c>
      <c r="H1392" s="9" t="s">
        <v>274</v>
      </c>
      <c r="I1392" s="6" t="s">
        <v>100</v>
      </c>
      <c r="J1392" s="6">
        <v>3</v>
      </c>
      <c r="K1392" s="6">
        <v>6</v>
      </c>
      <c r="L1392" s="6" t="s">
        <v>101</v>
      </c>
      <c r="M1392" s="6" t="s">
        <v>51</v>
      </c>
      <c r="N1392" s="6"/>
      <c r="O1392" s="6"/>
      <c r="P1392" s="10">
        <v>3</v>
      </c>
      <c r="Q1392" s="10" t="str">
        <f t="shared" si="106"/>
        <v>0-5</v>
      </c>
      <c r="R1392" s="6" t="s">
        <v>52</v>
      </c>
      <c r="S1392" s="6">
        <v>7</v>
      </c>
      <c r="T1392" t="s">
        <v>59</v>
      </c>
      <c r="U1392" t="s">
        <v>54</v>
      </c>
      <c r="V1392" t="s">
        <v>60</v>
      </c>
      <c r="W1392" t="s">
        <v>56</v>
      </c>
      <c r="X1392" s="6"/>
      <c r="Y1392" s="10" t="s">
        <v>57</v>
      </c>
      <c r="Z1392" s="10" t="s">
        <v>61</v>
      </c>
      <c r="AA1392" s="11">
        <v>1</v>
      </c>
      <c r="AB1392" s="11">
        <v>1</v>
      </c>
      <c r="AJ1392" s="12">
        <f t="shared" si="107"/>
        <v>5</v>
      </c>
      <c r="AL1392" s="13">
        <f t="shared" si="108"/>
        <v>2</v>
      </c>
      <c r="AM1392" s="14">
        <v>8.6999999999999994E-3</v>
      </c>
      <c r="AN1392" s="14">
        <v>3.202</v>
      </c>
      <c r="AO1392" s="13">
        <f t="shared" si="110"/>
        <v>1.5052935699863985</v>
      </c>
      <c r="AQ1392" s="12">
        <f t="shared" si="109"/>
        <v>0.05</v>
      </c>
    </row>
    <row r="1393" spans="1:43" ht="12.75" customHeight="1" x14ac:dyDescent="0.2">
      <c r="A1393" s="6">
        <v>184</v>
      </c>
      <c r="B1393" s="6">
        <v>3</v>
      </c>
      <c r="C1393" s="7">
        <v>39875</v>
      </c>
      <c r="D1393" s="6" t="s">
        <v>151</v>
      </c>
      <c r="E1393" s="8" t="s">
        <v>295</v>
      </c>
      <c r="F1393" s="9" t="s">
        <v>296</v>
      </c>
      <c r="G1393" s="9" t="s">
        <v>154</v>
      </c>
      <c r="H1393" s="9" t="s">
        <v>274</v>
      </c>
      <c r="I1393" s="6" t="s">
        <v>100</v>
      </c>
      <c r="J1393" s="6">
        <v>3</v>
      </c>
      <c r="K1393" s="6">
        <v>6</v>
      </c>
      <c r="L1393" s="6" t="s">
        <v>101</v>
      </c>
      <c r="M1393" s="6" t="s">
        <v>51</v>
      </c>
      <c r="N1393" s="6"/>
      <c r="O1393" s="6"/>
      <c r="P1393" s="10">
        <v>3</v>
      </c>
      <c r="Q1393" s="10" t="str">
        <f t="shared" si="106"/>
        <v>0-5</v>
      </c>
      <c r="R1393" s="6" t="s">
        <v>52</v>
      </c>
      <c r="S1393" s="6">
        <v>8</v>
      </c>
      <c r="T1393" t="s">
        <v>165</v>
      </c>
      <c r="U1393" s="10" t="s">
        <v>54</v>
      </c>
      <c r="V1393" s="10" t="s">
        <v>86</v>
      </c>
      <c r="W1393" s="10" t="s">
        <v>56</v>
      </c>
      <c r="X1393" s="6"/>
      <c r="Y1393" s="6" t="s">
        <v>57</v>
      </c>
      <c r="Z1393" s="6" t="s">
        <v>61</v>
      </c>
      <c r="AB1393" s="11">
        <v>1</v>
      </c>
      <c r="AJ1393" s="12">
        <f t="shared" si="107"/>
        <v>7.5</v>
      </c>
      <c r="AL1393" s="13">
        <f t="shared" si="108"/>
        <v>1</v>
      </c>
      <c r="AM1393" s="14">
        <v>8.3999999999999995E-3</v>
      </c>
      <c r="AN1393" s="14">
        <v>3.2</v>
      </c>
      <c r="AO1393" s="13">
        <f t="shared" si="110"/>
        <v>5.3024347008870292</v>
      </c>
      <c r="AQ1393" s="12">
        <f t="shared" si="109"/>
        <v>2.5000000000000001E-2</v>
      </c>
    </row>
    <row r="1394" spans="1:43" ht="12.75" customHeight="1" x14ac:dyDescent="0.2">
      <c r="A1394" s="6">
        <v>184</v>
      </c>
      <c r="B1394" s="6">
        <v>3</v>
      </c>
      <c r="C1394" s="7">
        <v>39875</v>
      </c>
      <c r="D1394" s="6" t="s">
        <v>151</v>
      </c>
      <c r="E1394" s="8" t="s">
        <v>295</v>
      </c>
      <c r="F1394" s="9" t="s">
        <v>296</v>
      </c>
      <c r="G1394" s="9" t="s">
        <v>154</v>
      </c>
      <c r="H1394" s="9" t="s">
        <v>274</v>
      </c>
      <c r="I1394" s="6" t="s">
        <v>100</v>
      </c>
      <c r="J1394" s="6">
        <v>3</v>
      </c>
      <c r="K1394" s="6">
        <v>6</v>
      </c>
      <c r="L1394" s="6" t="s">
        <v>101</v>
      </c>
      <c r="M1394" s="6" t="s">
        <v>51</v>
      </c>
      <c r="N1394" s="6"/>
      <c r="O1394" s="6"/>
      <c r="P1394" s="10">
        <v>3</v>
      </c>
      <c r="Q1394" s="10" t="str">
        <f t="shared" si="106"/>
        <v>0-5</v>
      </c>
      <c r="R1394" s="6" t="s">
        <v>52</v>
      </c>
      <c r="S1394" s="6">
        <v>9</v>
      </c>
      <c r="T1394" t="s">
        <v>164</v>
      </c>
      <c r="U1394" t="s">
        <v>162</v>
      </c>
      <c r="V1394" t="s">
        <v>163</v>
      </c>
      <c r="W1394" t="s">
        <v>56</v>
      </c>
      <c r="X1394" s="6"/>
      <c r="Y1394" s="10" t="s">
        <v>57</v>
      </c>
      <c r="Z1394" s="10" t="s">
        <v>61</v>
      </c>
      <c r="AA1394" s="11">
        <v>1</v>
      </c>
      <c r="AJ1394" s="12">
        <f t="shared" si="107"/>
        <v>2.5</v>
      </c>
      <c r="AL1394" s="13">
        <f t="shared" si="108"/>
        <v>1</v>
      </c>
      <c r="AM1394" s="14">
        <v>1.5599999999999999E-2</v>
      </c>
      <c r="AN1394" s="14">
        <v>3.13</v>
      </c>
      <c r="AO1394" s="13">
        <f t="shared" si="110"/>
        <v>0.27458501045858014</v>
      </c>
      <c r="AQ1394" s="12">
        <f t="shared" si="109"/>
        <v>2.5000000000000001E-2</v>
      </c>
    </row>
    <row r="1395" spans="1:43" ht="12.75" customHeight="1" x14ac:dyDescent="0.2">
      <c r="A1395" s="6">
        <v>185</v>
      </c>
      <c r="B1395" s="6">
        <v>3</v>
      </c>
      <c r="C1395" s="7">
        <v>39875</v>
      </c>
      <c r="D1395" s="6" t="s">
        <v>151</v>
      </c>
      <c r="E1395" s="8" t="s">
        <v>295</v>
      </c>
      <c r="F1395" s="9" t="s">
        <v>296</v>
      </c>
      <c r="G1395" s="9" t="s">
        <v>154</v>
      </c>
      <c r="H1395" s="9" t="s">
        <v>274</v>
      </c>
      <c r="I1395" s="6" t="s">
        <v>100</v>
      </c>
      <c r="J1395" s="6">
        <v>3</v>
      </c>
      <c r="K1395" s="6">
        <v>7</v>
      </c>
      <c r="L1395" s="6" t="s">
        <v>101</v>
      </c>
      <c r="M1395" s="6" t="s">
        <v>51</v>
      </c>
      <c r="N1395" s="6"/>
      <c r="O1395" s="6"/>
      <c r="P1395" s="10">
        <v>3</v>
      </c>
      <c r="Q1395" s="10" t="str">
        <f t="shared" si="106"/>
        <v>0-5</v>
      </c>
      <c r="R1395" s="6" t="s">
        <v>52</v>
      </c>
      <c r="S1395" s="6">
        <v>1</v>
      </c>
      <c r="T1395" t="s">
        <v>53</v>
      </c>
      <c r="U1395" t="s">
        <v>54</v>
      </c>
      <c r="V1395" t="s">
        <v>55</v>
      </c>
      <c r="W1395" t="s">
        <v>56</v>
      </c>
      <c r="X1395" s="6"/>
      <c r="Y1395" s="6" t="s">
        <v>57</v>
      </c>
      <c r="Z1395" s="6" t="s">
        <v>58</v>
      </c>
      <c r="AB1395" s="11">
        <v>1</v>
      </c>
      <c r="AC1395" s="11">
        <v>6</v>
      </c>
      <c r="AJ1395" s="12">
        <f t="shared" si="107"/>
        <v>13.928571428571429</v>
      </c>
      <c r="AL1395" s="13">
        <f t="shared" si="108"/>
        <v>7</v>
      </c>
      <c r="AM1395" s="14">
        <v>9.2999999999999992E-3</v>
      </c>
      <c r="AN1395" s="14">
        <v>3.07</v>
      </c>
      <c r="AO1395" s="13">
        <f t="shared" si="110"/>
        <v>30.218724960614036</v>
      </c>
      <c r="AQ1395" s="12">
        <f t="shared" si="109"/>
        <v>0.17499999999999999</v>
      </c>
    </row>
    <row r="1396" spans="1:43" ht="12.75" customHeight="1" x14ac:dyDescent="0.2">
      <c r="A1396" s="6">
        <v>185</v>
      </c>
      <c r="B1396" s="6">
        <v>3</v>
      </c>
      <c r="C1396" s="7">
        <v>39875</v>
      </c>
      <c r="D1396" s="6" t="s">
        <v>151</v>
      </c>
      <c r="E1396" s="8" t="s">
        <v>295</v>
      </c>
      <c r="F1396" s="9" t="s">
        <v>296</v>
      </c>
      <c r="G1396" s="9" t="s">
        <v>154</v>
      </c>
      <c r="H1396" s="9" t="s">
        <v>274</v>
      </c>
      <c r="I1396" s="6" t="s">
        <v>100</v>
      </c>
      <c r="J1396" s="6">
        <v>3</v>
      </c>
      <c r="K1396" s="6">
        <v>7</v>
      </c>
      <c r="L1396" s="6" t="s">
        <v>101</v>
      </c>
      <c r="M1396" s="6" t="s">
        <v>51</v>
      </c>
      <c r="N1396" s="6"/>
      <c r="O1396" s="6"/>
      <c r="P1396" s="10">
        <v>3</v>
      </c>
      <c r="Q1396" s="10" t="str">
        <f t="shared" si="106"/>
        <v>0-5</v>
      </c>
      <c r="R1396" s="6" t="s">
        <v>52</v>
      </c>
      <c r="S1396" s="6">
        <v>2</v>
      </c>
      <c r="T1396" t="s">
        <v>161</v>
      </c>
      <c r="U1396" t="s">
        <v>162</v>
      </c>
      <c r="V1396" t="s">
        <v>163</v>
      </c>
      <c r="W1396" s="20" t="s">
        <v>56</v>
      </c>
      <c r="X1396" s="6"/>
      <c r="Y1396" s="10" t="s">
        <v>57</v>
      </c>
      <c r="Z1396" s="10" t="s">
        <v>61</v>
      </c>
      <c r="AB1396" s="11">
        <v>6</v>
      </c>
      <c r="AJ1396" s="12">
        <f t="shared" si="107"/>
        <v>7.5</v>
      </c>
      <c r="AL1396" s="13">
        <f t="shared" si="108"/>
        <v>6</v>
      </c>
      <c r="AM1396" s="14">
        <v>1.9300000000000001E-2</v>
      </c>
      <c r="AN1396" s="14">
        <v>2.96</v>
      </c>
      <c r="AO1396" s="13">
        <f t="shared" si="110"/>
        <v>7.5117071566069322</v>
      </c>
      <c r="AQ1396" s="12">
        <f t="shared" si="109"/>
        <v>0.15</v>
      </c>
    </row>
    <row r="1397" spans="1:43" ht="12.75" customHeight="1" x14ac:dyDescent="0.2">
      <c r="A1397" s="6">
        <v>185</v>
      </c>
      <c r="B1397" s="6">
        <v>3</v>
      </c>
      <c r="C1397" s="7">
        <v>39875</v>
      </c>
      <c r="D1397" s="6" t="s">
        <v>151</v>
      </c>
      <c r="E1397" s="8" t="s">
        <v>295</v>
      </c>
      <c r="F1397" s="9" t="s">
        <v>296</v>
      </c>
      <c r="G1397" s="9" t="s">
        <v>154</v>
      </c>
      <c r="H1397" s="9" t="s">
        <v>274</v>
      </c>
      <c r="I1397" s="6" t="s">
        <v>100</v>
      </c>
      <c r="J1397" s="6">
        <v>3</v>
      </c>
      <c r="K1397" s="6">
        <v>7</v>
      </c>
      <c r="L1397" s="6" t="s">
        <v>101</v>
      </c>
      <c r="M1397" s="6" t="s">
        <v>51</v>
      </c>
      <c r="N1397" s="6"/>
      <c r="O1397" s="6"/>
      <c r="P1397" s="10">
        <v>3</v>
      </c>
      <c r="Q1397" s="10" t="str">
        <f t="shared" si="106"/>
        <v>0-5</v>
      </c>
      <c r="R1397" s="6" t="s">
        <v>52</v>
      </c>
      <c r="S1397" s="6">
        <v>3</v>
      </c>
      <c r="T1397" t="s">
        <v>118</v>
      </c>
      <c r="U1397" t="s">
        <v>66</v>
      </c>
      <c r="V1397" t="s">
        <v>119</v>
      </c>
      <c r="W1397" t="s">
        <v>56</v>
      </c>
      <c r="X1397" s="6"/>
      <c r="Y1397" s="6" t="s">
        <v>57</v>
      </c>
      <c r="Z1397" s="6" t="s">
        <v>61</v>
      </c>
      <c r="AC1397" s="11">
        <v>4</v>
      </c>
      <c r="AJ1397" s="12">
        <f t="shared" si="107"/>
        <v>15</v>
      </c>
      <c r="AK1397" s="24">
        <f>AJ1397/1.1</f>
        <v>13.636363636363635</v>
      </c>
      <c r="AL1397" s="13">
        <f t="shared" si="108"/>
        <v>4</v>
      </c>
      <c r="AM1397" s="14">
        <v>2.3599999999999999E-2</v>
      </c>
      <c r="AN1397" s="14">
        <v>2.9750000000000001</v>
      </c>
      <c r="AO1397" s="13">
        <f t="shared" si="110"/>
        <v>74.436080804008085</v>
      </c>
      <c r="AQ1397" s="12">
        <f t="shared" si="109"/>
        <v>0.1</v>
      </c>
    </row>
    <row r="1398" spans="1:43" ht="12.75" customHeight="1" x14ac:dyDescent="0.2">
      <c r="A1398" s="6">
        <v>185</v>
      </c>
      <c r="B1398" s="6">
        <v>3</v>
      </c>
      <c r="C1398" s="7">
        <v>39875</v>
      </c>
      <c r="D1398" s="6" t="s">
        <v>151</v>
      </c>
      <c r="E1398" s="8" t="s">
        <v>295</v>
      </c>
      <c r="F1398" s="9" t="s">
        <v>296</v>
      </c>
      <c r="G1398" s="9" t="s">
        <v>154</v>
      </c>
      <c r="H1398" s="9" t="s">
        <v>274</v>
      </c>
      <c r="I1398" s="6" t="s">
        <v>100</v>
      </c>
      <c r="J1398" s="6">
        <v>3</v>
      </c>
      <c r="K1398" s="6">
        <v>7</v>
      </c>
      <c r="L1398" s="6" t="s">
        <v>101</v>
      </c>
      <c r="M1398" s="6" t="s">
        <v>51</v>
      </c>
      <c r="N1398" s="6"/>
      <c r="O1398" s="6"/>
      <c r="P1398" s="10">
        <v>3</v>
      </c>
      <c r="Q1398" s="10" t="str">
        <f t="shared" si="106"/>
        <v>0-5</v>
      </c>
      <c r="R1398" s="6" t="s">
        <v>52</v>
      </c>
      <c r="S1398" s="6">
        <v>4</v>
      </c>
      <c r="T1398" t="s">
        <v>90</v>
      </c>
      <c r="U1398" t="s">
        <v>66</v>
      </c>
      <c r="V1398" t="s">
        <v>67</v>
      </c>
      <c r="W1398" t="s">
        <v>56</v>
      </c>
      <c r="X1398" s="6"/>
      <c r="Y1398" s="10" t="s">
        <v>57</v>
      </c>
      <c r="Z1398" s="10" t="s">
        <v>58</v>
      </c>
      <c r="AD1398" s="11">
        <v>2</v>
      </c>
      <c r="AJ1398" s="12">
        <f t="shared" si="107"/>
        <v>25</v>
      </c>
      <c r="AL1398" s="13">
        <f t="shared" si="108"/>
        <v>2</v>
      </c>
      <c r="AM1398" s="14">
        <v>1.6199999999999999E-2</v>
      </c>
      <c r="AN1398" s="14">
        <v>3.0251999999999999</v>
      </c>
      <c r="AO1398" s="13">
        <f t="shared" si="110"/>
        <v>274.51313450729776</v>
      </c>
      <c r="AQ1398" s="12">
        <f t="shared" si="109"/>
        <v>0.05</v>
      </c>
    </row>
    <row r="1399" spans="1:43" ht="12.75" customHeight="1" x14ac:dyDescent="0.2">
      <c r="A1399" s="6">
        <v>185</v>
      </c>
      <c r="B1399" s="6">
        <v>3</v>
      </c>
      <c r="C1399" s="7">
        <v>39875</v>
      </c>
      <c r="D1399" s="6" t="s">
        <v>151</v>
      </c>
      <c r="E1399" s="8" t="s">
        <v>295</v>
      </c>
      <c r="F1399" s="9" t="s">
        <v>296</v>
      </c>
      <c r="G1399" s="9" t="s">
        <v>154</v>
      </c>
      <c r="H1399" s="9" t="s">
        <v>274</v>
      </c>
      <c r="I1399" s="6" t="s">
        <v>100</v>
      </c>
      <c r="J1399" s="6">
        <v>3</v>
      </c>
      <c r="K1399" s="6">
        <v>7</v>
      </c>
      <c r="L1399" s="6" t="s">
        <v>101</v>
      </c>
      <c r="M1399" s="6" t="s">
        <v>51</v>
      </c>
      <c r="N1399" s="6"/>
      <c r="O1399" s="6"/>
      <c r="P1399" s="10">
        <v>3</v>
      </c>
      <c r="Q1399" s="10" t="str">
        <f t="shared" si="106"/>
        <v>0-5</v>
      </c>
      <c r="R1399" s="6" t="s">
        <v>52</v>
      </c>
      <c r="S1399" s="6">
        <v>5</v>
      </c>
      <c r="T1399" t="s">
        <v>140</v>
      </c>
      <c r="U1399" t="s">
        <v>66</v>
      </c>
      <c r="V1399" t="s">
        <v>119</v>
      </c>
      <c r="W1399" t="s">
        <v>56</v>
      </c>
      <c r="X1399" s="6"/>
      <c r="Y1399" s="6" t="s">
        <v>57</v>
      </c>
      <c r="Z1399" s="6" t="s">
        <v>61</v>
      </c>
      <c r="AC1399" s="11">
        <v>2</v>
      </c>
      <c r="AJ1399" s="12">
        <f t="shared" si="107"/>
        <v>15</v>
      </c>
      <c r="AK1399" s="14">
        <f>AJ1399/1.03416</f>
        <v>14.504525411928523</v>
      </c>
      <c r="AL1399" s="13">
        <f t="shared" si="108"/>
        <v>2</v>
      </c>
      <c r="AM1399" s="14">
        <v>2.2499999999999999E-2</v>
      </c>
      <c r="AN1399" s="14">
        <v>3</v>
      </c>
      <c r="AO1399" s="13">
        <f t="shared" si="110"/>
        <v>75.9375</v>
      </c>
      <c r="AQ1399" s="12">
        <f t="shared" si="109"/>
        <v>0.05</v>
      </c>
    </row>
    <row r="1400" spans="1:43" ht="12.75" customHeight="1" x14ac:dyDescent="0.2">
      <c r="A1400" s="6">
        <v>185</v>
      </c>
      <c r="B1400" s="6">
        <v>3</v>
      </c>
      <c r="C1400" s="7">
        <v>39875</v>
      </c>
      <c r="D1400" s="6" t="s">
        <v>151</v>
      </c>
      <c r="E1400" s="8" t="s">
        <v>295</v>
      </c>
      <c r="F1400" s="9" t="s">
        <v>296</v>
      </c>
      <c r="G1400" s="9" t="s">
        <v>154</v>
      </c>
      <c r="H1400" s="9" t="s">
        <v>274</v>
      </c>
      <c r="I1400" s="6" t="s">
        <v>100</v>
      </c>
      <c r="J1400" s="6">
        <v>3</v>
      </c>
      <c r="K1400" s="6">
        <v>7</v>
      </c>
      <c r="L1400" s="6" t="s">
        <v>101</v>
      </c>
      <c r="M1400" s="6" t="s">
        <v>51</v>
      </c>
      <c r="N1400" s="6"/>
      <c r="O1400" s="6"/>
      <c r="P1400" s="10">
        <v>3</v>
      </c>
      <c r="Q1400" s="10" t="str">
        <f t="shared" si="106"/>
        <v>0-5</v>
      </c>
      <c r="R1400" s="6" t="s">
        <v>52</v>
      </c>
      <c r="S1400" s="6">
        <v>6</v>
      </c>
      <c r="T1400" s="19" t="s">
        <v>93</v>
      </c>
      <c r="U1400" s="6" t="s">
        <v>54</v>
      </c>
      <c r="V1400" s="6" t="s">
        <v>94</v>
      </c>
      <c r="W1400" s="6" t="s">
        <v>95</v>
      </c>
      <c r="X1400" s="6"/>
      <c r="Y1400" s="6" t="s">
        <v>57</v>
      </c>
      <c r="Z1400" s="6" t="s">
        <v>58</v>
      </c>
      <c r="AD1400" s="11">
        <v>1</v>
      </c>
      <c r="AJ1400" s="12">
        <f t="shared" si="107"/>
        <v>25</v>
      </c>
      <c r="AL1400" s="13">
        <f t="shared" si="108"/>
        <v>1</v>
      </c>
      <c r="AM1400" s="14">
        <v>7.9000000000000008E-3</v>
      </c>
      <c r="AN1400" s="14">
        <v>3.0760000000000001</v>
      </c>
      <c r="AO1400" s="13">
        <f t="shared" si="110"/>
        <v>157.64875958225977</v>
      </c>
      <c r="AQ1400" s="12">
        <f t="shared" si="109"/>
        <v>2.5000000000000001E-2</v>
      </c>
    </row>
    <row r="1401" spans="1:43" ht="12.75" customHeight="1" x14ac:dyDescent="0.2">
      <c r="A1401" s="6">
        <v>185</v>
      </c>
      <c r="B1401" s="6">
        <v>3</v>
      </c>
      <c r="C1401" s="7">
        <v>39875</v>
      </c>
      <c r="D1401" s="6" t="s">
        <v>151</v>
      </c>
      <c r="E1401" s="8" t="s">
        <v>295</v>
      </c>
      <c r="F1401" s="9" t="s">
        <v>296</v>
      </c>
      <c r="G1401" s="9" t="s">
        <v>154</v>
      </c>
      <c r="H1401" s="9" t="s">
        <v>274</v>
      </c>
      <c r="I1401" s="6" t="s">
        <v>100</v>
      </c>
      <c r="J1401" s="6">
        <v>3</v>
      </c>
      <c r="K1401" s="6">
        <v>7</v>
      </c>
      <c r="L1401" s="6" t="s">
        <v>101</v>
      </c>
      <c r="M1401" s="6" t="s">
        <v>51</v>
      </c>
      <c r="N1401" s="6"/>
      <c r="O1401" s="6"/>
      <c r="P1401" s="10">
        <v>3</v>
      </c>
      <c r="Q1401" s="10" t="str">
        <f t="shared" si="106"/>
        <v>0-5</v>
      </c>
      <c r="R1401" s="6" t="s">
        <v>52</v>
      </c>
      <c r="S1401" s="6">
        <v>7</v>
      </c>
      <c r="T1401" t="s">
        <v>164</v>
      </c>
      <c r="U1401" t="s">
        <v>162</v>
      </c>
      <c r="V1401" t="s">
        <v>163</v>
      </c>
      <c r="W1401" t="s">
        <v>56</v>
      </c>
      <c r="X1401" s="6"/>
      <c r="Y1401" s="10" t="s">
        <v>57</v>
      </c>
      <c r="Z1401" s="10" t="s">
        <v>61</v>
      </c>
      <c r="AA1401" s="11">
        <v>1</v>
      </c>
      <c r="AJ1401" s="12">
        <f t="shared" si="107"/>
        <v>2.5</v>
      </c>
      <c r="AL1401" s="13">
        <f t="shared" si="108"/>
        <v>1</v>
      </c>
      <c r="AM1401" s="14">
        <v>1.5599999999999999E-2</v>
      </c>
      <c r="AN1401" s="14">
        <v>3.13</v>
      </c>
      <c r="AO1401" s="13">
        <f t="shared" si="110"/>
        <v>0.27458501045858014</v>
      </c>
      <c r="AQ1401" s="12">
        <f t="shared" si="109"/>
        <v>2.5000000000000001E-2</v>
      </c>
    </row>
    <row r="1402" spans="1:43" ht="12.75" customHeight="1" x14ac:dyDescent="0.2">
      <c r="A1402" s="6">
        <v>186</v>
      </c>
      <c r="B1402" s="6">
        <v>3</v>
      </c>
      <c r="C1402" s="7">
        <v>39875</v>
      </c>
      <c r="D1402" s="6" t="s">
        <v>151</v>
      </c>
      <c r="E1402" s="8" t="s">
        <v>295</v>
      </c>
      <c r="F1402" s="9" t="s">
        <v>296</v>
      </c>
      <c r="G1402" s="9" t="s">
        <v>154</v>
      </c>
      <c r="H1402" s="9" t="s">
        <v>274</v>
      </c>
      <c r="I1402" s="6" t="s">
        <v>100</v>
      </c>
      <c r="J1402" s="6">
        <v>3</v>
      </c>
      <c r="K1402" s="6">
        <v>8</v>
      </c>
      <c r="L1402" s="6" t="s">
        <v>101</v>
      </c>
      <c r="M1402" s="6" t="s">
        <v>51</v>
      </c>
      <c r="N1402" s="6"/>
      <c r="O1402" s="6"/>
      <c r="P1402" s="10">
        <v>3</v>
      </c>
      <c r="Q1402" s="10" t="str">
        <f t="shared" si="106"/>
        <v>0-5</v>
      </c>
      <c r="R1402" s="6" t="s">
        <v>102</v>
      </c>
      <c r="S1402" s="6">
        <v>1</v>
      </c>
      <c r="T1402" t="s">
        <v>161</v>
      </c>
      <c r="U1402" t="s">
        <v>162</v>
      </c>
      <c r="V1402" t="s">
        <v>163</v>
      </c>
      <c r="W1402" s="20" t="s">
        <v>56</v>
      </c>
      <c r="X1402" s="6"/>
      <c r="Y1402" s="10" t="s">
        <v>57</v>
      </c>
      <c r="Z1402" s="10" t="s">
        <v>61</v>
      </c>
      <c r="AC1402" s="11">
        <v>1</v>
      </c>
      <c r="AJ1402" s="12">
        <f t="shared" si="107"/>
        <v>15</v>
      </c>
      <c r="AL1402" s="13">
        <f t="shared" si="108"/>
        <v>1</v>
      </c>
      <c r="AM1402" s="14">
        <v>1.9300000000000001E-2</v>
      </c>
      <c r="AN1402" s="14">
        <v>2.96</v>
      </c>
      <c r="AO1402" s="13">
        <f t="shared" si="110"/>
        <v>58.450393035088091</v>
      </c>
      <c r="AQ1402" s="12">
        <f t="shared" si="109"/>
        <v>2.5000000000000001E-2</v>
      </c>
    </row>
    <row r="1403" spans="1:43" ht="12.75" customHeight="1" x14ac:dyDescent="0.2">
      <c r="A1403" s="6">
        <v>186</v>
      </c>
      <c r="B1403" s="6">
        <v>3</v>
      </c>
      <c r="C1403" s="7">
        <v>39875</v>
      </c>
      <c r="D1403" s="6" t="s">
        <v>151</v>
      </c>
      <c r="E1403" s="8" t="s">
        <v>295</v>
      </c>
      <c r="F1403" s="9" t="s">
        <v>296</v>
      </c>
      <c r="G1403" s="9" t="s">
        <v>154</v>
      </c>
      <c r="H1403" s="9" t="s">
        <v>274</v>
      </c>
      <c r="I1403" s="6" t="s">
        <v>100</v>
      </c>
      <c r="J1403" s="6">
        <v>3</v>
      </c>
      <c r="K1403" s="6">
        <v>8</v>
      </c>
      <c r="L1403" s="6" t="s">
        <v>101</v>
      </c>
      <c r="M1403" s="6" t="s">
        <v>51</v>
      </c>
      <c r="N1403" s="6"/>
      <c r="O1403" s="6"/>
      <c r="P1403" s="10">
        <v>3</v>
      </c>
      <c r="Q1403" s="10" t="str">
        <f t="shared" si="106"/>
        <v>0-5</v>
      </c>
      <c r="R1403" s="6" t="s">
        <v>102</v>
      </c>
      <c r="S1403" s="6">
        <v>2</v>
      </c>
      <c r="T1403" s="19" t="s">
        <v>93</v>
      </c>
      <c r="U1403" s="6" t="s">
        <v>54</v>
      </c>
      <c r="V1403" s="6" t="s">
        <v>94</v>
      </c>
      <c r="W1403" s="6" t="s">
        <v>95</v>
      </c>
      <c r="X1403" s="6"/>
      <c r="Y1403" s="6" t="s">
        <v>57</v>
      </c>
      <c r="Z1403" s="6" t="s">
        <v>58</v>
      </c>
      <c r="AD1403" s="11">
        <v>2</v>
      </c>
      <c r="AJ1403" s="12">
        <f t="shared" si="107"/>
        <v>25</v>
      </c>
      <c r="AL1403" s="13">
        <f t="shared" si="108"/>
        <v>2</v>
      </c>
      <c r="AM1403" s="14">
        <v>7.9000000000000008E-3</v>
      </c>
      <c r="AN1403" s="14">
        <v>3.0760000000000001</v>
      </c>
      <c r="AO1403" s="13">
        <f t="shared" si="110"/>
        <v>157.64875958225977</v>
      </c>
      <c r="AQ1403" s="12">
        <f t="shared" si="109"/>
        <v>0.05</v>
      </c>
    </row>
    <row r="1404" spans="1:43" ht="12.75" customHeight="1" x14ac:dyDescent="0.2">
      <c r="A1404" s="6">
        <v>186</v>
      </c>
      <c r="B1404" s="6">
        <v>3</v>
      </c>
      <c r="C1404" s="7">
        <v>39875</v>
      </c>
      <c r="D1404" s="6" t="s">
        <v>151</v>
      </c>
      <c r="E1404" s="8" t="s">
        <v>295</v>
      </c>
      <c r="F1404" s="9" t="s">
        <v>296</v>
      </c>
      <c r="G1404" s="9" t="s">
        <v>154</v>
      </c>
      <c r="H1404" s="9" t="s">
        <v>274</v>
      </c>
      <c r="I1404" s="6" t="s">
        <v>100</v>
      </c>
      <c r="J1404" s="6">
        <v>3</v>
      </c>
      <c r="K1404" s="6">
        <v>8</v>
      </c>
      <c r="L1404" s="6" t="s">
        <v>101</v>
      </c>
      <c r="M1404" s="6" t="s">
        <v>51</v>
      </c>
      <c r="N1404" s="6"/>
      <c r="O1404" s="6"/>
      <c r="P1404" s="10">
        <v>3</v>
      </c>
      <c r="Q1404" s="10" t="str">
        <f t="shared" si="106"/>
        <v>0-5</v>
      </c>
      <c r="R1404" s="6" t="s">
        <v>102</v>
      </c>
      <c r="S1404" s="6">
        <v>3</v>
      </c>
      <c r="T1404" t="s">
        <v>118</v>
      </c>
      <c r="U1404" t="s">
        <v>66</v>
      </c>
      <c r="V1404" t="s">
        <v>119</v>
      </c>
      <c r="W1404" t="s">
        <v>56</v>
      </c>
      <c r="X1404" s="6"/>
      <c r="Y1404" s="6" t="s">
        <v>57</v>
      </c>
      <c r="Z1404" s="6" t="s">
        <v>61</v>
      </c>
      <c r="AA1404" s="11">
        <v>1</v>
      </c>
      <c r="AC1404" s="11">
        <v>2</v>
      </c>
      <c r="AD1404" s="11">
        <v>5</v>
      </c>
      <c r="AJ1404" s="12">
        <f t="shared" si="107"/>
        <v>19.6875</v>
      </c>
      <c r="AK1404" s="24">
        <f>AJ1404/1.1</f>
        <v>17.89772727272727</v>
      </c>
      <c r="AL1404" s="13">
        <f t="shared" si="108"/>
        <v>8</v>
      </c>
      <c r="AM1404" s="14">
        <v>2.3599999999999999E-2</v>
      </c>
      <c r="AN1404" s="14">
        <v>2.9750000000000001</v>
      </c>
      <c r="AO1404" s="13">
        <f t="shared" si="110"/>
        <v>167.1586873499318</v>
      </c>
      <c r="AQ1404" s="12">
        <f t="shared" si="109"/>
        <v>0.2</v>
      </c>
    </row>
    <row r="1405" spans="1:43" ht="12.75" customHeight="1" x14ac:dyDescent="0.2">
      <c r="A1405" s="6">
        <v>186</v>
      </c>
      <c r="B1405" s="6">
        <v>3</v>
      </c>
      <c r="C1405" s="7">
        <v>39875</v>
      </c>
      <c r="D1405" s="6" t="s">
        <v>151</v>
      </c>
      <c r="E1405" s="8" t="s">
        <v>295</v>
      </c>
      <c r="F1405" s="9" t="s">
        <v>296</v>
      </c>
      <c r="G1405" s="9" t="s">
        <v>154</v>
      </c>
      <c r="H1405" s="9" t="s">
        <v>274</v>
      </c>
      <c r="I1405" s="6" t="s">
        <v>100</v>
      </c>
      <c r="J1405" s="6">
        <v>3</v>
      </c>
      <c r="K1405" s="6">
        <v>8</v>
      </c>
      <c r="L1405" s="6" t="s">
        <v>101</v>
      </c>
      <c r="M1405" s="6" t="s">
        <v>51</v>
      </c>
      <c r="N1405" s="6"/>
      <c r="O1405" s="6"/>
      <c r="P1405" s="10">
        <v>3</v>
      </c>
      <c r="Q1405" s="10" t="str">
        <f t="shared" si="106"/>
        <v>0-5</v>
      </c>
      <c r="R1405" s="6" t="s">
        <v>102</v>
      </c>
      <c r="S1405" s="6">
        <v>4</v>
      </c>
      <c r="T1405" t="s">
        <v>140</v>
      </c>
      <c r="U1405" t="s">
        <v>66</v>
      </c>
      <c r="V1405" t="s">
        <v>119</v>
      </c>
      <c r="W1405" t="s">
        <v>56</v>
      </c>
      <c r="X1405" s="6"/>
      <c r="Y1405" s="6" t="s">
        <v>57</v>
      </c>
      <c r="Z1405" s="6" t="s">
        <v>61</v>
      </c>
      <c r="AD1405" s="11">
        <v>2</v>
      </c>
      <c r="AJ1405" s="12">
        <f t="shared" si="107"/>
        <v>25</v>
      </c>
      <c r="AK1405" s="14">
        <f>AJ1405/1.03416</f>
        <v>24.17420901988087</v>
      </c>
      <c r="AL1405" s="13">
        <f t="shared" si="108"/>
        <v>2</v>
      </c>
      <c r="AM1405" s="14">
        <v>2.2499999999999999E-2</v>
      </c>
      <c r="AN1405" s="14">
        <v>3</v>
      </c>
      <c r="AO1405" s="13">
        <f t="shared" si="110"/>
        <v>351.5625</v>
      </c>
      <c r="AQ1405" s="12">
        <f t="shared" si="109"/>
        <v>0.05</v>
      </c>
    </row>
    <row r="1406" spans="1:43" ht="12.75" customHeight="1" x14ac:dyDescent="0.2">
      <c r="A1406" s="6">
        <v>186</v>
      </c>
      <c r="B1406" s="6">
        <v>3</v>
      </c>
      <c r="C1406" s="7">
        <v>39875</v>
      </c>
      <c r="D1406" s="6" t="s">
        <v>151</v>
      </c>
      <c r="E1406" s="8" t="s">
        <v>295</v>
      </c>
      <c r="F1406" s="9" t="s">
        <v>296</v>
      </c>
      <c r="G1406" s="9" t="s">
        <v>154</v>
      </c>
      <c r="H1406" s="9" t="s">
        <v>274</v>
      </c>
      <c r="I1406" s="6" t="s">
        <v>100</v>
      </c>
      <c r="J1406" s="6">
        <v>3</v>
      </c>
      <c r="K1406" s="6">
        <v>8</v>
      </c>
      <c r="L1406" s="6" t="s">
        <v>101</v>
      </c>
      <c r="M1406" s="6" t="s">
        <v>51</v>
      </c>
      <c r="N1406" s="6"/>
      <c r="O1406" s="6"/>
      <c r="P1406" s="10">
        <v>3</v>
      </c>
      <c r="Q1406" s="10" t="str">
        <f t="shared" si="106"/>
        <v>0-5</v>
      </c>
      <c r="R1406" s="6" t="s">
        <v>102</v>
      </c>
      <c r="S1406" s="6">
        <v>5</v>
      </c>
      <c r="T1406" t="s">
        <v>80</v>
      </c>
      <c r="U1406" t="s">
        <v>54</v>
      </c>
      <c r="V1406" t="s">
        <v>81</v>
      </c>
      <c r="W1406" t="s">
        <v>56</v>
      </c>
      <c r="X1406" s="6"/>
      <c r="Y1406" s="10" t="s">
        <v>57</v>
      </c>
      <c r="Z1406" s="10" t="s">
        <v>61</v>
      </c>
      <c r="AC1406" s="11">
        <v>1</v>
      </c>
      <c r="AJ1406" s="12">
        <f t="shared" si="107"/>
        <v>15</v>
      </c>
      <c r="AK1406">
        <f>AJ1406/1.08</f>
        <v>13.888888888888888</v>
      </c>
      <c r="AL1406" s="13">
        <f t="shared" si="108"/>
        <v>1</v>
      </c>
      <c r="AM1406" s="14">
        <v>2.29E-2</v>
      </c>
      <c r="AN1406" s="14">
        <v>2.9580000000000002</v>
      </c>
      <c r="AO1406" s="13">
        <f t="shared" si="110"/>
        <v>68.97844927320179</v>
      </c>
      <c r="AQ1406" s="12">
        <f t="shared" si="109"/>
        <v>2.5000000000000001E-2</v>
      </c>
    </row>
    <row r="1407" spans="1:43" ht="12.75" customHeight="1" x14ac:dyDescent="0.2">
      <c r="A1407" s="6">
        <v>186</v>
      </c>
      <c r="B1407" s="6">
        <v>3</v>
      </c>
      <c r="C1407" s="7">
        <v>39875</v>
      </c>
      <c r="D1407" s="6" t="s">
        <v>151</v>
      </c>
      <c r="E1407" s="8" t="s">
        <v>295</v>
      </c>
      <c r="F1407" s="9" t="s">
        <v>296</v>
      </c>
      <c r="G1407" s="9" t="s">
        <v>154</v>
      </c>
      <c r="H1407" s="9" t="s">
        <v>274</v>
      </c>
      <c r="I1407" s="6" t="s">
        <v>100</v>
      </c>
      <c r="J1407" s="6">
        <v>3</v>
      </c>
      <c r="K1407" s="6">
        <v>8</v>
      </c>
      <c r="L1407" s="6" t="s">
        <v>101</v>
      </c>
      <c r="M1407" s="6" t="s">
        <v>51</v>
      </c>
      <c r="N1407" s="6"/>
      <c r="O1407" s="6"/>
      <c r="P1407" s="10">
        <v>3</v>
      </c>
      <c r="Q1407" s="10" t="str">
        <f t="shared" si="106"/>
        <v>0-5</v>
      </c>
      <c r="R1407" s="6" t="s">
        <v>102</v>
      </c>
      <c r="S1407" s="6">
        <v>6</v>
      </c>
      <c r="T1407" t="s">
        <v>90</v>
      </c>
      <c r="U1407" t="s">
        <v>66</v>
      </c>
      <c r="V1407" t="s">
        <v>67</v>
      </c>
      <c r="W1407" t="s">
        <v>56</v>
      </c>
      <c r="X1407" s="6"/>
      <c r="Y1407" s="10" t="s">
        <v>57</v>
      </c>
      <c r="Z1407" s="10" t="s">
        <v>58</v>
      </c>
      <c r="AB1407" s="11">
        <v>1</v>
      </c>
      <c r="AC1407" s="11">
        <v>1</v>
      </c>
      <c r="AJ1407" s="12">
        <f t="shared" si="107"/>
        <v>11.25</v>
      </c>
      <c r="AL1407" s="13">
        <f t="shared" si="108"/>
        <v>2</v>
      </c>
      <c r="AM1407" s="14">
        <v>1.6199999999999999E-2</v>
      </c>
      <c r="AN1407" s="14">
        <v>3.0251999999999999</v>
      </c>
      <c r="AO1407" s="13">
        <f t="shared" si="110"/>
        <v>24.516678132382349</v>
      </c>
      <c r="AQ1407" s="12">
        <f t="shared" si="109"/>
        <v>0.05</v>
      </c>
    </row>
    <row r="1408" spans="1:43" ht="12.75" customHeight="1" x14ac:dyDescent="0.2">
      <c r="A1408" s="6">
        <v>186</v>
      </c>
      <c r="B1408" s="6">
        <v>3</v>
      </c>
      <c r="C1408" s="7">
        <v>39875</v>
      </c>
      <c r="D1408" s="6" t="s">
        <v>151</v>
      </c>
      <c r="E1408" s="8" t="s">
        <v>295</v>
      </c>
      <c r="F1408" s="9" t="s">
        <v>296</v>
      </c>
      <c r="G1408" s="9" t="s">
        <v>154</v>
      </c>
      <c r="H1408" s="9" t="s">
        <v>274</v>
      </c>
      <c r="I1408" s="6" t="s">
        <v>100</v>
      </c>
      <c r="J1408" s="6">
        <v>3</v>
      </c>
      <c r="K1408" s="6">
        <v>8</v>
      </c>
      <c r="L1408" s="6" t="s">
        <v>101</v>
      </c>
      <c r="M1408" s="6" t="s">
        <v>51</v>
      </c>
      <c r="N1408" s="6"/>
      <c r="O1408" s="6"/>
      <c r="P1408" s="10">
        <v>3</v>
      </c>
      <c r="Q1408" s="10" t="str">
        <f t="shared" si="106"/>
        <v>0-5</v>
      </c>
      <c r="R1408" s="6" t="s">
        <v>102</v>
      </c>
      <c r="S1408" s="6">
        <v>7</v>
      </c>
      <c r="T1408" t="s">
        <v>179</v>
      </c>
      <c r="U1408" t="s">
        <v>54</v>
      </c>
      <c r="V1408" t="s">
        <v>55</v>
      </c>
      <c r="W1408" t="s">
        <v>56</v>
      </c>
      <c r="X1408" s="6"/>
      <c r="Y1408" s="6" t="s">
        <v>57</v>
      </c>
      <c r="Z1408" s="6" t="s">
        <v>58</v>
      </c>
      <c r="AA1408" s="11">
        <v>1</v>
      </c>
      <c r="AJ1408" s="12">
        <f t="shared" si="107"/>
        <v>2.5</v>
      </c>
      <c r="AL1408" s="13">
        <f t="shared" si="108"/>
        <v>1</v>
      </c>
      <c r="AM1408" s="14">
        <v>7.0000000000000001E-3</v>
      </c>
      <c r="AN1408" s="14">
        <v>3.39</v>
      </c>
      <c r="AO1408" s="13">
        <f t="shared" si="110"/>
        <v>0.1563560424508863</v>
      </c>
      <c r="AQ1408" s="12">
        <f t="shared" si="109"/>
        <v>2.5000000000000001E-2</v>
      </c>
    </row>
    <row r="1409" spans="1:43" ht="12.75" customHeight="1" x14ac:dyDescent="0.2">
      <c r="A1409" s="6">
        <v>186</v>
      </c>
      <c r="B1409" s="6">
        <v>3</v>
      </c>
      <c r="C1409" s="7">
        <v>39875</v>
      </c>
      <c r="D1409" s="6" t="s">
        <v>151</v>
      </c>
      <c r="E1409" s="8" t="s">
        <v>295</v>
      </c>
      <c r="F1409" s="9" t="s">
        <v>296</v>
      </c>
      <c r="G1409" s="9" t="s">
        <v>154</v>
      </c>
      <c r="H1409" s="9" t="s">
        <v>274</v>
      </c>
      <c r="I1409" s="6" t="s">
        <v>100</v>
      </c>
      <c r="J1409" s="6">
        <v>3</v>
      </c>
      <c r="K1409" s="6">
        <v>8</v>
      </c>
      <c r="L1409" s="6" t="s">
        <v>101</v>
      </c>
      <c r="M1409" s="6" t="s">
        <v>51</v>
      </c>
      <c r="N1409" s="6"/>
      <c r="O1409" s="6"/>
      <c r="P1409" s="10">
        <v>3</v>
      </c>
      <c r="Q1409" s="10" t="str">
        <f t="shared" si="106"/>
        <v>0-5</v>
      </c>
      <c r="R1409" s="6" t="s">
        <v>102</v>
      </c>
      <c r="S1409" s="6">
        <v>8</v>
      </c>
      <c r="T1409" t="s">
        <v>53</v>
      </c>
      <c r="U1409" t="s">
        <v>54</v>
      </c>
      <c r="V1409" t="s">
        <v>55</v>
      </c>
      <c r="W1409" t="s">
        <v>56</v>
      </c>
      <c r="X1409" s="6"/>
      <c r="Y1409" s="6" t="s">
        <v>57</v>
      </c>
      <c r="Z1409" s="6" t="s">
        <v>58</v>
      </c>
      <c r="AB1409" s="11">
        <v>4</v>
      </c>
      <c r="AC1409" s="11">
        <v>4</v>
      </c>
      <c r="AJ1409" s="12">
        <f t="shared" si="107"/>
        <v>11.25</v>
      </c>
      <c r="AL1409" s="13">
        <f t="shared" si="108"/>
        <v>8</v>
      </c>
      <c r="AM1409" s="14">
        <v>9.2999999999999992E-3</v>
      </c>
      <c r="AN1409" s="14">
        <v>3.07</v>
      </c>
      <c r="AO1409" s="13">
        <f t="shared" si="110"/>
        <v>15.686324410907433</v>
      </c>
      <c r="AQ1409" s="12">
        <f t="shared" si="109"/>
        <v>0.2</v>
      </c>
    </row>
    <row r="1410" spans="1:43" ht="12.75" customHeight="1" x14ac:dyDescent="0.2">
      <c r="A1410" s="6">
        <v>186</v>
      </c>
      <c r="B1410" s="6">
        <v>3</v>
      </c>
      <c r="C1410" s="7">
        <v>39875</v>
      </c>
      <c r="D1410" s="6" t="s">
        <v>151</v>
      </c>
      <c r="E1410" s="8" t="s">
        <v>295</v>
      </c>
      <c r="F1410" s="9" t="s">
        <v>296</v>
      </c>
      <c r="G1410" s="9" t="s">
        <v>154</v>
      </c>
      <c r="H1410" s="9" t="s">
        <v>274</v>
      </c>
      <c r="I1410" s="6" t="s">
        <v>100</v>
      </c>
      <c r="J1410" s="6">
        <v>3</v>
      </c>
      <c r="K1410" s="6">
        <v>8</v>
      </c>
      <c r="L1410" s="6" t="s">
        <v>101</v>
      </c>
      <c r="M1410" s="6" t="s">
        <v>51</v>
      </c>
      <c r="N1410" s="6"/>
      <c r="O1410" s="6"/>
      <c r="P1410" s="10">
        <v>3</v>
      </c>
      <c r="Q1410" s="10" t="str">
        <f t="shared" ref="Q1410:Q1473" si="111">IF(P1410&lt;=5,"0-5",IF(P1410&lt;=10,"5-10",IF(P1410&lt;=15,"10-15",IF(P1410&lt;=20,"15-20",IF(P1410&lt;=25,"20-25",IF(P1410&lt;=30,"25-30",IF(P1410&lt;=35,"30-35","35-40")))))))</f>
        <v>0-5</v>
      </c>
      <c r="R1410" s="6" t="s">
        <v>102</v>
      </c>
      <c r="S1410" s="6">
        <v>9</v>
      </c>
      <c r="T1410" t="s">
        <v>164</v>
      </c>
      <c r="U1410" t="s">
        <v>162</v>
      </c>
      <c r="V1410" t="s">
        <v>163</v>
      </c>
      <c r="W1410" t="s">
        <v>56</v>
      </c>
      <c r="X1410" s="6"/>
      <c r="Y1410" s="10" t="s">
        <v>57</v>
      </c>
      <c r="Z1410" s="10" t="s">
        <v>61</v>
      </c>
      <c r="AA1410" s="11">
        <v>1</v>
      </c>
      <c r="AJ1410" s="12">
        <f t="shared" ref="AJ1410:AJ1473" si="112">((AA1410*2.5)+(AB1410*7.5)+(AC1410*15)+(AD1410*25)+(AE1410*35)+(AF1410*45)+(AG1410*45)+(AH1410*65)+(AI1410*80))/SUM(AA1410:AI1410)</f>
        <v>2.5</v>
      </c>
      <c r="AL1410" s="13">
        <f t="shared" si="108"/>
        <v>1</v>
      </c>
      <c r="AM1410" s="14">
        <v>1.5599999999999999E-2</v>
      </c>
      <c r="AN1410" s="14">
        <v>3.13</v>
      </c>
      <c r="AO1410" s="13">
        <f t="shared" si="110"/>
        <v>0.27458501045858014</v>
      </c>
      <c r="AQ1410" s="12">
        <f t="shared" si="109"/>
        <v>2.5000000000000001E-2</v>
      </c>
    </row>
    <row r="1411" spans="1:43" ht="12.75" customHeight="1" x14ac:dyDescent="0.2">
      <c r="A1411" s="6">
        <v>187</v>
      </c>
      <c r="B1411" s="6">
        <v>3</v>
      </c>
      <c r="C1411" s="7">
        <v>39875</v>
      </c>
      <c r="D1411" s="6" t="s">
        <v>151</v>
      </c>
      <c r="E1411" s="8" t="s">
        <v>295</v>
      </c>
      <c r="F1411" s="9" t="s">
        <v>296</v>
      </c>
      <c r="G1411" s="9" t="s">
        <v>154</v>
      </c>
      <c r="H1411" s="9" t="s">
        <v>274</v>
      </c>
      <c r="I1411" s="6" t="s">
        <v>100</v>
      </c>
      <c r="J1411" s="6">
        <v>3</v>
      </c>
      <c r="K1411" s="6">
        <v>9</v>
      </c>
      <c r="L1411" s="6" t="s">
        <v>101</v>
      </c>
      <c r="M1411" s="6" t="s">
        <v>51</v>
      </c>
      <c r="N1411" s="6"/>
      <c r="O1411" s="6"/>
      <c r="P1411" s="10">
        <v>3</v>
      </c>
      <c r="Q1411" s="10" t="str">
        <f t="shared" si="111"/>
        <v>0-5</v>
      </c>
      <c r="R1411" s="6" t="s">
        <v>102</v>
      </c>
      <c r="S1411" s="6">
        <v>1</v>
      </c>
      <c r="T1411" t="s">
        <v>53</v>
      </c>
      <c r="U1411" t="s">
        <v>54</v>
      </c>
      <c r="V1411" t="s">
        <v>55</v>
      </c>
      <c r="W1411" t="s">
        <v>56</v>
      </c>
      <c r="X1411" s="6"/>
      <c r="Y1411" s="6" t="s">
        <v>57</v>
      </c>
      <c r="Z1411" s="6" t="s">
        <v>58</v>
      </c>
      <c r="AB1411" s="11">
        <v>1</v>
      </c>
      <c r="AC1411" s="11">
        <v>5</v>
      </c>
      <c r="AJ1411" s="12">
        <f t="shared" si="112"/>
        <v>13.75</v>
      </c>
      <c r="AL1411" s="13">
        <f t="shared" si="108"/>
        <v>6</v>
      </c>
      <c r="AM1411" s="14">
        <v>9.2999999999999992E-3</v>
      </c>
      <c r="AN1411" s="14">
        <v>3.07</v>
      </c>
      <c r="AO1411" s="13">
        <f t="shared" si="110"/>
        <v>29.045056921232643</v>
      </c>
      <c r="AQ1411" s="12">
        <f t="shared" si="109"/>
        <v>0.15</v>
      </c>
    </row>
    <row r="1412" spans="1:43" ht="12.75" customHeight="1" x14ac:dyDescent="0.2">
      <c r="A1412" s="6">
        <v>187</v>
      </c>
      <c r="B1412" s="6">
        <v>3</v>
      </c>
      <c r="C1412" s="7">
        <v>39875</v>
      </c>
      <c r="D1412" s="6" t="s">
        <v>151</v>
      </c>
      <c r="E1412" s="8" t="s">
        <v>295</v>
      </c>
      <c r="F1412" s="9" t="s">
        <v>296</v>
      </c>
      <c r="G1412" s="9" t="s">
        <v>154</v>
      </c>
      <c r="H1412" s="9" t="s">
        <v>274</v>
      </c>
      <c r="I1412" s="6" t="s">
        <v>100</v>
      </c>
      <c r="J1412" s="6">
        <v>3</v>
      </c>
      <c r="K1412" s="6">
        <v>9</v>
      </c>
      <c r="L1412" s="6" t="s">
        <v>101</v>
      </c>
      <c r="M1412" s="6" t="s">
        <v>51</v>
      </c>
      <c r="N1412" s="6"/>
      <c r="O1412" s="6"/>
      <c r="P1412" s="10">
        <v>3</v>
      </c>
      <c r="Q1412" s="10" t="str">
        <f t="shared" si="111"/>
        <v>0-5</v>
      </c>
      <c r="R1412" s="6" t="s">
        <v>102</v>
      </c>
      <c r="S1412" s="6">
        <v>2</v>
      </c>
      <c r="T1412" t="s">
        <v>80</v>
      </c>
      <c r="U1412" t="s">
        <v>54</v>
      </c>
      <c r="V1412" t="s">
        <v>81</v>
      </c>
      <c r="W1412" t="s">
        <v>56</v>
      </c>
      <c r="X1412" s="6"/>
      <c r="Y1412" s="10" t="s">
        <v>57</v>
      </c>
      <c r="Z1412" s="10" t="s">
        <v>61</v>
      </c>
      <c r="AC1412" s="11">
        <v>1</v>
      </c>
      <c r="AJ1412" s="12">
        <f t="shared" si="112"/>
        <v>15</v>
      </c>
      <c r="AK1412">
        <f>AJ1412/1.08</f>
        <v>13.888888888888888</v>
      </c>
      <c r="AL1412" s="13">
        <f t="shared" si="108"/>
        <v>1</v>
      </c>
      <c r="AM1412" s="14">
        <v>2.29E-2</v>
      </c>
      <c r="AN1412" s="14">
        <v>2.9580000000000002</v>
      </c>
      <c r="AO1412" s="13">
        <f t="shared" si="110"/>
        <v>68.97844927320179</v>
      </c>
      <c r="AQ1412" s="12">
        <f t="shared" si="109"/>
        <v>2.5000000000000001E-2</v>
      </c>
    </row>
    <row r="1413" spans="1:43" ht="12.75" customHeight="1" x14ac:dyDescent="0.2">
      <c r="A1413" s="6">
        <v>187</v>
      </c>
      <c r="B1413" s="6">
        <v>3</v>
      </c>
      <c r="C1413" s="7">
        <v>39875</v>
      </c>
      <c r="D1413" s="6" t="s">
        <v>151</v>
      </c>
      <c r="E1413" s="8" t="s">
        <v>295</v>
      </c>
      <c r="F1413" s="9" t="s">
        <v>296</v>
      </c>
      <c r="G1413" s="9" t="s">
        <v>154</v>
      </c>
      <c r="H1413" s="9" t="s">
        <v>274</v>
      </c>
      <c r="I1413" s="6" t="s">
        <v>100</v>
      </c>
      <c r="J1413" s="6">
        <v>3</v>
      </c>
      <c r="K1413" s="6">
        <v>9</v>
      </c>
      <c r="L1413" s="6" t="s">
        <v>101</v>
      </c>
      <c r="M1413" s="6" t="s">
        <v>51</v>
      </c>
      <c r="N1413" s="6"/>
      <c r="O1413" s="6"/>
      <c r="P1413" s="10">
        <v>3</v>
      </c>
      <c r="Q1413" s="10" t="str">
        <f t="shared" si="111"/>
        <v>0-5</v>
      </c>
      <c r="R1413" s="6" t="s">
        <v>102</v>
      </c>
      <c r="S1413" s="6">
        <v>3</v>
      </c>
      <c r="T1413" t="s">
        <v>118</v>
      </c>
      <c r="U1413" t="s">
        <v>66</v>
      </c>
      <c r="V1413" t="s">
        <v>119</v>
      </c>
      <c r="W1413" t="s">
        <v>56</v>
      </c>
      <c r="X1413" s="6"/>
      <c r="Y1413" s="6" t="s">
        <v>57</v>
      </c>
      <c r="Z1413" s="6" t="s">
        <v>61</v>
      </c>
      <c r="AC1413" s="11">
        <v>1</v>
      </c>
      <c r="AD1413" s="11">
        <v>5</v>
      </c>
      <c r="AJ1413" s="12">
        <f t="shared" si="112"/>
        <v>23.333333333333332</v>
      </c>
      <c r="AK1413" s="24">
        <f>AJ1413/1.1</f>
        <v>21.212121212121211</v>
      </c>
      <c r="AL1413" s="13">
        <f t="shared" si="108"/>
        <v>6</v>
      </c>
      <c r="AM1413" s="14">
        <v>2.3599999999999999E-2</v>
      </c>
      <c r="AN1413" s="14">
        <v>2.9750000000000001</v>
      </c>
      <c r="AO1413" s="13">
        <f t="shared" si="110"/>
        <v>277.10409210161396</v>
      </c>
      <c r="AQ1413" s="12">
        <f t="shared" si="109"/>
        <v>0.15</v>
      </c>
    </row>
    <row r="1414" spans="1:43" ht="12.75" customHeight="1" x14ac:dyDescent="0.2">
      <c r="A1414" s="6">
        <v>187</v>
      </c>
      <c r="B1414" s="6">
        <v>3</v>
      </c>
      <c r="C1414" s="7">
        <v>39875</v>
      </c>
      <c r="D1414" s="6" t="s">
        <v>151</v>
      </c>
      <c r="E1414" s="8" t="s">
        <v>295</v>
      </c>
      <c r="F1414" s="9" t="s">
        <v>296</v>
      </c>
      <c r="G1414" s="9" t="s">
        <v>154</v>
      </c>
      <c r="H1414" s="9" t="s">
        <v>274</v>
      </c>
      <c r="I1414" s="6" t="s">
        <v>100</v>
      </c>
      <c r="J1414" s="6">
        <v>3</v>
      </c>
      <c r="K1414" s="6">
        <v>9</v>
      </c>
      <c r="L1414" s="6" t="s">
        <v>101</v>
      </c>
      <c r="M1414" s="6" t="s">
        <v>51</v>
      </c>
      <c r="N1414" s="6"/>
      <c r="O1414" s="6"/>
      <c r="P1414" s="10">
        <v>3</v>
      </c>
      <c r="Q1414" s="10" t="str">
        <f t="shared" si="111"/>
        <v>0-5</v>
      </c>
      <c r="R1414" s="6" t="s">
        <v>102</v>
      </c>
      <c r="S1414" s="6">
        <v>4</v>
      </c>
      <c r="T1414" t="s">
        <v>161</v>
      </c>
      <c r="U1414" t="s">
        <v>162</v>
      </c>
      <c r="V1414" t="s">
        <v>163</v>
      </c>
      <c r="W1414" s="20" t="s">
        <v>56</v>
      </c>
      <c r="X1414" s="6"/>
      <c r="Y1414" s="10" t="s">
        <v>57</v>
      </c>
      <c r="Z1414" s="10" t="s">
        <v>61</v>
      </c>
      <c r="AB1414" s="11">
        <v>1</v>
      </c>
      <c r="AJ1414" s="12">
        <f t="shared" si="112"/>
        <v>7.5</v>
      </c>
      <c r="AL1414" s="13">
        <f t="shared" si="108"/>
        <v>1</v>
      </c>
      <c r="AM1414" s="14">
        <v>1.9300000000000001E-2</v>
      </c>
      <c r="AN1414" s="14">
        <v>2.96</v>
      </c>
      <c r="AO1414" s="13">
        <f t="shared" si="110"/>
        <v>7.5117071566069322</v>
      </c>
      <c r="AQ1414" s="12">
        <f t="shared" si="109"/>
        <v>2.5000000000000001E-2</v>
      </c>
    </row>
    <row r="1415" spans="1:43" ht="12.75" customHeight="1" x14ac:dyDescent="0.2">
      <c r="A1415" s="6">
        <v>187</v>
      </c>
      <c r="B1415" s="6">
        <v>3</v>
      </c>
      <c r="C1415" s="7">
        <v>39875</v>
      </c>
      <c r="D1415" s="6" t="s">
        <v>151</v>
      </c>
      <c r="E1415" s="8" t="s">
        <v>295</v>
      </c>
      <c r="F1415" s="9" t="s">
        <v>296</v>
      </c>
      <c r="G1415" s="9" t="s">
        <v>154</v>
      </c>
      <c r="H1415" s="9" t="s">
        <v>274</v>
      </c>
      <c r="I1415" s="6" t="s">
        <v>100</v>
      </c>
      <c r="J1415" s="6">
        <v>3</v>
      </c>
      <c r="K1415" s="6">
        <v>9</v>
      </c>
      <c r="L1415" s="6" t="s">
        <v>101</v>
      </c>
      <c r="M1415" s="6" t="s">
        <v>51</v>
      </c>
      <c r="N1415" s="6"/>
      <c r="O1415" s="6"/>
      <c r="P1415" s="10">
        <v>3</v>
      </c>
      <c r="Q1415" s="10" t="str">
        <f t="shared" si="111"/>
        <v>0-5</v>
      </c>
      <c r="R1415" s="6" t="s">
        <v>102</v>
      </c>
      <c r="S1415" s="6">
        <v>5</v>
      </c>
      <c r="T1415" t="s">
        <v>165</v>
      </c>
      <c r="U1415" s="10" t="s">
        <v>54</v>
      </c>
      <c r="V1415" s="10" t="s">
        <v>86</v>
      </c>
      <c r="W1415" s="10" t="s">
        <v>56</v>
      </c>
      <c r="X1415" s="6"/>
      <c r="Y1415" s="6" t="s">
        <v>57</v>
      </c>
      <c r="Z1415" s="6" t="s">
        <v>61</v>
      </c>
      <c r="AB1415" s="11">
        <v>1</v>
      </c>
      <c r="AJ1415" s="12">
        <f t="shared" si="112"/>
        <v>7.5</v>
      </c>
      <c r="AL1415" s="13">
        <f t="shared" si="108"/>
        <v>1</v>
      </c>
      <c r="AM1415" s="14">
        <v>8.3999999999999995E-3</v>
      </c>
      <c r="AN1415" s="14">
        <v>3.2</v>
      </c>
      <c r="AO1415" s="13">
        <f t="shared" si="110"/>
        <v>5.3024347008870292</v>
      </c>
      <c r="AQ1415" s="12">
        <f t="shared" si="109"/>
        <v>2.5000000000000001E-2</v>
      </c>
    </row>
    <row r="1416" spans="1:43" ht="12.75" customHeight="1" x14ac:dyDescent="0.2">
      <c r="A1416" s="6">
        <v>188</v>
      </c>
      <c r="B1416" s="6">
        <v>3</v>
      </c>
      <c r="C1416" s="7">
        <v>39875</v>
      </c>
      <c r="D1416" s="6" t="s">
        <v>151</v>
      </c>
      <c r="E1416" s="8" t="s">
        <v>295</v>
      </c>
      <c r="F1416" s="9" t="s">
        <v>296</v>
      </c>
      <c r="G1416" s="9" t="s">
        <v>154</v>
      </c>
      <c r="H1416" s="9" t="s">
        <v>274</v>
      </c>
      <c r="I1416" s="6" t="s">
        <v>100</v>
      </c>
      <c r="J1416" s="6">
        <v>3</v>
      </c>
      <c r="K1416" s="6">
        <v>10</v>
      </c>
      <c r="L1416" s="6" t="s">
        <v>101</v>
      </c>
      <c r="M1416" s="6" t="s">
        <v>51</v>
      </c>
      <c r="N1416" s="6"/>
      <c r="O1416" s="6"/>
      <c r="P1416" s="10">
        <v>3</v>
      </c>
      <c r="Q1416" s="10" t="str">
        <f t="shared" si="111"/>
        <v>0-5</v>
      </c>
      <c r="R1416" s="6" t="s">
        <v>102</v>
      </c>
      <c r="S1416" s="6">
        <v>1</v>
      </c>
      <c r="T1416" t="s">
        <v>80</v>
      </c>
      <c r="U1416" t="s">
        <v>54</v>
      </c>
      <c r="V1416" t="s">
        <v>81</v>
      </c>
      <c r="W1416" t="s">
        <v>56</v>
      </c>
      <c r="X1416" s="6"/>
      <c r="Y1416" s="10" t="s">
        <v>57</v>
      </c>
      <c r="Z1416" s="10" t="s">
        <v>61</v>
      </c>
      <c r="AC1416" s="11">
        <v>1</v>
      </c>
      <c r="AJ1416" s="12">
        <f t="shared" si="112"/>
        <v>15</v>
      </c>
      <c r="AK1416">
        <f>AJ1416/1.08</f>
        <v>13.888888888888888</v>
      </c>
      <c r="AL1416" s="13">
        <f t="shared" si="108"/>
        <v>1</v>
      </c>
      <c r="AM1416" s="14">
        <v>2.29E-2</v>
      </c>
      <c r="AN1416" s="14">
        <v>2.9580000000000002</v>
      </c>
      <c r="AO1416" s="13">
        <f t="shared" si="110"/>
        <v>68.97844927320179</v>
      </c>
      <c r="AQ1416" s="12">
        <f t="shared" si="109"/>
        <v>2.5000000000000001E-2</v>
      </c>
    </row>
    <row r="1417" spans="1:43" ht="12.75" customHeight="1" x14ac:dyDescent="0.2">
      <c r="A1417" s="6">
        <v>188</v>
      </c>
      <c r="B1417" s="6">
        <v>3</v>
      </c>
      <c r="C1417" s="7">
        <v>39875</v>
      </c>
      <c r="D1417" s="6" t="s">
        <v>151</v>
      </c>
      <c r="E1417" s="8" t="s">
        <v>295</v>
      </c>
      <c r="F1417" s="9" t="s">
        <v>296</v>
      </c>
      <c r="G1417" s="9" t="s">
        <v>154</v>
      </c>
      <c r="H1417" s="9" t="s">
        <v>274</v>
      </c>
      <c r="I1417" s="6" t="s">
        <v>100</v>
      </c>
      <c r="J1417" s="6">
        <v>3</v>
      </c>
      <c r="K1417" s="6">
        <v>10</v>
      </c>
      <c r="L1417" s="6" t="s">
        <v>101</v>
      </c>
      <c r="M1417" s="6" t="s">
        <v>51</v>
      </c>
      <c r="N1417" s="6"/>
      <c r="O1417" s="6"/>
      <c r="P1417" s="10">
        <v>3</v>
      </c>
      <c r="Q1417" s="10" t="str">
        <f t="shared" si="111"/>
        <v>0-5</v>
      </c>
      <c r="R1417" s="6" t="s">
        <v>102</v>
      </c>
      <c r="S1417" s="6">
        <v>2</v>
      </c>
      <c r="T1417" t="s">
        <v>161</v>
      </c>
      <c r="U1417" t="s">
        <v>162</v>
      </c>
      <c r="V1417" t="s">
        <v>163</v>
      </c>
      <c r="W1417" s="20" t="s">
        <v>56</v>
      </c>
      <c r="X1417" s="6"/>
      <c r="Y1417" s="10" t="s">
        <v>57</v>
      </c>
      <c r="Z1417" s="10" t="s">
        <v>61</v>
      </c>
      <c r="AB1417" s="11">
        <v>2</v>
      </c>
      <c r="AJ1417" s="12">
        <f t="shared" si="112"/>
        <v>7.5</v>
      </c>
      <c r="AL1417" s="13">
        <f t="shared" ref="AL1417:AL1480" si="113">SUM(AA1417:AI1417)</f>
        <v>2</v>
      </c>
      <c r="AM1417" s="14">
        <v>1.9300000000000001E-2</v>
      </c>
      <c r="AN1417" s="14">
        <v>2.96</v>
      </c>
      <c r="AO1417" s="13">
        <f t="shared" si="110"/>
        <v>7.5117071566069322</v>
      </c>
      <c r="AQ1417" s="12">
        <f t="shared" ref="AQ1417:AQ1480" si="114">AL1417/40</f>
        <v>0.05</v>
      </c>
    </row>
    <row r="1418" spans="1:43" ht="12.75" customHeight="1" x14ac:dyDescent="0.2">
      <c r="A1418" s="6">
        <v>188</v>
      </c>
      <c r="B1418" s="6">
        <v>3</v>
      </c>
      <c r="C1418" s="7">
        <v>39875</v>
      </c>
      <c r="D1418" s="6" t="s">
        <v>151</v>
      </c>
      <c r="E1418" s="8" t="s">
        <v>295</v>
      </c>
      <c r="F1418" s="9" t="s">
        <v>296</v>
      </c>
      <c r="G1418" s="9" t="s">
        <v>154</v>
      </c>
      <c r="H1418" s="9" t="s">
        <v>274</v>
      </c>
      <c r="I1418" s="6" t="s">
        <v>100</v>
      </c>
      <c r="J1418" s="6">
        <v>3</v>
      </c>
      <c r="K1418" s="6">
        <v>10</v>
      </c>
      <c r="L1418" s="6" t="s">
        <v>101</v>
      </c>
      <c r="M1418" s="6" t="s">
        <v>51</v>
      </c>
      <c r="N1418" s="6"/>
      <c r="O1418" s="6"/>
      <c r="P1418" s="10">
        <v>3</v>
      </c>
      <c r="Q1418" s="10" t="str">
        <f t="shared" si="111"/>
        <v>0-5</v>
      </c>
      <c r="R1418" s="6" t="s">
        <v>102</v>
      </c>
      <c r="S1418" s="6">
        <v>3</v>
      </c>
      <c r="T1418" t="s">
        <v>83</v>
      </c>
      <c r="U1418" t="s">
        <v>69</v>
      </c>
      <c r="V1418" t="s">
        <v>84</v>
      </c>
      <c r="W1418" t="s">
        <v>56</v>
      </c>
      <c r="X1418" s="6"/>
      <c r="Y1418" s="10" t="s">
        <v>77</v>
      </c>
      <c r="Z1418" s="10" t="s">
        <v>64</v>
      </c>
      <c r="AC1418" s="11">
        <v>1</v>
      </c>
      <c r="AJ1418" s="12">
        <f t="shared" si="112"/>
        <v>15</v>
      </c>
      <c r="AK1418">
        <f>1.77+0.78*AJ1418</f>
        <v>13.47</v>
      </c>
      <c r="AL1418" s="13">
        <f t="shared" si="113"/>
        <v>1</v>
      </c>
      <c r="AM1418" s="14">
        <v>4.0500000000000001E-2</v>
      </c>
      <c r="AN1418" s="14">
        <v>2.718</v>
      </c>
      <c r="AO1418" s="13">
        <f t="shared" si="110"/>
        <v>63.689973080974262</v>
      </c>
      <c r="AQ1418" s="12">
        <f t="shared" si="114"/>
        <v>2.5000000000000001E-2</v>
      </c>
    </row>
    <row r="1419" spans="1:43" ht="12.75" customHeight="1" x14ac:dyDescent="0.2">
      <c r="A1419" s="6">
        <v>188</v>
      </c>
      <c r="B1419" s="6">
        <v>3</v>
      </c>
      <c r="C1419" s="7">
        <v>39875</v>
      </c>
      <c r="D1419" s="6" t="s">
        <v>151</v>
      </c>
      <c r="E1419" s="8" t="s">
        <v>295</v>
      </c>
      <c r="F1419" s="9" t="s">
        <v>296</v>
      </c>
      <c r="G1419" s="9" t="s">
        <v>154</v>
      </c>
      <c r="H1419" s="9" t="s">
        <v>274</v>
      </c>
      <c r="I1419" s="6" t="s">
        <v>100</v>
      </c>
      <c r="J1419" s="6">
        <v>3</v>
      </c>
      <c r="K1419" s="6">
        <v>10</v>
      </c>
      <c r="L1419" s="6" t="s">
        <v>101</v>
      </c>
      <c r="M1419" s="6" t="s">
        <v>51</v>
      </c>
      <c r="N1419" s="6"/>
      <c r="O1419" s="6"/>
      <c r="P1419" s="10">
        <v>3</v>
      </c>
      <c r="Q1419" s="10" t="str">
        <f t="shared" si="111"/>
        <v>0-5</v>
      </c>
      <c r="R1419" s="6" t="s">
        <v>102</v>
      </c>
      <c r="S1419" s="6">
        <v>4</v>
      </c>
      <c r="T1419" t="s">
        <v>53</v>
      </c>
      <c r="U1419" t="s">
        <v>54</v>
      </c>
      <c r="V1419" t="s">
        <v>55</v>
      </c>
      <c r="W1419" t="s">
        <v>56</v>
      </c>
      <c r="X1419" s="6"/>
      <c r="Y1419" s="6" t="s">
        <v>57</v>
      </c>
      <c r="Z1419" s="6" t="s">
        <v>58</v>
      </c>
      <c r="AB1419" s="11">
        <v>2</v>
      </c>
      <c r="AC1419" s="11">
        <v>3</v>
      </c>
      <c r="AJ1419" s="12">
        <f t="shared" si="112"/>
        <v>12</v>
      </c>
      <c r="AL1419" s="13">
        <f t="shared" si="113"/>
        <v>5</v>
      </c>
      <c r="AM1419" s="14">
        <v>9.2999999999999992E-3</v>
      </c>
      <c r="AN1419" s="14">
        <v>3.07</v>
      </c>
      <c r="AO1419" s="13">
        <f t="shared" si="110"/>
        <v>19.123587791640233</v>
      </c>
      <c r="AQ1419" s="12">
        <f t="shared" si="114"/>
        <v>0.125</v>
      </c>
    </row>
    <row r="1420" spans="1:43" ht="12.75" customHeight="1" x14ac:dyDescent="0.2">
      <c r="A1420" s="6">
        <v>188</v>
      </c>
      <c r="B1420" s="6">
        <v>3</v>
      </c>
      <c r="C1420" s="7">
        <v>39875</v>
      </c>
      <c r="D1420" s="6" t="s">
        <v>151</v>
      </c>
      <c r="E1420" s="8" t="s">
        <v>295</v>
      </c>
      <c r="F1420" s="9" t="s">
        <v>296</v>
      </c>
      <c r="G1420" s="9" t="s">
        <v>154</v>
      </c>
      <c r="H1420" s="9" t="s">
        <v>274</v>
      </c>
      <c r="I1420" s="6" t="s">
        <v>100</v>
      </c>
      <c r="J1420" s="6">
        <v>3</v>
      </c>
      <c r="K1420" s="6">
        <v>10</v>
      </c>
      <c r="L1420" s="6" t="s">
        <v>101</v>
      </c>
      <c r="M1420" s="6" t="s">
        <v>51</v>
      </c>
      <c r="N1420" s="6"/>
      <c r="O1420" s="6"/>
      <c r="P1420" s="10">
        <v>3</v>
      </c>
      <c r="Q1420" s="10" t="str">
        <f t="shared" si="111"/>
        <v>0-5</v>
      </c>
      <c r="R1420" s="6" t="s">
        <v>102</v>
      </c>
      <c r="S1420" s="6">
        <v>5</v>
      </c>
      <c r="T1420" t="s">
        <v>118</v>
      </c>
      <c r="U1420" t="s">
        <v>66</v>
      </c>
      <c r="V1420" t="s">
        <v>119</v>
      </c>
      <c r="W1420" t="s">
        <v>56</v>
      </c>
      <c r="X1420" s="6"/>
      <c r="Y1420" s="6" t="s">
        <v>57</v>
      </c>
      <c r="Z1420" s="6" t="s">
        <v>61</v>
      </c>
      <c r="AC1420" s="11">
        <v>1</v>
      </c>
      <c r="AD1420" s="11">
        <v>2</v>
      </c>
      <c r="AJ1420" s="12">
        <f t="shared" si="112"/>
        <v>21.666666666666668</v>
      </c>
      <c r="AK1420" s="24">
        <f>AJ1420/1.1</f>
        <v>19.696969696969695</v>
      </c>
      <c r="AL1420" s="13">
        <f t="shared" si="113"/>
        <v>3</v>
      </c>
      <c r="AM1420" s="14">
        <v>2.3599999999999999E-2</v>
      </c>
      <c r="AN1420" s="14">
        <v>2.9750000000000001</v>
      </c>
      <c r="AO1420" s="13">
        <f t="shared" si="110"/>
        <v>222.27647773226016</v>
      </c>
      <c r="AQ1420" s="12">
        <f t="shared" si="114"/>
        <v>7.4999999999999997E-2</v>
      </c>
    </row>
    <row r="1421" spans="1:43" ht="12.75" customHeight="1" x14ac:dyDescent="0.2">
      <c r="A1421" s="6">
        <v>188</v>
      </c>
      <c r="B1421" s="6">
        <v>3</v>
      </c>
      <c r="C1421" s="7">
        <v>39875</v>
      </c>
      <c r="D1421" s="6" t="s">
        <v>151</v>
      </c>
      <c r="E1421" s="8" t="s">
        <v>295</v>
      </c>
      <c r="F1421" s="9" t="s">
        <v>296</v>
      </c>
      <c r="G1421" s="9" t="s">
        <v>154</v>
      </c>
      <c r="H1421" s="9" t="s">
        <v>274</v>
      </c>
      <c r="I1421" s="6" t="s">
        <v>100</v>
      </c>
      <c r="J1421" s="6">
        <v>3</v>
      </c>
      <c r="K1421" s="6">
        <v>10</v>
      </c>
      <c r="L1421" s="6" t="s">
        <v>101</v>
      </c>
      <c r="M1421" s="6" t="s">
        <v>51</v>
      </c>
      <c r="N1421" s="6"/>
      <c r="O1421" s="6"/>
      <c r="P1421" s="10">
        <v>3</v>
      </c>
      <c r="Q1421" s="10" t="str">
        <f t="shared" si="111"/>
        <v>0-5</v>
      </c>
      <c r="R1421" s="6" t="s">
        <v>102</v>
      </c>
      <c r="S1421" s="6">
        <v>6</v>
      </c>
      <c r="T1421" t="s">
        <v>140</v>
      </c>
      <c r="U1421" t="s">
        <v>66</v>
      </c>
      <c r="V1421" t="s">
        <v>119</v>
      </c>
      <c r="W1421" t="s">
        <v>56</v>
      </c>
      <c r="X1421" s="6"/>
      <c r="Y1421" s="6" t="s">
        <v>57</v>
      </c>
      <c r="Z1421" s="6" t="s">
        <v>61</v>
      </c>
      <c r="AC1421" s="11">
        <v>1</v>
      </c>
      <c r="AJ1421" s="12">
        <f t="shared" si="112"/>
        <v>15</v>
      </c>
      <c r="AK1421" s="14">
        <f>AJ1421/1.03416</f>
        <v>14.504525411928523</v>
      </c>
      <c r="AL1421" s="13">
        <f t="shared" si="113"/>
        <v>1</v>
      </c>
      <c r="AM1421" s="14">
        <v>2.2499999999999999E-2</v>
      </c>
      <c r="AN1421" s="14">
        <v>3</v>
      </c>
      <c r="AO1421" s="13">
        <f t="shared" si="110"/>
        <v>75.9375</v>
      </c>
      <c r="AQ1421" s="12">
        <f t="shared" si="114"/>
        <v>2.5000000000000001E-2</v>
      </c>
    </row>
    <row r="1422" spans="1:43" ht="12.75" customHeight="1" x14ac:dyDescent="0.2">
      <c r="A1422" s="6">
        <v>188</v>
      </c>
      <c r="B1422" s="6">
        <v>3</v>
      </c>
      <c r="C1422" s="7">
        <v>39875</v>
      </c>
      <c r="D1422" s="6" t="s">
        <v>151</v>
      </c>
      <c r="E1422" s="8" t="s">
        <v>295</v>
      </c>
      <c r="F1422" s="9" t="s">
        <v>296</v>
      </c>
      <c r="G1422" s="9" t="s">
        <v>154</v>
      </c>
      <c r="H1422" s="9" t="s">
        <v>274</v>
      </c>
      <c r="I1422" s="6" t="s">
        <v>100</v>
      </c>
      <c r="J1422" s="6">
        <v>3</v>
      </c>
      <c r="K1422" s="6">
        <v>10</v>
      </c>
      <c r="L1422" s="6" t="s">
        <v>101</v>
      </c>
      <c r="M1422" s="6" t="s">
        <v>51</v>
      </c>
      <c r="N1422" s="6"/>
      <c r="O1422" s="6"/>
      <c r="P1422" s="10">
        <v>3</v>
      </c>
      <c r="Q1422" s="10" t="str">
        <f t="shared" si="111"/>
        <v>0-5</v>
      </c>
      <c r="R1422" s="6" t="s">
        <v>102</v>
      </c>
      <c r="S1422" s="6">
        <v>7</v>
      </c>
      <c r="T1422" t="s">
        <v>179</v>
      </c>
      <c r="U1422" t="s">
        <v>54</v>
      </c>
      <c r="V1422" t="s">
        <v>55</v>
      </c>
      <c r="W1422" t="s">
        <v>56</v>
      </c>
      <c r="X1422" s="6"/>
      <c r="Y1422" s="6" t="s">
        <v>57</v>
      </c>
      <c r="Z1422" s="6" t="s">
        <v>58</v>
      </c>
      <c r="AA1422" s="11">
        <v>1</v>
      </c>
      <c r="AJ1422" s="12">
        <f t="shared" si="112"/>
        <v>2.5</v>
      </c>
      <c r="AL1422" s="13">
        <f t="shared" si="113"/>
        <v>1</v>
      </c>
      <c r="AM1422" s="14">
        <v>7.0000000000000001E-3</v>
      </c>
      <c r="AN1422" s="14">
        <v>3.39</v>
      </c>
      <c r="AO1422" s="13">
        <f t="shared" si="110"/>
        <v>0.1563560424508863</v>
      </c>
      <c r="AQ1422" s="12">
        <f t="shared" si="114"/>
        <v>2.5000000000000001E-2</v>
      </c>
    </row>
    <row r="1423" spans="1:43" ht="12.75" customHeight="1" x14ac:dyDescent="0.2">
      <c r="A1423" s="6">
        <v>188</v>
      </c>
      <c r="B1423" s="6">
        <v>3</v>
      </c>
      <c r="C1423" s="7">
        <v>39875</v>
      </c>
      <c r="D1423" s="6" t="s">
        <v>151</v>
      </c>
      <c r="E1423" s="8" t="s">
        <v>295</v>
      </c>
      <c r="F1423" s="9" t="s">
        <v>296</v>
      </c>
      <c r="G1423" s="9" t="s">
        <v>154</v>
      </c>
      <c r="H1423" s="9" t="s">
        <v>274</v>
      </c>
      <c r="I1423" s="6" t="s">
        <v>100</v>
      </c>
      <c r="J1423" s="6">
        <v>3</v>
      </c>
      <c r="K1423" s="6">
        <v>10</v>
      </c>
      <c r="L1423" s="6" t="s">
        <v>101</v>
      </c>
      <c r="M1423" s="6" t="s">
        <v>51</v>
      </c>
      <c r="N1423" s="6"/>
      <c r="O1423" s="6"/>
      <c r="P1423" s="10">
        <v>3</v>
      </c>
      <c r="Q1423" s="10" t="str">
        <f t="shared" si="111"/>
        <v>0-5</v>
      </c>
      <c r="R1423" s="6" t="s">
        <v>102</v>
      </c>
      <c r="S1423" s="6">
        <v>8</v>
      </c>
      <c r="T1423" t="s">
        <v>164</v>
      </c>
      <c r="U1423" t="s">
        <v>162</v>
      </c>
      <c r="V1423" t="s">
        <v>163</v>
      </c>
      <c r="W1423" t="s">
        <v>56</v>
      </c>
      <c r="X1423" s="6"/>
      <c r="Y1423" s="10" t="s">
        <v>57</v>
      </c>
      <c r="Z1423" s="10" t="s">
        <v>61</v>
      </c>
      <c r="AA1423" s="11">
        <v>1</v>
      </c>
      <c r="AJ1423" s="12">
        <f t="shared" si="112"/>
        <v>2.5</v>
      </c>
      <c r="AL1423" s="13">
        <f t="shared" si="113"/>
        <v>1</v>
      </c>
      <c r="AM1423" s="14">
        <v>1.5599999999999999E-2</v>
      </c>
      <c r="AN1423" s="14">
        <v>3.13</v>
      </c>
      <c r="AO1423" s="13">
        <f t="shared" si="110"/>
        <v>0.27458501045858014</v>
      </c>
      <c r="AQ1423" s="12">
        <f t="shared" si="114"/>
        <v>2.5000000000000001E-2</v>
      </c>
    </row>
    <row r="1424" spans="1:43" ht="12.75" customHeight="1" x14ac:dyDescent="0.2">
      <c r="A1424" s="6">
        <v>188</v>
      </c>
      <c r="B1424" s="6">
        <v>3</v>
      </c>
      <c r="C1424" s="7">
        <v>39875</v>
      </c>
      <c r="D1424" s="6" t="s">
        <v>151</v>
      </c>
      <c r="E1424" s="8" t="s">
        <v>295</v>
      </c>
      <c r="F1424" s="9" t="s">
        <v>296</v>
      </c>
      <c r="G1424" s="9" t="s">
        <v>154</v>
      </c>
      <c r="H1424" s="9" t="s">
        <v>274</v>
      </c>
      <c r="I1424" s="6" t="s">
        <v>100</v>
      </c>
      <c r="J1424" s="6">
        <v>3</v>
      </c>
      <c r="K1424" s="6">
        <v>10</v>
      </c>
      <c r="L1424" s="6" t="s">
        <v>101</v>
      </c>
      <c r="M1424" s="6" t="s">
        <v>51</v>
      </c>
      <c r="N1424" s="6"/>
      <c r="O1424" s="6"/>
      <c r="P1424" s="10">
        <v>3</v>
      </c>
      <c r="Q1424" s="10" t="str">
        <f t="shared" si="111"/>
        <v>0-5</v>
      </c>
      <c r="R1424" s="6" t="s">
        <v>102</v>
      </c>
      <c r="S1424" s="6">
        <v>9</v>
      </c>
      <c r="T1424" t="s">
        <v>59</v>
      </c>
      <c r="U1424" t="s">
        <v>54</v>
      </c>
      <c r="V1424" t="s">
        <v>60</v>
      </c>
      <c r="W1424" t="s">
        <v>56</v>
      </c>
      <c r="X1424" s="6"/>
      <c r="Y1424" s="10" t="s">
        <v>57</v>
      </c>
      <c r="Z1424" s="10" t="s">
        <v>61</v>
      </c>
      <c r="AB1424" s="11">
        <v>1</v>
      </c>
      <c r="AJ1424" s="12">
        <f t="shared" si="112"/>
        <v>7.5</v>
      </c>
      <c r="AL1424" s="13">
        <f t="shared" si="113"/>
        <v>1</v>
      </c>
      <c r="AM1424" s="14">
        <v>8.6999999999999994E-3</v>
      </c>
      <c r="AN1424" s="14">
        <v>3.202</v>
      </c>
      <c r="AO1424" s="13">
        <f t="shared" si="110"/>
        <v>5.5139829389005399</v>
      </c>
      <c r="AQ1424" s="12">
        <f t="shared" si="114"/>
        <v>2.5000000000000001E-2</v>
      </c>
    </row>
    <row r="1425" spans="1:46" ht="12.75" customHeight="1" x14ac:dyDescent="0.2">
      <c r="A1425" s="6">
        <v>68</v>
      </c>
      <c r="B1425" s="6">
        <v>5</v>
      </c>
      <c r="C1425" s="7">
        <v>39877</v>
      </c>
      <c r="D1425" s="6" t="s">
        <v>151</v>
      </c>
      <c r="E1425" s="8" t="s">
        <v>299</v>
      </c>
      <c r="F1425" s="9" t="s">
        <v>300</v>
      </c>
      <c r="G1425" s="9" t="s">
        <v>154</v>
      </c>
      <c r="H1425" s="9" t="s">
        <v>155</v>
      </c>
      <c r="I1425" s="6" t="s">
        <v>49</v>
      </c>
      <c r="J1425" s="6">
        <v>1</v>
      </c>
      <c r="K1425" s="6">
        <v>1</v>
      </c>
      <c r="L1425" s="6" t="s">
        <v>167</v>
      </c>
      <c r="M1425" s="6" t="s">
        <v>210</v>
      </c>
      <c r="N1425" s="6"/>
      <c r="O1425" s="6"/>
      <c r="P1425" s="10">
        <v>20</v>
      </c>
      <c r="Q1425" s="10" t="str">
        <f t="shared" si="111"/>
        <v>15-20</v>
      </c>
      <c r="R1425" s="6" t="s">
        <v>102</v>
      </c>
      <c r="S1425" s="6">
        <v>1</v>
      </c>
      <c r="T1425" t="s">
        <v>139</v>
      </c>
      <c r="U1425" t="s">
        <v>54</v>
      </c>
      <c r="V1425" t="s">
        <v>63</v>
      </c>
      <c r="W1425" t="s">
        <v>56</v>
      </c>
      <c r="X1425" s="6"/>
      <c r="Y1425" s="6" t="s">
        <v>57</v>
      </c>
      <c r="Z1425" s="6" t="s">
        <v>58</v>
      </c>
      <c r="AB1425" s="11">
        <v>50</v>
      </c>
      <c r="AJ1425" s="12">
        <f t="shared" si="112"/>
        <v>7.5</v>
      </c>
      <c r="AK1425">
        <f>AJ1425/1.15476</f>
        <v>6.4948560739893999</v>
      </c>
      <c r="AL1425" s="13">
        <f t="shared" si="113"/>
        <v>50</v>
      </c>
      <c r="AM1425" s="14">
        <v>3.9E-2</v>
      </c>
      <c r="AN1425" s="14">
        <v>2.91</v>
      </c>
      <c r="AO1425" s="13">
        <f t="shared" si="110"/>
        <v>13.724384715589805</v>
      </c>
      <c r="AQ1425" s="12">
        <f t="shared" si="114"/>
        <v>1.25</v>
      </c>
      <c r="AT1425" s="23"/>
    </row>
    <row r="1426" spans="1:46" ht="12.75" customHeight="1" x14ac:dyDescent="0.2">
      <c r="A1426" s="6">
        <v>68</v>
      </c>
      <c r="B1426" s="6">
        <v>5</v>
      </c>
      <c r="C1426" s="7">
        <v>39877</v>
      </c>
      <c r="D1426" s="6" t="s">
        <v>151</v>
      </c>
      <c r="E1426" s="8" t="s">
        <v>299</v>
      </c>
      <c r="F1426" s="9" t="s">
        <v>300</v>
      </c>
      <c r="G1426" s="9" t="s">
        <v>154</v>
      </c>
      <c r="H1426" s="9" t="s">
        <v>155</v>
      </c>
      <c r="I1426" s="6" t="s">
        <v>49</v>
      </c>
      <c r="J1426" s="6">
        <v>1</v>
      </c>
      <c r="K1426" s="6">
        <v>1</v>
      </c>
      <c r="L1426" s="6" t="s">
        <v>167</v>
      </c>
      <c r="M1426" s="6" t="s">
        <v>210</v>
      </c>
      <c r="N1426" s="6"/>
      <c r="O1426" s="6"/>
      <c r="P1426" s="10">
        <v>20</v>
      </c>
      <c r="Q1426" s="10" t="str">
        <f t="shared" si="111"/>
        <v>15-20</v>
      </c>
      <c r="R1426" s="6" t="s">
        <v>102</v>
      </c>
      <c r="S1426" s="6">
        <v>2</v>
      </c>
      <c r="T1426" t="s">
        <v>238</v>
      </c>
      <c r="U1426" s="6" t="s">
        <v>195</v>
      </c>
      <c r="V1426" s="16" t="s">
        <v>115</v>
      </c>
      <c r="W1426" s="16" t="s">
        <v>56</v>
      </c>
      <c r="X1426" s="6"/>
      <c r="Y1426" s="6" t="s">
        <v>57</v>
      </c>
      <c r="Z1426" s="6" t="s">
        <v>61</v>
      </c>
      <c r="AB1426" s="30">
        <v>25</v>
      </c>
      <c r="AC1426" s="11">
        <v>25</v>
      </c>
      <c r="AJ1426" s="12">
        <f t="shared" si="112"/>
        <v>11.25</v>
      </c>
      <c r="AK1426" s="12">
        <f>AJ1426/1.099</f>
        <v>10.236578707916287</v>
      </c>
      <c r="AL1426" s="13">
        <f t="shared" si="113"/>
        <v>50</v>
      </c>
      <c r="AM1426" s="13">
        <v>0</v>
      </c>
      <c r="AN1426" s="13">
        <v>1.099</v>
      </c>
      <c r="AO1426" s="13">
        <f t="shared" si="110"/>
        <v>0</v>
      </c>
      <c r="AQ1426" s="12">
        <f t="shared" si="114"/>
        <v>1.25</v>
      </c>
      <c r="AT1426" s="23"/>
    </row>
    <row r="1427" spans="1:46" ht="12.75" customHeight="1" x14ac:dyDescent="0.2">
      <c r="A1427" s="6">
        <v>68</v>
      </c>
      <c r="B1427" s="6">
        <v>5</v>
      </c>
      <c r="C1427" s="7">
        <v>39877</v>
      </c>
      <c r="D1427" s="6" t="s">
        <v>151</v>
      </c>
      <c r="E1427" s="8" t="s">
        <v>299</v>
      </c>
      <c r="F1427" s="9" t="s">
        <v>300</v>
      </c>
      <c r="G1427" s="9" t="s">
        <v>154</v>
      </c>
      <c r="H1427" s="9" t="s">
        <v>155</v>
      </c>
      <c r="I1427" s="6" t="s">
        <v>49</v>
      </c>
      <c r="J1427" s="6">
        <v>1</v>
      </c>
      <c r="K1427" s="6">
        <v>1</v>
      </c>
      <c r="L1427" s="6" t="s">
        <v>167</v>
      </c>
      <c r="M1427" s="6" t="s">
        <v>210</v>
      </c>
      <c r="N1427" s="6"/>
      <c r="O1427" s="6"/>
      <c r="P1427" s="10">
        <v>20</v>
      </c>
      <c r="Q1427" s="10" t="str">
        <f t="shared" si="111"/>
        <v>15-20</v>
      </c>
      <c r="R1427" s="6" t="s">
        <v>102</v>
      </c>
      <c r="S1427" s="6">
        <v>3</v>
      </c>
      <c r="T1427" t="s">
        <v>140</v>
      </c>
      <c r="U1427" t="s">
        <v>66</v>
      </c>
      <c r="V1427" t="s">
        <v>119</v>
      </c>
      <c r="W1427" t="s">
        <v>56</v>
      </c>
      <c r="X1427" s="10"/>
      <c r="Y1427" s="6" t="s">
        <v>57</v>
      </c>
      <c r="Z1427" s="6" t="s">
        <v>61</v>
      </c>
      <c r="AD1427" s="11">
        <v>8</v>
      </c>
      <c r="AJ1427" s="12">
        <f t="shared" si="112"/>
        <v>25</v>
      </c>
      <c r="AK1427" s="14">
        <f>AJ1427/1.03416</f>
        <v>24.17420901988087</v>
      </c>
      <c r="AL1427" s="13">
        <f t="shared" si="113"/>
        <v>8</v>
      </c>
      <c r="AM1427" s="14">
        <v>2.2499999999999999E-2</v>
      </c>
      <c r="AN1427" s="14">
        <v>3</v>
      </c>
      <c r="AO1427" s="13">
        <f t="shared" si="110"/>
        <v>351.5625</v>
      </c>
      <c r="AQ1427" s="12">
        <f t="shared" si="114"/>
        <v>0.2</v>
      </c>
      <c r="AT1427" s="23"/>
    </row>
    <row r="1428" spans="1:46" ht="12.75" customHeight="1" x14ac:dyDescent="0.2">
      <c r="A1428" s="6">
        <v>68</v>
      </c>
      <c r="B1428" s="6">
        <v>5</v>
      </c>
      <c r="C1428" s="7">
        <v>39877</v>
      </c>
      <c r="D1428" s="6" t="s">
        <v>151</v>
      </c>
      <c r="E1428" s="8" t="s">
        <v>299</v>
      </c>
      <c r="F1428" s="9" t="s">
        <v>300</v>
      </c>
      <c r="G1428" s="9" t="s">
        <v>154</v>
      </c>
      <c r="H1428" s="9" t="s">
        <v>155</v>
      </c>
      <c r="I1428" s="6" t="s">
        <v>49</v>
      </c>
      <c r="J1428" s="6">
        <v>1</v>
      </c>
      <c r="K1428" s="6">
        <v>1</v>
      </c>
      <c r="L1428" s="6" t="s">
        <v>167</v>
      </c>
      <c r="M1428" s="6" t="s">
        <v>210</v>
      </c>
      <c r="N1428" s="6"/>
      <c r="O1428" s="6"/>
      <c r="P1428" s="10">
        <v>20</v>
      </c>
      <c r="Q1428" s="10" t="str">
        <f t="shared" si="111"/>
        <v>15-20</v>
      </c>
      <c r="R1428" s="6" t="s">
        <v>102</v>
      </c>
      <c r="S1428" s="6">
        <v>4</v>
      </c>
      <c r="T1428" t="s">
        <v>212</v>
      </c>
      <c r="U1428" s="6" t="s">
        <v>72</v>
      </c>
      <c r="V1428" t="s">
        <v>138</v>
      </c>
      <c r="W1428" t="s">
        <v>56</v>
      </c>
      <c r="X1428" s="10"/>
      <c r="Y1428" s="6" t="s">
        <v>57</v>
      </c>
      <c r="Z1428" s="6" t="s">
        <v>58</v>
      </c>
      <c r="AD1428" s="30">
        <v>1</v>
      </c>
      <c r="AJ1428" s="12">
        <f t="shared" si="112"/>
        <v>25</v>
      </c>
      <c r="AL1428" s="13">
        <f t="shared" si="113"/>
        <v>1</v>
      </c>
      <c r="AM1428" s="14">
        <v>4.2799999999999998E-2</v>
      </c>
      <c r="AN1428" s="14">
        <v>2.8580000000000001</v>
      </c>
      <c r="AO1428" s="13">
        <f t="shared" si="110"/>
        <v>423.40532317837847</v>
      </c>
      <c r="AQ1428" s="12">
        <f t="shared" si="114"/>
        <v>2.5000000000000001E-2</v>
      </c>
      <c r="AT1428" s="23"/>
    </row>
    <row r="1429" spans="1:46" ht="12.75" customHeight="1" x14ac:dyDescent="0.2">
      <c r="A1429" s="6">
        <v>68</v>
      </c>
      <c r="B1429" s="6">
        <v>5</v>
      </c>
      <c r="C1429" s="7">
        <v>39877</v>
      </c>
      <c r="D1429" s="6" t="s">
        <v>151</v>
      </c>
      <c r="E1429" s="8" t="s">
        <v>299</v>
      </c>
      <c r="F1429" s="9" t="s">
        <v>300</v>
      </c>
      <c r="G1429" s="9" t="s">
        <v>154</v>
      </c>
      <c r="H1429" s="9" t="s">
        <v>155</v>
      </c>
      <c r="I1429" s="6" t="s">
        <v>49</v>
      </c>
      <c r="J1429" s="6">
        <v>1</v>
      </c>
      <c r="K1429" s="6">
        <v>1</v>
      </c>
      <c r="L1429" s="6" t="s">
        <v>167</v>
      </c>
      <c r="M1429" s="6" t="s">
        <v>210</v>
      </c>
      <c r="N1429" s="6"/>
      <c r="O1429" s="6"/>
      <c r="P1429" s="10">
        <v>20</v>
      </c>
      <c r="Q1429" s="10" t="str">
        <f t="shared" si="111"/>
        <v>15-20</v>
      </c>
      <c r="R1429" s="6" t="s">
        <v>102</v>
      </c>
      <c r="S1429" s="6">
        <v>5</v>
      </c>
      <c r="T1429" t="s">
        <v>130</v>
      </c>
      <c r="U1429" t="s">
        <v>69</v>
      </c>
      <c r="V1429" t="s">
        <v>70</v>
      </c>
      <c r="W1429" t="s">
        <v>56</v>
      </c>
      <c r="X1429" s="10"/>
      <c r="Y1429" s="10" t="s">
        <v>57</v>
      </c>
      <c r="Z1429" s="10" t="s">
        <v>61</v>
      </c>
      <c r="AB1429" s="11">
        <v>3</v>
      </c>
      <c r="AJ1429" s="12">
        <f t="shared" si="112"/>
        <v>7.5</v>
      </c>
      <c r="AL1429" s="13">
        <f t="shared" si="113"/>
        <v>3</v>
      </c>
      <c r="AM1429" s="14">
        <v>1.9400000000000001E-2</v>
      </c>
      <c r="AN1429" s="14">
        <v>2.8527999999999998</v>
      </c>
      <c r="AO1429" s="13">
        <f t="shared" si="110"/>
        <v>6.0838220437352977</v>
      </c>
      <c r="AQ1429" s="12">
        <f t="shared" si="114"/>
        <v>7.4999999999999997E-2</v>
      </c>
      <c r="AT1429" s="23"/>
    </row>
    <row r="1430" spans="1:46" ht="12.75" customHeight="1" x14ac:dyDescent="0.2">
      <c r="A1430" s="6">
        <v>68</v>
      </c>
      <c r="B1430" s="6">
        <v>5</v>
      </c>
      <c r="C1430" s="7">
        <v>39877</v>
      </c>
      <c r="D1430" s="6" t="s">
        <v>151</v>
      </c>
      <c r="E1430" s="8" t="s">
        <v>299</v>
      </c>
      <c r="F1430" s="9" t="s">
        <v>300</v>
      </c>
      <c r="G1430" s="9" t="s">
        <v>154</v>
      </c>
      <c r="H1430" s="9" t="s">
        <v>155</v>
      </c>
      <c r="I1430" s="6" t="s">
        <v>49</v>
      </c>
      <c r="J1430" s="6">
        <v>1</v>
      </c>
      <c r="K1430" s="6">
        <v>1</v>
      </c>
      <c r="L1430" s="6" t="s">
        <v>167</v>
      </c>
      <c r="M1430" s="6" t="s">
        <v>210</v>
      </c>
      <c r="N1430" s="6"/>
      <c r="O1430" s="6"/>
      <c r="P1430" s="10">
        <v>20</v>
      </c>
      <c r="Q1430" s="10" t="str">
        <f t="shared" si="111"/>
        <v>15-20</v>
      </c>
      <c r="R1430" s="6" t="s">
        <v>102</v>
      </c>
      <c r="S1430" s="6">
        <v>6</v>
      </c>
      <c r="T1430" t="s">
        <v>53</v>
      </c>
      <c r="U1430" t="s">
        <v>54</v>
      </c>
      <c r="V1430" t="s">
        <v>55</v>
      </c>
      <c r="W1430" t="s">
        <v>56</v>
      </c>
      <c r="X1430" s="10"/>
      <c r="Y1430" s="6" t="s">
        <v>57</v>
      </c>
      <c r="Z1430" s="6" t="s">
        <v>58</v>
      </c>
      <c r="AA1430" s="30"/>
      <c r="AB1430" s="11">
        <v>3</v>
      </c>
      <c r="AJ1430" s="12">
        <f t="shared" si="112"/>
        <v>7.5</v>
      </c>
      <c r="AL1430" s="13">
        <f t="shared" si="113"/>
        <v>3</v>
      </c>
      <c r="AM1430" s="14">
        <v>9.2999999999999992E-3</v>
      </c>
      <c r="AN1430" s="14">
        <v>3.07</v>
      </c>
      <c r="AO1430" s="13">
        <f t="shared" si="110"/>
        <v>4.5177378560589574</v>
      </c>
      <c r="AQ1430" s="12">
        <f t="shared" si="114"/>
        <v>7.4999999999999997E-2</v>
      </c>
      <c r="AT1430" s="23"/>
    </row>
    <row r="1431" spans="1:46" ht="12.75" customHeight="1" x14ac:dyDescent="0.2">
      <c r="A1431" s="6">
        <v>68</v>
      </c>
      <c r="B1431" s="6">
        <v>5</v>
      </c>
      <c r="C1431" s="7">
        <v>39877</v>
      </c>
      <c r="D1431" s="6" t="s">
        <v>151</v>
      </c>
      <c r="E1431" s="8" t="s">
        <v>299</v>
      </c>
      <c r="F1431" s="9" t="s">
        <v>300</v>
      </c>
      <c r="G1431" s="9" t="s">
        <v>154</v>
      </c>
      <c r="H1431" s="9" t="s">
        <v>155</v>
      </c>
      <c r="I1431" s="6" t="s">
        <v>49</v>
      </c>
      <c r="J1431" s="6">
        <v>1</v>
      </c>
      <c r="K1431" s="6">
        <v>1</v>
      </c>
      <c r="L1431" s="6" t="s">
        <v>167</v>
      </c>
      <c r="M1431" s="6" t="s">
        <v>210</v>
      </c>
      <c r="N1431" s="6"/>
      <c r="O1431" s="6"/>
      <c r="P1431" s="10">
        <v>20</v>
      </c>
      <c r="Q1431" s="10" t="str">
        <f t="shared" si="111"/>
        <v>15-20</v>
      </c>
      <c r="R1431" s="6" t="s">
        <v>102</v>
      </c>
      <c r="S1431" s="6">
        <v>7</v>
      </c>
      <c r="T1431" t="s">
        <v>80</v>
      </c>
      <c r="U1431" t="s">
        <v>54</v>
      </c>
      <c r="V1431" t="s">
        <v>81</v>
      </c>
      <c r="W1431" t="s">
        <v>56</v>
      </c>
      <c r="X1431" s="10"/>
      <c r="Y1431" s="10" t="s">
        <v>57</v>
      </c>
      <c r="Z1431" s="10" t="s">
        <v>61</v>
      </c>
      <c r="AA1431" s="30"/>
      <c r="AB1431" s="30"/>
      <c r="AC1431" s="30">
        <v>1</v>
      </c>
      <c r="AD1431" s="30"/>
      <c r="AE1431" s="30"/>
      <c r="AF1431" s="30"/>
      <c r="AG1431" s="30"/>
      <c r="AH1431" s="30"/>
      <c r="AI1431" s="30"/>
      <c r="AJ1431" s="12">
        <f t="shared" si="112"/>
        <v>15</v>
      </c>
      <c r="AK1431">
        <f>AJ1431/1.08</f>
        <v>13.888888888888888</v>
      </c>
      <c r="AL1431" s="13">
        <f t="shared" si="113"/>
        <v>1</v>
      </c>
      <c r="AM1431" s="14">
        <v>2.29E-2</v>
      </c>
      <c r="AN1431" s="14">
        <v>2.9580000000000002</v>
      </c>
      <c r="AO1431" s="13">
        <f t="shared" si="110"/>
        <v>68.97844927320179</v>
      </c>
      <c r="AP1431" s="31"/>
      <c r="AQ1431" s="12">
        <f t="shared" si="114"/>
        <v>2.5000000000000001E-2</v>
      </c>
      <c r="AS1431" s="6"/>
      <c r="AT1431" s="23"/>
    </row>
    <row r="1432" spans="1:46" ht="12.75" customHeight="1" x14ac:dyDescent="0.2">
      <c r="A1432" s="6">
        <v>68</v>
      </c>
      <c r="B1432" s="6">
        <v>5</v>
      </c>
      <c r="C1432" s="7">
        <v>39877</v>
      </c>
      <c r="D1432" s="6" t="s">
        <v>151</v>
      </c>
      <c r="E1432" s="8" t="s">
        <v>299</v>
      </c>
      <c r="F1432" s="9" t="s">
        <v>300</v>
      </c>
      <c r="G1432" s="9" t="s">
        <v>154</v>
      </c>
      <c r="H1432" s="9" t="s">
        <v>155</v>
      </c>
      <c r="I1432" s="6" t="s">
        <v>49</v>
      </c>
      <c r="J1432" s="6">
        <v>1</v>
      </c>
      <c r="K1432" s="6">
        <v>1</v>
      </c>
      <c r="L1432" s="6" t="s">
        <v>167</v>
      </c>
      <c r="M1432" s="6" t="s">
        <v>210</v>
      </c>
      <c r="N1432" s="6"/>
      <c r="O1432" s="6"/>
      <c r="P1432" s="10">
        <v>20</v>
      </c>
      <c r="Q1432" s="10" t="str">
        <f t="shared" si="111"/>
        <v>15-20</v>
      </c>
      <c r="R1432" s="6" t="s">
        <v>102</v>
      </c>
      <c r="S1432" s="6">
        <v>8</v>
      </c>
      <c r="T1432" t="s">
        <v>253</v>
      </c>
      <c r="U1432" t="s">
        <v>69</v>
      </c>
      <c r="V1432" t="s">
        <v>70</v>
      </c>
      <c r="W1432" t="s">
        <v>56</v>
      </c>
      <c r="X1432" s="6"/>
      <c r="Y1432" s="6" t="s">
        <v>77</v>
      </c>
      <c r="Z1432" s="6" t="s">
        <v>64</v>
      </c>
      <c r="AA1432" s="30"/>
      <c r="AG1432" s="11">
        <v>1</v>
      </c>
      <c r="AJ1432" s="12">
        <f t="shared" si="112"/>
        <v>45</v>
      </c>
      <c r="AL1432" s="13">
        <f t="shared" si="113"/>
        <v>1</v>
      </c>
      <c r="AM1432" s="14">
        <v>6.8999999999999999E-3</v>
      </c>
      <c r="AN1432" s="14">
        <v>3.2050000000000001</v>
      </c>
      <c r="AO1432" s="13">
        <f t="shared" si="110"/>
        <v>1372.1298028952369</v>
      </c>
      <c r="AQ1432" s="12">
        <f t="shared" si="114"/>
        <v>2.5000000000000001E-2</v>
      </c>
      <c r="AT1432" s="23"/>
    </row>
    <row r="1433" spans="1:46" ht="12.75" customHeight="1" x14ac:dyDescent="0.2">
      <c r="A1433" s="6">
        <v>68</v>
      </c>
      <c r="B1433" s="6">
        <v>5</v>
      </c>
      <c r="C1433" s="7">
        <v>39877</v>
      </c>
      <c r="D1433" s="6" t="s">
        <v>151</v>
      </c>
      <c r="E1433" s="8" t="s">
        <v>299</v>
      </c>
      <c r="F1433" s="9" t="s">
        <v>300</v>
      </c>
      <c r="G1433" s="9" t="s">
        <v>154</v>
      </c>
      <c r="H1433" s="9" t="s">
        <v>155</v>
      </c>
      <c r="I1433" s="6" t="s">
        <v>49</v>
      </c>
      <c r="J1433" s="6">
        <v>1</v>
      </c>
      <c r="K1433" s="6">
        <v>1</v>
      </c>
      <c r="L1433" s="6" t="s">
        <v>167</v>
      </c>
      <c r="M1433" s="6" t="s">
        <v>210</v>
      </c>
      <c r="N1433" s="6"/>
      <c r="O1433" s="6"/>
      <c r="P1433" s="10">
        <v>20</v>
      </c>
      <c r="Q1433" s="10" t="str">
        <f t="shared" si="111"/>
        <v>15-20</v>
      </c>
      <c r="R1433" s="6" t="s">
        <v>102</v>
      </c>
      <c r="S1433" s="6">
        <v>9</v>
      </c>
      <c r="T1433" t="s">
        <v>141</v>
      </c>
      <c r="U1433" s="6" t="s">
        <v>72</v>
      </c>
      <c r="V1433" t="s">
        <v>138</v>
      </c>
      <c r="W1433" t="s">
        <v>56</v>
      </c>
      <c r="X1433" s="6"/>
      <c r="Y1433" s="6" t="s">
        <v>57</v>
      </c>
      <c r="Z1433" s="6" t="s">
        <v>58</v>
      </c>
      <c r="AD1433" s="11">
        <v>1</v>
      </c>
      <c r="AJ1433" s="12">
        <f t="shared" si="112"/>
        <v>25</v>
      </c>
      <c r="AL1433" s="13">
        <f t="shared" si="113"/>
        <v>1</v>
      </c>
      <c r="AM1433" s="14">
        <v>3.3700000000000001E-2</v>
      </c>
      <c r="AN1433" s="14">
        <v>2.9</v>
      </c>
      <c r="AO1433" s="13">
        <f t="shared" si="110"/>
        <v>381.64179165528623</v>
      </c>
      <c r="AQ1433" s="12">
        <f t="shared" si="114"/>
        <v>2.5000000000000001E-2</v>
      </c>
      <c r="AT1433" s="23"/>
    </row>
    <row r="1434" spans="1:46" ht="12.75" customHeight="1" x14ac:dyDescent="0.2">
      <c r="A1434" s="6">
        <v>68</v>
      </c>
      <c r="B1434" s="6">
        <v>5</v>
      </c>
      <c r="C1434" s="7">
        <v>39877</v>
      </c>
      <c r="D1434" s="6" t="s">
        <v>151</v>
      </c>
      <c r="E1434" s="8" t="s">
        <v>299</v>
      </c>
      <c r="F1434" s="9" t="s">
        <v>300</v>
      </c>
      <c r="G1434" s="9" t="s">
        <v>154</v>
      </c>
      <c r="H1434" s="9" t="s">
        <v>155</v>
      </c>
      <c r="I1434" s="6" t="s">
        <v>49</v>
      </c>
      <c r="J1434" s="6">
        <v>1</v>
      </c>
      <c r="K1434" s="6">
        <v>1</v>
      </c>
      <c r="L1434" s="6" t="s">
        <v>167</v>
      </c>
      <c r="M1434" s="6" t="s">
        <v>210</v>
      </c>
      <c r="N1434" s="6"/>
      <c r="O1434" s="6"/>
      <c r="P1434" s="10">
        <v>20</v>
      </c>
      <c r="Q1434" s="10" t="str">
        <f t="shared" si="111"/>
        <v>15-20</v>
      </c>
      <c r="R1434" s="6" t="s">
        <v>102</v>
      </c>
      <c r="S1434" s="6">
        <v>10</v>
      </c>
      <c r="T1434" s="16" t="s">
        <v>160</v>
      </c>
      <c r="U1434" t="s">
        <v>54</v>
      </c>
      <c r="V1434" s="16" t="s">
        <v>63</v>
      </c>
      <c r="W1434" s="16" t="s">
        <v>56</v>
      </c>
      <c r="X1434" s="6"/>
      <c r="Y1434" s="6" t="s">
        <v>57</v>
      </c>
      <c r="Z1434" s="6" t="s">
        <v>58</v>
      </c>
      <c r="AC1434" s="11">
        <v>1</v>
      </c>
      <c r="AJ1434" s="12">
        <f t="shared" si="112"/>
        <v>15</v>
      </c>
      <c r="AK1434" s="14">
        <f>AJ1434/1.11359</f>
        <v>13.469948544796559</v>
      </c>
      <c r="AL1434" s="13">
        <f t="shared" si="113"/>
        <v>1</v>
      </c>
      <c r="AM1434" s="14">
        <v>1.4800000000000001E-2</v>
      </c>
      <c r="AN1434" s="14">
        <v>3.1669999999999998</v>
      </c>
      <c r="AO1434" s="13">
        <f t="shared" si="110"/>
        <v>78.513209826723369</v>
      </c>
      <c r="AQ1434" s="12">
        <f t="shared" si="114"/>
        <v>2.5000000000000001E-2</v>
      </c>
      <c r="AT1434" s="23"/>
    </row>
    <row r="1435" spans="1:46" ht="12.75" customHeight="1" x14ac:dyDescent="0.2">
      <c r="A1435" s="6">
        <v>68</v>
      </c>
      <c r="B1435" s="6">
        <v>5</v>
      </c>
      <c r="C1435" s="7">
        <v>39877</v>
      </c>
      <c r="D1435" s="6" t="s">
        <v>151</v>
      </c>
      <c r="E1435" s="8" t="s">
        <v>299</v>
      </c>
      <c r="F1435" s="9" t="s">
        <v>300</v>
      </c>
      <c r="G1435" s="9" t="s">
        <v>154</v>
      </c>
      <c r="H1435" s="9" t="s">
        <v>155</v>
      </c>
      <c r="I1435" s="6" t="s">
        <v>49</v>
      </c>
      <c r="J1435" s="6">
        <v>1</v>
      </c>
      <c r="K1435" s="6">
        <v>1</v>
      </c>
      <c r="L1435" s="6" t="s">
        <v>167</v>
      </c>
      <c r="M1435" s="6" t="s">
        <v>210</v>
      </c>
      <c r="N1435" s="6"/>
      <c r="O1435" s="6"/>
      <c r="P1435" s="10">
        <v>20</v>
      </c>
      <c r="Q1435" s="10" t="str">
        <f t="shared" si="111"/>
        <v>15-20</v>
      </c>
      <c r="R1435" s="6" t="s">
        <v>102</v>
      </c>
      <c r="S1435" s="6">
        <v>11</v>
      </c>
      <c r="T1435" s="16" t="s">
        <v>71</v>
      </c>
      <c r="U1435" s="6" t="s">
        <v>72</v>
      </c>
      <c r="V1435" s="16" t="s">
        <v>73</v>
      </c>
      <c r="W1435" s="16" t="s">
        <v>56</v>
      </c>
      <c r="X1435" s="6"/>
      <c r="Y1435" s="6" t="s">
        <v>57</v>
      </c>
      <c r="Z1435" s="6" t="s">
        <v>61</v>
      </c>
      <c r="AA1435" s="30"/>
      <c r="AB1435" s="11">
        <v>1</v>
      </c>
      <c r="AJ1435" s="12">
        <f t="shared" si="112"/>
        <v>7.5</v>
      </c>
      <c r="AL1435" s="13">
        <f t="shared" si="113"/>
        <v>1</v>
      </c>
      <c r="AM1435" s="14">
        <v>2.5100000000000001E-2</v>
      </c>
      <c r="AN1435" s="14">
        <v>3.0760000000000001</v>
      </c>
      <c r="AO1435" s="13">
        <f t="shared" si="110"/>
        <v>12.341335752240466</v>
      </c>
      <c r="AQ1435" s="12">
        <f t="shared" si="114"/>
        <v>2.5000000000000001E-2</v>
      </c>
      <c r="AT1435" s="23"/>
    </row>
    <row r="1436" spans="1:46" ht="12.75" customHeight="1" x14ac:dyDescent="0.2">
      <c r="A1436" s="6">
        <v>68</v>
      </c>
      <c r="B1436" s="6">
        <v>5</v>
      </c>
      <c r="C1436" s="7">
        <v>39877</v>
      </c>
      <c r="D1436" s="6" t="s">
        <v>151</v>
      </c>
      <c r="E1436" s="8" t="s">
        <v>299</v>
      </c>
      <c r="F1436" s="9" t="s">
        <v>300</v>
      </c>
      <c r="G1436" s="9" t="s">
        <v>154</v>
      </c>
      <c r="H1436" s="9" t="s">
        <v>155</v>
      </c>
      <c r="I1436" s="6" t="s">
        <v>49</v>
      </c>
      <c r="J1436" s="6">
        <v>1</v>
      </c>
      <c r="K1436" s="6">
        <v>1</v>
      </c>
      <c r="L1436" s="6" t="s">
        <v>167</v>
      </c>
      <c r="M1436" s="6" t="s">
        <v>210</v>
      </c>
      <c r="N1436" s="6"/>
      <c r="O1436" s="6"/>
      <c r="P1436" s="10">
        <v>20</v>
      </c>
      <c r="Q1436" s="10" t="str">
        <f t="shared" si="111"/>
        <v>15-20</v>
      </c>
      <c r="R1436" s="6" t="s">
        <v>102</v>
      </c>
      <c r="S1436" s="6">
        <v>12</v>
      </c>
      <c r="T1436" t="s">
        <v>179</v>
      </c>
      <c r="U1436" t="s">
        <v>54</v>
      </c>
      <c r="V1436" t="s">
        <v>55</v>
      </c>
      <c r="W1436" t="s">
        <v>56</v>
      </c>
      <c r="X1436" s="6"/>
      <c r="Y1436" s="6" t="s">
        <v>57</v>
      </c>
      <c r="Z1436" s="6" t="s">
        <v>58</v>
      </c>
      <c r="AC1436" s="11">
        <v>1</v>
      </c>
      <c r="AJ1436" s="12">
        <f t="shared" si="112"/>
        <v>15</v>
      </c>
      <c r="AL1436" s="13">
        <f t="shared" si="113"/>
        <v>1</v>
      </c>
      <c r="AM1436" s="14">
        <v>1.26E-2</v>
      </c>
      <c r="AN1436" s="14">
        <v>3.0672999999999999</v>
      </c>
      <c r="AO1436" s="13">
        <f t="shared" si="110"/>
        <v>51.026439339633377</v>
      </c>
      <c r="AQ1436" s="12">
        <f t="shared" si="114"/>
        <v>2.5000000000000001E-2</v>
      </c>
      <c r="AT1436" s="23"/>
    </row>
    <row r="1437" spans="1:46" ht="12.75" customHeight="1" x14ac:dyDescent="0.2">
      <c r="A1437" s="6">
        <v>68</v>
      </c>
      <c r="B1437" s="6">
        <v>5</v>
      </c>
      <c r="C1437" s="7">
        <v>39877</v>
      </c>
      <c r="D1437" s="6" t="s">
        <v>151</v>
      </c>
      <c r="E1437" s="8" t="s">
        <v>299</v>
      </c>
      <c r="F1437" s="9" t="s">
        <v>300</v>
      </c>
      <c r="G1437" s="9" t="s">
        <v>154</v>
      </c>
      <c r="H1437" s="9" t="s">
        <v>155</v>
      </c>
      <c r="I1437" s="6" t="s">
        <v>49</v>
      </c>
      <c r="J1437" s="6">
        <v>1</v>
      </c>
      <c r="K1437" s="6">
        <v>1</v>
      </c>
      <c r="L1437" s="6" t="s">
        <v>167</v>
      </c>
      <c r="M1437" s="6" t="s">
        <v>210</v>
      </c>
      <c r="N1437" s="6"/>
      <c r="O1437" s="6"/>
      <c r="P1437" s="10">
        <v>20</v>
      </c>
      <c r="Q1437" s="10" t="str">
        <f t="shared" si="111"/>
        <v>15-20</v>
      </c>
      <c r="R1437" s="6" t="s">
        <v>102</v>
      </c>
      <c r="S1437" s="6">
        <v>13</v>
      </c>
      <c r="T1437" t="s">
        <v>59</v>
      </c>
      <c r="U1437" t="s">
        <v>54</v>
      </c>
      <c r="V1437" t="s">
        <v>60</v>
      </c>
      <c r="W1437" t="s">
        <v>56</v>
      </c>
      <c r="X1437" s="6"/>
      <c r="Y1437" s="10" t="s">
        <v>57</v>
      </c>
      <c r="Z1437" s="10" t="s">
        <v>61</v>
      </c>
      <c r="AA1437" s="30">
        <v>1</v>
      </c>
      <c r="AB1437" s="30"/>
      <c r="AC1437" s="30"/>
      <c r="AD1437" s="30"/>
      <c r="AE1437" s="30"/>
      <c r="AF1437" s="30"/>
      <c r="AG1437" s="30"/>
      <c r="AH1437" s="30"/>
      <c r="AI1437" s="30"/>
      <c r="AJ1437" s="12">
        <f t="shared" si="112"/>
        <v>2.5</v>
      </c>
      <c r="AL1437" s="13">
        <f t="shared" si="113"/>
        <v>1</v>
      </c>
      <c r="AM1437" s="14">
        <v>8.6999999999999994E-3</v>
      </c>
      <c r="AN1437" s="14">
        <v>3.202</v>
      </c>
      <c r="AO1437" s="13">
        <f t="shared" si="110"/>
        <v>0.16357734705077065</v>
      </c>
      <c r="AP1437" s="31"/>
      <c r="AQ1437" s="12">
        <f t="shared" si="114"/>
        <v>2.5000000000000001E-2</v>
      </c>
      <c r="AS1437" s="6"/>
      <c r="AT1437" s="23"/>
    </row>
    <row r="1438" spans="1:46" ht="12.75" customHeight="1" x14ac:dyDescent="0.2">
      <c r="A1438" s="6">
        <v>68</v>
      </c>
      <c r="B1438" s="6">
        <v>5</v>
      </c>
      <c r="C1438" s="7">
        <v>39877</v>
      </c>
      <c r="D1438" s="6" t="s">
        <v>151</v>
      </c>
      <c r="E1438" s="8" t="s">
        <v>299</v>
      </c>
      <c r="F1438" s="9" t="s">
        <v>300</v>
      </c>
      <c r="G1438" s="9" t="s">
        <v>154</v>
      </c>
      <c r="H1438" s="9" t="s">
        <v>155</v>
      </c>
      <c r="I1438" s="6" t="s">
        <v>49</v>
      </c>
      <c r="J1438" s="6">
        <v>1</v>
      </c>
      <c r="K1438" s="6">
        <v>1</v>
      </c>
      <c r="L1438" s="6" t="s">
        <v>167</v>
      </c>
      <c r="M1438" s="6" t="s">
        <v>210</v>
      </c>
      <c r="N1438" s="6"/>
      <c r="O1438" s="6"/>
      <c r="P1438" s="10">
        <v>20</v>
      </c>
      <c r="Q1438" s="10" t="str">
        <f t="shared" si="111"/>
        <v>15-20</v>
      </c>
      <c r="R1438" s="6" t="s">
        <v>102</v>
      </c>
      <c r="S1438" s="6">
        <v>14</v>
      </c>
      <c r="T1438" t="s">
        <v>186</v>
      </c>
      <c r="U1438" t="s">
        <v>54</v>
      </c>
      <c r="V1438" t="s">
        <v>181</v>
      </c>
      <c r="W1438" t="s">
        <v>56</v>
      </c>
      <c r="X1438" s="6"/>
      <c r="Y1438" s="6" t="s">
        <v>57</v>
      </c>
      <c r="Z1438" s="6" t="s">
        <v>64</v>
      </c>
      <c r="AE1438" s="11">
        <v>5</v>
      </c>
      <c r="AJ1438" s="12">
        <f t="shared" si="112"/>
        <v>35</v>
      </c>
      <c r="AK1438" s="14">
        <f>AJ1438/1.15239</f>
        <v>30.371662371245844</v>
      </c>
      <c r="AL1438" s="13">
        <f t="shared" si="113"/>
        <v>5</v>
      </c>
      <c r="AM1438" s="14">
        <v>5.8999999999999999E-3</v>
      </c>
      <c r="AN1438" s="14">
        <v>3.3919999999999999</v>
      </c>
      <c r="AO1438" s="13">
        <f t="shared" si="110"/>
        <v>1019.3675821639105</v>
      </c>
      <c r="AQ1438" s="12">
        <f t="shared" si="114"/>
        <v>0.125</v>
      </c>
      <c r="AT1438" s="23"/>
    </row>
    <row r="1439" spans="1:46" ht="12.75" customHeight="1" x14ac:dyDescent="0.2">
      <c r="A1439" s="6">
        <v>69</v>
      </c>
      <c r="B1439" s="6">
        <v>5</v>
      </c>
      <c r="C1439" s="7">
        <v>39877</v>
      </c>
      <c r="D1439" s="6" t="s">
        <v>151</v>
      </c>
      <c r="E1439" s="8" t="s">
        <v>299</v>
      </c>
      <c r="F1439" s="9" t="s">
        <v>300</v>
      </c>
      <c r="G1439" s="9" t="s">
        <v>154</v>
      </c>
      <c r="H1439" s="9" t="s">
        <v>155</v>
      </c>
      <c r="I1439" s="6" t="s">
        <v>49</v>
      </c>
      <c r="J1439" s="6">
        <v>1</v>
      </c>
      <c r="K1439" s="6">
        <v>2</v>
      </c>
      <c r="L1439" s="6" t="s">
        <v>167</v>
      </c>
      <c r="M1439" s="6" t="s">
        <v>210</v>
      </c>
      <c r="N1439" s="6"/>
      <c r="O1439" s="6"/>
      <c r="P1439" s="10">
        <v>19</v>
      </c>
      <c r="Q1439" s="10" t="str">
        <f t="shared" si="111"/>
        <v>15-20</v>
      </c>
      <c r="R1439" s="6" t="s">
        <v>159</v>
      </c>
      <c r="S1439" s="6">
        <v>1</v>
      </c>
      <c r="T1439" t="s">
        <v>62</v>
      </c>
      <c r="U1439" t="s">
        <v>54</v>
      </c>
      <c r="V1439" t="s">
        <v>63</v>
      </c>
      <c r="W1439" t="s">
        <v>56</v>
      </c>
      <c r="X1439" s="6"/>
      <c r="Y1439" s="6" t="s">
        <v>57</v>
      </c>
      <c r="Z1439" s="6" t="s">
        <v>64</v>
      </c>
      <c r="AC1439" s="11">
        <v>1</v>
      </c>
      <c r="AD1439" s="11">
        <v>7</v>
      </c>
      <c r="AJ1439" s="12">
        <f t="shared" si="112"/>
        <v>23.75</v>
      </c>
      <c r="AL1439" s="13">
        <f t="shared" si="113"/>
        <v>8</v>
      </c>
      <c r="AM1439" s="13">
        <v>1.32E-2</v>
      </c>
      <c r="AN1439" s="13">
        <v>3.4356</v>
      </c>
      <c r="AO1439" s="13">
        <f t="shared" si="110"/>
        <v>702.75483672364635</v>
      </c>
      <c r="AQ1439" s="12">
        <f t="shared" si="114"/>
        <v>0.2</v>
      </c>
      <c r="AT1439" s="23"/>
    </row>
    <row r="1440" spans="1:46" ht="12.75" customHeight="1" x14ac:dyDescent="0.2">
      <c r="A1440" s="6">
        <v>69</v>
      </c>
      <c r="B1440" s="6">
        <v>5</v>
      </c>
      <c r="C1440" s="7">
        <v>39877</v>
      </c>
      <c r="D1440" s="6" t="s">
        <v>151</v>
      </c>
      <c r="E1440" s="8" t="s">
        <v>299</v>
      </c>
      <c r="F1440" s="9" t="s">
        <v>300</v>
      </c>
      <c r="G1440" s="9" t="s">
        <v>154</v>
      </c>
      <c r="H1440" s="9" t="s">
        <v>155</v>
      </c>
      <c r="I1440" s="6" t="s">
        <v>49</v>
      </c>
      <c r="J1440" s="6">
        <v>1</v>
      </c>
      <c r="K1440" s="6">
        <v>2</v>
      </c>
      <c r="L1440" s="6" t="s">
        <v>167</v>
      </c>
      <c r="M1440" s="6" t="s">
        <v>210</v>
      </c>
      <c r="N1440" s="6"/>
      <c r="O1440" s="6"/>
      <c r="P1440" s="10">
        <v>19</v>
      </c>
      <c r="Q1440" s="10" t="str">
        <f t="shared" si="111"/>
        <v>15-20</v>
      </c>
      <c r="R1440" s="6" t="s">
        <v>159</v>
      </c>
      <c r="S1440" s="6">
        <v>2</v>
      </c>
      <c r="T1440" t="s">
        <v>74</v>
      </c>
      <c r="U1440" s="16" t="s">
        <v>75</v>
      </c>
      <c r="V1440" t="s">
        <v>76</v>
      </c>
      <c r="W1440" t="s">
        <v>56</v>
      </c>
      <c r="X1440" s="6"/>
      <c r="Y1440" s="10" t="s">
        <v>77</v>
      </c>
      <c r="Z1440" s="10" t="s">
        <v>64</v>
      </c>
      <c r="AD1440" s="11">
        <v>7</v>
      </c>
      <c r="AJ1440" s="12">
        <f t="shared" si="112"/>
        <v>25</v>
      </c>
      <c r="AL1440" s="13">
        <f t="shared" si="113"/>
        <v>7</v>
      </c>
      <c r="AM1440" s="14">
        <v>2.06E-2</v>
      </c>
      <c r="AN1440" s="14">
        <v>2.8980000000000001</v>
      </c>
      <c r="AO1440" s="13">
        <f t="shared" si="110"/>
        <v>231.79142503651909</v>
      </c>
      <c r="AQ1440" s="12">
        <f t="shared" si="114"/>
        <v>0.17499999999999999</v>
      </c>
      <c r="AT1440" s="23"/>
    </row>
    <row r="1441" spans="1:46" ht="12.75" customHeight="1" x14ac:dyDescent="0.2">
      <c r="A1441" s="6">
        <v>69</v>
      </c>
      <c r="B1441" s="6">
        <v>5</v>
      </c>
      <c r="C1441" s="7">
        <v>39877</v>
      </c>
      <c r="D1441" s="6" t="s">
        <v>151</v>
      </c>
      <c r="E1441" s="8" t="s">
        <v>299</v>
      </c>
      <c r="F1441" s="9" t="s">
        <v>300</v>
      </c>
      <c r="G1441" s="9" t="s">
        <v>154</v>
      </c>
      <c r="H1441" s="9" t="s">
        <v>155</v>
      </c>
      <c r="I1441" s="6" t="s">
        <v>49</v>
      </c>
      <c r="J1441" s="6">
        <v>1</v>
      </c>
      <c r="K1441" s="6">
        <v>2</v>
      </c>
      <c r="L1441" s="6" t="s">
        <v>167</v>
      </c>
      <c r="M1441" s="6" t="s">
        <v>210</v>
      </c>
      <c r="N1441" s="6"/>
      <c r="O1441" s="6"/>
      <c r="P1441" s="10">
        <v>19</v>
      </c>
      <c r="Q1441" s="10" t="str">
        <f t="shared" si="111"/>
        <v>15-20</v>
      </c>
      <c r="R1441" s="6" t="s">
        <v>159</v>
      </c>
      <c r="S1441" s="6">
        <v>3</v>
      </c>
      <c r="T1441" t="s">
        <v>53</v>
      </c>
      <c r="U1441" t="s">
        <v>54</v>
      </c>
      <c r="V1441" t="s">
        <v>55</v>
      </c>
      <c r="W1441" t="s">
        <v>56</v>
      </c>
      <c r="X1441" s="6"/>
      <c r="Y1441" s="6" t="s">
        <v>57</v>
      </c>
      <c r="Z1441" s="6" t="s">
        <v>58</v>
      </c>
      <c r="AC1441" s="11">
        <v>1</v>
      </c>
      <c r="AJ1441" s="12">
        <f t="shared" si="112"/>
        <v>15</v>
      </c>
      <c r="AL1441" s="13">
        <f t="shared" si="113"/>
        <v>1</v>
      </c>
      <c r="AM1441" s="14">
        <v>9.2999999999999992E-3</v>
      </c>
      <c r="AN1441" s="14">
        <v>3.07</v>
      </c>
      <c r="AO1441" s="13">
        <f t="shared" si="110"/>
        <v>37.938758397924737</v>
      </c>
      <c r="AQ1441" s="12">
        <f t="shared" si="114"/>
        <v>2.5000000000000001E-2</v>
      </c>
      <c r="AT1441" s="23"/>
    </row>
    <row r="1442" spans="1:46" ht="12.75" customHeight="1" x14ac:dyDescent="0.2">
      <c r="A1442" s="6">
        <v>69</v>
      </c>
      <c r="B1442" s="6">
        <v>5</v>
      </c>
      <c r="C1442" s="7">
        <v>39877</v>
      </c>
      <c r="D1442" s="6" t="s">
        <v>151</v>
      </c>
      <c r="E1442" s="8" t="s">
        <v>299</v>
      </c>
      <c r="F1442" s="9" t="s">
        <v>300</v>
      </c>
      <c r="G1442" s="9" t="s">
        <v>154</v>
      </c>
      <c r="H1442" s="9" t="s">
        <v>155</v>
      </c>
      <c r="I1442" s="6" t="s">
        <v>49</v>
      </c>
      <c r="J1442" s="6">
        <v>1</v>
      </c>
      <c r="K1442" s="6">
        <v>2</v>
      </c>
      <c r="L1442" s="6" t="s">
        <v>167</v>
      </c>
      <c r="M1442" s="6" t="s">
        <v>210</v>
      </c>
      <c r="N1442" s="6"/>
      <c r="O1442" s="6"/>
      <c r="P1442" s="10">
        <v>19</v>
      </c>
      <c r="Q1442" s="10" t="str">
        <f t="shared" si="111"/>
        <v>15-20</v>
      </c>
      <c r="R1442" s="6" t="s">
        <v>159</v>
      </c>
      <c r="S1442" s="6">
        <v>4</v>
      </c>
      <c r="T1442" t="s">
        <v>130</v>
      </c>
      <c r="U1442" t="s">
        <v>69</v>
      </c>
      <c r="V1442" t="s">
        <v>70</v>
      </c>
      <c r="W1442" t="s">
        <v>56</v>
      </c>
      <c r="X1442" s="6"/>
      <c r="Y1442" s="10" t="s">
        <v>57</v>
      </c>
      <c r="Z1442" s="10" t="s">
        <v>61</v>
      </c>
      <c r="AB1442" s="11">
        <v>2</v>
      </c>
      <c r="AJ1442" s="12">
        <f t="shared" si="112"/>
        <v>7.5</v>
      </c>
      <c r="AL1442" s="13">
        <f t="shared" si="113"/>
        <v>2</v>
      </c>
      <c r="AM1442" s="14">
        <v>1.9400000000000001E-2</v>
      </c>
      <c r="AN1442" s="14">
        <v>2.8527999999999998</v>
      </c>
      <c r="AO1442" s="13">
        <f t="shared" si="110"/>
        <v>6.0838220437352977</v>
      </c>
      <c r="AQ1442" s="12">
        <f t="shared" si="114"/>
        <v>0.05</v>
      </c>
      <c r="AT1442" s="23"/>
    </row>
    <row r="1443" spans="1:46" ht="12.75" customHeight="1" x14ac:dyDescent="0.2">
      <c r="A1443" s="6">
        <v>69</v>
      </c>
      <c r="B1443" s="6">
        <v>5</v>
      </c>
      <c r="C1443" s="7">
        <v>39877</v>
      </c>
      <c r="D1443" s="6" t="s">
        <v>151</v>
      </c>
      <c r="E1443" s="8" t="s">
        <v>299</v>
      </c>
      <c r="F1443" s="9" t="s">
        <v>300</v>
      </c>
      <c r="G1443" s="9" t="s">
        <v>154</v>
      </c>
      <c r="H1443" s="9" t="s">
        <v>155</v>
      </c>
      <c r="I1443" s="6" t="s">
        <v>49</v>
      </c>
      <c r="J1443" s="6">
        <v>1</v>
      </c>
      <c r="K1443" s="6">
        <v>2</v>
      </c>
      <c r="L1443" s="6" t="s">
        <v>167</v>
      </c>
      <c r="M1443" s="6" t="s">
        <v>210</v>
      </c>
      <c r="N1443" s="6"/>
      <c r="O1443" s="6"/>
      <c r="P1443" s="10">
        <v>19</v>
      </c>
      <c r="Q1443" s="10" t="str">
        <f t="shared" si="111"/>
        <v>15-20</v>
      </c>
      <c r="R1443" s="6" t="s">
        <v>159</v>
      </c>
      <c r="S1443" s="6">
        <v>5</v>
      </c>
      <c r="T1443" t="s">
        <v>244</v>
      </c>
      <c r="U1443" t="s">
        <v>69</v>
      </c>
      <c r="V1443" t="s">
        <v>84</v>
      </c>
      <c r="W1443" t="s">
        <v>56</v>
      </c>
      <c r="X1443" s="6"/>
      <c r="Y1443" s="6" t="s">
        <v>77</v>
      </c>
      <c r="Z1443" s="6" t="s">
        <v>64</v>
      </c>
      <c r="AD1443" s="11">
        <v>2</v>
      </c>
      <c r="AJ1443" s="12">
        <f t="shared" si="112"/>
        <v>25</v>
      </c>
      <c r="AL1443" s="13">
        <f t="shared" si="113"/>
        <v>2</v>
      </c>
      <c r="AM1443" s="14">
        <v>1.5900000000000001E-2</v>
      </c>
      <c r="AN1443" s="14">
        <v>2.9980000000000002</v>
      </c>
      <c r="AO1443" s="13">
        <f t="shared" si="110"/>
        <v>246.84325824681881</v>
      </c>
      <c r="AQ1443" s="12">
        <f t="shared" si="114"/>
        <v>0.05</v>
      </c>
      <c r="AT1443" s="23"/>
    </row>
    <row r="1444" spans="1:46" ht="12.75" customHeight="1" x14ac:dyDescent="0.2">
      <c r="A1444" s="6">
        <v>69</v>
      </c>
      <c r="B1444" s="6">
        <v>5</v>
      </c>
      <c r="C1444" s="7">
        <v>39877</v>
      </c>
      <c r="D1444" s="6" t="s">
        <v>151</v>
      </c>
      <c r="E1444" s="8" t="s">
        <v>299</v>
      </c>
      <c r="F1444" s="9" t="s">
        <v>300</v>
      </c>
      <c r="G1444" s="9" t="s">
        <v>154</v>
      </c>
      <c r="H1444" s="9" t="s">
        <v>155</v>
      </c>
      <c r="I1444" s="6" t="s">
        <v>49</v>
      </c>
      <c r="J1444" s="6">
        <v>1</v>
      </c>
      <c r="K1444" s="6">
        <v>2</v>
      </c>
      <c r="L1444" s="6" t="s">
        <v>167</v>
      </c>
      <c r="M1444" s="6" t="s">
        <v>210</v>
      </c>
      <c r="N1444" s="6"/>
      <c r="O1444" s="6"/>
      <c r="P1444" s="10">
        <v>19</v>
      </c>
      <c r="Q1444" s="10" t="str">
        <f t="shared" si="111"/>
        <v>15-20</v>
      </c>
      <c r="R1444" s="6" t="s">
        <v>159</v>
      </c>
      <c r="S1444" s="6">
        <v>6</v>
      </c>
      <c r="T1444" s="16" t="s">
        <v>160</v>
      </c>
      <c r="U1444" t="s">
        <v>54</v>
      </c>
      <c r="V1444" s="16" t="s">
        <v>63</v>
      </c>
      <c r="W1444" s="16" t="s">
        <v>56</v>
      </c>
      <c r="X1444" s="6"/>
      <c r="Y1444" s="6" t="s">
        <v>57</v>
      </c>
      <c r="Z1444" s="6" t="s">
        <v>58</v>
      </c>
      <c r="AA1444" s="30"/>
      <c r="AD1444" s="11">
        <v>5</v>
      </c>
      <c r="AJ1444" s="12">
        <f t="shared" si="112"/>
        <v>25</v>
      </c>
      <c r="AK1444" s="14">
        <f>AJ1444/1.11359</f>
        <v>22.449914241327598</v>
      </c>
      <c r="AL1444" s="13">
        <f t="shared" si="113"/>
        <v>5</v>
      </c>
      <c r="AM1444" s="14">
        <v>1.4800000000000001E-2</v>
      </c>
      <c r="AN1444" s="14">
        <v>3.1669999999999998</v>
      </c>
      <c r="AO1444" s="13">
        <f t="shared" si="110"/>
        <v>395.8564474704969</v>
      </c>
      <c r="AQ1444" s="12">
        <f t="shared" si="114"/>
        <v>0.125</v>
      </c>
      <c r="AT1444" s="23"/>
    </row>
    <row r="1445" spans="1:46" ht="12.75" customHeight="1" x14ac:dyDescent="0.2">
      <c r="A1445" s="6">
        <v>69</v>
      </c>
      <c r="B1445" s="6">
        <v>5</v>
      </c>
      <c r="C1445" s="7">
        <v>39877</v>
      </c>
      <c r="D1445" s="6" t="s">
        <v>151</v>
      </c>
      <c r="E1445" s="8" t="s">
        <v>299</v>
      </c>
      <c r="F1445" s="9" t="s">
        <v>300</v>
      </c>
      <c r="G1445" s="9" t="s">
        <v>154</v>
      </c>
      <c r="H1445" s="9" t="s">
        <v>155</v>
      </c>
      <c r="I1445" s="6" t="s">
        <v>49</v>
      </c>
      <c r="J1445" s="6">
        <v>1</v>
      </c>
      <c r="K1445" s="6">
        <v>2</v>
      </c>
      <c r="L1445" s="6" t="s">
        <v>167</v>
      </c>
      <c r="M1445" s="6" t="s">
        <v>210</v>
      </c>
      <c r="N1445" s="6"/>
      <c r="O1445" s="6"/>
      <c r="P1445" s="10">
        <v>19</v>
      </c>
      <c r="Q1445" s="10" t="str">
        <f t="shared" si="111"/>
        <v>15-20</v>
      </c>
      <c r="R1445" s="6" t="s">
        <v>159</v>
      </c>
      <c r="S1445" s="6">
        <v>7</v>
      </c>
      <c r="T1445" t="s">
        <v>140</v>
      </c>
      <c r="U1445" t="s">
        <v>66</v>
      </c>
      <c r="V1445" t="s">
        <v>119</v>
      </c>
      <c r="W1445" t="s">
        <v>56</v>
      </c>
      <c r="X1445" s="6"/>
      <c r="Y1445" s="6" t="s">
        <v>57</v>
      </c>
      <c r="Z1445" s="6" t="s">
        <v>61</v>
      </c>
      <c r="AD1445" s="11">
        <v>9</v>
      </c>
      <c r="AJ1445" s="12">
        <f t="shared" si="112"/>
        <v>25</v>
      </c>
      <c r="AK1445" s="14">
        <f>AJ1445/1.03416</f>
        <v>24.17420901988087</v>
      </c>
      <c r="AL1445" s="13">
        <f t="shared" si="113"/>
        <v>9</v>
      </c>
      <c r="AM1445" s="14">
        <v>2.2499999999999999E-2</v>
      </c>
      <c r="AN1445" s="14">
        <v>3</v>
      </c>
      <c r="AO1445" s="13">
        <f t="shared" si="110"/>
        <v>351.5625</v>
      </c>
      <c r="AQ1445" s="12">
        <f t="shared" si="114"/>
        <v>0.22500000000000001</v>
      </c>
      <c r="AT1445" s="23"/>
    </row>
    <row r="1446" spans="1:46" ht="12.75" customHeight="1" x14ac:dyDescent="0.2">
      <c r="A1446" s="6">
        <v>69</v>
      </c>
      <c r="B1446" s="6">
        <v>5</v>
      </c>
      <c r="C1446" s="7">
        <v>39877</v>
      </c>
      <c r="D1446" s="6" t="s">
        <v>151</v>
      </c>
      <c r="E1446" s="8" t="s">
        <v>299</v>
      </c>
      <c r="F1446" s="9" t="s">
        <v>300</v>
      </c>
      <c r="G1446" s="9" t="s">
        <v>154</v>
      </c>
      <c r="H1446" s="9" t="s">
        <v>155</v>
      </c>
      <c r="I1446" s="6" t="s">
        <v>49</v>
      </c>
      <c r="J1446" s="6">
        <v>1</v>
      </c>
      <c r="K1446" s="6">
        <v>2</v>
      </c>
      <c r="L1446" s="6" t="s">
        <v>167</v>
      </c>
      <c r="M1446" s="6" t="s">
        <v>210</v>
      </c>
      <c r="N1446" s="6"/>
      <c r="O1446" s="6"/>
      <c r="P1446" s="10">
        <v>19</v>
      </c>
      <c r="Q1446" s="10" t="str">
        <f t="shared" si="111"/>
        <v>15-20</v>
      </c>
      <c r="R1446" s="6" t="s">
        <v>159</v>
      </c>
      <c r="S1446" s="6">
        <v>8</v>
      </c>
      <c r="T1446" t="s">
        <v>193</v>
      </c>
      <c r="U1446" s="16" t="s">
        <v>75</v>
      </c>
      <c r="V1446" t="s">
        <v>76</v>
      </c>
      <c r="W1446" t="s">
        <v>56</v>
      </c>
      <c r="X1446" s="6"/>
      <c r="Y1446" s="6" t="s">
        <v>57</v>
      </c>
      <c r="Z1446" s="6" t="s">
        <v>58</v>
      </c>
      <c r="AD1446" s="11">
        <v>2</v>
      </c>
      <c r="AJ1446" s="12">
        <f t="shared" si="112"/>
        <v>25</v>
      </c>
      <c r="AL1446" s="13">
        <f t="shared" si="113"/>
        <v>2</v>
      </c>
      <c r="AM1446" s="14">
        <v>2.0400000000000001E-2</v>
      </c>
      <c r="AN1446" s="14">
        <v>2.9910000000000001</v>
      </c>
      <c r="AO1446" s="13">
        <f t="shared" ref="AO1446:AO1509" si="115">AM1446*(AJ1446^AN1446)</f>
        <v>309.64832376527772</v>
      </c>
      <c r="AQ1446" s="12">
        <f t="shared" si="114"/>
        <v>0.05</v>
      </c>
      <c r="AT1446" s="23"/>
    </row>
    <row r="1447" spans="1:46" ht="12.75" customHeight="1" x14ac:dyDescent="0.2">
      <c r="A1447" s="6">
        <v>69</v>
      </c>
      <c r="B1447" s="6">
        <v>5</v>
      </c>
      <c r="C1447" s="7">
        <v>39877</v>
      </c>
      <c r="D1447" s="6" t="s">
        <v>151</v>
      </c>
      <c r="E1447" s="8" t="s">
        <v>299</v>
      </c>
      <c r="F1447" s="9" t="s">
        <v>300</v>
      </c>
      <c r="G1447" s="9" t="s">
        <v>154</v>
      </c>
      <c r="H1447" s="9" t="s">
        <v>155</v>
      </c>
      <c r="I1447" s="6" t="s">
        <v>49</v>
      </c>
      <c r="J1447" s="6">
        <v>1</v>
      </c>
      <c r="K1447" s="6">
        <v>2</v>
      </c>
      <c r="L1447" s="6" t="s">
        <v>167</v>
      </c>
      <c r="M1447" s="6" t="s">
        <v>210</v>
      </c>
      <c r="N1447" s="6"/>
      <c r="O1447" s="6"/>
      <c r="P1447" s="10">
        <v>19</v>
      </c>
      <c r="Q1447" s="10" t="str">
        <f t="shared" si="111"/>
        <v>15-20</v>
      </c>
      <c r="R1447" s="6" t="s">
        <v>159</v>
      </c>
      <c r="S1447" s="6">
        <v>9</v>
      </c>
      <c r="T1447" t="s">
        <v>141</v>
      </c>
      <c r="U1447" s="6" t="s">
        <v>72</v>
      </c>
      <c r="V1447" t="s">
        <v>138</v>
      </c>
      <c r="W1447" t="s">
        <v>56</v>
      </c>
      <c r="X1447" s="6"/>
      <c r="Y1447" s="6" t="s">
        <v>57</v>
      </c>
      <c r="Z1447" s="6" t="s">
        <v>58</v>
      </c>
      <c r="AD1447" s="11">
        <v>1</v>
      </c>
      <c r="AJ1447" s="12">
        <f t="shared" si="112"/>
        <v>25</v>
      </c>
      <c r="AL1447" s="13">
        <f t="shared" si="113"/>
        <v>1</v>
      </c>
      <c r="AM1447" s="14">
        <v>3.3700000000000001E-2</v>
      </c>
      <c r="AN1447" s="14">
        <v>2.9</v>
      </c>
      <c r="AO1447" s="13">
        <f t="shared" si="115"/>
        <v>381.64179165528623</v>
      </c>
      <c r="AQ1447" s="12">
        <f t="shared" si="114"/>
        <v>2.5000000000000001E-2</v>
      </c>
      <c r="AT1447" s="23"/>
    </row>
    <row r="1448" spans="1:46" ht="12.75" customHeight="1" x14ac:dyDescent="0.2">
      <c r="A1448" s="6">
        <v>69</v>
      </c>
      <c r="B1448" s="6">
        <v>5</v>
      </c>
      <c r="C1448" s="7">
        <v>39877</v>
      </c>
      <c r="D1448" s="6" t="s">
        <v>151</v>
      </c>
      <c r="E1448" s="8" t="s">
        <v>299</v>
      </c>
      <c r="F1448" s="9" t="s">
        <v>300</v>
      </c>
      <c r="G1448" s="9" t="s">
        <v>154</v>
      </c>
      <c r="H1448" s="9" t="s">
        <v>155</v>
      </c>
      <c r="I1448" s="6" t="s">
        <v>49</v>
      </c>
      <c r="J1448" s="6">
        <v>1</v>
      </c>
      <c r="K1448" s="6">
        <v>2</v>
      </c>
      <c r="L1448" s="6" t="s">
        <v>167</v>
      </c>
      <c r="M1448" s="6" t="s">
        <v>210</v>
      </c>
      <c r="N1448" s="6"/>
      <c r="O1448" s="6"/>
      <c r="P1448" s="10">
        <v>19</v>
      </c>
      <c r="Q1448" s="10" t="str">
        <f t="shared" si="111"/>
        <v>15-20</v>
      </c>
      <c r="R1448" s="6" t="s">
        <v>159</v>
      </c>
      <c r="S1448" s="6">
        <v>10</v>
      </c>
      <c r="T1448" t="s">
        <v>217</v>
      </c>
      <c r="U1448" t="s">
        <v>69</v>
      </c>
      <c r="V1448" t="s">
        <v>70</v>
      </c>
      <c r="W1448" t="s">
        <v>56</v>
      </c>
      <c r="X1448" s="6"/>
      <c r="Y1448" s="6" t="s">
        <v>57</v>
      </c>
      <c r="Z1448" s="6" t="s">
        <v>64</v>
      </c>
      <c r="AC1448" s="11">
        <v>1</v>
      </c>
      <c r="AJ1448" s="12">
        <f t="shared" si="112"/>
        <v>15</v>
      </c>
      <c r="AL1448" s="13">
        <f t="shared" si="113"/>
        <v>1</v>
      </c>
      <c r="AM1448" s="14">
        <v>1.14E-2</v>
      </c>
      <c r="AN1448" s="14">
        <v>3.1280000000000001</v>
      </c>
      <c r="AO1448" s="13">
        <f t="shared" si="115"/>
        <v>54.414959423729201</v>
      </c>
      <c r="AQ1448" s="12">
        <f t="shared" si="114"/>
        <v>2.5000000000000001E-2</v>
      </c>
      <c r="AT1448" s="23"/>
    </row>
    <row r="1449" spans="1:46" ht="12.75" customHeight="1" x14ac:dyDescent="0.2">
      <c r="A1449" s="6">
        <v>69</v>
      </c>
      <c r="B1449" s="6">
        <v>5</v>
      </c>
      <c r="C1449" s="7">
        <v>39877</v>
      </c>
      <c r="D1449" s="6" t="s">
        <v>151</v>
      </c>
      <c r="E1449" s="8" t="s">
        <v>299</v>
      </c>
      <c r="F1449" s="9" t="s">
        <v>300</v>
      </c>
      <c r="G1449" s="9" t="s">
        <v>154</v>
      </c>
      <c r="H1449" s="9" t="s">
        <v>155</v>
      </c>
      <c r="I1449" s="6" t="s">
        <v>49</v>
      </c>
      <c r="J1449" s="6">
        <v>1</v>
      </c>
      <c r="K1449" s="6">
        <v>2</v>
      </c>
      <c r="L1449" s="6" t="s">
        <v>167</v>
      </c>
      <c r="M1449" s="6" t="s">
        <v>210</v>
      </c>
      <c r="N1449" s="6"/>
      <c r="O1449" s="6"/>
      <c r="P1449" s="10">
        <v>19</v>
      </c>
      <c r="Q1449" s="10" t="str">
        <f t="shared" si="111"/>
        <v>15-20</v>
      </c>
      <c r="R1449" s="6" t="s">
        <v>159</v>
      </c>
      <c r="S1449" s="6">
        <v>11</v>
      </c>
      <c r="T1449" s="19" t="s">
        <v>93</v>
      </c>
      <c r="U1449" s="6" t="s">
        <v>54</v>
      </c>
      <c r="V1449" s="6" t="s">
        <v>94</v>
      </c>
      <c r="W1449" s="6" t="s">
        <v>95</v>
      </c>
      <c r="X1449" s="6"/>
      <c r="Y1449" s="6" t="s">
        <v>57</v>
      </c>
      <c r="Z1449" s="6" t="s">
        <v>58</v>
      </c>
      <c r="AC1449" s="11">
        <v>3</v>
      </c>
      <c r="AD1449" s="11">
        <v>2</v>
      </c>
      <c r="AJ1449" s="12">
        <f t="shared" si="112"/>
        <v>19</v>
      </c>
      <c r="AK1449">
        <f>AJ1449/1.21019</f>
        <v>15.700014047380989</v>
      </c>
      <c r="AL1449" s="13">
        <f t="shared" si="113"/>
        <v>5</v>
      </c>
      <c r="AM1449" s="14">
        <v>2.0799999999999999E-2</v>
      </c>
      <c r="AN1449" s="14">
        <v>3</v>
      </c>
      <c r="AO1449" s="13">
        <f t="shared" si="115"/>
        <v>142.66719999999998</v>
      </c>
      <c r="AQ1449" s="12">
        <f t="shared" si="114"/>
        <v>0.125</v>
      </c>
      <c r="AT1449" s="23"/>
    </row>
    <row r="1450" spans="1:46" ht="12.75" customHeight="1" x14ac:dyDescent="0.2">
      <c r="A1450" s="6">
        <v>69</v>
      </c>
      <c r="B1450" s="6">
        <v>5</v>
      </c>
      <c r="C1450" s="7">
        <v>39877</v>
      </c>
      <c r="D1450" s="6" t="s">
        <v>151</v>
      </c>
      <c r="E1450" s="8" t="s">
        <v>299</v>
      </c>
      <c r="F1450" s="9" t="s">
        <v>300</v>
      </c>
      <c r="G1450" s="9" t="s">
        <v>154</v>
      </c>
      <c r="H1450" s="9" t="s">
        <v>155</v>
      </c>
      <c r="I1450" s="6" t="s">
        <v>49</v>
      </c>
      <c r="J1450" s="6">
        <v>1</v>
      </c>
      <c r="K1450" s="6">
        <v>2</v>
      </c>
      <c r="L1450" s="6" t="s">
        <v>167</v>
      </c>
      <c r="M1450" s="6" t="s">
        <v>210</v>
      </c>
      <c r="N1450" s="6"/>
      <c r="O1450" s="6"/>
      <c r="P1450" s="10">
        <v>19</v>
      </c>
      <c r="Q1450" s="10" t="str">
        <f t="shared" si="111"/>
        <v>15-20</v>
      </c>
      <c r="R1450" s="6" t="s">
        <v>159</v>
      </c>
      <c r="S1450" s="6">
        <v>12</v>
      </c>
      <c r="T1450" t="s">
        <v>231</v>
      </c>
      <c r="U1450" t="s">
        <v>54</v>
      </c>
      <c r="V1450" t="s">
        <v>94</v>
      </c>
      <c r="W1450" t="s">
        <v>95</v>
      </c>
      <c r="X1450" s="6"/>
      <c r="Y1450" s="6" t="s">
        <v>57</v>
      </c>
      <c r="Z1450" s="6" t="s">
        <v>61</v>
      </c>
      <c r="AC1450" s="11">
        <v>2</v>
      </c>
      <c r="AJ1450" s="12">
        <f t="shared" si="112"/>
        <v>15</v>
      </c>
      <c r="AK1450">
        <f>0.812715*AJ1450</f>
        <v>12.190724999999999</v>
      </c>
      <c r="AL1450" s="13">
        <f t="shared" si="113"/>
        <v>2</v>
      </c>
      <c r="AM1450" s="14">
        <v>0.111</v>
      </c>
      <c r="AN1450" s="14">
        <v>2.72</v>
      </c>
      <c r="AO1450" s="13">
        <f t="shared" si="115"/>
        <v>175.50569092937931</v>
      </c>
      <c r="AQ1450" s="12">
        <f t="shared" si="114"/>
        <v>0.05</v>
      </c>
      <c r="AT1450" s="23"/>
    </row>
    <row r="1451" spans="1:46" ht="12.75" customHeight="1" x14ac:dyDescent="0.2">
      <c r="A1451" s="6">
        <v>69</v>
      </c>
      <c r="B1451" s="6">
        <v>5</v>
      </c>
      <c r="C1451" s="7">
        <v>39877</v>
      </c>
      <c r="D1451" s="6" t="s">
        <v>151</v>
      </c>
      <c r="E1451" s="8" t="s">
        <v>299</v>
      </c>
      <c r="F1451" s="9" t="s">
        <v>300</v>
      </c>
      <c r="G1451" s="9" t="s">
        <v>154</v>
      </c>
      <c r="H1451" s="9" t="s">
        <v>155</v>
      </c>
      <c r="I1451" s="6" t="s">
        <v>49</v>
      </c>
      <c r="J1451" s="6">
        <v>1</v>
      </c>
      <c r="K1451" s="6">
        <v>2</v>
      </c>
      <c r="L1451" s="6" t="s">
        <v>167</v>
      </c>
      <c r="M1451" s="6" t="s">
        <v>210</v>
      </c>
      <c r="N1451" s="6"/>
      <c r="O1451" s="6"/>
      <c r="P1451" s="10">
        <v>19</v>
      </c>
      <c r="Q1451" s="10" t="str">
        <f t="shared" si="111"/>
        <v>15-20</v>
      </c>
      <c r="R1451" s="6" t="s">
        <v>159</v>
      </c>
      <c r="S1451" s="6">
        <v>13</v>
      </c>
      <c r="T1451" s="6" t="s">
        <v>128</v>
      </c>
      <c r="U1451" t="s">
        <v>54</v>
      </c>
      <c r="V1451" t="s">
        <v>55</v>
      </c>
      <c r="W1451" t="s">
        <v>56</v>
      </c>
      <c r="X1451"/>
      <c r="Y1451" s="6" t="s">
        <v>57</v>
      </c>
      <c r="Z1451" s="6" t="s">
        <v>64</v>
      </c>
      <c r="AD1451" s="11">
        <v>2</v>
      </c>
      <c r="AJ1451" s="12">
        <f t="shared" si="112"/>
        <v>25</v>
      </c>
      <c r="AL1451" s="13">
        <f t="shared" si="113"/>
        <v>2</v>
      </c>
      <c r="AM1451" s="14">
        <v>1.1900000000000001E-2</v>
      </c>
      <c r="AN1451" s="14">
        <v>3.093</v>
      </c>
      <c r="AO1451" s="13">
        <f t="shared" si="115"/>
        <v>250.8276493884245</v>
      </c>
      <c r="AQ1451" s="12">
        <f t="shared" si="114"/>
        <v>0.05</v>
      </c>
      <c r="AS1451" s="6" t="s">
        <v>132</v>
      </c>
      <c r="AT1451" s="23"/>
    </row>
    <row r="1452" spans="1:46" ht="12.75" customHeight="1" x14ac:dyDescent="0.2">
      <c r="A1452" s="6">
        <v>69</v>
      </c>
      <c r="B1452" s="6">
        <v>5</v>
      </c>
      <c r="C1452" s="7">
        <v>39877</v>
      </c>
      <c r="D1452" s="6" t="s">
        <v>151</v>
      </c>
      <c r="E1452" s="8" t="s">
        <v>299</v>
      </c>
      <c r="F1452" s="9" t="s">
        <v>300</v>
      </c>
      <c r="G1452" s="9" t="s">
        <v>154</v>
      </c>
      <c r="H1452" s="9" t="s">
        <v>155</v>
      </c>
      <c r="I1452" s="6" t="s">
        <v>49</v>
      </c>
      <c r="J1452" s="6">
        <v>1</v>
      </c>
      <c r="K1452" s="6">
        <v>2</v>
      </c>
      <c r="L1452" s="6" t="s">
        <v>167</v>
      </c>
      <c r="M1452" s="6" t="s">
        <v>210</v>
      </c>
      <c r="N1452" s="6"/>
      <c r="O1452" s="6"/>
      <c r="P1452" s="10">
        <v>19</v>
      </c>
      <c r="Q1452" s="10" t="str">
        <f t="shared" si="111"/>
        <v>15-20</v>
      </c>
      <c r="R1452" s="6" t="s">
        <v>159</v>
      </c>
      <c r="S1452" s="6">
        <v>14</v>
      </c>
      <c r="T1452" t="s">
        <v>83</v>
      </c>
      <c r="U1452" t="s">
        <v>69</v>
      </c>
      <c r="V1452" t="s">
        <v>84</v>
      </c>
      <c r="W1452" t="s">
        <v>56</v>
      </c>
      <c r="X1452" s="6"/>
      <c r="Y1452" s="10" t="s">
        <v>77</v>
      </c>
      <c r="Z1452" s="10" t="s">
        <v>64</v>
      </c>
      <c r="AC1452" s="11">
        <v>2</v>
      </c>
      <c r="AJ1452" s="12">
        <f t="shared" si="112"/>
        <v>15</v>
      </c>
      <c r="AK1452">
        <f>1.77+0.78*AJ1452</f>
        <v>13.47</v>
      </c>
      <c r="AL1452" s="13">
        <f t="shared" si="113"/>
        <v>2</v>
      </c>
      <c r="AM1452" s="14">
        <v>4.0500000000000001E-2</v>
      </c>
      <c r="AN1452" s="14">
        <v>2.718</v>
      </c>
      <c r="AO1452" s="13">
        <f t="shared" si="115"/>
        <v>63.689973080974262</v>
      </c>
      <c r="AQ1452" s="12">
        <f t="shared" si="114"/>
        <v>0.05</v>
      </c>
      <c r="AS1452" s="6" t="s">
        <v>132</v>
      </c>
      <c r="AT1452" s="23"/>
    </row>
    <row r="1453" spans="1:46" ht="12.75" customHeight="1" x14ac:dyDescent="0.2">
      <c r="A1453" s="6">
        <v>69</v>
      </c>
      <c r="B1453" s="6">
        <v>5</v>
      </c>
      <c r="C1453" s="7">
        <v>39877</v>
      </c>
      <c r="D1453" s="6" t="s">
        <v>151</v>
      </c>
      <c r="E1453" s="8" t="s">
        <v>299</v>
      </c>
      <c r="F1453" s="9" t="s">
        <v>300</v>
      </c>
      <c r="G1453" s="9" t="s">
        <v>154</v>
      </c>
      <c r="H1453" s="9" t="s">
        <v>155</v>
      </c>
      <c r="I1453" s="6" t="s">
        <v>49</v>
      </c>
      <c r="J1453" s="6">
        <v>1</v>
      </c>
      <c r="K1453" s="6">
        <v>2</v>
      </c>
      <c r="L1453" s="6" t="s">
        <v>167</v>
      </c>
      <c r="M1453" s="6" t="s">
        <v>210</v>
      </c>
      <c r="N1453" s="6"/>
      <c r="O1453" s="6"/>
      <c r="P1453" s="10">
        <v>19</v>
      </c>
      <c r="Q1453" s="10" t="str">
        <f t="shared" si="111"/>
        <v>15-20</v>
      </c>
      <c r="R1453" s="6" t="s">
        <v>159</v>
      </c>
      <c r="S1453" s="6">
        <v>15</v>
      </c>
      <c r="T1453" t="s">
        <v>121</v>
      </c>
      <c r="U1453" t="s">
        <v>54</v>
      </c>
      <c r="V1453" t="s">
        <v>55</v>
      </c>
      <c r="W1453" t="s">
        <v>56</v>
      </c>
      <c r="X1453" s="6"/>
      <c r="Y1453" s="6" t="s">
        <v>57</v>
      </c>
      <c r="Z1453" s="6" t="s">
        <v>58</v>
      </c>
      <c r="AE1453" s="11">
        <v>1</v>
      </c>
      <c r="AJ1453" s="12">
        <f t="shared" si="112"/>
        <v>35</v>
      </c>
      <c r="AK1453">
        <f>AJ1453/1.08175</f>
        <v>32.354980355904786</v>
      </c>
      <c r="AL1453" s="13">
        <f t="shared" si="113"/>
        <v>1</v>
      </c>
      <c r="AM1453" s="14">
        <v>1.4500000000000001E-2</v>
      </c>
      <c r="AN1453" s="14">
        <v>3.0529999999999999</v>
      </c>
      <c r="AO1453" s="13">
        <f t="shared" si="115"/>
        <v>750.59858547360375</v>
      </c>
      <c r="AQ1453" s="12">
        <f t="shared" si="114"/>
        <v>2.5000000000000001E-2</v>
      </c>
      <c r="AS1453" s="6" t="s">
        <v>132</v>
      </c>
      <c r="AT1453" s="23"/>
    </row>
    <row r="1454" spans="1:46" ht="12.75" customHeight="1" x14ac:dyDescent="0.2">
      <c r="A1454" s="6">
        <v>69</v>
      </c>
      <c r="B1454" s="6">
        <v>5</v>
      </c>
      <c r="C1454" s="7">
        <v>39877</v>
      </c>
      <c r="D1454" s="6" t="s">
        <v>151</v>
      </c>
      <c r="E1454" s="8" t="s">
        <v>299</v>
      </c>
      <c r="F1454" s="9" t="s">
        <v>300</v>
      </c>
      <c r="G1454" s="9" t="s">
        <v>154</v>
      </c>
      <c r="H1454" s="9" t="s">
        <v>155</v>
      </c>
      <c r="I1454" s="6" t="s">
        <v>49</v>
      </c>
      <c r="J1454" s="6">
        <v>1</v>
      </c>
      <c r="K1454" s="6">
        <v>2</v>
      </c>
      <c r="L1454" s="6" t="s">
        <v>167</v>
      </c>
      <c r="M1454" s="6" t="s">
        <v>210</v>
      </c>
      <c r="N1454" s="6"/>
      <c r="O1454" s="6"/>
      <c r="P1454" s="10">
        <v>19</v>
      </c>
      <c r="Q1454" s="10" t="str">
        <f t="shared" si="111"/>
        <v>15-20</v>
      </c>
      <c r="R1454" s="6" t="s">
        <v>159</v>
      </c>
      <c r="S1454" s="6">
        <v>16</v>
      </c>
      <c r="T1454" t="s">
        <v>179</v>
      </c>
      <c r="U1454" t="s">
        <v>54</v>
      </c>
      <c r="V1454" t="s">
        <v>55</v>
      </c>
      <c r="W1454" t="s">
        <v>56</v>
      </c>
      <c r="X1454" s="6"/>
      <c r="Y1454" s="6" t="s">
        <v>57</v>
      </c>
      <c r="Z1454" s="6" t="s">
        <v>58</v>
      </c>
      <c r="AA1454" s="30"/>
      <c r="AB1454" s="30"/>
      <c r="AC1454" s="30"/>
      <c r="AD1454" s="30">
        <v>1</v>
      </c>
      <c r="AE1454" s="30"/>
      <c r="AF1454" s="30"/>
      <c r="AG1454" s="30"/>
      <c r="AH1454" s="30"/>
      <c r="AI1454" s="30"/>
      <c r="AJ1454" s="12">
        <f t="shared" si="112"/>
        <v>25</v>
      </c>
      <c r="AL1454" s="13">
        <f t="shared" si="113"/>
        <v>1</v>
      </c>
      <c r="AM1454" s="14">
        <v>1.26E-2</v>
      </c>
      <c r="AN1454" s="14">
        <v>3.0672999999999999</v>
      </c>
      <c r="AO1454" s="13">
        <f t="shared" si="115"/>
        <v>244.49609871054292</v>
      </c>
      <c r="AP1454" s="31"/>
      <c r="AQ1454" s="12">
        <f t="shared" si="114"/>
        <v>2.5000000000000001E-2</v>
      </c>
      <c r="AS1454" s="6" t="s">
        <v>132</v>
      </c>
      <c r="AT1454" s="23"/>
    </row>
    <row r="1455" spans="1:46" ht="12.75" customHeight="1" x14ac:dyDescent="0.2">
      <c r="A1455" s="6">
        <v>69</v>
      </c>
      <c r="B1455" s="6">
        <v>5</v>
      </c>
      <c r="C1455" s="7">
        <v>39877</v>
      </c>
      <c r="D1455" s="6" t="s">
        <v>151</v>
      </c>
      <c r="E1455" s="8" t="s">
        <v>299</v>
      </c>
      <c r="F1455" s="9" t="s">
        <v>300</v>
      </c>
      <c r="G1455" s="9" t="s">
        <v>154</v>
      </c>
      <c r="H1455" s="9" t="s">
        <v>155</v>
      </c>
      <c r="I1455" s="6" t="s">
        <v>49</v>
      </c>
      <c r="J1455" s="6">
        <v>1</v>
      </c>
      <c r="K1455" s="6">
        <v>2</v>
      </c>
      <c r="L1455" s="6" t="s">
        <v>167</v>
      </c>
      <c r="M1455" s="6" t="s">
        <v>210</v>
      </c>
      <c r="N1455" s="6"/>
      <c r="O1455" s="6"/>
      <c r="P1455" s="10">
        <v>19</v>
      </c>
      <c r="Q1455" s="10" t="str">
        <f t="shared" si="111"/>
        <v>15-20</v>
      </c>
      <c r="R1455" s="6" t="s">
        <v>159</v>
      </c>
      <c r="S1455" s="6">
        <v>17</v>
      </c>
      <c r="T1455" t="s">
        <v>80</v>
      </c>
      <c r="U1455" t="s">
        <v>54</v>
      </c>
      <c r="V1455" t="s">
        <v>81</v>
      </c>
      <c r="W1455" t="s">
        <v>56</v>
      </c>
      <c r="X1455" s="6"/>
      <c r="Y1455" s="10" t="s">
        <v>57</v>
      </c>
      <c r="Z1455" s="10" t="s">
        <v>61</v>
      </c>
      <c r="AB1455" s="11">
        <v>1</v>
      </c>
      <c r="AJ1455" s="12">
        <f t="shared" si="112"/>
        <v>7.5</v>
      </c>
      <c r="AK1455">
        <f>AJ1455/1.08</f>
        <v>6.9444444444444438</v>
      </c>
      <c r="AL1455" s="13">
        <f t="shared" si="113"/>
        <v>1</v>
      </c>
      <c r="AM1455" s="14">
        <v>2.29E-2</v>
      </c>
      <c r="AN1455" s="14">
        <v>2.9580000000000002</v>
      </c>
      <c r="AO1455" s="13">
        <f t="shared" si="115"/>
        <v>8.8770098024849844</v>
      </c>
      <c r="AQ1455" s="12">
        <f t="shared" si="114"/>
        <v>2.5000000000000001E-2</v>
      </c>
      <c r="AT1455" s="23"/>
    </row>
    <row r="1456" spans="1:46" ht="12.75" customHeight="1" x14ac:dyDescent="0.2">
      <c r="A1456" s="6">
        <v>69</v>
      </c>
      <c r="B1456" s="6">
        <v>5</v>
      </c>
      <c r="C1456" s="7">
        <v>39877</v>
      </c>
      <c r="D1456" s="6" t="s">
        <v>151</v>
      </c>
      <c r="E1456" s="8" t="s">
        <v>299</v>
      </c>
      <c r="F1456" s="9" t="s">
        <v>300</v>
      </c>
      <c r="G1456" s="9" t="s">
        <v>154</v>
      </c>
      <c r="H1456" s="9" t="s">
        <v>155</v>
      </c>
      <c r="I1456" s="6" t="s">
        <v>49</v>
      </c>
      <c r="J1456" s="6">
        <v>1</v>
      </c>
      <c r="K1456" s="6">
        <v>2</v>
      </c>
      <c r="L1456" s="6" t="s">
        <v>167</v>
      </c>
      <c r="M1456" s="6" t="s">
        <v>210</v>
      </c>
      <c r="N1456" s="6"/>
      <c r="O1456" s="6"/>
      <c r="P1456" s="10">
        <v>19</v>
      </c>
      <c r="Q1456" s="10" t="str">
        <f t="shared" si="111"/>
        <v>15-20</v>
      </c>
      <c r="R1456" s="6" t="s">
        <v>159</v>
      </c>
      <c r="S1456" s="6">
        <v>18</v>
      </c>
      <c r="T1456" t="s">
        <v>194</v>
      </c>
      <c r="U1456" t="s">
        <v>195</v>
      </c>
      <c r="V1456" t="s">
        <v>163</v>
      </c>
      <c r="W1456" t="s">
        <v>56</v>
      </c>
      <c r="X1456" s="6"/>
      <c r="Y1456" s="6" t="s">
        <v>57</v>
      </c>
      <c r="Z1456" s="6" t="s">
        <v>61</v>
      </c>
      <c r="AB1456" s="11">
        <v>1</v>
      </c>
      <c r="AJ1456" s="12">
        <f t="shared" si="112"/>
        <v>7.5</v>
      </c>
      <c r="AL1456" s="13">
        <f t="shared" si="113"/>
        <v>1</v>
      </c>
      <c r="AM1456" s="14">
        <v>2.0199999999999999E-2</v>
      </c>
      <c r="AN1456" s="14">
        <v>2.9594999999999998</v>
      </c>
      <c r="AO1456" s="13">
        <f t="shared" si="115"/>
        <v>7.8540774295436098</v>
      </c>
      <c r="AQ1456" s="12">
        <f t="shared" si="114"/>
        <v>2.5000000000000001E-2</v>
      </c>
      <c r="AT1456" s="23"/>
    </row>
    <row r="1457" spans="1:46" ht="12.75" customHeight="1" x14ac:dyDescent="0.2">
      <c r="A1457" s="6">
        <v>69</v>
      </c>
      <c r="B1457" s="6">
        <v>5</v>
      </c>
      <c r="C1457" s="7">
        <v>39877</v>
      </c>
      <c r="D1457" s="6" t="s">
        <v>151</v>
      </c>
      <c r="E1457" s="8" t="s">
        <v>299</v>
      </c>
      <c r="F1457" s="9" t="s">
        <v>300</v>
      </c>
      <c r="G1457" s="9" t="s">
        <v>154</v>
      </c>
      <c r="H1457" s="9" t="s">
        <v>155</v>
      </c>
      <c r="I1457" s="6" t="s">
        <v>49</v>
      </c>
      <c r="J1457" s="6">
        <v>1</v>
      </c>
      <c r="K1457" s="6">
        <v>2</v>
      </c>
      <c r="L1457" s="6" t="s">
        <v>167</v>
      </c>
      <c r="M1457" s="6" t="s">
        <v>210</v>
      </c>
      <c r="N1457" s="6"/>
      <c r="O1457" s="6"/>
      <c r="P1457" s="10">
        <v>19</v>
      </c>
      <c r="Q1457" s="10" t="str">
        <f t="shared" si="111"/>
        <v>15-20</v>
      </c>
      <c r="R1457" s="6" t="s">
        <v>159</v>
      </c>
      <c r="S1457" s="6">
        <v>19</v>
      </c>
      <c r="T1457" t="s">
        <v>200</v>
      </c>
      <c r="U1457" t="s">
        <v>69</v>
      </c>
      <c r="V1457" t="s">
        <v>70</v>
      </c>
      <c r="W1457" t="s">
        <v>56</v>
      </c>
      <c r="X1457" s="6"/>
      <c r="Y1457" s="10" t="s">
        <v>57</v>
      </c>
      <c r="Z1457" s="10" t="s">
        <v>61</v>
      </c>
      <c r="AA1457" s="30"/>
      <c r="AB1457" s="30"/>
      <c r="AC1457" s="30">
        <v>1</v>
      </c>
      <c r="AD1457" s="30"/>
      <c r="AE1457" s="30"/>
      <c r="AF1457" s="30"/>
      <c r="AG1457" s="30"/>
      <c r="AH1457" s="30"/>
      <c r="AI1457" s="30"/>
      <c r="AJ1457" s="12">
        <f t="shared" si="112"/>
        <v>15</v>
      </c>
      <c r="AL1457" s="13">
        <f t="shared" si="113"/>
        <v>1</v>
      </c>
      <c r="AM1457" s="14">
        <v>1.5299999999999999E-2</v>
      </c>
      <c r="AN1457" s="14">
        <v>3.0038</v>
      </c>
      <c r="AO1457" s="13">
        <f t="shared" si="115"/>
        <v>52.171623892313889</v>
      </c>
      <c r="AP1457" s="31"/>
      <c r="AQ1457" s="12">
        <f t="shared" si="114"/>
        <v>2.5000000000000001E-2</v>
      </c>
      <c r="AS1457" s="6"/>
      <c r="AT1457" s="23"/>
    </row>
    <row r="1458" spans="1:46" ht="12.75" customHeight="1" x14ac:dyDescent="0.2">
      <c r="A1458" s="6">
        <v>70</v>
      </c>
      <c r="B1458" s="6">
        <v>5</v>
      </c>
      <c r="C1458" s="7">
        <v>39877</v>
      </c>
      <c r="D1458" s="6" t="s">
        <v>151</v>
      </c>
      <c r="E1458" s="8" t="s">
        <v>299</v>
      </c>
      <c r="F1458" s="9" t="s">
        <v>300</v>
      </c>
      <c r="G1458" s="9" t="s">
        <v>154</v>
      </c>
      <c r="H1458" s="9" t="s">
        <v>155</v>
      </c>
      <c r="I1458" s="6" t="s">
        <v>49</v>
      </c>
      <c r="J1458" s="6">
        <v>1</v>
      </c>
      <c r="K1458" s="6">
        <v>3</v>
      </c>
      <c r="L1458" s="6" t="s">
        <v>167</v>
      </c>
      <c r="M1458" s="6" t="s">
        <v>210</v>
      </c>
      <c r="N1458" s="6"/>
      <c r="O1458" s="6"/>
      <c r="P1458" s="10">
        <v>19</v>
      </c>
      <c r="Q1458" s="10" t="str">
        <f t="shared" si="111"/>
        <v>15-20</v>
      </c>
      <c r="R1458" s="6" t="s">
        <v>159</v>
      </c>
      <c r="S1458" s="6">
        <v>1</v>
      </c>
      <c r="T1458" t="s">
        <v>59</v>
      </c>
      <c r="U1458" t="s">
        <v>54</v>
      </c>
      <c r="V1458" t="s">
        <v>60</v>
      </c>
      <c r="W1458" t="s">
        <v>56</v>
      </c>
      <c r="X1458" s="6"/>
      <c r="Y1458" s="10" t="s">
        <v>57</v>
      </c>
      <c r="Z1458" s="10" t="s">
        <v>61</v>
      </c>
      <c r="AC1458" s="11">
        <v>4</v>
      </c>
      <c r="AJ1458" s="12">
        <f t="shared" si="112"/>
        <v>15</v>
      </c>
      <c r="AL1458" s="13">
        <f t="shared" si="113"/>
        <v>4</v>
      </c>
      <c r="AM1458" s="14">
        <v>8.6999999999999994E-3</v>
      </c>
      <c r="AN1458" s="14">
        <v>3.202</v>
      </c>
      <c r="AO1458" s="13">
        <f t="shared" si="115"/>
        <v>50.74151899752669</v>
      </c>
      <c r="AQ1458" s="12">
        <f t="shared" si="114"/>
        <v>0.1</v>
      </c>
      <c r="AT1458" s="23"/>
    </row>
    <row r="1459" spans="1:46" ht="12.75" customHeight="1" x14ac:dyDescent="0.2">
      <c r="A1459" s="6">
        <v>70</v>
      </c>
      <c r="B1459" s="6">
        <v>5</v>
      </c>
      <c r="C1459" s="7">
        <v>39877</v>
      </c>
      <c r="D1459" s="6" t="s">
        <v>151</v>
      </c>
      <c r="E1459" s="8" t="s">
        <v>299</v>
      </c>
      <c r="F1459" s="9" t="s">
        <v>300</v>
      </c>
      <c r="G1459" s="9" t="s">
        <v>154</v>
      </c>
      <c r="H1459" s="9" t="s">
        <v>155</v>
      </c>
      <c r="I1459" s="6" t="s">
        <v>49</v>
      </c>
      <c r="J1459" s="6">
        <v>1</v>
      </c>
      <c r="K1459" s="6">
        <v>3</v>
      </c>
      <c r="L1459" s="6" t="s">
        <v>167</v>
      </c>
      <c r="M1459" s="6" t="s">
        <v>210</v>
      </c>
      <c r="N1459" s="6"/>
      <c r="O1459" s="6"/>
      <c r="P1459" s="10">
        <v>19</v>
      </c>
      <c r="Q1459" s="10" t="str">
        <f t="shared" si="111"/>
        <v>15-20</v>
      </c>
      <c r="R1459" s="6" t="s">
        <v>159</v>
      </c>
      <c r="S1459" s="6">
        <v>2</v>
      </c>
      <c r="T1459" s="16" t="s">
        <v>71</v>
      </c>
      <c r="U1459" s="6" t="s">
        <v>72</v>
      </c>
      <c r="V1459" s="16" t="s">
        <v>73</v>
      </c>
      <c r="W1459" s="16" t="s">
        <v>56</v>
      </c>
      <c r="X1459" s="6"/>
      <c r="Y1459" s="6" t="s">
        <v>57</v>
      </c>
      <c r="Z1459" s="6" t="s">
        <v>61</v>
      </c>
      <c r="AB1459" s="11">
        <v>2</v>
      </c>
      <c r="AJ1459" s="12">
        <f t="shared" si="112"/>
        <v>7.5</v>
      </c>
      <c r="AL1459" s="13">
        <f t="shared" si="113"/>
        <v>2</v>
      </c>
      <c r="AM1459" s="14">
        <v>2.5100000000000001E-2</v>
      </c>
      <c r="AN1459" s="14">
        <v>3.0760000000000001</v>
      </c>
      <c r="AO1459" s="13">
        <f t="shared" si="115"/>
        <v>12.341335752240466</v>
      </c>
      <c r="AQ1459" s="12">
        <f t="shared" si="114"/>
        <v>0.05</v>
      </c>
      <c r="AT1459" s="23"/>
    </row>
    <row r="1460" spans="1:46" ht="12.75" customHeight="1" x14ac:dyDescent="0.2">
      <c r="A1460" s="6">
        <v>70</v>
      </c>
      <c r="B1460" s="6">
        <v>5</v>
      </c>
      <c r="C1460" s="7">
        <v>39877</v>
      </c>
      <c r="D1460" s="6" t="s">
        <v>151</v>
      </c>
      <c r="E1460" s="8" t="s">
        <v>299</v>
      </c>
      <c r="F1460" s="9" t="s">
        <v>300</v>
      </c>
      <c r="G1460" s="9" t="s">
        <v>154</v>
      </c>
      <c r="H1460" s="9" t="s">
        <v>155</v>
      </c>
      <c r="I1460" s="6" t="s">
        <v>49</v>
      </c>
      <c r="J1460" s="6">
        <v>1</v>
      </c>
      <c r="K1460" s="6">
        <v>3</v>
      </c>
      <c r="L1460" s="6" t="s">
        <v>167</v>
      </c>
      <c r="M1460" s="6" t="s">
        <v>210</v>
      </c>
      <c r="N1460" s="6"/>
      <c r="O1460" s="6"/>
      <c r="P1460" s="10">
        <v>19</v>
      </c>
      <c r="Q1460" s="10" t="str">
        <f t="shared" si="111"/>
        <v>15-20</v>
      </c>
      <c r="R1460" s="6" t="s">
        <v>159</v>
      </c>
      <c r="S1460" s="6">
        <v>3</v>
      </c>
      <c r="T1460" t="s">
        <v>130</v>
      </c>
      <c r="U1460" t="s">
        <v>69</v>
      </c>
      <c r="V1460" t="s">
        <v>70</v>
      </c>
      <c r="W1460" t="s">
        <v>56</v>
      </c>
      <c r="X1460" s="6"/>
      <c r="Y1460" s="10" t="s">
        <v>57</v>
      </c>
      <c r="Z1460" s="10" t="s">
        <v>61</v>
      </c>
      <c r="AB1460" s="11">
        <v>1</v>
      </c>
      <c r="AC1460" s="30"/>
      <c r="AJ1460" s="12">
        <f t="shared" si="112"/>
        <v>7.5</v>
      </c>
      <c r="AL1460" s="13">
        <f t="shared" si="113"/>
        <v>1</v>
      </c>
      <c r="AM1460" s="14">
        <v>1.9400000000000001E-2</v>
      </c>
      <c r="AN1460" s="14">
        <v>2.8527999999999998</v>
      </c>
      <c r="AO1460" s="13">
        <f t="shared" si="115"/>
        <v>6.0838220437352977</v>
      </c>
      <c r="AQ1460" s="12">
        <f t="shared" si="114"/>
        <v>2.5000000000000001E-2</v>
      </c>
      <c r="AT1460" s="23"/>
    </row>
    <row r="1461" spans="1:46" ht="12.75" customHeight="1" x14ac:dyDescent="0.2">
      <c r="A1461" s="6">
        <v>70</v>
      </c>
      <c r="B1461" s="6">
        <v>5</v>
      </c>
      <c r="C1461" s="7">
        <v>39877</v>
      </c>
      <c r="D1461" s="6" t="s">
        <v>151</v>
      </c>
      <c r="E1461" s="8" t="s">
        <v>299</v>
      </c>
      <c r="F1461" s="9" t="s">
        <v>300</v>
      </c>
      <c r="G1461" s="9" t="s">
        <v>154</v>
      </c>
      <c r="H1461" s="9" t="s">
        <v>155</v>
      </c>
      <c r="I1461" s="6" t="s">
        <v>49</v>
      </c>
      <c r="J1461" s="6">
        <v>1</v>
      </c>
      <c r="K1461" s="6">
        <v>3</v>
      </c>
      <c r="L1461" s="6" t="s">
        <v>167</v>
      </c>
      <c r="M1461" s="6" t="s">
        <v>210</v>
      </c>
      <c r="N1461" s="6"/>
      <c r="O1461" s="6"/>
      <c r="P1461" s="10">
        <v>19</v>
      </c>
      <c r="Q1461" s="10" t="str">
        <f t="shared" si="111"/>
        <v>15-20</v>
      </c>
      <c r="R1461" s="6" t="s">
        <v>159</v>
      </c>
      <c r="S1461" s="6">
        <v>4</v>
      </c>
      <c r="T1461" s="19" t="s">
        <v>93</v>
      </c>
      <c r="U1461" s="6" t="s">
        <v>54</v>
      </c>
      <c r="V1461" s="6" t="s">
        <v>94</v>
      </c>
      <c r="W1461" s="6" t="s">
        <v>95</v>
      </c>
      <c r="X1461" s="6"/>
      <c r="Y1461" s="6" t="s">
        <v>57</v>
      </c>
      <c r="Z1461" s="6" t="s">
        <v>58</v>
      </c>
      <c r="AC1461" s="11">
        <v>4</v>
      </c>
      <c r="AD1461" s="11">
        <v>1</v>
      </c>
      <c r="AJ1461" s="12">
        <f t="shared" si="112"/>
        <v>17</v>
      </c>
      <c r="AK1461">
        <f>AJ1461/1.21019</f>
        <v>14.047380989761937</v>
      </c>
      <c r="AL1461" s="13">
        <f t="shared" si="113"/>
        <v>5</v>
      </c>
      <c r="AM1461" s="14">
        <v>2.0799999999999999E-2</v>
      </c>
      <c r="AN1461" s="14">
        <v>3</v>
      </c>
      <c r="AO1461" s="13">
        <f t="shared" si="115"/>
        <v>102.1904</v>
      </c>
      <c r="AQ1461" s="12">
        <f t="shared" si="114"/>
        <v>0.125</v>
      </c>
      <c r="AT1461" s="23"/>
    </row>
    <row r="1462" spans="1:46" ht="12.75" customHeight="1" x14ac:dyDescent="0.2">
      <c r="A1462" s="6">
        <v>70</v>
      </c>
      <c r="B1462" s="6">
        <v>5</v>
      </c>
      <c r="C1462" s="7">
        <v>39877</v>
      </c>
      <c r="D1462" s="6" t="s">
        <v>151</v>
      </c>
      <c r="E1462" s="8" t="s">
        <v>299</v>
      </c>
      <c r="F1462" s="9" t="s">
        <v>300</v>
      </c>
      <c r="G1462" s="9" t="s">
        <v>154</v>
      </c>
      <c r="H1462" s="9" t="s">
        <v>155</v>
      </c>
      <c r="I1462" s="6" t="s">
        <v>49</v>
      </c>
      <c r="J1462" s="6">
        <v>1</v>
      </c>
      <c r="K1462" s="6">
        <v>3</v>
      </c>
      <c r="L1462" s="6" t="s">
        <v>167</v>
      </c>
      <c r="M1462" s="6" t="s">
        <v>210</v>
      </c>
      <c r="N1462" s="6"/>
      <c r="O1462" s="6"/>
      <c r="P1462" s="10">
        <v>19</v>
      </c>
      <c r="Q1462" s="10" t="str">
        <f t="shared" si="111"/>
        <v>15-20</v>
      </c>
      <c r="R1462" s="6" t="s">
        <v>159</v>
      </c>
      <c r="S1462" s="6">
        <v>5</v>
      </c>
      <c r="T1462" t="s">
        <v>141</v>
      </c>
      <c r="U1462" s="6" t="s">
        <v>72</v>
      </c>
      <c r="V1462" t="s">
        <v>138</v>
      </c>
      <c r="W1462" t="s">
        <v>56</v>
      </c>
      <c r="X1462" s="6"/>
      <c r="Y1462" s="6" t="s">
        <v>57</v>
      </c>
      <c r="Z1462" s="6" t="s">
        <v>58</v>
      </c>
      <c r="AD1462" s="11">
        <v>1</v>
      </c>
      <c r="AJ1462" s="12">
        <f t="shared" si="112"/>
        <v>25</v>
      </c>
      <c r="AL1462" s="13">
        <f t="shared" si="113"/>
        <v>1</v>
      </c>
      <c r="AM1462" s="14">
        <v>3.3700000000000001E-2</v>
      </c>
      <c r="AN1462" s="14">
        <v>2.9</v>
      </c>
      <c r="AO1462" s="13">
        <f t="shared" si="115"/>
        <v>381.64179165528623</v>
      </c>
      <c r="AQ1462" s="12">
        <f t="shared" si="114"/>
        <v>2.5000000000000001E-2</v>
      </c>
      <c r="AT1462" s="23"/>
    </row>
    <row r="1463" spans="1:46" ht="12.75" customHeight="1" x14ac:dyDescent="0.2">
      <c r="A1463" s="6">
        <v>70</v>
      </c>
      <c r="B1463" s="6">
        <v>5</v>
      </c>
      <c r="C1463" s="7">
        <v>39877</v>
      </c>
      <c r="D1463" s="6" t="s">
        <v>151</v>
      </c>
      <c r="E1463" s="8" t="s">
        <v>299</v>
      </c>
      <c r="F1463" s="9" t="s">
        <v>300</v>
      </c>
      <c r="G1463" s="9" t="s">
        <v>154</v>
      </c>
      <c r="H1463" s="9" t="s">
        <v>155</v>
      </c>
      <c r="I1463" s="6" t="s">
        <v>49</v>
      </c>
      <c r="J1463" s="6">
        <v>1</v>
      </c>
      <c r="K1463" s="6">
        <v>3</v>
      </c>
      <c r="L1463" s="6" t="s">
        <v>167</v>
      </c>
      <c r="M1463" s="6" t="s">
        <v>210</v>
      </c>
      <c r="N1463" s="6"/>
      <c r="O1463" s="6"/>
      <c r="P1463" s="10">
        <v>19</v>
      </c>
      <c r="Q1463" s="10" t="str">
        <f t="shared" si="111"/>
        <v>15-20</v>
      </c>
      <c r="R1463" s="6" t="s">
        <v>159</v>
      </c>
      <c r="S1463" s="6">
        <v>6</v>
      </c>
      <c r="T1463" t="s">
        <v>140</v>
      </c>
      <c r="U1463" t="s">
        <v>66</v>
      </c>
      <c r="V1463" t="s">
        <v>119</v>
      </c>
      <c r="W1463" t="s">
        <v>56</v>
      </c>
      <c r="X1463" s="6"/>
      <c r="Y1463" s="6" t="s">
        <v>57</v>
      </c>
      <c r="Z1463" s="6" t="s">
        <v>61</v>
      </c>
      <c r="AE1463" s="11">
        <v>16</v>
      </c>
      <c r="AJ1463" s="12">
        <f t="shared" si="112"/>
        <v>35</v>
      </c>
      <c r="AK1463" s="14">
        <f>AJ1463/1.03416</f>
        <v>33.84389262783322</v>
      </c>
      <c r="AL1463" s="13">
        <f t="shared" si="113"/>
        <v>16</v>
      </c>
      <c r="AM1463" s="14">
        <v>2.2499999999999999E-2</v>
      </c>
      <c r="AN1463" s="14">
        <v>3</v>
      </c>
      <c r="AO1463" s="13">
        <f t="shared" si="115"/>
        <v>964.6875</v>
      </c>
      <c r="AQ1463" s="12">
        <f t="shared" si="114"/>
        <v>0.4</v>
      </c>
      <c r="AT1463" s="23"/>
    </row>
    <row r="1464" spans="1:46" ht="12.75" customHeight="1" x14ac:dyDescent="0.2">
      <c r="A1464" s="6">
        <v>70</v>
      </c>
      <c r="B1464" s="6">
        <v>5</v>
      </c>
      <c r="C1464" s="7">
        <v>39877</v>
      </c>
      <c r="D1464" s="6" t="s">
        <v>151</v>
      </c>
      <c r="E1464" s="8" t="s">
        <v>299</v>
      </c>
      <c r="F1464" s="9" t="s">
        <v>300</v>
      </c>
      <c r="G1464" s="9" t="s">
        <v>154</v>
      </c>
      <c r="H1464" s="9" t="s">
        <v>155</v>
      </c>
      <c r="I1464" s="6" t="s">
        <v>49</v>
      </c>
      <c r="J1464" s="6">
        <v>1</v>
      </c>
      <c r="K1464" s="6">
        <v>3</v>
      </c>
      <c r="L1464" s="6" t="s">
        <v>167</v>
      </c>
      <c r="M1464" s="6" t="s">
        <v>210</v>
      </c>
      <c r="N1464" s="6"/>
      <c r="O1464" s="6"/>
      <c r="P1464" s="10">
        <v>19</v>
      </c>
      <c r="Q1464" s="10" t="str">
        <f t="shared" si="111"/>
        <v>15-20</v>
      </c>
      <c r="R1464" s="6" t="s">
        <v>159</v>
      </c>
      <c r="S1464" s="6">
        <v>7</v>
      </c>
      <c r="T1464" t="s">
        <v>118</v>
      </c>
      <c r="U1464" t="s">
        <v>66</v>
      </c>
      <c r="V1464" t="s">
        <v>119</v>
      </c>
      <c r="W1464" t="s">
        <v>56</v>
      </c>
      <c r="X1464" s="6"/>
      <c r="Y1464" s="6" t="s">
        <v>57</v>
      </c>
      <c r="Z1464" s="6" t="s">
        <v>61</v>
      </c>
      <c r="AD1464" s="11">
        <v>1</v>
      </c>
      <c r="AJ1464" s="12">
        <f t="shared" si="112"/>
        <v>25</v>
      </c>
      <c r="AK1464" s="24">
        <f>AJ1464/1.1</f>
        <v>22.727272727272727</v>
      </c>
      <c r="AL1464" s="13">
        <f t="shared" si="113"/>
        <v>1</v>
      </c>
      <c r="AM1464" s="14">
        <v>2.3599999999999999E-2</v>
      </c>
      <c r="AN1464" s="14">
        <v>2.9750000000000001</v>
      </c>
      <c r="AO1464" s="13">
        <f t="shared" si="115"/>
        <v>340.23855775527943</v>
      </c>
      <c r="AQ1464" s="12">
        <f t="shared" si="114"/>
        <v>2.5000000000000001E-2</v>
      </c>
      <c r="AT1464" s="23"/>
    </row>
    <row r="1465" spans="1:46" ht="12.75" customHeight="1" x14ac:dyDescent="0.2">
      <c r="A1465" s="6">
        <v>70</v>
      </c>
      <c r="B1465" s="6">
        <v>5</v>
      </c>
      <c r="C1465" s="7">
        <v>39877</v>
      </c>
      <c r="D1465" s="6" t="s">
        <v>151</v>
      </c>
      <c r="E1465" s="8" t="s">
        <v>299</v>
      </c>
      <c r="F1465" s="9" t="s">
        <v>300</v>
      </c>
      <c r="G1465" s="9" t="s">
        <v>154</v>
      </c>
      <c r="H1465" s="9" t="s">
        <v>155</v>
      </c>
      <c r="I1465" s="6" t="s">
        <v>49</v>
      </c>
      <c r="J1465" s="6">
        <v>1</v>
      </c>
      <c r="K1465" s="6">
        <v>3</v>
      </c>
      <c r="L1465" s="6" t="s">
        <v>167</v>
      </c>
      <c r="M1465" s="6" t="s">
        <v>210</v>
      </c>
      <c r="N1465" s="6"/>
      <c r="O1465" s="6"/>
      <c r="P1465" s="10">
        <v>19</v>
      </c>
      <c r="Q1465" s="10" t="str">
        <f t="shared" si="111"/>
        <v>15-20</v>
      </c>
      <c r="R1465" s="6" t="s">
        <v>159</v>
      </c>
      <c r="S1465" s="6">
        <v>8</v>
      </c>
      <c r="T1465" t="s">
        <v>53</v>
      </c>
      <c r="U1465" t="s">
        <v>54</v>
      </c>
      <c r="V1465" t="s">
        <v>55</v>
      </c>
      <c r="W1465" t="s">
        <v>56</v>
      </c>
      <c r="X1465" s="6"/>
      <c r="Y1465" s="6" t="s">
        <v>57</v>
      </c>
      <c r="Z1465" s="6" t="s">
        <v>58</v>
      </c>
      <c r="AC1465" s="11">
        <v>2</v>
      </c>
      <c r="AJ1465" s="12">
        <f t="shared" si="112"/>
        <v>15</v>
      </c>
      <c r="AL1465" s="13">
        <f t="shared" si="113"/>
        <v>2</v>
      </c>
      <c r="AM1465" s="14">
        <v>9.2999999999999992E-3</v>
      </c>
      <c r="AN1465" s="14">
        <v>3.07</v>
      </c>
      <c r="AO1465" s="13">
        <f t="shared" si="115"/>
        <v>37.938758397924737</v>
      </c>
      <c r="AQ1465" s="12">
        <f t="shared" si="114"/>
        <v>0.05</v>
      </c>
      <c r="AT1465" s="23"/>
    </row>
    <row r="1466" spans="1:46" ht="12.75" customHeight="1" x14ac:dyDescent="0.2">
      <c r="A1466" s="6">
        <v>70</v>
      </c>
      <c r="B1466" s="6">
        <v>5</v>
      </c>
      <c r="C1466" s="7">
        <v>39877</v>
      </c>
      <c r="D1466" s="6" t="s">
        <v>151</v>
      </c>
      <c r="E1466" s="8" t="s">
        <v>299</v>
      </c>
      <c r="F1466" s="9" t="s">
        <v>300</v>
      </c>
      <c r="G1466" s="9" t="s">
        <v>154</v>
      </c>
      <c r="H1466" s="9" t="s">
        <v>155</v>
      </c>
      <c r="I1466" s="6" t="s">
        <v>49</v>
      </c>
      <c r="J1466" s="6">
        <v>1</v>
      </c>
      <c r="K1466" s="6">
        <v>3</v>
      </c>
      <c r="L1466" s="6" t="s">
        <v>167</v>
      </c>
      <c r="M1466" s="6" t="s">
        <v>210</v>
      </c>
      <c r="N1466" s="6"/>
      <c r="O1466" s="6"/>
      <c r="P1466" s="10">
        <v>19</v>
      </c>
      <c r="Q1466" s="10" t="str">
        <f t="shared" si="111"/>
        <v>15-20</v>
      </c>
      <c r="R1466" s="6" t="s">
        <v>159</v>
      </c>
      <c r="S1466" s="6">
        <v>9</v>
      </c>
      <c r="T1466" t="s">
        <v>137</v>
      </c>
      <c r="U1466" s="16" t="s">
        <v>75</v>
      </c>
      <c r="V1466" t="s">
        <v>138</v>
      </c>
      <c r="W1466" t="s">
        <v>56</v>
      </c>
      <c r="X1466" s="6"/>
      <c r="Y1466" s="10" t="s">
        <v>57</v>
      </c>
      <c r="Z1466" s="10" t="s">
        <v>58</v>
      </c>
      <c r="AD1466" s="11">
        <v>2</v>
      </c>
      <c r="AE1466" s="11">
        <v>1</v>
      </c>
      <c r="AJ1466" s="12">
        <f t="shared" si="112"/>
        <v>28.333333333333332</v>
      </c>
      <c r="AL1466" s="13">
        <f t="shared" si="113"/>
        <v>3</v>
      </c>
      <c r="AM1466" s="14">
        <v>2.0299999999999999E-2</v>
      </c>
      <c r="AN1466" s="14">
        <v>3.1259999999999999</v>
      </c>
      <c r="AO1466" s="13">
        <f t="shared" si="115"/>
        <v>703.68542758317949</v>
      </c>
      <c r="AQ1466" s="12">
        <f t="shared" si="114"/>
        <v>7.4999999999999997E-2</v>
      </c>
      <c r="AT1466" s="23"/>
    </row>
    <row r="1467" spans="1:46" ht="12.75" customHeight="1" x14ac:dyDescent="0.2">
      <c r="A1467" s="6">
        <v>70</v>
      </c>
      <c r="B1467" s="6">
        <v>5</v>
      </c>
      <c r="C1467" s="7">
        <v>39877</v>
      </c>
      <c r="D1467" s="6" t="s">
        <v>151</v>
      </c>
      <c r="E1467" s="8" t="s">
        <v>299</v>
      </c>
      <c r="F1467" s="9" t="s">
        <v>300</v>
      </c>
      <c r="G1467" s="9" t="s">
        <v>154</v>
      </c>
      <c r="H1467" s="9" t="s">
        <v>155</v>
      </c>
      <c r="I1467" s="6" t="s">
        <v>49</v>
      </c>
      <c r="J1467" s="6">
        <v>1</v>
      </c>
      <c r="K1467" s="6">
        <v>3</v>
      </c>
      <c r="L1467" s="6" t="s">
        <v>167</v>
      </c>
      <c r="M1467" s="6" t="s">
        <v>210</v>
      </c>
      <c r="N1467" s="6"/>
      <c r="O1467" s="6"/>
      <c r="P1467" s="10">
        <v>19</v>
      </c>
      <c r="Q1467" s="10" t="str">
        <f t="shared" si="111"/>
        <v>15-20</v>
      </c>
      <c r="R1467" s="6" t="s">
        <v>159</v>
      </c>
      <c r="S1467" s="6">
        <v>10</v>
      </c>
      <c r="T1467" t="s">
        <v>231</v>
      </c>
      <c r="U1467" t="s">
        <v>54</v>
      </c>
      <c r="V1467" t="s">
        <v>94</v>
      </c>
      <c r="W1467" t="s">
        <v>95</v>
      </c>
      <c r="X1467" s="6"/>
      <c r="Y1467" s="6" t="s">
        <v>57</v>
      </c>
      <c r="Z1467" s="6" t="s">
        <v>61</v>
      </c>
      <c r="AC1467" s="30">
        <v>5</v>
      </c>
      <c r="AJ1467" s="12">
        <f t="shared" si="112"/>
        <v>15</v>
      </c>
      <c r="AK1467">
        <f>0.812715*AJ1467</f>
        <v>12.190724999999999</v>
      </c>
      <c r="AL1467" s="13">
        <f t="shared" si="113"/>
        <v>5</v>
      </c>
      <c r="AM1467" s="14">
        <v>0.111</v>
      </c>
      <c r="AN1467" s="14">
        <v>2.72</v>
      </c>
      <c r="AO1467" s="13">
        <f t="shared" si="115"/>
        <v>175.50569092937931</v>
      </c>
      <c r="AQ1467" s="12">
        <f t="shared" si="114"/>
        <v>0.125</v>
      </c>
      <c r="AT1467" s="23"/>
    </row>
    <row r="1468" spans="1:46" ht="12.75" customHeight="1" x14ac:dyDescent="0.2">
      <c r="A1468" s="6">
        <v>70</v>
      </c>
      <c r="B1468" s="6">
        <v>5</v>
      </c>
      <c r="C1468" s="7">
        <v>39877</v>
      </c>
      <c r="D1468" s="6" t="s">
        <v>151</v>
      </c>
      <c r="E1468" s="8" t="s">
        <v>299</v>
      </c>
      <c r="F1468" s="9" t="s">
        <v>300</v>
      </c>
      <c r="G1468" s="9" t="s">
        <v>154</v>
      </c>
      <c r="H1468" s="9" t="s">
        <v>155</v>
      </c>
      <c r="I1468" s="6" t="s">
        <v>49</v>
      </c>
      <c r="J1468" s="6">
        <v>1</v>
      </c>
      <c r="K1468" s="6">
        <v>3</v>
      </c>
      <c r="L1468" s="6" t="s">
        <v>167</v>
      </c>
      <c r="M1468" s="6" t="s">
        <v>210</v>
      </c>
      <c r="N1468" s="6"/>
      <c r="O1468" s="6"/>
      <c r="P1468" s="10">
        <v>19</v>
      </c>
      <c r="Q1468" s="10" t="str">
        <f t="shared" si="111"/>
        <v>15-20</v>
      </c>
      <c r="R1468" s="6" t="s">
        <v>159</v>
      </c>
      <c r="S1468" s="6">
        <v>11</v>
      </c>
      <c r="T1468" t="s">
        <v>121</v>
      </c>
      <c r="U1468" t="s">
        <v>54</v>
      </c>
      <c r="V1468" t="s">
        <v>55</v>
      </c>
      <c r="W1468" t="s">
        <v>56</v>
      </c>
      <c r="X1468" s="6"/>
      <c r="Y1468" s="6" t="s">
        <v>57</v>
      </c>
      <c r="Z1468" s="6" t="s">
        <v>58</v>
      </c>
      <c r="AD1468" s="11">
        <v>3</v>
      </c>
      <c r="AJ1468" s="12">
        <f t="shared" si="112"/>
        <v>25</v>
      </c>
      <c r="AK1468">
        <f>AJ1468/1.08175</f>
        <v>23.110700254217704</v>
      </c>
      <c r="AL1468" s="13">
        <f t="shared" si="113"/>
        <v>3</v>
      </c>
      <c r="AM1468" s="14">
        <v>1.4500000000000001E-2</v>
      </c>
      <c r="AN1468" s="14">
        <v>3.0529999999999999</v>
      </c>
      <c r="AO1468" s="13">
        <f t="shared" si="115"/>
        <v>268.70691861578308</v>
      </c>
      <c r="AQ1468" s="12">
        <f t="shared" si="114"/>
        <v>7.4999999999999997E-2</v>
      </c>
      <c r="AT1468" s="23"/>
    </row>
    <row r="1469" spans="1:46" ht="12.75" customHeight="1" x14ac:dyDescent="0.2">
      <c r="A1469" s="6">
        <v>70</v>
      </c>
      <c r="B1469" s="6">
        <v>5</v>
      </c>
      <c r="C1469" s="7">
        <v>39877</v>
      </c>
      <c r="D1469" s="6" t="s">
        <v>151</v>
      </c>
      <c r="E1469" s="8" t="s">
        <v>299</v>
      </c>
      <c r="F1469" s="9" t="s">
        <v>300</v>
      </c>
      <c r="G1469" s="9" t="s">
        <v>154</v>
      </c>
      <c r="H1469" s="9" t="s">
        <v>155</v>
      </c>
      <c r="I1469" s="6" t="s">
        <v>49</v>
      </c>
      <c r="J1469" s="6">
        <v>1</v>
      </c>
      <c r="K1469" s="6">
        <v>3</v>
      </c>
      <c r="L1469" s="6" t="s">
        <v>167</v>
      </c>
      <c r="M1469" s="6" t="s">
        <v>210</v>
      </c>
      <c r="N1469" s="6"/>
      <c r="O1469" s="6"/>
      <c r="P1469" s="10">
        <v>19</v>
      </c>
      <c r="Q1469" s="10" t="str">
        <f t="shared" si="111"/>
        <v>15-20</v>
      </c>
      <c r="R1469" s="6" t="s">
        <v>159</v>
      </c>
      <c r="S1469" s="6">
        <v>12</v>
      </c>
      <c r="T1469" s="16" t="s">
        <v>160</v>
      </c>
      <c r="U1469" t="s">
        <v>54</v>
      </c>
      <c r="V1469" s="16" t="s">
        <v>63</v>
      </c>
      <c r="W1469" s="16" t="s">
        <v>56</v>
      </c>
      <c r="X1469" s="6"/>
      <c r="Y1469" s="6" t="s">
        <v>57</v>
      </c>
      <c r="Z1469" s="6" t="s">
        <v>58</v>
      </c>
      <c r="AC1469" s="11">
        <v>1</v>
      </c>
      <c r="AJ1469" s="12">
        <f t="shared" si="112"/>
        <v>15</v>
      </c>
      <c r="AK1469" s="14">
        <f>AJ1469/1.11359</f>
        <v>13.469948544796559</v>
      </c>
      <c r="AL1469" s="13">
        <f t="shared" si="113"/>
        <v>1</v>
      </c>
      <c r="AM1469" s="14">
        <v>1.4800000000000001E-2</v>
      </c>
      <c r="AN1469" s="14">
        <v>3.1669999999999998</v>
      </c>
      <c r="AO1469" s="13">
        <f t="shared" si="115"/>
        <v>78.513209826723369</v>
      </c>
      <c r="AQ1469" s="12">
        <f t="shared" si="114"/>
        <v>2.5000000000000001E-2</v>
      </c>
      <c r="AT1469" s="23"/>
    </row>
    <row r="1470" spans="1:46" ht="12.75" customHeight="1" x14ac:dyDescent="0.2">
      <c r="A1470" s="6">
        <v>70</v>
      </c>
      <c r="B1470" s="6">
        <v>5</v>
      </c>
      <c r="C1470" s="7">
        <v>39877</v>
      </c>
      <c r="D1470" s="6" t="s">
        <v>151</v>
      </c>
      <c r="E1470" s="8" t="s">
        <v>299</v>
      </c>
      <c r="F1470" s="9" t="s">
        <v>300</v>
      </c>
      <c r="G1470" s="9" t="s">
        <v>154</v>
      </c>
      <c r="H1470" s="9" t="s">
        <v>155</v>
      </c>
      <c r="I1470" s="6" t="s">
        <v>49</v>
      </c>
      <c r="J1470" s="6">
        <v>1</v>
      </c>
      <c r="K1470" s="6">
        <v>3</v>
      </c>
      <c r="L1470" s="6" t="s">
        <v>167</v>
      </c>
      <c r="M1470" s="6" t="s">
        <v>210</v>
      </c>
      <c r="N1470" s="6"/>
      <c r="O1470" s="6"/>
      <c r="P1470" s="10">
        <v>19</v>
      </c>
      <c r="Q1470" s="10" t="str">
        <f t="shared" si="111"/>
        <v>15-20</v>
      </c>
      <c r="R1470" s="6" t="s">
        <v>159</v>
      </c>
      <c r="S1470" s="6">
        <v>13</v>
      </c>
      <c r="T1470" t="s">
        <v>244</v>
      </c>
      <c r="U1470" t="s">
        <v>69</v>
      </c>
      <c r="V1470" t="s">
        <v>84</v>
      </c>
      <c r="W1470" t="s">
        <v>56</v>
      </c>
      <c r="X1470" s="6"/>
      <c r="Y1470" s="6" t="s">
        <v>77</v>
      </c>
      <c r="Z1470" s="6" t="s">
        <v>64</v>
      </c>
      <c r="AE1470" s="11">
        <v>1</v>
      </c>
      <c r="AJ1470" s="12">
        <f t="shared" si="112"/>
        <v>35</v>
      </c>
      <c r="AL1470" s="13">
        <f t="shared" si="113"/>
        <v>1</v>
      </c>
      <c r="AM1470" s="14">
        <v>1.5900000000000001E-2</v>
      </c>
      <c r="AN1470" s="14">
        <v>2.9980000000000002</v>
      </c>
      <c r="AO1470" s="13">
        <f t="shared" si="115"/>
        <v>676.88224316580556</v>
      </c>
      <c r="AQ1470" s="12">
        <f t="shared" si="114"/>
        <v>2.5000000000000001E-2</v>
      </c>
      <c r="AT1470" s="23"/>
    </row>
    <row r="1471" spans="1:46" ht="12.75" customHeight="1" x14ac:dyDescent="0.2">
      <c r="A1471" s="6">
        <v>70</v>
      </c>
      <c r="B1471" s="6">
        <v>5</v>
      </c>
      <c r="C1471" s="7">
        <v>39877</v>
      </c>
      <c r="D1471" s="6" t="s">
        <v>151</v>
      </c>
      <c r="E1471" s="8" t="s">
        <v>299</v>
      </c>
      <c r="F1471" s="9" t="s">
        <v>300</v>
      </c>
      <c r="G1471" s="9" t="s">
        <v>154</v>
      </c>
      <c r="H1471" s="9" t="s">
        <v>155</v>
      </c>
      <c r="I1471" s="6" t="s">
        <v>49</v>
      </c>
      <c r="J1471" s="6">
        <v>1</v>
      </c>
      <c r="K1471" s="6">
        <v>3</v>
      </c>
      <c r="L1471" s="6" t="s">
        <v>167</v>
      </c>
      <c r="M1471" s="6" t="s">
        <v>210</v>
      </c>
      <c r="N1471" s="6"/>
      <c r="O1471" s="6"/>
      <c r="P1471" s="10">
        <v>19</v>
      </c>
      <c r="Q1471" s="10" t="str">
        <f t="shared" si="111"/>
        <v>15-20</v>
      </c>
      <c r="R1471" s="6" t="s">
        <v>159</v>
      </c>
      <c r="S1471" s="6">
        <v>14</v>
      </c>
      <c r="T1471" t="s">
        <v>62</v>
      </c>
      <c r="U1471" t="s">
        <v>54</v>
      </c>
      <c r="V1471" t="s">
        <v>63</v>
      </c>
      <c r="W1471" t="s">
        <v>56</v>
      </c>
      <c r="X1471" s="6"/>
      <c r="Y1471" s="6" t="s">
        <v>57</v>
      </c>
      <c r="Z1471" s="6" t="s">
        <v>64</v>
      </c>
      <c r="AD1471" s="11">
        <v>10</v>
      </c>
      <c r="AJ1471" s="12">
        <f t="shared" si="112"/>
        <v>25</v>
      </c>
      <c r="AL1471" s="13">
        <f t="shared" si="113"/>
        <v>10</v>
      </c>
      <c r="AM1471" s="13">
        <v>1.32E-2</v>
      </c>
      <c r="AN1471" s="13">
        <v>3.4356</v>
      </c>
      <c r="AO1471" s="13">
        <f t="shared" si="115"/>
        <v>838.1787091827216</v>
      </c>
      <c r="AQ1471" s="12">
        <f t="shared" si="114"/>
        <v>0.25</v>
      </c>
      <c r="AT1471" s="23"/>
    </row>
    <row r="1472" spans="1:46" ht="12.75" customHeight="1" x14ac:dyDescent="0.2">
      <c r="A1472" s="6">
        <v>70</v>
      </c>
      <c r="B1472" s="6">
        <v>5</v>
      </c>
      <c r="C1472" s="7">
        <v>39877</v>
      </c>
      <c r="D1472" s="6" t="s">
        <v>151</v>
      </c>
      <c r="E1472" s="8" t="s">
        <v>299</v>
      </c>
      <c r="F1472" s="9" t="s">
        <v>300</v>
      </c>
      <c r="G1472" s="9" t="s">
        <v>154</v>
      </c>
      <c r="H1472" s="9" t="s">
        <v>155</v>
      </c>
      <c r="I1472" s="6" t="s">
        <v>49</v>
      </c>
      <c r="J1472" s="6">
        <v>1</v>
      </c>
      <c r="K1472" s="6">
        <v>3</v>
      </c>
      <c r="L1472" s="6" t="s">
        <v>167</v>
      </c>
      <c r="M1472" s="6" t="s">
        <v>210</v>
      </c>
      <c r="N1472" s="6"/>
      <c r="O1472" s="6"/>
      <c r="P1472" s="10">
        <v>19</v>
      </c>
      <c r="Q1472" s="10" t="str">
        <f t="shared" si="111"/>
        <v>15-20</v>
      </c>
      <c r="R1472" s="6" t="s">
        <v>159</v>
      </c>
      <c r="S1472" s="6">
        <v>15</v>
      </c>
      <c r="T1472" s="16" t="s">
        <v>82</v>
      </c>
      <c r="U1472" s="6" t="s">
        <v>72</v>
      </c>
      <c r="V1472" s="16" t="s">
        <v>73</v>
      </c>
      <c r="W1472" s="16" t="s">
        <v>56</v>
      </c>
      <c r="X1472" s="6"/>
      <c r="Y1472" s="6" t="s">
        <v>57</v>
      </c>
      <c r="Z1472" s="6" t="s">
        <v>61</v>
      </c>
      <c r="AC1472" s="11">
        <v>1</v>
      </c>
      <c r="AJ1472" s="12">
        <f t="shared" si="112"/>
        <v>15</v>
      </c>
      <c r="AL1472" s="13">
        <f t="shared" si="113"/>
        <v>1</v>
      </c>
      <c r="AM1472" s="14">
        <v>2.9000000000000001E-2</v>
      </c>
      <c r="AN1472" s="14">
        <v>2.98</v>
      </c>
      <c r="AO1472" s="13">
        <f t="shared" si="115"/>
        <v>92.714988736016096</v>
      </c>
      <c r="AQ1472" s="12">
        <f t="shared" si="114"/>
        <v>2.5000000000000001E-2</v>
      </c>
      <c r="AT1472" s="23"/>
    </row>
    <row r="1473" spans="1:46" ht="12.75" customHeight="1" x14ac:dyDescent="0.2">
      <c r="A1473" s="6">
        <v>70</v>
      </c>
      <c r="B1473" s="6">
        <v>5</v>
      </c>
      <c r="C1473" s="7">
        <v>39877</v>
      </c>
      <c r="D1473" s="6" t="s">
        <v>151</v>
      </c>
      <c r="E1473" s="8" t="s">
        <v>299</v>
      </c>
      <c r="F1473" s="9" t="s">
        <v>300</v>
      </c>
      <c r="G1473" s="9" t="s">
        <v>154</v>
      </c>
      <c r="H1473" s="9" t="s">
        <v>155</v>
      </c>
      <c r="I1473" s="6" t="s">
        <v>49</v>
      </c>
      <c r="J1473" s="6">
        <v>1</v>
      </c>
      <c r="K1473" s="6">
        <v>3</v>
      </c>
      <c r="L1473" s="6" t="s">
        <v>167</v>
      </c>
      <c r="M1473" s="6" t="s">
        <v>210</v>
      </c>
      <c r="N1473" s="6"/>
      <c r="O1473" s="6"/>
      <c r="P1473" s="10">
        <v>19</v>
      </c>
      <c r="Q1473" s="10" t="str">
        <f t="shared" si="111"/>
        <v>15-20</v>
      </c>
      <c r="R1473" s="6" t="s">
        <v>159</v>
      </c>
      <c r="S1473" s="6">
        <v>16</v>
      </c>
      <c r="T1473" t="s">
        <v>90</v>
      </c>
      <c r="U1473" t="s">
        <v>66</v>
      </c>
      <c r="V1473" t="s">
        <v>67</v>
      </c>
      <c r="W1473" t="s">
        <v>56</v>
      </c>
      <c r="X1473" s="6"/>
      <c r="Y1473" s="10" t="s">
        <v>57</v>
      </c>
      <c r="Z1473" s="10" t="s">
        <v>58</v>
      </c>
      <c r="AE1473" s="11">
        <v>1</v>
      </c>
      <c r="AJ1473" s="12">
        <f t="shared" si="112"/>
        <v>35</v>
      </c>
      <c r="AL1473" s="13">
        <f t="shared" si="113"/>
        <v>1</v>
      </c>
      <c r="AM1473" s="14">
        <v>1.6199999999999999E-2</v>
      </c>
      <c r="AN1473" s="14">
        <v>3.0251999999999999</v>
      </c>
      <c r="AO1473" s="13">
        <f t="shared" si="115"/>
        <v>759.67819720000477</v>
      </c>
      <c r="AQ1473" s="12">
        <f t="shared" si="114"/>
        <v>2.5000000000000001E-2</v>
      </c>
      <c r="AT1473" s="23"/>
    </row>
    <row r="1474" spans="1:46" s="22" customFormat="1" ht="12.75" customHeight="1" x14ac:dyDescent="0.2">
      <c r="A1474" s="6">
        <v>70</v>
      </c>
      <c r="B1474" s="6">
        <v>5</v>
      </c>
      <c r="C1474" s="7">
        <v>39877</v>
      </c>
      <c r="D1474" s="6" t="s">
        <v>151</v>
      </c>
      <c r="E1474" s="8" t="s">
        <v>299</v>
      </c>
      <c r="F1474" s="9" t="s">
        <v>300</v>
      </c>
      <c r="G1474" s="9" t="s">
        <v>154</v>
      </c>
      <c r="H1474" s="9" t="s">
        <v>155</v>
      </c>
      <c r="I1474" s="6" t="s">
        <v>49</v>
      </c>
      <c r="J1474" s="6">
        <v>1</v>
      </c>
      <c r="K1474" s="6">
        <v>3</v>
      </c>
      <c r="L1474" s="6" t="s">
        <v>167</v>
      </c>
      <c r="M1474" s="6" t="s">
        <v>210</v>
      </c>
      <c r="N1474" s="6"/>
      <c r="O1474" s="6"/>
      <c r="P1474" s="10">
        <v>19</v>
      </c>
      <c r="Q1474" s="10" t="str">
        <f t="shared" ref="Q1474:Q1537" si="116">IF(P1474&lt;=5,"0-5",IF(P1474&lt;=10,"5-10",IF(P1474&lt;=15,"10-15",IF(P1474&lt;=20,"15-20",IF(P1474&lt;=25,"20-25",IF(P1474&lt;=30,"25-30",IF(P1474&lt;=35,"30-35","35-40")))))))</f>
        <v>15-20</v>
      </c>
      <c r="R1474" s="6" t="s">
        <v>159</v>
      </c>
      <c r="S1474" s="6">
        <v>17</v>
      </c>
      <c r="T1474" t="s">
        <v>217</v>
      </c>
      <c r="U1474" t="s">
        <v>69</v>
      </c>
      <c r="V1474" t="s">
        <v>70</v>
      </c>
      <c r="W1474" t="s">
        <v>56</v>
      </c>
      <c r="X1474" s="6"/>
      <c r="Y1474" s="6" t="s">
        <v>57</v>
      </c>
      <c r="Z1474" s="6" t="s">
        <v>64</v>
      </c>
      <c r="AA1474" s="11"/>
      <c r="AB1474" s="11"/>
      <c r="AC1474" s="11"/>
      <c r="AD1474" s="11">
        <v>1</v>
      </c>
      <c r="AE1474" s="11"/>
      <c r="AF1474" s="11"/>
      <c r="AG1474" s="11"/>
      <c r="AH1474" s="11"/>
      <c r="AI1474" s="11"/>
      <c r="AJ1474" s="12">
        <f t="shared" ref="AJ1474:AJ1537" si="117">((AA1474*2.5)+(AB1474*7.5)+(AC1474*15)+(AD1474*25)+(AE1474*35)+(AF1474*45)+(AG1474*45)+(AH1474*65)+(AI1474*80))/SUM(AA1474:AI1474)</f>
        <v>25</v>
      </c>
      <c r="AK1474" s="12"/>
      <c r="AL1474" s="13">
        <f t="shared" si="113"/>
        <v>1</v>
      </c>
      <c r="AM1474" s="14">
        <v>1.14E-2</v>
      </c>
      <c r="AN1474" s="14">
        <v>3.1280000000000001</v>
      </c>
      <c r="AO1474" s="13">
        <f t="shared" si="115"/>
        <v>268.94359042953022</v>
      </c>
      <c r="AP1474" s="13"/>
      <c r="AQ1474" s="12">
        <f t="shared" si="114"/>
        <v>2.5000000000000001E-2</v>
      </c>
      <c r="AR1474" s="12"/>
      <c r="AS1474" s="12"/>
      <c r="AT1474" s="23"/>
    </row>
    <row r="1475" spans="1:46" ht="12.75" customHeight="1" x14ac:dyDescent="0.2">
      <c r="A1475" s="6">
        <v>70</v>
      </c>
      <c r="B1475" s="6">
        <v>5</v>
      </c>
      <c r="C1475" s="7">
        <v>39877</v>
      </c>
      <c r="D1475" s="6" t="s">
        <v>151</v>
      </c>
      <c r="E1475" s="8" t="s">
        <v>299</v>
      </c>
      <c r="F1475" s="9" t="s">
        <v>300</v>
      </c>
      <c r="G1475" s="9" t="s">
        <v>154</v>
      </c>
      <c r="H1475" s="9" t="s">
        <v>155</v>
      </c>
      <c r="I1475" s="6" t="s">
        <v>49</v>
      </c>
      <c r="J1475" s="6">
        <v>1</v>
      </c>
      <c r="K1475" s="6">
        <v>3</v>
      </c>
      <c r="L1475" s="6" t="s">
        <v>167</v>
      </c>
      <c r="M1475" s="6" t="s">
        <v>210</v>
      </c>
      <c r="N1475" s="6"/>
      <c r="O1475" s="6"/>
      <c r="P1475" s="10">
        <v>19</v>
      </c>
      <c r="Q1475" s="10" t="str">
        <f t="shared" si="116"/>
        <v>15-20</v>
      </c>
      <c r="R1475" s="6" t="s">
        <v>159</v>
      </c>
      <c r="S1475" s="6">
        <v>18</v>
      </c>
      <c r="T1475" t="s">
        <v>179</v>
      </c>
      <c r="U1475" t="s">
        <v>54</v>
      </c>
      <c r="V1475" t="s">
        <v>55</v>
      </c>
      <c r="W1475" t="s">
        <v>56</v>
      </c>
      <c r="X1475" s="6"/>
      <c r="Y1475" s="6" t="s">
        <v>57</v>
      </c>
      <c r="Z1475" s="6" t="s">
        <v>58</v>
      </c>
      <c r="AC1475" s="11">
        <v>1</v>
      </c>
      <c r="AJ1475" s="12">
        <f t="shared" si="117"/>
        <v>15</v>
      </c>
      <c r="AL1475" s="13">
        <f t="shared" si="113"/>
        <v>1</v>
      </c>
      <c r="AM1475" s="14">
        <v>1.26E-2</v>
      </c>
      <c r="AN1475" s="14">
        <v>3.0672999999999999</v>
      </c>
      <c r="AO1475" s="13">
        <f t="shared" si="115"/>
        <v>51.026439339633377</v>
      </c>
      <c r="AQ1475" s="12">
        <f t="shared" si="114"/>
        <v>2.5000000000000001E-2</v>
      </c>
      <c r="AT1475" s="23"/>
    </row>
    <row r="1476" spans="1:46" ht="12.75" customHeight="1" x14ac:dyDescent="0.2">
      <c r="A1476" s="6">
        <v>70</v>
      </c>
      <c r="B1476" s="6">
        <v>5</v>
      </c>
      <c r="C1476" s="7">
        <v>39877</v>
      </c>
      <c r="D1476" s="6" t="s">
        <v>151</v>
      </c>
      <c r="E1476" s="8" t="s">
        <v>299</v>
      </c>
      <c r="F1476" s="9" t="s">
        <v>300</v>
      </c>
      <c r="G1476" s="9" t="s">
        <v>154</v>
      </c>
      <c r="H1476" s="9" t="s">
        <v>155</v>
      </c>
      <c r="I1476" s="6" t="s">
        <v>49</v>
      </c>
      <c r="J1476" s="6">
        <v>1</v>
      </c>
      <c r="K1476" s="6">
        <v>3</v>
      </c>
      <c r="L1476" s="6" t="s">
        <v>167</v>
      </c>
      <c r="M1476" s="6" t="s">
        <v>210</v>
      </c>
      <c r="N1476" s="6"/>
      <c r="O1476" s="6"/>
      <c r="P1476" s="10">
        <v>19</v>
      </c>
      <c r="Q1476" s="10" t="str">
        <f t="shared" si="116"/>
        <v>15-20</v>
      </c>
      <c r="R1476" s="6" t="s">
        <v>159</v>
      </c>
      <c r="S1476" s="6">
        <v>19</v>
      </c>
      <c r="T1476" t="s">
        <v>68</v>
      </c>
      <c r="U1476" t="s">
        <v>69</v>
      </c>
      <c r="V1476" t="s">
        <v>70</v>
      </c>
      <c r="W1476" t="s">
        <v>56</v>
      </c>
      <c r="X1476" s="6"/>
      <c r="Y1476" s="10" t="s">
        <v>57</v>
      </c>
      <c r="Z1476" s="10" t="s">
        <v>61</v>
      </c>
      <c r="AA1476" s="11">
        <v>1</v>
      </c>
      <c r="AJ1476" s="12">
        <f t="shared" si="117"/>
        <v>2.5</v>
      </c>
      <c r="AL1476" s="13">
        <f t="shared" si="113"/>
        <v>1</v>
      </c>
      <c r="AM1476" s="14">
        <v>1.2800000000000001E-2</v>
      </c>
      <c r="AN1476" s="14">
        <v>3.036</v>
      </c>
      <c r="AO1476" s="13">
        <f t="shared" si="115"/>
        <v>0.20670731032441741</v>
      </c>
      <c r="AQ1476" s="12">
        <f t="shared" si="114"/>
        <v>2.5000000000000001E-2</v>
      </c>
      <c r="AT1476" s="23"/>
    </row>
    <row r="1477" spans="1:46" ht="12.75" customHeight="1" x14ac:dyDescent="0.2">
      <c r="A1477" s="6">
        <v>70</v>
      </c>
      <c r="B1477" s="6">
        <v>5</v>
      </c>
      <c r="C1477" s="7">
        <v>39877</v>
      </c>
      <c r="D1477" s="6" t="s">
        <v>151</v>
      </c>
      <c r="E1477" s="8" t="s">
        <v>299</v>
      </c>
      <c r="F1477" s="9" t="s">
        <v>300</v>
      </c>
      <c r="G1477" s="9" t="s">
        <v>154</v>
      </c>
      <c r="H1477" s="9" t="s">
        <v>155</v>
      </c>
      <c r="I1477" s="6" t="s">
        <v>49</v>
      </c>
      <c r="J1477" s="6">
        <v>1</v>
      </c>
      <c r="K1477" s="6">
        <v>3</v>
      </c>
      <c r="L1477" s="6" t="s">
        <v>167</v>
      </c>
      <c r="M1477" s="6" t="s">
        <v>210</v>
      </c>
      <c r="N1477" s="6"/>
      <c r="O1477" s="6"/>
      <c r="P1477" s="10">
        <v>19</v>
      </c>
      <c r="Q1477" s="10" t="str">
        <f t="shared" si="116"/>
        <v>15-20</v>
      </c>
      <c r="R1477" s="6" t="s">
        <v>159</v>
      </c>
      <c r="S1477" s="6">
        <v>20</v>
      </c>
      <c r="T1477" t="s">
        <v>106</v>
      </c>
      <c r="U1477" t="s">
        <v>54</v>
      </c>
      <c r="V1477" t="s">
        <v>107</v>
      </c>
      <c r="W1477" t="s">
        <v>56</v>
      </c>
      <c r="X1477" s="6"/>
      <c r="Y1477" s="6" t="s">
        <v>57</v>
      </c>
      <c r="Z1477" s="6" t="s">
        <v>61</v>
      </c>
      <c r="AA1477" s="11">
        <v>1</v>
      </c>
      <c r="AJ1477" s="12">
        <f t="shared" si="117"/>
        <v>2.5</v>
      </c>
      <c r="AL1477" s="13">
        <f t="shared" si="113"/>
        <v>1</v>
      </c>
      <c r="AM1477" s="14">
        <v>2.1299999999999999E-2</v>
      </c>
      <c r="AN1477" s="14">
        <v>2.8235000000000001</v>
      </c>
      <c r="AO1477" s="13">
        <f t="shared" si="115"/>
        <v>0.28311522044385118</v>
      </c>
      <c r="AQ1477" s="12">
        <f t="shared" si="114"/>
        <v>2.5000000000000001E-2</v>
      </c>
      <c r="AT1477" s="23"/>
    </row>
    <row r="1478" spans="1:46" ht="12.75" customHeight="1" x14ac:dyDescent="0.2">
      <c r="A1478" s="6">
        <v>70</v>
      </c>
      <c r="B1478" s="6">
        <v>5</v>
      </c>
      <c r="C1478" s="7">
        <v>39877</v>
      </c>
      <c r="D1478" s="6" t="s">
        <v>151</v>
      </c>
      <c r="E1478" s="8" t="s">
        <v>299</v>
      </c>
      <c r="F1478" s="9" t="s">
        <v>300</v>
      </c>
      <c r="G1478" s="9" t="s">
        <v>154</v>
      </c>
      <c r="H1478" s="9" t="s">
        <v>155</v>
      </c>
      <c r="I1478" s="6" t="s">
        <v>49</v>
      </c>
      <c r="J1478" s="6">
        <v>1</v>
      </c>
      <c r="K1478" s="6">
        <v>3</v>
      </c>
      <c r="L1478" s="6" t="s">
        <v>167</v>
      </c>
      <c r="M1478" s="6" t="s">
        <v>210</v>
      </c>
      <c r="N1478" s="6"/>
      <c r="O1478" s="6"/>
      <c r="P1478" s="10">
        <v>19</v>
      </c>
      <c r="Q1478" s="10" t="str">
        <f t="shared" si="116"/>
        <v>15-20</v>
      </c>
      <c r="R1478" s="6" t="s">
        <v>159</v>
      </c>
      <c r="S1478" s="6">
        <v>21</v>
      </c>
      <c r="T1478" s="19" t="s">
        <v>85</v>
      </c>
      <c r="U1478" s="6" t="s">
        <v>54</v>
      </c>
      <c r="V1478" s="6" t="s">
        <v>86</v>
      </c>
      <c r="W1478" s="6" t="s">
        <v>56</v>
      </c>
      <c r="X1478" s="6"/>
      <c r="Y1478" s="6" t="s">
        <v>57</v>
      </c>
      <c r="Z1478" s="6" t="s">
        <v>61</v>
      </c>
      <c r="AA1478" s="11">
        <v>1</v>
      </c>
      <c r="AJ1478" s="12">
        <f t="shared" si="117"/>
        <v>2.5</v>
      </c>
      <c r="AL1478" s="13">
        <f t="shared" si="113"/>
        <v>1</v>
      </c>
      <c r="AM1478" s="14">
        <v>8.8999999999999999E-3</v>
      </c>
      <c r="AN1478" s="14">
        <v>3</v>
      </c>
      <c r="AO1478" s="13">
        <f t="shared" si="115"/>
        <v>0.13906250000000001</v>
      </c>
      <c r="AQ1478" s="12">
        <f t="shared" si="114"/>
        <v>2.5000000000000001E-2</v>
      </c>
      <c r="AT1478" s="23"/>
    </row>
    <row r="1479" spans="1:46" ht="12.75" customHeight="1" x14ac:dyDescent="0.2">
      <c r="A1479" s="6">
        <v>71</v>
      </c>
      <c r="B1479" s="6">
        <v>5</v>
      </c>
      <c r="C1479" s="7">
        <v>39877</v>
      </c>
      <c r="D1479" s="6" t="s">
        <v>151</v>
      </c>
      <c r="E1479" s="8" t="s">
        <v>299</v>
      </c>
      <c r="F1479" s="9" t="s">
        <v>300</v>
      </c>
      <c r="G1479" s="9" t="s">
        <v>154</v>
      </c>
      <c r="H1479" s="9" t="s">
        <v>155</v>
      </c>
      <c r="I1479" s="6" t="s">
        <v>49</v>
      </c>
      <c r="J1479" s="6">
        <v>1</v>
      </c>
      <c r="K1479" s="6">
        <v>4</v>
      </c>
      <c r="L1479" s="6" t="s">
        <v>167</v>
      </c>
      <c r="M1479" s="6" t="s">
        <v>210</v>
      </c>
      <c r="N1479" s="6"/>
      <c r="O1479" s="6"/>
      <c r="P1479" s="10">
        <v>19</v>
      </c>
      <c r="Q1479" s="10" t="str">
        <f t="shared" si="116"/>
        <v>15-20</v>
      </c>
      <c r="R1479" s="6" t="s">
        <v>159</v>
      </c>
      <c r="S1479" s="6">
        <v>1</v>
      </c>
      <c r="T1479" s="16" t="s">
        <v>71</v>
      </c>
      <c r="U1479" s="6" t="s">
        <v>72</v>
      </c>
      <c r="V1479" s="16" t="s">
        <v>73</v>
      </c>
      <c r="W1479" s="16" t="s">
        <v>56</v>
      </c>
      <c r="X1479" s="6"/>
      <c r="Y1479" s="6" t="s">
        <v>57</v>
      </c>
      <c r="Z1479" s="6" t="s">
        <v>61</v>
      </c>
      <c r="AA1479" s="11">
        <v>1</v>
      </c>
      <c r="AB1479" s="11">
        <v>4</v>
      </c>
      <c r="AJ1479" s="12">
        <f t="shared" si="117"/>
        <v>6.5</v>
      </c>
      <c r="AL1479" s="13">
        <f t="shared" si="113"/>
        <v>5</v>
      </c>
      <c r="AM1479" s="14">
        <v>2.5100000000000001E-2</v>
      </c>
      <c r="AN1479" s="14">
        <v>3.0760000000000001</v>
      </c>
      <c r="AO1479" s="13">
        <f t="shared" si="115"/>
        <v>7.9468534932149248</v>
      </c>
      <c r="AQ1479" s="12">
        <f t="shared" si="114"/>
        <v>0.125</v>
      </c>
      <c r="AT1479" s="23"/>
    </row>
    <row r="1480" spans="1:46" ht="12.75" customHeight="1" x14ac:dyDescent="0.2">
      <c r="A1480" s="6">
        <v>71</v>
      </c>
      <c r="B1480" s="6">
        <v>5</v>
      </c>
      <c r="C1480" s="7">
        <v>39877</v>
      </c>
      <c r="D1480" s="6" t="s">
        <v>151</v>
      </c>
      <c r="E1480" s="8" t="s">
        <v>299</v>
      </c>
      <c r="F1480" s="9" t="s">
        <v>300</v>
      </c>
      <c r="G1480" s="9" t="s">
        <v>154</v>
      </c>
      <c r="H1480" s="9" t="s">
        <v>155</v>
      </c>
      <c r="I1480" s="6" t="s">
        <v>49</v>
      </c>
      <c r="J1480" s="6">
        <v>1</v>
      </c>
      <c r="K1480" s="6">
        <v>4</v>
      </c>
      <c r="L1480" s="6" t="s">
        <v>167</v>
      </c>
      <c r="M1480" s="6" t="s">
        <v>210</v>
      </c>
      <c r="N1480" s="6"/>
      <c r="O1480" s="6"/>
      <c r="P1480" s="10">
        <v>19</v>
      </c>
      <c r="Q1480" s="10" t="str">
        <f t="shared" si="116"/>
        <v>15-20</v>
      </c>
      <c r="R1480" s="6" t="s">
        <v>159</v>
      </c>
      <c r="S1480" s="6">
        <v>2</v>
      </c>
      <c r="T1480" t="s">
        <v>140</v>
      </c>
      <c r="U1480" t="s">
        <v>66</v>
      </c>
      <c r="V1480" t="s">
        <v>119</v>
      </c>
      <c r="W1480" t="s">
        <v>56</v>
      </c>
      <c r="X1480" s="6"/>
      <c r="Y1480" s="6" t="s">
        <v>57</v>
      </c>
      <c r="Z1480" s="6" t="s">
        <v>61</v>
      </c>
      <c r="AA1480" s="30"/>
      <c r="AD1480" s="11">
        <v>1</v>
      </c>
      <c r="AJ1480" s="12">
        <f t="shared" si="117"/>
        <v>25</v>
      </c>
      <c r="AK1480" s="14">
        <f>AJ1480/1.03416</f>
        <v>24.17420901988087</v>
      </c>
      <c r="AL1480" s="13">
        <f t="shared" si="113"/>
        <v>1</v>
      </c>
      <c r="AM1480" s="14">
        <v>2.2499999999999999E-2</v>
      </c>
      <c r="AN1480" s="14">
        <v>3</v>
      </c>
      <c r="AO1480" s="13">
        <f t="shared" si="115"/>
        <v>351.5625</v>
      </c>
      <c r="AQ1480" s="12">
        <f t="shared" si="114"/>
        <v>2.5000000000000001E-2</v>
      </c>
      <c r="AT1480" s="23"/>
    </row>
    <row r="1481" spans="1:46" ht="12.75" customHeight="1" x14ac:dyDescent="0.2">
      <c r="A1481" s="6">
        <v>71</v>
      </c>
      <c r="B1481" s="6">
        <v>5</v>
      </c>
      <c r="C1481" s="7">
        <v>39877</v>
      </c>
      <c r="D1481" s="6" t="s">
        <v>151</v>
      </c>
      <c r="E1481" s="8" t="s">
        <v>299</v>
      </c>
      <c r="F1481" s="9" t="s">
        <v>300</v>
      </c>
      <c r="G1481" s="9" t="s">
        <v>154</v>
      </c>
      <c r="H1481" s="9" t="s">
        <v>155</v>
      </c>
      <c r="I1481" s="6" t="s">
        <v>49</v>
      </c>
      <c r="J1481" s="6">
        <v>1</v>
      </c>
      <c r="K1481" s="6">
        <v>4</v>
      </c>
      <c r="L1481" s="6" t="s">
        <v>167</v>
      </c>
      <c r="M1481" s="6" t="s">
        <v>210</v>
      </c>
      <c r="N1481" s="6"/>
      <c r="O1481" s="6"/>
      <c r="P1481" s="10">
        <v>19</v>
      </c>
      <c r="Q1481" s="10" t="str">
        <f t="shared" si="116"/>
        <v>15-20</v>
      </c>
      <c r="R1481" s="6" t="s">
        <v>159</v>
      </c>
      <c r="S1481" s="6">
        <v>3</v>
      </c>
      <c r="T1481" t="s">
        <v>212</v>
      </c>
      <c r="U1481" s="6" t="s">
        <v>72</v>
      </c>
      <c r="V1481" t="s">
        <v>138</v>
      </c>
      <c r="W1481" t="s">
        <v>56</v>
      </c>
      <c r="X1481" s="6"/>
      <c r="Y1481" s="6" t="s">
        <v>57</v>
      </c>
      <c r="Z1481" s="6" t="s">
        <v>58</v>
      </c>
      <c r="AB1481" s="11">
        <v>1</v>
      </c>
      <c r="AD1481" s="11">
        <v>1</v>
      </c>
      <c r="AJ1481" s="12">
        <f t="shared" si="117"/>
        <v>16.25</v>
      </c>
      <c r="AL1481" s="13">
        <f t="shared" ref="AL1481:AL1544" si="118">SUM(AA1481:AI1481)</f>
        <v>2</v>
      </c>
      <c r="AM1481" s="14">
        <v>4.2799999999999998E-2</v>
      </c>
      <c r="AN1481" s="14">
        <v>2.8580000000000001</v>
      </c>
      <c r="AO1481" s="13">
        <f t="shared" si="115"/>
        <v>123.61258458689926</v>
      </c>
      <c r="AQ1481" s="12">
        <f t="shared" ref="AQ1481:AQ1544" si="119">AL1481/40</f>
        <v>0.05</v>
      </c>
      <c r="AS1481" s="22"/>
      <c r="AT1481" s="23"/>
    </row>
    <row r="1482" spans="1:46" ht="12.75" customHeight="1" x14ac:dyDescent="0.2">
      <c r="A1482" s="6">
        <v>71</v>
      </c>
      <c r="B1482" s="6">
        <v>5</v>
      </c>
      <c r="C1482" s="7">
        <v>39877</v>
      </c>
      <c r="D1482" s="6" t="s">
        <v>151</v>
      </c>
      <c r="E1482" s="8" t="s">
        <v>299</v>
      </c>
      <c r="F1482" s="9" t="s">
        <v>300</v>
      </c>
      <c r="G1482" s="9" t="s">
        <v>154</v>
      </c>
      <c r="H1482" s="9" t="s">
        <v>155</v>
      </c>
      <c r="I1482" s="6" t="s">
        <v>49</v>
      </c>
      <c r="J1482" s="6">
        <v>1</v>
      </c>
      <c r="K1482" s="6">
        <v>4</v>
      </c>
      <c r="L1482" s="6" t="s">
        <v>167</v>
      </c>
      <c r="M1482" s="6" t="s">
        <v>210</v>
      </c>
      <c r="N1482" s="6"/>
      <c r="O1482" s="6"/>
      <c r="P1482" s="10">
        <v>19</v>
      </c>
      <c r="Q1482" s="10" t="str">
        <f t="shared" si="116"/>
        <v>15-20</v>
      </c>
      <c r="R1482" s="6" t="s">
        <v>159</v>
      </c>
      <c r="S1482" s="6">
        <v>4</v>
      </c>
      <c r="T1482" t="s">
        <v>62</v>
      </c>
      <c r="U1482" t="s">
        <v>54</v>
      </c>
      <c r="V1482" t="s">
        <v>63</v>
      </c>
      <c r="W1482" t="s">
        <v>56</v>
      </c>
      <c r="X1482" s="6"/>
      <c r="Y1482" s="6" t="s">
        <v>57</v>
      </c>
      <c r="Z1482" s="6" t="s">
        <v>64</v>
      </c>
      <c r="AB1482" s="11">
        <v>5</v>
      </c>
      <c r="AC1482" s="11">
        <v>4</v>
      </c>
      <c r="AJ1482" s="12">
        <f t="shared" si="117"/>
        <v>10.833333333333334</v>
      </c>
      <c r="AK1482">
        <f>AJ1482/1.08687</f>
        <v>9.9674600764887558</v>
      </c>
      <c r="AL1482" s="13">
        <f t="shared" si="118"/>
        <v>9</v>
      </c>
      <c r="AM1482" s="14">
        <v>1.21E-2</v>
      </c>
      <c r="AN1482" s="14">
        <v>3.161</v>
      </c>
      <c r="AO1482" s="13">
        <f t="shared" si="115"/>
        <v>22.577112040332665</v>
      </c>
      <c r="AQ1482" s="12">
        <f t="shared" si="119"/>
        <v>0.22500000000000001</v>
      </c>
      <c r="AT1482" s="23"/>
    </row>
    <row r="1483" spans="1:46" ht="12.75" customHeight="1" x14ac:dyDescent="0.2">
      <c r="A1483" s="6">
        <v>71</v>
      </c>
      <c r="B1483" s="6">
        <v>5</v>
      </c>
      <c r="C1483" s="7">
        <v>39877</v>
      </c>
      <c r="D1483" s="6" t="s">
        <v>151</v>
      </c>
      <c r="E1483" s="8" t="s">
        <v>299</v>
      </c>
      <c r="F1483" s="9" t="s">
        <v>300</v>
      </c>
      <c r="G1483" s="9" t="s">
        <v>154</v>
      </c>
      <c r="H1483" s="9" t="s">
        <v>155</v>
      </c>
      <c r="I1483" s="6" t="s">
        <v>49</v>
      </c>
      <c r="J1483" s="6">
        <v>1</v>
      </c>
      <c r="K1483" s="6">
        <v>4</v>
      </c>
      <c r="L1483" s="6" t="s">
        <v>167</v>
      </c>
      <c r="M1483" s="6" t="s">
        <v>210</v>
      </c>
      <c r="N1483" s="6"/>
      <c r="O1483" s="6"/>
      <c r="P1483" s="10">
        <v>19</v>
      </c>
      <c r="Q1483" s="10" t="str">
        <f t="shared" si="116"/>
        <v>15-20</v>
      </c>
      <c r="R1483" s="6" t="s">
        <v>159</v>
      </c>
      <c r="S1483" s="6">
        <v>5</v>
      </c>
      <c r="T1483" s="19" t="s">
        <v>93</v>
      </c>
      <c r="U1483" s="6" t="s">
        <v>54</v>
      </c>
      <c r="V1483" s="6" t="s">
        <v>94</v>
      </c>
      <c r="W1483" s="6" t="s">
        <v>95</v>
      </c>
      <c r="X1483" s="6"/>
      <c r="Y1483" s="6" t="s">
        <v>57</v>
      </c>
      <c r="Z1483" s="6" t="s">
        <v>58</v>
      </c>
      <c r="AC1483" s="11">
        <v>4</v>
      </c>
      <c r="AD1483" s="11">
        <v>1</v>
      </c>
      <c r="AJ1483" s="12">
        <f t="shared" si="117"/>
        <v>17</v>
      </c>
      <c r="AK1483">
        <f>AJ1483/1.21019</f>
        <v>14.047380989761937</v>
      </c>
      <c r="AL1483" s="13">
        <f t="shared" si="118"/>
        <v>5</v>
      </c>
      <c r="AM1483" s="14">
        <v>2.0799999999999999E-2</v>
      </c>
      <c r="AN1483" s="14">
        <v>3</v>
      </c>
      <c r="AO1483" s="13">
        <f t="shared" si="115"/>
        <v>102.1904</v>
      </c>
      <c r="AQ1483" s="12">
        <f t="shared" si="119"/>
        <v>0.125</v>
      </c>
      <c r="AT1483" s="23"/>
    </row>
    <row r="1484" spans="1:46" ht="12.75" customHeight="1" x14ac:dyDescent="0.2">
      <c r="A1484" s="6">
        <v>71</v>
      </c>
      <c r="B1484" s="6">
        <v>5</v>
      </c>
      <c r="C1484" s="7">
        <v>39877</v>
      </c>
      <c r="D1484" s="6" t="s">
        <v>151</v>
      </c>
      <c r="E1484" s="8" t="s">
        <v>299</v>
      </c>
      <c r="F1484" s="9" t="s">
        <v>300</v>
      </c>
      <c r="G1484" s="9" t="s">
        <v>154</v>
      </c>
      <c r="H1484" s="9" t="s">
        <v>155</v>
      </c>
      <c r="I1484" s="6" t="s">
        <v>49</v>
      </c>
      <c r="J1484" s="6">
        <v>1</v>
      </c>
      <c r="K1484" s="6">
        <v>4</v>
      </c>
      <c r="L1484" s="6" t="s">
        <v>167</v>
      </c>
      <c r="M1484" s="6" t="s">
        <v>210</v>
      </c>
      <c r="N1484" s="6"/>
      <c r="O1484" s="6"/>
      <c r="P1484" s="10">
        <v>19</v>
      </c>
      <c r="Q1484" s="10" t="str">
        <f t="shared" si="116"/>
        <v>15-20</v>
      </c>
      <c r="R1484" s="6" t="s">
        <v>159</v>
      </c>
      <c r="S1484" s="6">
        <v>6</v>
      </c>
      <c r="T1484" t="s">
        <v>231</v>
      </c>
      <c r="U1484" t="s">
        <v>54</v>
      </c>
      <c r="V1484" t="s">
        <v>94</v>
      </c>
      <c r="W1484" t="s">
        <v>95</v>
      </c>
      <c r="X1484" s="6"/>
      <c r="Y1484" s="6" t="s">
        <v>57</v>
      </c>
      <c r="Z1484" s="6" t="s">
        <v>61</v>
      </c>
      <c r="AB1484" s="11">
        <v>1</v>
      </c>
      <c r="AC1484" s="11">
        <v>1</v>
      </c>
      <c r="AJ1484" s="12">
        <f t="shared" si="117"/>
        <v>11.25</v>
      </c>
      <c r="AK1484">
        <f>0.812715*AJ1484</f>
        <v>9.1430437500000004</v>
      </c>
      <c r="AL1484" s="13">
        <f t="shared" si="118"/>
        <v>2</v>
      </c>
      <c r="AM1484" s="14">
        <v>0.111</v>
      </c>
      <c r="AN1484" s="14">
        <v>2.72</v>
      </c>
      <c r="AO1484" s="13">
        <f t="shared" si="115"/>
        <v>80.252365022350219</v>
      </c>
      <c r="AQ1484" s="12">
        <f t="shared" si="119"/>
        <v>0.05</v>
      </c>
      <c r="AT1484" s="23"/>
    </row>
    <row r="1485" spans="1:46" ht="12.75" customHeight="1" x14ac:dyDescent="0.2">
      <c r="A1485" s="6">
        <v>71</v>
      </c>
      <c r="B1485" s="6">
        <v>5</v>
      </c>
      <c r="C1485" s="7">
        <v>39877</v>
      </c>
      <c r="D1485" s="6" t="s">
        <v>151</v>
      </c>
      <c r="E1485" s="8" t="s">
        <v>299</v>
      </c>
      <c r="F1485" s="9" t="s">
        <v>300</v>
      </c>
      <c r="G1485" s="9" t="s">
        <v>154</v>
      </c>
      <c r="H1485" s="9" t="s">
        <v>155</v>
      </c>
      <c r="I1485" s="6" t="s">
        <v>49</v>
      </c>
      <c r="J1485" s="6">
        <v>1</v>
      </c>
      <c r="K1485" s="6">
        <v>4</v>
      </c>
      <c r="L1485" s="6" t="s">
        <v>167</v>
      </c>
      <c r="M1485" s="6" t="s">
        <v>210</v>
      </c>
      <c r="N1485" s="6"/>
      <c r="O1485" s="6"/>
      <c r="P1485" s="10">
        <v>19</v>
      </c>
      <c r="Q1485" s="10" t="str">
        <f t="shared" si="116"/>
        <v>15-20</v>
      </c>
      <c r="R1485" s="6" t="s">
        <v>159</v>
      </c>
      <c r="S1485" s="6">
        <v>7</v>
      </c>
      <c r="T1485" t="s">
        <v>130</v>
      </c>
      <c r="U1485" t="s">
        <v>69</v>
      </c>
      <c r="V1485" t="s">
        <v>70</v>
      </c>
      <c r="W1485" t="s">
        <v>56</v>
      </c>
      <c r="X1485" s="6"/>
      <c r="Y1485" s="10" t="s">
        <v>57</v>
      </c>
      <c r="Z1485" s="10" t="s">
        <v>61</v>
      </c>
      <c r="AB1485" s="11">
        <v>4</v>
      </c>
      <c r="AC1485" s="11">
        <v>3</v>
      </c>
      <c r="AJ1485" s="12">
        <f t="shared" si="117"/>
        <v>10.714285714285714</v>
      </c>
      <c r="AL1485" s="13">
        <f t="shared" si="118"/>
        <v>7</v>
      </c>
      <c r="AM1485" s="14">
        <v>1.9400000000000001E-2</v>
      </c>
      <c r="AN1485" s="14">
        <v>2.8527999999999998</v>
      </c>
      <c r="AO1485" s="13">
        <f t="shared" si="115"/>
        <v>16.829872024422993</v>
      </c>
      <c r="AQ1485" s="12">
        <f t="shared" si="119"/>
        <v>0.17499999999999999</v>
      </c>
      <c r="AT1485" s="23"/>
    </row>
    <row r="1486" spans="1:46" ht="12.75" customHeight="1" x14ac:dyDescent="0.2">
      <c r="A1486" s="6">
        <v>71</v>
      </c>
      <c r="B1486" s="6">
        <v>5</v>
      </c>
      <c r="C1486" s="7">
        <v>39877</v>
      </c>
      <c r="D1486" s="6" t="s">
        <v>151</v>
      </c>
      <c r="E1486" s="8" t="s">
        <v>299</v>
      </c>
      <c r="F1486" s="9" t="s">
        <v>300</v>
      </c>
      <c r="G1486" s="9" t="s">
        <v>154</v>
      </c>
      <c r="H1486" s="9" t="s">
        <v>155</v>
      </c>
      <c r="I1486" s="6" t="s">
        <v>49</v>
      </c>
      <c r="J1486" s="6">
        <v>1</v>
      </c>
      <c r="K1486" s="6">
        <v>4</v>
      </c>
      <c r="L1486" s="6" t="s">
        <v>167</v>
      </c>
      <c r="M1486" s="6" t="s">
        <v>210</v>
      </c>
      <c r="N1486" s="6"/>
      <c r="O1486" s="6"/>
      <c r="P1486" s="10">
        <v>19</v>
      </c>
      <c r="Q1486" s="10" t="str">
        <f t="shared" si="116"/>
        <v>15-20</v>
      </c>
      <c r="R1486" s="6" t="s">
        <v>159</v>
      </c>
      <c r="S1486" s="6">
        <v>8</v>
      </c>
      <c r="T1486" t="s">
        <v>53</v>
      </c>
      <c r="U1486" t="s">
        <v>54</v>
      </c>
      <c r="V1486" t="s">
        <v>55</v>
      </c>
      <c r="W1486" t="s">
        <v>56</v>
      </c>
      <c r="X1486" s="6"/>
      <c r="Y1486" s="6" t="s">
        <v>57</v>
      </c>
      <c r="Z1486" s="6" t="s">
        <v>58</v>
      </c>
      <c r="AA1486" s="30">
        <v>1</v>
      </c>
      <c r="AB1486" s="30"/>
      <c r="AC1486" s="30"/>
      <c r="AD1486" s="30"/>
      <c r="AE1486" s="30"/>
      <c r="AF1486" s="30"/>
      <c r="AG1486" s="30"/>
      <c r="AH1486" s="30"/>
      <c r="AI1486" s="30"/>
      <c r="AJ1486" s="12">
        <f t="shared" si="117"/>
        <v>2.5</v>
      </c>
      <c r="AL1486" s="13">
        <f t="shared" si="118"/>
        <v>1</v>
      </c>
      <c r="AM1486" s="14">
        <v>9.2999999999999992E-3</v>
      </c>
      <c r="AN1486" s="14">
        <v>3.07</v>
      </c>
      <c r="AO1486" s="13">
        <f t="shared" si="115"/>
        <v>0.15493829594967426</v>
      </c>
      <c r="AP1486" s="31"/>
      <c r="AQ1486" s="12">
        <f t="shared" si="119"/>
        <v>2.5000000000000001E-2</v>
      </c>
      <c r="AS1486" s="6"/>
      <c r="AT1486" s="23"/>
    </row>
    <row r="1487" spans="1:46" ht="12.75" customHeight="1" x14ac:dyDescent="0.2">
      <c r="A1487" s="6">
        <v>71</v>
      </c>
      <c r="B1487" s="6">
        <v>5</v>
      </c>
      <c r="C1487" s="7">
        <v>39877</v>
      </c>
      <c r="D1487" s="6" t="s">
        <v>151</v>
      </c>
      <c r="E1487" s="8" t="s">
        <v>299</v>
      </c>
      <c r="F1487" s="9" t="s">
        <v>300</v>
      </c>
      <c r="G1487" s="9" t="s">
        <v>154</v>
      </c>
      <c r="H1487" s="9" t="s">
        <v>155</v>
      </c>
      <c r="I1487" s="6" t="s">
        <v>49</v>
      </c>
      <c r="J1487" s="6">
        <v>1</v>
      </c>
      <c r="K1487" s="6">
        <v>4</v>
      </c>
      <c r="L1487" s="6" t="s">
        <v>167</v>
      </c>
      <c r="M1487" s="6" t="s">
        <v>210</v>
      </c>
      <c r="N1487" s="6"/>
      <c r="O1487" s="6"/>
      <c r="P1487" s="10">
        <v>19</v>
      </c>
      <c r="Q1487" s="10" t="str">
        <f t="shared" si="116"/>
        <v>15-20</v>
      </c>
      <c r="R1487" s="6" t="s">
        <v>159</v>
      </c>
      <c r="S1487" s="6">
        <v>9</v>
      </c>
      <c r="T1487" t="s">
        <v>139</v>
      </c>
      <c r="U1487" t="s">
        <v>54</v>
      </c>
      <c r="V1487" t="s">
        <v>63</v>
      </c>
      <c r="W1487" t="s">
        <v>56</v>
      </c>
      <c r="X1487" s="6"/>
      <c r="Y1487" s="6" t="s">
        <v>57</v>
      </c>
      <c r="Z1487" s="6" t="s">
        <v>58</v>
      </c>
      <c r="AA1487" s="30"/>
      <c r="AB1487" s="30"/>
      <c r="AC1487" s="30"/>
      <c r="AD1487" s="30">
        <v>7</v>
      </c>
      <c r="AE1487" s="30"/>
      <c r="AF1487" s="30"/>
      <c r="AG1487" s="30"/>
      <c r="AH1487" s="30"/>
      <c r="AI1487" s="30"/>
      <c r="AJ1487" s="12">
        <f t="shared" si="117"/>
        <v>25</v>
      </c>
      <c r="AK1487">
        <f>AJ1487/1.15476</f>
        <v>21.649520246631333</v>
      </c>
      <c r="AL1487" s="13">
        <f t="shared" si="118"/>
        <v>7</v>
      </c>
      <c r="AM1487" s="14">
        <v>3.9E-2</v>
      </c>
      <c r="AN1487" s="14">
        <v>2.91</v>
      </c>
      <c r="AO1487" s="13">
        <f t="shared" si="115"/>
        <v>456.11046022444697</v>
      </c>
      <c r="AP1487" s="31"/>
      <c r="AQ1487" s="12">
        <f t="shared" si="119"/>
        <v>0.17499999999999999</v>
      </c>
      <c r="AS1487" s="6"/>
      <c r="AT1487" s="23"/>
    </row>
    <row r="1488" spans="1:46" ht="12.75" customHeight="1" x14ac:dyDescent="0.2">
      <c r="A1488" s="6">
        <v>71</v>
      </c>
      <c r="B1488" s="6">
        <v>5</v>
      </c>
      <c r="C1488" s="7">
        <v>39877</v>
      </c>
      <c r="D1488" s="6" t="s">
        <v>151</v>
      </c>
      <c r="E1488" s="8" t="s">
        <v>299</v>
      </c>
      <c r="F1488" s="9" t="s">
        <v>300</v>
      </c>
      <c r="G1488" s="9" t="s">
        <v>154</v>
      </c>
      <c r="H1488" s="9" t="s">
        <v>155</v>
      </c>
      <c r="I1488" s="6" t="s">
        <v>49</v>
      </c>
      <c r="J1488" s="6">
        <v>1</v>
      </c>
      <c r="K1488" s="6">
        <v>4</v>
      </c>
      <c r="L1488" s="6" t="s">
        <v>167</v>
      </c>
      <c r="M1488" s="6" t="s">
        <v>210</v>
      </c>
      <c r="N1488" s="6"/>
      <c r="O1488" s="6"/>
      <c r="P1488" s="10">
        <v>19</v>
      </c>
      <c r="Q1488" s="10" t="str">
        <f t="shared" si="116"/>
        <v>15-20</v>
      </c>
      <c r="R1488" s="6" t="s">
        <v>159</v>
      </c>
      <c r="S1488" s="6">
        <v>10</v>
      </c>
      <c r="T1488" s="20" t="s">
        <v>170</v>
      </c>
      <c r="U1488" t="s">
        <v>66</v>
      </c>
      <c r="V1488" t="s">
        <v>119</v>
      </c>
      <c r="W1488" t="s">
        <v>56</v>
      </c>
      <c r="X1488" s="6"/>
      <c r="Y1488" s="6" t="s">
        <v>57</v>
      </c>
      <c r="Z1488" s="6" t="s">
        <v>61</v>
      </c>
      <c r="AC1488" s="30">
        <v>1</v>
      </c>
      <c r="AJ1488" s="12">
        <f t="shared" si="117"/>
        <v>15</v>
      </c>
      <c r="AL1488" s="13">
        <f t="shared" si="118"/>
        <v>1</v>
      </c>
      <c r="AM1488" s="21">
        <v>1.7899999999999999E-2</v>
      </c>
      <c r="AN1488" s="21">
        <v>3</v>
      </c>
      <c r="AO1488" s="13">
        <f t="shared" si="115"/>
        <v>60.412499999999994</v>
      </c>
      <c r="AQ1488" s="12">
        <f t="shared" si="119"/>
        <v>2.5000000000000001E-2</v>
      </c>
      <c r="AT1488" s="23"/>
    </row>
    <row r="1489" spans="1:46" ht="12.75" customHeight="1" x14ac:dyDescent="0.2">
      <c r="A1489" s="6">
        <v>71</v>
      </c>
      <c r="B1489" s="6">
        <v>5</v>
      </c>
      <c r="C1489" s="7">
        <v>39877</v>
      </c>
      <c r="D1489" s="6" t="s">
        <v>151</v>
      </c>
      <c r="E1489" s="8" t="s">
        <v>299</v>
      </c>
      <c r="F1489" s="9" t="s">
        <v>300</v>
      </c>
      <c r="G1489" s="9" t="s">
        <v>154</v>
      </c>
      <c r="H1489" s="9" t="s">
        <v>155</v>
      </c>
      <c r="I1489" s="6" t="s">
        <v>49</v>
      </c>
      <c r="J1489" s="6">
        <v>1</v>
      </c>
      <c r="K1489" s="6">
        <v>4</v>
      </c>
      <c r="L1489" s="6" t="s">
        <v>167</v>
      </c>
      <c r="M1489" s="6" t="s">
        <v>210</v>
      </c>
      <c r="N1489" s="6"/>
      <c r="O1489" s="6"/>
      <c r="P1489" s="10">
        <v>19</v>
      </c>
      <c r="Q1489" s="10" t="str">
        <f t="shared" si="116"/>
        <v>15-20</v>
      </c>
      <c r="R1489" s="6" t="s">
        <v>159</v>
      </c>
      <c r="S1489" s="6">
        <v>11</v>
      </c>
      <c r="T1489" t="s">
        <v>164</v>
      </c>
      <c r="U1489" t="s">
        <v>162</v>
      </c>
      <c r="V1489" t="s">
        <v>163</v>
      </c>
      <c r="W1489" t="s">
        <v>56</v>
      </c>
      <c r="X1489" s="6"/>
      <c r="Y1489" s="10" t="s">
        <v>57</v>
      </c>
      <c r="Z1489" s="10" t="s">
        <v>61</v>
      </c>
      <c r="AB1489" s="11">
        <v>1</v>
      </c>
      <c r="AJ1489" s="12">
        <f t="shared" si="117"/>
        <v>7.5</v>
      </c>
      <c r="AL1489" s="13">
        <f t="shared" si="118"/>
        <v>1</v>
      </c>
      <c r="AM1489" s="14">
        <v>1.5599999999999999E-2</v>
      </c>
      <c r="AN1489" s="14">
        <v>3.13</v>
      </c>
      <c r="AO1489" s="13">
        <f t="shared" si="115"/>
        <v>8.551973624371902</v>
      </c>
      <c r="AQ1489" s="12">
        <f t="shared" si="119"/>
        <v>2.5000000000000001E-2</v>
      </c>
      <c r="AT1489" s="23"/>
    </row>
    <row r="1490" spans="1:46" ht="12.75" customHeight="1" x14ac:dyDescent="0.2">
      <c r="A1490" s="6">
        <v>71</v>
      </c>
      <c r="B1490" s="6">
        <v>5</v>
      </c>
      <c r="C1490" s="7">
        <v>39877</v>
      </c>
      <c r="D1490" s="6" t="s">
        <v>151</v>
      </c>
      <c r="E1490" s="8" t="s">
        <v>299</v>
      </c>
      <c r="F1490" s="9" t="s">
        <v>300</v>
      </c>
      <c r="G1490" s="9" t="s">
        <v>154</v>
      </c>
      <c r="H1490" s="9" t="s">
        <v>155</v>
      </c>
      <c r="I1490" s="6" t="s">
        <v>49</v>
      </c>
      <c r="J1490" s="6">
        <v>1</v>
      </c>
      <c r="K1490" s="6">
        <v>4</v>
      </c>
      <c r="L1490" s="6" t="s">
        <v>167</v>
      </c>
      <c r="M1490" s="6" t="s">
        <v>210</v>
      </c>
      <c r="N1490" s="6"/>
      <c r="O1490" s="6"/>
      <c r="P1490" s="10">
        <v>19</v>
      </c>
      <c r="Q1490" s="10" t="str">
        <f t="shared" si="116"/>
        <v>15-20</v>
      </c>
      <c r="R1490" s="6" t="s">
        <v>159</v>
      </c>
      <c r="S1490" s="6">
        <v>12</v>
      </c>
      <c r="T1490" t="s">
        <v>106</v>
      </c>
      <c r="U1490" t="s">
        <v>54</v>
      </c>
      <c r="V1490" t="s">
        <v>107</v>
      </c>
      <c r="W1490" t="s">
        <v>56</v>
      </c>
      <c r="X1490" s="6"/>
      <c r="Y1490" s="6" t="s">
        <v>57</v>
      </c>
      <c r="Z1490" s="6" t="s">
        <v>61</v>
      </c>
      <c r="AA1490" s="11">
        <v>4</v>
      </c>
      <c r="AB1490" s="11">
        <v>1</v>
      </c>
      <c r="AJ1490" s="12">
        <f t="shared" si="117"/>
        <v>3.5</v>
      </c>
      <c r="AL1490" s="13">
        <f t="shared" si="118"/>
        <v>5</v>
      </c>
      <c r="AM1490" s="14">
        <v>2.1299999999999999E-2</v>
      </c>
      <c r="AN1490" s="14">
        <v>2.8235000000000001</v>
      </c>
      <c r="AO1490" s="13">
        <f t="shared" si="115"/>
        <v>0.73207525368812598</v>
      </c>
      <c r="AQ1490" s="12">
        <f t="shared" si="119"/>
        <v>0.125</v>
      </c>
      <c r="AS1490" s="18"/>
      <c r="AT1490" s="23"/>
    </row>
    <row r="1491" spans="1:46" ht="12.75" customHeight="1" x14ac:dyDescent="0.2">
      <c r="A1491" s="6">
        <v>71</v>
      </c>
      <c r="B1491" s="6">
        <v>5</v>
      </c>
      <c r="C1491" s="7">
        <v>39877</v>
      </c>
      <c r="D1491" s="6" t="s">
        <v>151</v>
      </c>
      <c r="E1491" s="8" t="s">
        <v>299</v>
      </c>
      <c r="F1491" s="9" t="s">
        <v>300</v>
      </c>
      <c r="G1491" s="9" t="s">
        <v>154</v>
      </c>
      <c r="H1491" s="9" t="s">
        <v>155</v>
      </c>
      <c r="I1491" s="6" t="s">
        <v>49</v>
      </c>
      <c r="J1491" s="6">
        <v>1</v>
      </c>
      <c r="K1491" s="6">
        <v>4</v>
      </c>
      <c r="L1491" s="6" t="s">
        <v>167</v>
      </c>
      <c r="M1491" s="6" t="s">
        <v>210</v>
      </c>
      <c r="N1491" s="6"/>
      <c r="O1491" s="6"/>
      <c r="P1491" s="10">
        <v>19</v>
      </c>
      <c r="Q1491" s="10" t="str">
        <f t="shared" si="116"/>
        <v>15-20</v>
      </c>
      <c r="R1491" s="6" t="s">
        <v>159</v>
      </c>
      <c r="S1491" s="6">
        <v>13</v>
      </c>
      <c r="T1491" t="s">
        <v>257</v>
      </c>
      <c r="U1491" t="s">
        <v>54</v>
      </c>
      <c r="V1491" t="s">
        <v>258</v>
      </c>
      <c r="W1491" t="s">
        <v>56</v>
      </c>
      <c r="X1491" s="6"/>
      <c r="Y1491" s="6" t="s">
        <v>117</v>
      </c>
      <c r="Z1491" s="6" t="s">
        <v>58</v>
      </c>
      <c r="AA1491" s="11">
        <v>1</v>
      </c>
      <c r="AJ1491" s="12">
        <f t="shared" si="117"/>
        <v>2.5</v>
      </c>
      <c r="AL1491" s="13">
        <f t="shared" si="118"/>
        <v>1</v>
      </c>
      <c r="AM1491" s="14">
        <v>9.1000000000000004E-3</v>
      </c>
      <c r="AN1491" s="14">
        <v>3</v>
      </c>
      <c r="AO1491" s="13">
        <f t="shared" si="115"/>
        <v>0.14218749999999999</v>
      </c>
      <c r="AQ1491" s="12">
        <f t="shared" si="119"/>
        <v>2.5000000000000001E-2</v>
      </c>
      <c r="AT1491" s="23"/>
    </row>
    <row r="1492" spans="1:46" ht="12.75" customHeight="1" x14ac:dyDescent="0.2">
      <c r="A1492" s="6">
        <v>71</v>
      </c>
      <c r="B1492" s="6">
        <v>5</v>
      </c>
      <c r="C1492" s="7">
        <v>39877</v>
      </c>
      <c r="D1492" s="6" t="s">
        <v>151</v>
      </c>
      <c r="E1492" s="8" t="s">
        <v>299</v>
      </c>
      <c r="F1492" s="9" t="s">
        <v>300</v>
      </c>
      <c r="G1492" s="9" t="s">
        <v>154</v>
      </c>
      <c r="H1492" s="9" t="s">
        <v>155</v>
      </c>
      <c r="I1492" s="6" t="s">
        <v>49</v>
      </c>
      <c r="J1492" s="6">
        <v>1</v>
      </c>
      <c r="K1492" s="6">
        <v>4</v>
      </c>
      <c r="L1492" s="6" t="s">
        <v>167</v>
      </c>
      <c r="M1492" s="6" t="s">
        <v>210</v>
      </c>
      <c r="N1492" s="6"/>
      <c r="O1492" s="6"/>
      <c r="P1492" s="10">
        <v>19</v>
      </c>
      <c r="Q1492" s="10" t="str">
        <f t="shared" si="116"/>
        <v>15-20</v>
      </c>
      <c r="R1492" s="6" t="s">
        <v>159</v>
      </c>
      <c r="S1492" s="6">
        <v>14</v>
      </c>
      <c r="T1492" s="16" t="s">
        <v>301</v>
      </c>
      <c r="U1492" s="6" t="s">
        <v>195</v>
      </c>
      <c r="V1492" s="16" t="s">
        <v>302</v>
      </c>
      <c r="W1492" s="16" t="s">
        <v>56</v>
      </c>
      <c r="X1492" s="6"/>
      <c r="Y1492" s="6" t="s">
        <v>57</v>
      </c>
      <c r="Z1492" s="6" t="s">
        <v>61</v>
      </c>
      <c r="AC1492" s="11">
        <v>1</v>
      </c>
      <c r="AJ1492" s="12">
        <f t="shared" si="117"/>
        <v>15</v>
      </c>
      <c r="AL1492" s="13">
        <f t="shared" si="118"/>
        <v>1</v>
      </c>
      <c r="AM1492" s="14">
        <v>1.37E-2</v>
      </c>
      <c r="AN1492" s="14">
        <v>3.1463000000000001</v>
      </c>
      <c r="AO1492" s="13">
        <f t="shared" si="115"/>
        <v>68.715782364103305</v>
      </c>
      <c r="AQ1492" s="12">
        <f t="shared" si="119"/>
        <v>2.5000000000000001E-2</v>
      </c>
      <c r="AT1492" s="23"/>
    </row>
    <row r="1493" spans="1:46" ht="12.75" customHeight="1" x14ac:dyDescent="0.2">
      <c r="A1493" s="6">
        <v>71</v>
      </c>
      <c r="B1493" s="6">
        <v>5</v>
      </c>
      <c r="C1493" s="7">
        <v>39877</v>
      </c>
      <c r="D1493" s="6" t="s">
        <v>151</v>
      </c>
      <c r="E1493" s="8" t="s">
        <v>299</v>
      </c>
      <c r="F1493" s="9" t="s">
        <v>300</v>
      </c>
      <c r="G1493" s="9" t="s">
        <v>154</v>
      </c>
      <c r="H1493" s="9" t="s">
        <v>155</v>
      </c>
      <c r="I1493" s="6" t="s">
        <v>49</v>
      </c>
      <c r="J1493" s="6">
        <v>1</v>
      </c>
      <c r="K1493" s="6">
        <v>4</v>
      </c>
      <c r="L1493" s="6" t="s">
        <v>167</v>
      </c>
      <c r="M1493" s="6" t="s">
        <v>210</v>
      </c>
      <c r="N1493" s="6"/>
      <c r="O1493" s="6"/>
      <c r="P1493" s="10">
        <v>19</v>
      </c>
      <c r="Q1493" s="10" t="str">
        <f t="shared" si="116"/>
        <v>15-20</v>
      </c>
      <c r="R1493" s="6" t="s">
        <v>159</v>
      </c>
      <c r="S1493" s="6">
        <v>15</v>
      </c>
      <c r="T1493" s="16" t="s">
        <v>303</v>
      </c>
      <c r="U1493" s="6" t="s">
        <v>54</v>
      </c>
      <c r="V1493" s="6" t="s">
        <v>304</v>
      </c>
      <c r="W1493" s="6" t="s">
        <v>305</v>
      </c>
      <c r="X1493" s="6"/>
      <c r="Y1493" s="6" t="s">
        <v>57</v>
      </c>
      <c r="Z1493" s="6" t="s">
        <v>58</v>
      </c>
      <c r="AD1493" s="11">
        <v>1</v>
      </c>
      <c r="AJ1493" s="12">
        <f t="shared" si="117"/>
        <v>25</v>
      </c>
      <c r="AK1493" s="20">
        <f>-0.534+0.865*15</f>
        <v>12.440999999999999</v>
      </c>
      <c r="AL1493" s="13">
        <f t="shared" si="118"/>
        <v>1</v>
      </c>
      <c r="AM1493" s="35">
        <v>0.72599999999999998</v>
      </c>
      <c r="AN1493" s="35">
        <v>1.1539999999999999</v>
      </c>
      <c r="AO1493" s="13">
        <f t="shared" si="115"/>
        <v>29.79609777354537</v>
      </c>
      <c r="AQ1493" s="12">
        <f t="shared" si="119"/>
        <v>2.5000000000000001E-2</v>
      </c>
      <c r="AT1493" s="23"/>
    </row>
    <row r="1494" spans="1:46" ht="12.75" customHeight="1" x14ac:dyDescent="0.2">
      <c r="A1494" s="6">
        <v>72</v>
      </c>
      <c r="B1494" s="6">
        <v>5</v>
      </c>
      <c r="C1494" s="7">
        <v>39877</v>
      </c>
      <c r="D1494" s="6" t="s">
        <v>151</v>
      </c>
      <c r="E1494" s="8" t="s">
        <v>299</v>
      </c>
      <c r="F1494" s="9" t="s">
        <v>300</v>
      </c>
      <c r="G1494" s="9" t="s">
        <v>154</v>
      </c>
      <c r="H1494" s="9" t="s">
        <v>155</v>
      </c>
      <c r="I1494" s="6" t="s">
        <v>49</v>
      </c>
      <c r="J1494" s="6">
        <v>1</v>
      </c>
      <c r="K1494" s="6">
        <v>5</v>
      </c>
      <c r="L1494" s="6" t="s">
        <v>167</v>
      </c>
      <c r="M1494" s="6" t="s">
        <v>210</v>
      </c>
      <c r="N1494" s="6"/>
      <c r="O1494" s="6"/>
      <c r="P1494" s="10">
        <v>19</v>
      </c>
      <c r="Q1494" s="10" t="str">
        <f t="shared" si="116"/>
        <v>15-20</v>
      </c>
      <c r="R1494" s="6" t="s">
        <v>159</v>
      </c>
      <c r="S1494" s="6">
        <v>1</v>
      </c>
      <c r="T1494" t="s">
        <v>53</v>
      </c>
      <c r="U1494" t="s">
        <v>54</v>
      </c>
      <c r="V1494" t="s">
        <v>55</v>
      </c>
      <c r="W1494" t="s">
        <v>56</v>
      </c>
      <c r="X1494" s="6"/>
      <c r="Y1494" s="6" t="s">
        <v>57</v>
      </c>
      <c r="Z1494" s="6" t="s">
        <v>58</v>
      </c>
      <c r="AA1494" s="11">
        <v>3</v>
      </c>
      <c r="AB1494" s="11">
        <v>1</v>
      </c>
      <c r="AJ1494" s="12">
        <f t="shared" si="117"/>
        <v>3.75</v>
      </c>
      <c r="AL1494" s="13">
        <f t="shared" si="118"/>
        <v>4</v>
      </c>
      <c r="AM1494" s="14">
        <v>9.2999999999999992E-3</v>
      </c>
      <c r="AN1494" s="14">
        <v>3.07</v>
      </c>
      <c r="AO1494" s="13">
        <f t="shared" si="115"/>
        <v>0.53797109336041471</v>
      </c>
      <c r="AQ1494" s="12">
        <f t="shared" si="119"/>
        <v>0.1</v>
      </c>
      <c r="AT1494" s="23"/>
    </row>
    <row r="1495" spans="1:46" ht="12.75" customHeight="1" x14ac:dyDescent="0.2">
      <c r="A1495" s="6">
        <v>72</v>
      </c>
      <c r="B1495" s="6">
        <v>5</v>
      </c>
      <c r="C1495" s="7">
        <v>39877</v>
      </c>
      <c r="D1495" s="6" t="s">
        <v>151</v>
      </c>
      <c r="E1495" s="8" t="s">
        <v>299</v>
      </c>
      <c r="F1495" s="9" t="s">
        <v>300</v>
      </c>
      <c r="G1495" s="9" t="s">
        <v>154</v>
      </c>
      <c r="H1495" s="9" t="s">
        <v>155</v>
      </c>
      <c r="I1495" s="6" t="s">
        <v>49</v>
      </c>
      <c r="J1495" s="6">
        <v>1</v>
      </c>
      <c r="K1495" s="6">
        <v>5</v>
      </c>
      <c r="L1495" s="6" t="s">
        <v>167</v>
      </c>
      <c r="M1495" s="6" t="s">
        <v>210</v>
      </c>
      <c r="N1495" s="6"/>
      <c r="O1495" s="6"/>
      <c r="P1495" s="10">
        <v>19</v>
      </c>
      <c r="Q1495" s="10" t="str">
        <f t="shared" si="116"/>
        <v>15-20</v>
      </c>
      <c r="R1495" s="6" t="s">
        <v>159</v>
      </c>
      <c r="S1495" s="6">
        <v>2</v>
      </c>
      <c r="T1495" t="s">
        <v>68</v>
      </c>
      <c r="U1495" t="s">
        <v>69</v>
      </c>
      <c r="V1495" t="s">
        <v>70</v>
      </c>
      <c r="W1495" t="s">
        <v>56</v>
      </c>
      <c r="X1495" s="6"/>
      <c r="Y1495" s="10" t="s">
        <v>57</v>
      </c>
      <c r="Z1495" s="10" t="s">
        <v>61</v>
      </c>
      <c r="AB1495" s="11">
        <v>1</v>
      </c>
      <c r="AJ1495" s="12">
        <f t="shared" si="117"/>
        <v>7.5</v>
      </c>
      <c r="AL1495" s="13">
        <f t="shared" si="118"/>
        <v>1</v>
      </c>
      <c r="AM1495" s="14">
        <v>1.2800000000000001E-2</v>
      </c>
      <c r="AN1495" s="14">
        <v>3.036</v>
      </c>
      <c r="AO1495" s="13">
        <f t="shared" si="115"/>
        <v>5.8062531280003862</v>
      </c>
      <c r="AQ1495" s="12">
        <f t="shared" si="119"/>
        <v>2.5000000000000001E-2</v>
      </c>
      <c r="AT1495" s="23"/>
    </row>
    <row r="1496" spans="1:46" ht="12.75" customHeight="1" x14ac:dyDescent="0.2">
      <c r="A1496" s="6">
        <v>72</v>
      </c>
      <c r="B1496" s="6">
        <v>5</v>
      </c>
      <c r="C1496" s="7">
        <v>39877</v>
      </c>
      <c r="D1496" s="6" t="s">
        <v>151</v>
      </c>
      <c r="E1496" s="8" t="s">
        <v>299</v>
      </c>
      <c r="F1496" s="9" t="s">
        <v>300</v>
      </c>
      <c r="G1496" s="9" t="s">
        <v>154</v>
      </c>
      <c r="H1496" s="9" t="s">
        <v>155</v>
      </c>
      <c r="I1496" s="6" t="s">
        <v>49</v>
      </c>
      <c r="J1496" s="6">
        <v>1</v>
      </c>
      <c r="K1496" s="6">
        <v>5</v>
      </c>
      <c r="L1496" s="6" t="s">
        <v>167</v>
      </c>
      <c r="M1496" s="6" t="s">
        <v>210</v>
      </c>
      <c r="N1496" s="6"/>
      <c r="O1496" s="6"/>
      <c r="P1496" s="10">
        <v>19</v>
      </c>
      <c r="Q1496" s="10" t="str">
        <f t="shared" si="116"/>
        <v>15-20</v>
      </c>
      <c r="R1496" s="6" t="s">
        <v>159</v>
      </c>
      <c r="S1496" s="6">
        <v>3</v>
      </c>
      <c r="T1496" t="s">
        <v>217</v>
      </c>
      <c r="U1496" t="s">
        <v>69</v>
      </c>
      <c r="V1496" t="s">
        <v>70</v>
      </c>
      <c r="W1496" t="s">
        <v>56</v>
      </c>
      <c r="X1496" s="6"/>
      <c r="Y1496" s="6" t="s">
        <v>57</v>
      </c>
      <c r="Z1496" s="6" t="s">
        <v>64</v>
      </c>
      <c r="AD1496" s="11">
        <v>3</v>
      </c>
      <c r="AJ1496" s="12">
        <f t="shared" si="117"/>
        <v>25</v>
      </c>
      <c r="AL1496" s="13">
        <f t="shared" si="118"/>
        <v>3</v>
      </c>
      <c r="AM1496" s="14">
        <v>1.14E-2</v>
      </c>
      <c r="AN1496" s="14">
        <v>3.1280000000000001</v>
      </c>
      <c r="AO1496" s="13">
        <f t="shared" si="115"/>
        <v>268.94359042953022</v>
      </c>
      <c r="AQ1496" s="12">
        <f t="shared" si="119"/>
        <v>7.4999999999999997E-2</v>
      </c>
      <c r="AT1496" s="23"/>
    </row>
    <row r="1497" spans="1:46" ht="12.75" customHeight="1" x14ac:dyDescent="0.2">
      <c r="A1497" s="6">
        <v>72</v>
      </c>
      <c r="B1497" s="6">
        <v>5</v>
      </c>
      <c r="C1497" s="7">
        <v>39877</v>
      </c>
      <c r="D1497" s="6" t="s">
        <v>151</v>
      </c>
      <c r="E1497" s="8" t="s">
        <v>299</v>
      </c>
      <c r="F1497" s="9" t="s">
        <v>300</v>
      </c>
      <c r="G1497" s="9" t="s">
        <v>154</v>
      </c>
      <c r="H1497" s="9" t="s">
        <v>155</v>
      </c>
      <c r="I1497" s="6" t="s">
        <v>49</v>
      </c>
      <c r="J1497" s="6">
        <v>1</v>
      </c>
      <c r="K1497" s="6">
        <v>5</v>
      </c>
      <c r="L1497" s="6" t="s">
        <v>167</v>
      </c>
      <c r="M1497" s="6" t="s">
        <v>210</v>
      </c>
      <c r="N1497" s="6"/>
      <c r="O1497" s="6"/>
      <c r="P1497" s="10">
        <v>19</v>
      </c>
      <c r="Q1497" s="10" t="str">
        <f t="shared" si="116"/>
        <v>15-20</v>
      </c>
      <c r="R1497" s="6" t="s">
        <v>159</v>
      </c>
      <c r="S1497" s="6">
        <v>4</v>
      </c>
      <c r="T1497" t="s">
        <v>130</v>
      </c>
      <c r="U1497" t="s">
        <v>69</v>
      </c>
      <c r="V1497" t="s">
        <v>70</v>
      </c>
      <c r="W1497" t="s">
        <v>56</v>
      </c>
      <c r="X1497" s="6"/>
      <c r="Y1497" s="10" t="s">
        <v>57</v>
      </c>
      <c r="Z1497" s="10" t="s">
        <v>61</v>
      </c>
      <c r="AB1497" s="11">
        <v>1</v>
      </c>
      <c r="AJ1497" s="12">
        <f t="shared" si="117"/>
        <v>7.5</v>
      </c>
      <c r="AL1497" s="13">
        <f t="shared" si="118"/>
        <v>1</v>
      </c>
      <c r="AM1497" s="14">
        <v>1.9400000000000001E-2</v>
      </c>
      <c r="AN1497" s="14">
        <v>2.8527999999999998</v>
      </c>
      <c r="AO1497" s="13">
        <f t="shared" si="115"/>
        <v>6.0838220437352977</v>
      </c>
      <c r="AQ1497" s="12">
        <f t="shared" si="119"/>
        <v>2.5000000000000001E-2</v>
      </c>
      <c r="AS1497" s="17"/>
      <c r="AT1497" s="23"/>
    </row>
    <row r="1498" spans="1:46" ht="12.75" customHeight="1" x14ac:dyDescent="0.2">
      <c r="A1498" s="6">
        <v>72</v>
      </c>
      <c r="B1498" s="6">
        <v>5</v>
      </c>
      <c r="C1498" s="7">
        <v>39877</v>
      </c>
      <c r="D1498" s="6" t="s">
        <v>151</v>
      </c>
      <c r="E1498" s="8" t="s">
        <v>299</v>
      </c>
      <c r="F1498" s="9" t="s">
        <v>300</v>
      </c>
      <c r="G1498" s="9" t="s">
        <v>154</v>
      </c>
      <c r="H1498" s="9" t="s">
        <v>155</v>
      </c>
      <c r="I1498" s="6" t="s">
        <v>49</v>
      </c>
      <c r="J1498" s="6">
        <v>1</v>
      </c>
      <c r="K1498" s="6">
        <v>5</v>
      </c>
      <c r="L1498" s="6" t="s">
        <v>167</v>
      </c>
      <c r="M1498" s="6" t="s">
        <v>210</v>
      </c>
      <c r="N1498" s="6"/>
      <c r="O1498" s="6"/>
      <c r="P1498" s="10">
        <v>19</v>
      </c>
      <c r="Q1498" s="10" t="str">
        <f t="shared" si="116"/>
        <v>15-20</v>
      </c>
      <c r="R1498" s="6" t="s">
        <v>159</v>
      </c>
      <c r="S1498" s="6">
        <v>5</v>
      </c>
      <c r="T1498" t="s">
        <v>62</v>
      </c>
      <c r="U1498" t="s">
        <v>54</v>
      </c>
      <c r="V1498" t="s">
        <v>63</v>
      </c>
      <c r="W1498" t="s">
        <v>56</v>
      </c>
      <c r="X1498" s="6"/>
      <c r="Y1498" s="6" t="s">
        <v>57</v>
      </c>
      <c r="Z1498" s="6" t="s">
        <v>64</v>
      </c>
      <c r="AD1498" s="11">
        <v>1</v>
      </c>
      <c r="AJ1498" s="12">
        <f t="shared" si="117"/>
        <v>25</v>
      </c>
      <c r="AL1498" s="13">
        <f t="shared" si="118"/>
        <v>1</v>
      </c>
      <c r="AM1498" s="13">
        <v>1.32E-2</v>
      </c>
      <c r="AN1498" s="13">
        <v>3.4356</v>
      </c>
      <c r="AO1498" s="13">
        <f t="shared" si="115"/>
        <v>838.1787091827216</v>
      </c>
      <c r="AQ1498" s="12">
        <f t="shared" si="119"/>
        <v>2.5000000000000001E-2</v>
      </c>
      <c r="AT1498" s="23"/>
    </row>
    <row r="1499" spans="1:46" s="22" customFormat="1" ht="12.75" customHeight="1" x14ac:dyDescent="0.2">
      <c r="A1499" s="6">
        <v>72</v>
      </c>
      <c r="B1499" s="6">
        <v>5</v>
      </c>
      <c r="C1499" s="7">
        <v>39877</v>
      </c>
      <c r="D1499" s="6" t="s">
        <v>151</v>
      </c>
      <c r="E1499" s="8" t="s">
        <v>299</v>
      </c>
      <c r="F1499" s="9" t="s">
        <v>300</v>
      </c>
      <c r="G1499" s="9" t="s">
        <v>154</v>
      </c>
      <c r="H1499" s="9" t="s">
        <v>155</v>
      </c>
      <c r="I1499" s="6" t="s">
        <v>49</v>
      </c>
      <c r="J1499" s="6">
        <v>1</v>
      </c>
      <c r="K1499" s="6">
        <v>5</v>
      </c>
      <c r="L1499" s="6" t="s">
        <v>167</v>
      </c>
      <c r="M1499" s="6" t="s">
        <v>210</v>
      </c>
      <c r="N1499" s="6"/>
      <c r="O1499" s="6"/>
      <c r="P1499" s="10">
        <v>19</v>
      </c>
      <c r="Q1499" s="10" t="str">
        <f t="shared" si="116"/>
        <v>15-20</v>
      </c>
      <c r="R1499" s="6" t="s">
        <v>159</v>
      </c>
      <c r="S1499" s="6">
        <v>6</v>
      </c>
      <c r="T1499" s="6" t="s">
        <v>128</v>
      </c>
      <c r="U1499" t="s">
        <v>54</v>
      </c>
      <c r="V1499" t="s">
        <v>55</v>
      </c>
      <c r="W1499" t="s">
        <v>56</v>
      </c>
      <c r="X1499" s="6"/>
      <c r="Y1499" s="10" t="s">
        <v>57</v>
      </c>
      <c r="Z1499" s="10" t="s">
        <v>61</v>
      </c>
      <c r="AA1499" s="30"/>
      <c r="AB1499" s="11">
        <v>1</v>
      </c>
      <c r="AC1499" s="11"/>
      <c r="AD1499" s="11"/>
      <c r="AE1499" s="11"/>
      <c r="AF1499" s="11"/>
      <c r="AG1499" s="11"/>
      <c r="AH1499" s="11"/>
      <c r="AI1499" s="11"/>
      <c r="AJ1499" s="12">
        <f t="shared" si="117"/>
        <v>7.5</v>
      </c>
      <c r="AK1499" s="12"/>
      <c r="AL1499" s="13">
        <f t="shared" si="118"/>
        <v>1</v>
      </c>
      <c r="AM1499" s="14">
        <v>1.1900000000000001E-2</v>
      </c>
      <c r="AN1499" s="14">
        <v>3.093</v>
      </c>
      <c r="AO1499" s="13">
        <f t="shared" si="115"/>
        <v>6.0549623783886855</v>
      </c>
      <c r="AP1499" s="13"/>
      <c r="AQ1499" s="12">
        <f t="shared" si="119"/>
        <v>2.5000000000000001E-2</v>
      </c>
      <c r="AR1499" s="12"/>
      <c r="AS1499" s="12"/>
      <c r="AT1499" s="23"/>
    </row>
    <row r="1500" spans="1:46" ht="12.75" customHeight="1" x14ac:dyDescent="0.2">
      <c r="A1500" s="6">
        <v>72</v>
      </c>
      <c r="B1500" s="6">
        <v>5</v>
      </c>
      <c r="C1500" s="7">
        <v>39877</v>
      </c>
      <c r="D1500" s="6" t="s">
        <v>151</v>
      </c>
      <c r="E1500" s="8" t="s">
        <v>299</v>
      </c>
      <c r="F1500" s="9" t="s">
        <v>300</v>
      </c>
      <c r="G1500" s="9" t="s">
        <v>154</v>
      </c>
      <c r="H1500" s="9" t="s">
        <v>155</v>
      </c>
      <c r="I1500" s="6" t="s">
        <v>49</v>
      </c>
      <c r="J1500" s="6">
        <v>1</v>
      </c>
      <c r="K1500" s="6">
        <v>5</v>
      </c>
      <c r="L1500" s="6" t="s">
        <v>167</v>
      </c>
      <c r="M1500" s="6" t="s">
        <v>210</v>
      </c>
      <c r="N1500" s="6"/>
      <c r="O1500" s="6"/>
      <c r="P1500" s="10">
        <v>19</v>
      </c>
      <c r="Q1500" s="10" t="str">
        <f t="shared" si="116"/>
        <v>15-20</v>
      </c>
      <c r="R1500" s="6" t="s">
        <v>159</v>
      </c>
      <c r="S1500" s="6">
        <v>7</v>
      </c>
      <c r="T1500" t="s">
        <v>83</v>
      </c>
      <c r="U1500" t="s">
        <v>69</v>
      </c>
      <c r="V1500" t="s">
        <v>84</v>
      </c>
      <c r="W1500" t="s">
        <v>56</v>
      </c>
      <c r="X1500" s="6"/>
      <c r="Y1500" s="10" t="s">
        <v>77</v>
      </c>
      <c r="Z1500" s="10" t="s">
        <v>64</v>
      </c>
      <c r="AC1500" s="11">
        <v>1</v>
      </c>
      <c r="AJ1500" s="12">
        <f t="shared" si="117"/>
        <v>15</v>
      </c>
      <c r="AK1500">
        <f>1.77+0.78*AJ1500</f>
        <v>13.47</v>
      </c>
      <c r="AL1500" s="13">
        <f t="shared" si="118"/>
        <v>1</v>
      </c>
      <c r="AM1500" s="14">
        <v>4.0500000000000001E-2</v>
      </c>
      <c r="AN1500" s="14">
        <v>2.718</v>
      </c>
      <c r="AO1500" s="13">
        <f t="shared" si="115"/>
        <v>63.689973080974262</v>
      </c>
      <c r="AQ1500" s="12">
        <f t="shared" si="119"/>
        <v>2.5000000000000001E-2</v>
      </c>
      <c r="AT1500" s="23"/>
    </row>
    <row r="1501" spans="1:46" ht="12.75" customHeight="1" x14ac:dyDescent="0.2">
      <c r="A1501" s="6">
        <v>207</v>
      </c>
      <c r="B1501" s="6">
        <v>4</v>
      </c>
      <c r="C1501" s="7">
        <v>39877</v>
      </c>
      <c r="D1501" s="6" t="s">
        <v>151</v>
      </c>
      <c r="E1501" s="8" t="s">
        <v>299</v>
      </c>
      <c r="F1501" s="9" t="s">
        <v>300</v>
      </c>
      <c r="G1501" s="9" t="s">
        <v>154</v>
      </c>
      <c r="H1501" s="9" t="s">
        <v>155</v>
      </c>
      <c r="I1501" s="6" t="s">
        <v>100</v>
      </c>
      <c r="J1501" s="6">
        <v>1</v>
      </c>
      <c r="K1501" s="6">
        <v>1</v>
      </c>
      <c r="L1501" s="6" t="s">
        <v>167</v>
      </c>
      <c r="M1501" s="6" t="s">
        <v>210</v>
      </c>
      <c r="N1501" s="6"/>
      <c r="O1501" s="6"/>
      <c r="P1501" s="10">
        <v>20</v>
      </c>
      <c r="Q1501" s="10" t="str">
        <f t="shared" si="116"/>
        <v>15-20</v>
      </c>
      <c r="R1501" s="6" t="s">
        <v>159</v>
      </c>
      <c r="S1501" s="6">
        <v>1</v>
      </c>
      <c r="T1501" t="s">
        <v>62</v>
      </c>
      <c r="U1501" t="s">
        <v>54</v>
      </c>
      <c r="V1501" t="s">
        <v>63</v>
      </c>
      <c r="W1501" t="s">
        <v>56</v>
      </c>
      <c r="X1501" s="6"/>
      <c r="Y1501" s="6" t="s">
        <v>57</v>
      </c>
      <c r="Z1501" s="6" t="s">
        <v>64</v>
      </c>
      <c r="AC1501" s="11">
        <v>19</v>
      </c>
      <c r="AJ1501" s="12">
        <f t="shared" si="117"/>
        <v>15</v>
      </c>
      <c r="AL1501" s="13">
        <f t="shared" si="118"/>
        <v>19</v>
      </c>
      <c r="AM1501" s="13">
        <v>1.32E-2</v>
      </c>
      <c r="AN1501" s="13">
        <v>3.4356</v>
      </c>
      <c r="AO1501" s="13">
        <f t="shared" si="115"/>
        <v>144.92825422467968</v>
      </c>
      <c r="AQ1501" s="12">
        <f t="shared" si="119"/>
        <v>0.47499999999999998</v>
      </c>
      <c r="AS1501" s="12" t="s">
        <v>306</v>
      </c>
    </row>
    <row r="1502" spans="1:46" ht="12.75" customHeight="1" x14ac:dyDescent="0.2">
      <c r="A1502" s="6">
        <v>207</v>
      </c>
      <c r="B1502" s="6">
        <v>4</v>
      </c>
      <c r="C1502" s="7">
        <v>39877</v>
      </c>
      <c r="D1502" s="6" t="s">
        <v>151</v>
      </c>
      <c r="E1502" s="8" t="s">
        <v>299</v>
      </c>
      <c r="F1502" s="9" t="s">
        <v>300</v>
      </c>
      <c r="G1502" s="9" t="s">
        <v>154</v>
      </c>
      <c r="H1502" s="9" t="s">
        <v>155</v>
      </c>
      <c r="I1502" s="6" t="s">
        <v>100</v>
      </c>
      <c r="J1502" s="6">
        <v>1</v>
      </c>
      <c r="K1502" s="6">
        <v>1</v>
      </c>
      <c r="L1502" s="6" t="s">
        <v>167</v>
      </c>
      <c r="M1502" s="6" t="s">
        <v>210</v>
      </c>
      <c r="N1502" s="6"/>
      <c r="O1502" s="6"/>
      <c r="P1502" s="10">
        <v>20</v>
      </c>
      <c r="Q1502" s="10" t="str">
        <f t="shared" si="116"/>
        <v>15-20</v>
      </c>
      <c r="R1502" s="6" t="s">
        <v>159</v>
      </c>
      <c r="S1502" s="6">
        <v>2</v>
      </c>
      <c r="T1502" t="s">
        <v>217</v>
      </c>
      <c r="U1502" t="s">
        <v>69</v>
      </c>
      <c r="V1502" t="s">
        <v>70</v>
      </c>
      <c r="W1502" t="s">
        <v>56</v>
      </c>
      <c r="X1502" s="6"/>
      <c r="Y1502" s="6" t="s">
        <v>57</v>
      </c>
      <c r="Z1502" s="6" t="s">
        <v>64</v>
      </c>
      <c r="AA1502" s="11">
        <v>1</v>
      </c>
      <c r="AC1502" s="11">
        <v>1</v>
      </c>
      <c r="AJ1502" s="12">
        <f t="shared" si="117"/>
        <v>8.75</v>
      </c>
      <c r="AL1502" s="13">
        <f t="shared" si="118"/>
        <v>2</v>
      </c>
      <c r="AM1502" s="14">
        <v>1.14E-2</v>
      </c>
      <c r="AN1502" s="14">
        <v>3.1280000000000001</v>
      </c>
      <c r="AO1502" s="13">
        <f t="shared" si="115"/>
        <v>10.081056323736403</v>
      </c>
      <c r="AQ1502" s="12">
        <f t="shared" si="119"/>
        <v>0.05</v>
      </c>
    </row>
    <row r="1503" spans="1:46" ht="12.75" customHeight="1" x14ac:dyDescent="0.2">
      <c r="A1503" s="6">
        <v>207</v>
      </c>
      <c r="B1503" s="6">
        <v>4</v>
      </c>
      <c r="C1503" s="7">
        <v>39877</v>
      </c>
      <c r="D1503" s="6" t="s">
        <v>151</v>
      </c>
      <c r="E1503" s="8" t="s">
        <v>299</v>
      </c>
      <c r="F1503" s="9" t="s">
        <v>300</v>
      </c>
      <c r="G1503" s="9" t="s">
        <v>154</v>
      </c>
      <c r="H1503" s="9" t="s">
        <v>155</v>
      </c>
      <c r="I1503" s="6" t="s">
        <v>100</v>
      </c>
      <c r="J1503" s="6">
        <v>1</v>
      </c>
      <c r="K1503" s="6">
        <v>1</v>
      </c>
      <c r="L1503" s="6" t="s">
        <v>167</v>
      </c>
      <c r="M1503" s="6" t="s">
        <v>210</v>
      </c>
      <c r="N1503" s="6"/>
      <c r="O1503" s="6"/>
      <c r="P1503" s="10">
        <v>20</v>
      </c>
      <c r="Q1503" s="10" t="str">
        <f t="shared" si="116"/>
        <v>15-20</v>
      </c>
      <c r="R1503" s="6" t="s">
        <v>159</v>
      </c>
      <c r="S1503" s="6">
        <v>3</v>
      </c>
      <c r="T1503" s="16" t="s">
        <v>71</v>
      </c>
      <c r="U1503" s="6" t="s">
        <v>72</v>
      </c>
      <c r="V1503" s="16" t="s">
        <v>73</v>
      </c>
      <c r="W1503" s="16" t="s">
        <v>56</v>
      </c>
      <c r="X1503" s="6"/>
      <c r="Y1503" s="6" t="s">
        <v>57</v>
      </c>
      <c r="Z1503" s="6" t="s">
        <v>61</v>
      </c>
      <c r="AB1503" s="11">
        <v>3</v>
      </c>
      <c r="AJ1503" s="12">
        <f t="shared" si="117"/>
        <v>7.5</v>
      </c>
      <c r="AL1503" s="13">
        <f t="shared" si="118"/>
        <v>3</v>
      </c>
      <c r="AM1503" s="14">
        <v>2.5100000000000001E-2</v>
      </c>
      <c r="AN1503" s="14">
        <v>3.0760000000000001</v>
      </c>
      <c r="AO1503" s="13">
        <f t="shared" si="115"/>
        <v>12.341335752240466</v>
      </c>
      <c r="AQ1503" s="12">
        <f t="shared" si="119"/>
        <v>7.4999999999999997E-2</v>
      </c>
    </row>
    <row r="1504" spans="1:46" ht="12.75" customHeight="1" x14ac:dyDescent="0.2">
      <c r="A1504" s="6">
        <v>207</v>
      </c>
      <c r="B1504" s="6">
        <v>4</v>
      </c>
      <c r="C1504" s="7">
        <v>39877</v>
      </c>
      <c r="D1504" s="6" t="s">
        <v>151</v>
      </c>
      <c r="E1504" s="8" t="s">
        <v>299</v>
      </c>
      <c r="F1504" s="9" t="s">
        <v>300</v>
      </c>
      <c r="G1504" s="9" t="s">
        <v>154</v>
      </c>
      <c r="H1504" s="9" t="s">
        <v>155</v>
      </c>
      <c r="I1504" s="6" t="s">
        <v>100</v>
      </c>
      <c r="J1504" s="6">
        <v>1</v>
      </c>
      <c r="K1504" s="6">
        <v>1</v>
      </c>
      <c r="L1504" s="6" t="s">
        <v>167</v>
      </c>
      <c r="M1504" s="6" t="s">
        <v>210</v>
      </c>
      <c r="N1504" s="6"/>
      <c r="O1504" s="6"/>
      <c r="P1504" s="10">
        <v>20</v>
      </c>
      <c r="Q1504" s="10" t="str">
        <f t="shared" si="116"/>
        <v>15-20</v>
      </c>
      <c r="R1504" s="6" t="s">
        <v>159</v>
      </c>
      <c r="S1504" s="6">
        <v>4</v>
      </c>
      <c r="T1504" t="s">
        <v>118</v>
      </c>
      <c r="U1504" t="s">
        <v>66</v>
      </c>
      <c r="V1504" t="s">
        <v>119</v>
      </c>
      <c r="W1504" t="s">
        <v>56</v>
      </c>
      <c r="X1504" s="6"/>
      <c r="Y1504" s="6" t="s">
        <v>57</v>
      </c>
      <c r="Z1504" s="6" t="s">
        <v>61</v>
      </c>
      <c r="AC1504" s="11">
        <v>2</v>
      </c>
      <c r="AJ1504" s="12">
        <f t="shared" si="117"/>
        <v>15</v>
      </c>
      <c r="AK1504" s="24">
        <f>AJ1504/1.1</f>
        <v>13.636363636363635</v>
      </c>
      <c r="AL1504" s="13">
        <f t="shared" si="118"/>
        <v>2</v>
      </c>
      <c r="AM1504" s="14">
        <v>2.3599999999999999E-2</v>
      </c>
      <c r="AN1504" s="14">
        <v>2.9750000000000001</v>
      </c>
      <c r="AO1504" s="13">
        <f t="shared" si="115"/>
        <v>74.436080804008085</v>
      </c>
      <c r="AQ1504" s="12">
        <f t="shared" si="119"/>
        <v>0.05</v>
      </c>
    </row>
    <row r="1505" spans="1:46" ht="12.75" customHeight="1" x14ac:dyDescent="0.2">
      <c r="A1505" s="6">
        <v>207</v>
      </c>
      <c r="B1505" s="6">
        <v>4</v>
      </c>
      <c r="C1505" s="7">
        <v>39877</v>
      </c>
      <c r="D1505" s="6" t="s">
        <v>151</v>
      </c>
      <c r="E1505" s="8" t="s">
        <v>299</v>
      </c>
      <c r="F1505" s="9" t="s">
        <v>300</v>
      </c>
      <c r="G1505" s="9" t="s">
        <v>154</v>
      </c>
      <c r="H1505" s="9" t="s">
        <v>155</v>
      </c>
      <c r="I1505" s="6" t="s">
        <v>100</v>
      </c>
      <c r="J1505" s="6">
        <v>1</v>
      </c>
      <c r="K1505" s="6">
        <v>1</v>
      </c>
      <c r="L1505" s="6" t="s">
        <v>167</v>
      </c>
      <c r="M1505" s="6" t="s">
        <v>210</v>
      </c>
      <c r="N1505" s="6"/>
      <c r="O1505" s="6"/>
      <c r="P1505" s="10">
        <v>20</v>
      </c>
      <c r="Q1505" s="10" t="str">
        <f t="shared" si="116"/>
        <v>15-20</v>
      </c>
      <c r="R1505" s="6" t="s">
        <v>159</v>
      </c>
      <c r="S1505" s="6">
        <v>5</v>
      </c>
      <c r="T1505" t="s">
        <v>139</v>
      </c>
      <c r="U1505" t="s">
        <v>54</v>
      </c>
      <c r="V1505" t="s">
        <v>63</v>
      </c>
      <c r="W1505" t="s">
        <v>56</v>
      </c>
      <c r="X1505" s="6"/>
      <c r="Y1505" s="6" t="s">
        <v>57</v>
      </c>
      <c r="Z1505" s="6" t="s">
        <v>58</v>
      </c>
      <c r="AC1505" s="11">
        <v>1</v>
      </c>
      <c r="AJ1505" s="12">
        <f t="shared" si="117"/>
        <v>15</v>
      </c>
      <c r="AK1505">
        <f>AJ1505/1.15476</f>
        <v>12.9897121479788</v>
      </c>
      <c r="AL1505" s="13">
        <f t="shared" si="118"/>
        <v>1</v>
      </c>
      <c r="AM1505" s="14">
        <v>3.9E-2</v>
      </c>
      <c r="AN1505" s="14">
        <v>2.91</v>
      </c>
      <c r="AO1505" s="13">
        <f t="shared" si="115"/>
        <v>103.15497327409354</v>
      </c>
      <c r="AQ1505" s="12">
        <f t="shared" si="119"/>
        <v>2.5000000000000001E-2</v>
      </c>
    </row>
    <row r="1506" spans="1:46" ht="12.75" customHeight="1" x14ac:dyDescent="0.2">
      <c r="A1506" s="6">
        <v>207</v>
      </c>
      <c r="B1506" s="6">
        <v>4</v>
      </c>
      <c r="C1506" s="7">
        <v>39877</v>
      </c>
      <c r="D1506" s="6" t="s">
        <v>151</v>
      </c>
      <c r="E1506" s="8" t="s">
        <v>299</v>
      </c>
      <c r="F1506" s="9" t="s">
        <v>300</v>
      </c>
      <c r="G1506" s="9" t="s">
        <v>154</v>
      </c>
      <c r="H1506" s="9" t="s">
        <v>155</v>
      </c>
      <c r="I1506" s="6" t="s">
        <v>100</v>
      </c>
      <c r="J1506" s="6">
        <v>1</v>
      </c>
      <c r="K1506" s="6">
        <v>1</v>
      </c>
      <c r="L1506" s="6" t="s">
        <v>167</v>
      </c>
      <c r="M1506" s="6" t="s">
        <v>210</v>
      </c>
      <c r="N1506" s="6"/>
      <c r="O1506" s="6"/>
      <c r="P1506" s="10">
        <v>20</v>
      </c>
      <c r="Q1506" s="10" t="str">
        <f t="shared" si="116"/>
        <v>15-20</v>
      </c>
      <c r="R1506" s="6" t="s">
        <v>159</v>
      </c>
      <c r="S1506" s="6">
        <v>6</v>
      </c>
      <c r="T1506" t="s">
        <v>121</v>
      </c>
      <c r="U1506" t="s">
        <v>54</v>
      </c>
      <c r="V1506" t="s">
        <v>55</v>
      </c>
      <c r="W1506" t="s">
        <v>56</v>
      </c>
      <c r="X1506" s="6"/>
      <c r="Y1506" s="6" t="s">
        <v>57</v>
      </c>
      <c r="Z1506" s="6" t="s">
        <v>58</v>
      </c>
      <c r="AD1506" s="11">
        <v>2</v>
      </c>
      <c r="AJ1506" s="12">
        <f t="shared" si="117"/>
        <v>25</v>
      </c>
      <c r="AK1506">
        <f>AJ1506/1.08175</f>
        <v>23.110700254217704</v>
      </c>
      <c r="AL1506" s="13">
        <f t="shared" si="118"/>
        <v>2</v>
      </c>
      <c r="AM1506" s="14">
        <v>1.4500000000000001E-2</v>
      </c>
      <c r="AN1506" s="14">
        <v>3.0529999999999999</v>
      </c>
      <c r="AO1506" s="13">
        <f t="shared" si="115"/>
        <v>268.70691861578308</v>
      </c>
      <c r="AQ1506" s="12">
        <f t="shared" si="119"/>
        <v>0.05</v>
      </c>
    </row>
    <row r="1507" spans="1:46" ht="12.75" customHeight="1" x14ac:dyDescent="0.2">
      <c r="A1507" s="6">
        <v>207</v>
      </c>
      <c r="B1507" s="6">
        <v>4</v>
      </c>
      <c r="C1507" s="7">
        <v>39877</v>
      </c>
      <c r="D1507" s="6" t="s">
        <v>151</v>
      </c>
      <c r="E1507" s="8" t="s">
        <v>299</v>
      </c>
      <c r="F1507" s="9" t="s">
        <v>300</v>
      </c>
      <c r="G1507" s="9" t="s">
        <v>154</v>
      </c>
      <c r="H1507" s="9" t="s">
        <v>155</v>
      </c>
      <c r="I1507" s="6" t="s">
        <v>100</v>
      </c>
      <c r="J1507" s="6">
        <v>1</v>
      </c>
      <c r="K1507" s="6">
        <v>1</v>
      </c>
      <c r="L1507" s="6" t="s">
        <v>167</v>
      </c>
      <c r="M1507" s="6" t="s">
        <v>210</v>
      </c>
      <c r="N1507" s="6"/>
      <c r="O1507" s="6"/>
      <c r="P1507" s="10">
        <v>20</v>
      </c>
      <c r="Q1507" s="10" t="str">
        <f t="shared" si="116"/>
        <v>15-20</v>
      </c>
      <c r="R1507" s="6" t="s">
        <v>159</v>
      </c>
      <c r="S1507" s="6">
        <v>7</v>
      </c>
      <c r="T1507" s="19" t="s">
        <v>93</v>
      </c>
      <c r="U1507" s="6" t="s">
        <v>54</v>
      </c>
      <c r="V1507" s="6" t="s">
        <v>94</v>
      </c>
      <c r="W1507" s="6" t="s">
        <v>95</v>
      </c>
      <c r="X1507" s="6"/>
      <c r="Y1507" s="6" t="s">
        <v>57</v>
      </c>
      <c r="Z1507" s="6" t="s">
        <v>58</v>
      </c>
      <c r="AD1507" s="11">
        <v>4</v>
      </c>
      <c r="AJ1507" s="12">
        <f t="shared" si="117"/>
        <v>25</v>
      </c>
      <c r="AL1507" s="13">
        <f t="shared" si="118"/>
        <v>4</v>
      </c>
      <c r="AM1507" s="14">
        <v>7.9000000000000008E-3</v>
      </c>
      <c r="AN1507" s="14">
        <v>3.0760000000000001</v>
      </c>
      <c r="AO1507" s="13">
        <f t="shared" si="115"/>
        <v>157.64875958225977</v>
      </c>
      <c r="AQ1507" s="12">
        <f t="shared" si="119"/>
        <v>0.1</v>
      </c>
    </row>
    <row r="1508" spans="1:46" ht="12.75" customHeight="1" x14ac:dyDescent="0.2">
      <c r="A1508" s="6">
        <v>207</v>
      </c>
      <c r="B1508" s="6">
        <v>4</v>
      </c>
      <c r="C1508" s="7">
        <v>39877</v>
      </c>
      <c r="D1508" s="6" t="s">
        <v>151</v>
      </c>
      <c r="E1508" s="8" t="s">
        <v>299</v>
      </c>
      <c r="F1508" s="9" t="s">
        <v>300</v>
      </c>
      <c r="G1508" s="9" t="s">
        <v>154</v>
      </c>
      <c r="H1508" s="9" t="s">
        <v>155</v>
      </c>
      <c r="I1508" s="6" t="s">
        <v>100</v>
      </c>
      <c r="J1508" s="6">
        <v>1</v>
      </c>
      <c r="K1508" s="6">
        <v>1</v>
      </c>
      <c r="L1508" s="6" t="s">
        <v>167</v>
      </c>
      <c r="M1508" s="6" t="s">
        <v>210</v>
      </c>
      <c r="N1508" s="6"/>
      <c r="O1508" s="6"/>
      <c r="P1508" s="10">
        <v>20</v>
      </c>
      <c r="Q1508" s="10" t="str">
        <f t="shared" si="116"/>
        <v>15-20</v>
      </c>
      <c r="R1508" s="6" t="s">
        <v>159</v>
      </c>
      <c r="S1508" s="6">
        <v>8</v>
      </c>
      <c r="T1508" t="s">
        <v>231</v>
      </c>
      <c r="U1508" t="s">
        <v>54</v>
      </c>
      <c r="V1508" t="s">
        <v>94</v>
      </c>
      <c r="W1508" t="s">
        <v>95</v>
      </c>
      <c r="X1508" s="6"/>
      <c r="Y1508" s="6" t="s">
        <v>57</v>
      </c>
      <c r="Z1508" s="6" t="s">
        <v>61</v>
      </c>
      <c r="AC1508" s="11">
        <v>2</v>
      </c>
      <c r="AJ1508" s="12">
        <f t="shared" si="117"/>
        <v>15</v>
      </c>
      <c r="AK1508">
        <f>0.812715*AJ1508</f>
        <v>12.190724999999999</v>
      </c>
      <c r="AL1508" s="13">
        <f t="shared" si="118"/>
        <v>2</v>
      </c>
      <c r="AM1508" s="14">
        <v>0.111</v>
      </c>
      <c r="AN1508" s="14">
        <v>2.72</v>
      </c>
      <c r="AO1508" s="13">
        <f t="shared" si="115"/>
        <v>175.50569092937931</v>
      </c>
      <c r="AQ1508" s="12">
        <f t="shared" si="119"/>
        <v>0.05</v>
      </c>
    </row>
    <row r="1509" spans="1:46" ht="12.75" customHeight="1" x14ac:dyDescent="0.2">
      <c r="A1509" s="6">
        <v>207</v>
      </c>
      <c r="B1509" s="6">
        <v>4</v>
      </c>
      <c r="C1509" s="7">
        <v>39877</v>
      </c>
      <c r="D1509" s="6" t="s">
        <v>151</v>
      </c>
      <c r="E1509" s="8" t="s">
        <v>299</v>
      </c>
      <c r="F1509" s="9" t="s">
        <v>300</v>
      </c>
      <c r="G1509" s="9" t="s">
        <v>154</v>
      </c>
      <c r="H1509" s="9" t="s">
        <v>155</v>
      </c>
      <c r="I1509" s="6" t="s">
        <v>100</v>
      </c>
      <c r="J1509" s="6">
        <v>1</v>
      </c>
      <c r="K1509" s="6">
        <v>1</v>
      </c>
      <c r="L1509" s="6" t="s">
        <v>167</v>
      </c>
      <c r="M1509" s="6" t="s">
        <v>210</v>
      </c>
      <c r="N1509" s="6"/>
      <c r="O1509" s="6"/>
      <c r="P1509" s="10">
        <v>20</v>
      </c>
      <c r="Q1509" s="10" t="str">
        <f t="shared" si="116"/>
        <v>15-20</v>
      </c>
      <c r="R1509" s="6" t="s">
        <v>159</v>
      </c>
      <c r="S1509" s="6">
        <v>9</v>
      </c>
      <c r="T1509" t="s">
        <v>53</v>
      </c>
      <c r="U1509" t="s">
        <v>54</v>
      </c>
      <c r="V1509" t="s">
        <v>55</v>
      </c>
      <c r="W1509" t="s">
        <v>56</v>
      </c>
      <c r="X1509" s="6"/>
      <c r="Y1509" s="6" t="s">
        <v>57</v>
      </c>
      <c r="Z1509" s="6" t="s">
        <v>58</v>
      </c>
      <c r="AC1509" s="11">
        <v>1</v>
      </c>
      <c r="AJ1509" s="12">
        <f t="shared" si="117"/>
        <v>15</v>
      </c>
      <c r="AL1509" s="13">
        <f t="shared" si="118"/>
        <v>1</v>
      </c>
      <c r="AM1509" s="14">
        <v>9.2999999999999992E-3</v>
      </c>
      <c r="AN1509" s="14">
        <v>3.07</v>
      </c>
      <c r="AO1509" s="13">
        <f t="shared" si="115"/>
        <v>37.938758397924737</v>
      </c>
      <c r="AQ1509" s="12">
        <f t="shared" si="119"/>
        <v>2.5000000000000001E-2</v>
      </c>
    </row>
    <row r="1510" spans="1:46" ht="12.75" customHeight="1" x14ac:dyDescent="0.2">
      <c r="A1510" s="6">
        <v>207</v>
      </c>
      <c r="B1510" s="6">
        <v>4</v>
      </c>
      <c r="C1510" s="7">
        <v>39877</v>
      </c>
      <c r="D1510" s="6" t="s">
        <v>151</v>
      </c>
      <c r="E1510" s="8" t="s">
        <v>299</v>
      </c>
      <c r="F1510" s="9" t="s">
        <v>300</v>
      </c>
      <c r="G1510" s="9" t="s">
        <v>154</v>
      </c>
      <c r="H1510" s="9" t="s">
        <v>155</v>
      </c>
      <c r="I1510" s="6" t="s">
        <v>100</v>
      </c>
      <c r="J1510" s="6">
        <v>1</v>
      </c>
      <c r="K1510" s="6">
        <v>1</v>
      </c>
      <c r="L1510" s="6" t="s">
        <v>167</v>
      </c>
      <c r="M1510" s="6" t="s">
        <v>210</v>
      </c>
      <c r="N1510" s="6"/>
      <c r="O1510" s="6"/>
      <c r="P1510" s="10">
        <v>20</v>
      </c>
      <c r="Q1510" s="10" t="str">
        <f t="shared" si="116"/>
        <v>15-20</v>
      </c>
      <c r="R1510" s="6" t="s">
        <v>159</v>
      </c>
      <c r="S1510" s="6">
        <v>10</v>
      </c>
      <c r="T1510" t="s">
        <v>130</v>
      </c>
      <c r="U1510" t="s">
        <v>69</v>
      </c>
      <c r="V1510" t="s">
        <v>70</v>
      </c>
      <c r="W1510" t="s">
        <v>56</v>
      </c>
      <c r="X1510" s="6"/>
      <c r="Y1510" s="10" t="s">
        <v>57</v>
      </c>
      <c r="Z1510" s="10" t="s">
        <v>61</v>
      </c>
      <c r="AB1510" s="11">
        <v>4</v>
      </c>
      <c r="AJ1510" s="12">
        <f t="shared" si="117"/>
        <v>7.5</v>
      </c>
      <c r="AL1510" s="13">
        <f t="shared" si="118"/>
        <v>4</v>
      </c>
      <c r="AM1510" s="14">
        <v>1.9400000000000001E-2</v>
      </c>
      <c r="AN1510" s="14">
        <v>2.8527999999999998</v>
      </c>
      <c r="AO1510" s="13">
        <f t="shared" ref="AO1510:AO1573" si="120">AM1510*(AJ1510^AN1510)</f>
        <v>6.0838220437352977</v>
      </c>
      <c r="AQ1510" s="12">
        <f t="shared" si="119"/>
        <v>0.1</v>
      </c>
    </row>
    <row r="1511" spans="1:46" ht="12.75" customHeight="1" x14ac:dyDescent="0.2">
      <c r="A1511" s="6">
        <v>207</v>
      </c>
      <c r="B1511" s="6">
        <v>4</v>
      </c>
      <c r="C1511" s="7">
        <v>39877</v>
      </c>
      <c r="D1511" s="6" t="s">
        <v>151</v>
      </c>
      <c r="E1511" s="8" t="s">
        <v>299</v>
      </c>
      <c r="F1511" s="9" t="s">
        <v>300</v>
      </c>
      <c r="G1511" s="9" t="s">
        <v>154</v>
      </c>
      <c r="H1511" s="9" t="s">
        <v>155</v>
      </c>
      <c r="I1511" s="6" t="s">
        <v>100</v>
      </c>
      <c r="J1511" s="6">
        <v>1</v>
      </c>
      <c r="K1511" s="6">
        <v>1</v>
      </c>
      <c r="L1511" s="6" t="s">
        <v>167</v>
      </c>
      <c r="M1511" s="6" t="s">
        <v>210</v>
      </c>
      <c r="N1511" s="6"/>
      <c r="O1511" s="6"/>
      <c r="P1511" s="10">
        <v>20</v>
      </c>
      <c r="Q1511" s="10" t="str">
        <f t="shared" si="116"/>
        <v>15-20</v>
      </c>
      <c r="R1511" s="6" t="s">
        <v>159</v>
      </c>
      <c r="S1511" s="6">
        <v>11</v>
      </c>
      <c r="T1511" t="s">
        <v>106</v>
      </c>
      <c r="U1511" t="s">
        <v>54</v>
      </c>
      <c r="V1511" t="s">
        <v>107</v>
      </c>
      <c r="W1511" t="s">
        <v>56</v>
      </c>
      <c r="X1511" s="6"/>
      <c r="Y1511" s="6" t="s">
        <v>57</v>
      </c>
      <c r="Z1511" s="6" t="s">
        <v>61</v>
      </c>
      <c r="AA1511" s="11">
        <v>1</v>
      </c>
      <c r="AJ1511" s="12">
        <f t="shared" si="117"/>
        <v>2.5</v>
      </c>
      <c r="AL1511" s="13">
        <f t="shared" si="118"/>
        <v>1</v>
      </c>
      <c r="AM1511" s="14">
        <v>2.1299999999999999E-2</v>
      </c>
      <c r="AN1511" s="14">
        <v>2.8235000000000001</v>
      </c>
      <c r="AO1511" s="13">
        <f t="shared" si="120"/>
        <v>0.28311522044385118</v>
      </c>
      <c r="AQ1511" s="12">
        <f t="shared" si="119"/>
        <v>2.5000000000000001E-2</v>
      </c>
    </row>
    <row r="1512" spans="1:46" ht="12.75" customHeight="1" x14ac:dyDescent="0.2">
      <c r="A1512" s="6">
        <v>207</v>
      </c>
      <c r="B1512" s="6">
        <v>4</v>
      </c>
      <c r="C1512" s="7">
        <v>39877</v>
      </c>
      <c r="D1512" s="6" t="s">
        <v>151</v>
      </c>
      <c r="E1512" s="8" t="s">
        <v>299</v>
      </c>
      <c r="F1512" s="9" t="s">
        <v>300</v>
      </c>
      <c r="G1512" s="9" t="s">
        <v>154</v>
      </c>
      <c r="H1512" s="9" t="s">
        <v>155</v>
      </c>
      <c r="I1512" s="6" t="s">
        <v>100</v>
      </c>
      <c r="J1512" s="6">
        <v>1</v>
      </c>
      <c r="K1512" s="6">
        <v>1</v>
      </c>
      <c r="L1512" s="6" t="s">
        <v>167</v>
      </c>
      <c r="M1512" s="6" t="s">
        <v>210</v>
      </c>
      <c r="N1512" s="6"/>
      <c r="O1512" s="6"/>
      <c r="P1512" s="10">
        <v>20</v>
      </c>
      <c r="Q1512" s="10" t="str">
        <f t="shared" si="116"/>
        <v>15-20</v>
      </c>
      <c r="R1512" s="6" t="s">
        <v>159</v>
      </c>
      <c r="S1512" s="6">
        <v>12</v>
      </c>
      <c r="T1512" s="6" t="s">
        <v>128</v>
      </c>
      <c r="U1512" t="s">
        <v>54</v>
      </c>
      <c r="V1512" t="s">
        <v>55</v>
      </c>
      <c r="W1512" t="s">
        <v>56</v>
      </c>
      <c r="X1512" s="6"/>
      <c r="Y1512" s="10" t="s">
        <v>57</v>
      </c>
      <c r="Z1512" s="10" t="s">
        <v>61</v>
      </c>
      <c r="AB1512" s="11">
        <v>1</v>
      </c>
      <c r="AJ1512" s="12">
        <f t="shared" si="117"/>
        <v>7.5</v>
      </c>
      <c r="AL1512" s="13">
        <f t="shared" si="118"/>
        <v>1</v>
      </c>
      <c r="AM1512" s="14">
        <v>1.1900000000000001E-2</v>
      </c>
      <c r="AN1512" s="14">
        <v>3.093</v>
      </c>
      <c r="AO1512" s="13">
        <f t="shared" si="120"/>
        <v>6.0549623783886855</v>
      </c>
      <c r="AQ1512" s="12">
        <f t="shared" si="119"/>
        <v>2.5000000000000001E-2</v>
      </c>
    </row>
    <row r="1513" spans="1:46" ht="12.75" customHeight="1" x14ac:dyDescent="0.2">
      <c r="A1513" s="6">
        <v>207</v>
      </c>
      <c r="B1513" s="6">
        <v>4</v>
      </c>
      <c r="C1513" s="7">
        <v>39877</v>
      </c>
      <c r="D1513" s="6" t="s">
        <v>151</v>
      </c>
      <c r="E1513" s="8" t="s">
        <v>299</v>
      </c>
      <c r="F1513" s="9" t="s">
        <v>300</v>
      </c>
      <c r="G1513" s="9" t="s">
        <v>154</v>
      </c>
      <c r="H1513" s="9" t="s">
        <v>155</v>
      </c>
      <c r="I1513" s="6" t="s">
        <v>100</v>
      </c>
      <c r="J1513" s="6">
        <v>1</v>
      </c>
      <c r="K1513" s="6">
        <v>1</v>
      </c>
      <c r="L1513" s="6" t="s">
        <v>167</v>
      </c>
      <c r="M1513" s="6" t="s">
        <v>210</v>
      </c>
      <c r="N1513" s="6"/>
      <c r="O1513" s="6"/>
      <c r="P1513" s="10">
        <v>20</v>
      </c>
      <c r="Q1513" s="10" t="str">
        <f t="shared" si="116"/>
        <v>15-20</v>
      </c>
      <c r="R1513" s="6" t="s">
        <v>159</v>
      </c>
      <c r="S1513" s="6">
        <v>13</v>
      </c>
      <c r="T1513" t="s">
        <v>78</v>
      </c>
      <c r="U1513" s="16" t="s">
        <v>75</v>
      </c>
      <c r="V1513" t="s">
        <v>79</v>
      </c>
      <c r="W1513" t="s">
        <v>56</v>
      </c>
      <c r="X1513" s="6"/>
      <c r="Y1513" s="10" t="s">
        <v>57</v>
      </c>
      <c r="Z1513" s="10" t="s">
        <v>61</v>
      </c>
      <c r="AA1513" s="11">
        <v>1</v>
      </c>
      <c r="AJ1513" s="12">
        <f t="shared" si="117"/>
        <v>2.5</v>
      </c>
      <c r="AL1513" s="13">
        <f t="shared" si="118"/>
        <v>1</v>
      </c>
      <c r="AM1513" s="14">
        <v>1.09E-2</v>
      </c>
      <c r="AN1513" s="14">
        <v>3.0249000000000001</v>
      </c>
      <c r="AO1513" s="13">
        <f t="shared" si="120"/>
        <v>0.17424295598865394</v>
      </c>
      <c r="AQ1513" s="12">
        <f t="shared" si="119"/>
        <v>2.5000000000000001E-2</v>
      </c>
    </row>
    <row r="1514" spans="1:46" ht="12.75" customHeight="1" x14ac:dyDescent="0.2">
      <c r="A1514" s="6">
        <v>208</v>
      </c>
      <c r="B1514" s="6">
        <v>4</v>
      </c>
      <c r="C1514" s="7">
        <v>39877</v>
      </c>
      <c r="D1514" s="6" t="s">
        <v>151</v>
      </c>
      <c r="E1514" s="8" t="s">
        <v>299</v>
      </c>
      <c r="F1514" s="9" t="s">
        <v>300</v>
      </c>
      <c r="G1514" s="9" t="s">
        <v>154</v>
      </c>
      <c r="H1514" s="9" t="s">
        <v>155</v>
      </c>
      <c r="I1514" s="6" t="s">
        <v>100</v>
      </c>
      <c r="J1514" s="6">
        <v>1</v>
      </c>
      <c r="K1514" s="6">
        <v>2</v>
      </c>
      <c r="L1514" s="6" t="s">
        <v>167</v>
      </c>
      <c r="M1514" s="6" t="s">
        <v>210</v>
      </c>
      <c r="N1514" s="6"/>
      <c r="O1514" s="6"/>
      <c r="P1514" s="10">
        <v>20</v>
      </c>
      <c r="Q1514" s="10" t="str">
        <f t="shared" si="116"/>
        <v>15-20</v>
      </c>
      <c r="R1514" s="6" t="s">
        <v>159</v>
      </c>
      <c r="S1514" s="6">
        <v>1</v>
      </c>
      <c r="T1514" s="6" t="s">
        <v>128</v>
      </c>
      <c r="U1514" t="s">
        <v>54</v>
      </c>
      <c r="V1514" t="s">
        <v>55</v>
      </c>
      <c r="W1514" t="s">
        <v>56</v>
      </c>
      <c r="X1514"/>
      <c r="Y1514" s="6" t="s">
        <v>57</v>
      </c>
      <c r="Z1514" s="6" t="s">
        <v>64</v>
      </c>
      <c r="AE1514" s="11">
        <v>4</v>
      </c>
      <c r="AF1514" s="11">
        <v>1</v>
      </c>
      <c r="AJ1514" s="12">
        <f t="shared" si="117"/>
        <v>37</v>
      </c>
      <c r="AL1514" s="13">
        <f t="shared" si="118"/>
        <v>5</v>
      </c>
      <c r="AM1514" s="14">
        <v>1.1900000000000001E-2</v>
      </c>
      <c r="AN1514" s="14">
        <v>3.093</v>
      </c>
      <c r="AO1514" s="13">
        <f t="shared" si="120"/>
        <v>843.32484260371166</v>
      </c>
      <c r="AQ1514" s="12">
        <f t="shared" si="119"/>
        <v>0.125</v>
      </c>
    </row>
    <row r="1515" spans="1:46" ht="12.75" customHeight="1" x14ac:dyDescent="0.2">
      <c r="A1515" s="6">
        <v>208</v>
      </c>
      <c r="B1515" s="6">
        <v>4</v>
      </c>
      <c r="C1515" s="7">
        <v>39877</v>
      </c>
      <c r="D1515" s="6" t="s">
        <v>151</v>
      </c>
      <c r="E1515" s="8" t="s">
        <v>299</v>
      </c>
      <c r="F1515" s="9" t="s">
        <v>300</v>
      </c>
      <c r="G1515" s="9" t="s">
        <v>154</v>
      </c>
      <c r="H1515" s="9" t="s">
        <v>155</v>
      </c>
      <c r="I1515" s="6" t="s">
        <v>100</v>
      </c>
      <c r="J1515" s="6">
        <v>1</v>
      </c>
      <c r="K1515" s="6">
        <v>2</v>
      </c>
      <c r="L1515" s="6" t="s">
        <v>167</v>
      </c>
      <c r="M1515" s="6" t="s">
        <v>210</v>
      </c>
      <c r="N1515" s="6"/>
      <c r="O1515" s="6"/>
      <c r="P1515" s="10">
        <v>20</v>
      </c>
      <c r="Q1515" s="10" t="str">
        <f t="shared" si="116"/>
        <v>15-20</v>
      </c>
      <c r="R1515" s="6" t="s">
        <v>159</v>
      </c>
      <c r="S1515" s="6">
        <v>2</v>
      </c>
      <c r="T1515" t="s">
        <v>199</v>
      </c>
      <c r="U1515" s="16" t="s">
        <v>75</v>
      </c>
      <c r="V1515" t="s">
        <v>88</v>
      </c>
      <c r="W1515" t="s">
        <v>89</v>
      </c>
      <c r="X1515" s="6"/>
      <c r="Y1515" s="6" t="s">
        <v>57</v>
      </c>
      <c r="Z1515" s="6" t="s">
        <v>61</v>
      </c>
      <c r="AE1515" s="11">
        <v>1</v>
      </c>
      <c r="AJ1515" s="12">
        <f t="shared" si="117"/>
        <v>35</v>
      </c>
      <c r="AL1515" s="13">
        <f t="shared" si="118"/>
        <v>1</v>
      </c>
      <c r="AM1515" s="21">
        <v>0.17499999999999999</v>
      </c>
      <c r="AN1515" s="14">
        <v>2.2629999999999999</v>
      </c>
      <c r="AO1515" s="13">
        <f t="shared" si="120"/>
        <v>546.08976013875895</v>
      </c>
      <c r="AQ1515" s="12">
        <f t="shared" si="119"/>
        <v>2.5000000000000001E-2</v>
      </c>
    </row>
    <row r="1516" spans="1:46" ht="12.75" customHeight="1" x14ac:dyDescent="0.2">
      <c r="A1516" s="6">
        <v>208</v>
      </c>
      <c r="B1516" s="6">
        <v>4</v>
      </c>
      <c r="C1516" s="7">
        <v>39877</v>
      </c>
      <c r="D1516" s="6" t="s">
        <v>151</v>
      </c>
      <c r="E1516" s="8" t="s">
        <v>299</v>
      </c>
      <c r="F1516" s="9" t="s">
        <v>300</v>
      </c>
      <c r="G1516" s="9" t="s">
        <v>154</v>
      </c>
      <c r="H1516" s="9" t="s">
        <v>155</v>
      </c>
      <c r="I1516" s="6" t="s">
        <v>100</v>
      </c>
      <c r="J1516" s="6">
        <v>1</v>
      </c>
      <c r="K1516" s="6">
        <v>2</v>
      </c>
      <c r="L1516" s="6" t="s">
        <v>167</v>
      </c>
      <c r="M1516" s="6" t="s">
        <v>210</v>
      </c>
      <c r="N1516" s="6"/>
      <c r="O1516" s="6"/>
      <c r="P1516" s="10">
        <v>20</v>
      </c>
      <c r="Q1516" s="10" t="str">
        <f t="shared" si="116"/>
        <v>15-20</v>
      </c>
      <c r="R1516" s="6" t="s">
        <v>159</v>
      </c>
      <c r="S1516" s="6">
        <v>3</v>
      </c>
      <c r="T1516" t="s">
        <v>74</v>
      </c>
      <c r="U1516" s="16" t="s">
        <v>75</v>
      </c>
      <c r="V1516" t="s">
        <v>76</v>
      </c>
      <c r="W1516" t="s">
        <v>56</v>
      </c>
      <c r="X1516" s="6"/>
      <c r="Y1516" s="10" t="s">
        <v>77</v>
      </c>
      <c r="Z1516" s="10" t="s">
        <v>64</v>
      </c>
      <c r="AD1516" s="11">
        <v>1</v>
      </c>
      <c r="AE1516" s="11">
        <v>1</v>
      </c>
      <c r="AJ1516" s="12">
        <f t="shared" si="117"/>
        <v>30</v>
      </c>
      <c r="AL1516" s="13">
        <f t="shared" si="118"/>
        <v>2</v>
      </c>
      <c r="AM1516" s="14">
        <v>2.06E-2</v>
      </c>
      <c r="AN1516" s="14">
        <v>2.8980000000000001</v>
      </c>
      <c r="AO1516" s="13">
        <f t="shared" si="120"/>
        <v>393.15573627050276</v>
      </c>
      <c r="AQ1516" s="12">
        <f t="shared" si="119"/>
        <v>0.05</v>
      </c>
    </row>
    <row r="1517" spans="1:46" s="22" customFormat="1" ht="12.75" customHeight="1" x14ac:dyDescent="0.2">
      <c r="A1517" s="6">
        <v>208</v>
      </c>
      <c r="B1517" s="6">
        <v>4</v>
      </c>
      <c r="C1517" s="7">
        <v>39877</v>
      </c>
      <c r="D1517" s="6" t="s">
        <v>151</v>
      </c>
      <c r="E1517" s="8" t="s">
        <v>299</v>
      </c>
      <c r="F1517" s="9" t="s">
        <v>300</v>
      </c>
      <c r="G1517" s="9" t="s">
        <v>154</v>
      </c>
      <c r="H1517" s="9" t="s">
        <v>155</v>
      </c>
      <c r="I1517" s="6" t="s">
        <v>100</v>
      </c>
      <c r="J1517" s="6">
        <v>1</v>
      </c>
      <c r="K1517" s="6">
        <v>2</v>
      </c>
      <c r="L1517" s="6" t="s">
        <v>167</v>
      </c>
      <c r="M1517" s="6" t="s">
        <v>210</v>
      </c>
      <c r="N1517" s="6"/>
      <c r="O1517" s="6"/>
      <c r="P1517" s="10">
        <v>20</v>
      </c>
      <c r="Q1517" s="10" t="str">
        <f t="shared" si="116"/>
        <v>15-20</v>
      </c>
      <c r="R1517" s="6" t="s">
        <v>159</v>
      </c>
      <c r="S1517" s="6">
        <v>4</v>
      </c>
      <c r="T1517" t="s">
        <v>139</v>
      </c>
      <c r="U1517" t="s">
        <v>54</v>
      </c>
      <c r="V1517" t="s">
        <v>63</v>
      </c>
      <c r="W1517" t="s">
        <v>56</v>
      </c>
      <c r="X1517" s="6"/>
      <c r="Y1517" s="6" t="s">
        <v>57</v>
      </c>
      <c r="Z1517" s="6" t="s">
        <v>58</v>
      </c>
      <c r="AA1517" s="11"/>
      <c r="AB1517" s="11"/>
      <c r="AC1517" s="11"/>
      <c r="AD1517" s="11">
        <v>1</v>
      </c>
      <c r="AE1517" s="11"/>
      <c r="AF1517" s="11"/>
      <c r="AG1517" s="11"/>
      <c r="AH1517" s="11"/>
      <c r="AI1517" s="11"/>
      <c r="AJ1517" s="12">
        <f t="shared" si="117"/>
        <v>25</v>
      </c>
      <c r="AK1517">
        <f>AJ1517/1.15476</f>
        <v>21.649520246631333</v>
      </c>
      <c r="AL1517" s="13">
        <f t="shared" si="118"/>
        <v>1</v>
      </c>
      <c r="AM1517" s="14">
        <v>3.9E-2</v>
      </c>
      <c r="AN1517" s="14">
        <v>2.91</v>
      </c>
      <c r="AO1517" s="13">
        <f t="shared" si="120"/>
        <v>456.11046022444697</v>
      </c>
      <c r="AP1517" s="13"/>
      <c r="AQ1517" s="12">
        <f t="shared" si="119"/>
        <v>2.5000000000000001E-2</v>
      </c>
      <c r="AR1517" s="12"/>
      <c r="AS1517" s="12"/>
      <c r="AT1517" s="15"/>
    </row>
    <row r="1518" spans="1:46" ht="12.75" customHeight="1" x14ac:dyDescent="0.2">
      <c r="A1518" s="6">
        <v>208</v>
      </c>
      <c r="B1518" s="6">
        <v>4</v>
      </c>
      <c r="C1518" s="7">
        <v>39877</v>
      </c>
      <c r="D1518" s="6" t="s">
        <v>151</v>
      </c>
      <c r="E1518" s="8" t="s">
        <v>299</v>
      </c>
      <c r="F1518" s="9" t="s">
        <v>300</v>
      </c>
      <c r="G1518" s="9" t="s">
        <v>154</v>
      </c>
      <c r="H1518" s="9" t="s">
        <v>155</v>
      </c>
      <c r="I1518" s="6" t="s">
        <v>100</v>
      </c>
      <c r="J1518" s="6">
        <v>1</v>
      </c>
      <c r="K1518" s="6">
        <v>2</v>
      </c>
      <c r="L1518" s="6" t="s">
        <v>167</v>
      </c>
      <c r="M1518" s="6" t="s">
        <v>210</v>
      </c>
      <c r="N1518" s="6"/>
      <c r="O1518" s="6"/>
      <c r="P1518" s="10">
        <v>20</v>
      </c>
      <c r="Q1518" s="10" t="str">
        <f t="shared" si="116"/>
        <v>15-20</v>
      </c>
      <c r="R1518" s="6" t="s">
        <v>159</v>
      </c>
      <c r="S1518" s="6">
        <v>5</v>
      </c>
      <c r="T1518" t="s">
        <v>231</v>
      </c>
      <c r="U1518" t="s">
        <v>54</v>
      </c>
      <c r="V1518" t="s">
        <v>94</v>
      </c>
      <c r="W1518" t="s">
        <v>95</v>
      </c>
      <c r="X1518" s="6"/>
      <c r="Y1518" s="6" t="s">
        <v>57</v>
      </c>
      <c r="Z1518" s="6" t="s">
        <v>61</v>
      </c>
      <c r="AD1518" s="11">
        <v>9</v>
      </c>
      <c r="AJ1518" s="12">
        <f t="shared" si="117"/>
        <v>25</v>
      </c>
      <c r="AK1518">
        <f>0.812715*AJ1518</f>
        <v>20.317875000000001</v>
      </c>
      <c r="AL1518" s="13">
        <f t="shared" si="118"/>
        <v>9</v>
      </c>
      <c r="AM1518" s="14">
        <v>0.111</v>
      </c>
      <c r="AN1518" s="14">
        <v>2.72</v>
      </c>
      <c r="AO1518" s="13">
        <f t="shared" si="120"/>
        <v>704.23856252019641</v>
      </c>
      <c r="AQ1518" s="12">
        <f t="shared" si="119"/>
        <v>0.22500000000000001</v>
      </c>
    </row>
    <row r="1519" spans="1:46" ht="12.75" customHeight="1" x14ac:dyDescent="0.2">
      <c r="A1519" s="6">
        <v>208</v>
      </c>
      <c r="B1519" s="6">
        <v>4</v>
      </c>
      <c r="C1519" s="7">
        <v>39877</v>
      </c>
      <c r="D1519" s="6" t="s">
        <v>151</v>
      </c>
      <c r="E1519" s="8" t="s">
        <v>299</v>
      </c>
      <c r="F1519" s="9" t="s">
        <v>300</v>
      </c>
      <c r="G1519" s="9" t="s">
        <v>154</v>
      </c>
      <c r="H1519" s="9" t="s">
        <v>155</v>
      </c>
      <c r="I1519" s="6" t="s">
        <v>100</v>
      </c>
      <c r="J1519" s="6">
        <v>1</v>
      </c>
      <c r="K1519" s="6">
        <v>2</v>
      </c>
      <c r="L1519" s="6" t="s">
        <v>167</v>
      </c>
      <c r="M1519" s="6" t="s">
        <v>210</v>
      </c>
      <c r="N1519" s="6"/>
      <c r="O1519" s="6"/>
      <c r="P1519" s="10">
        <v>20</v>
      </c>
      <c r="Q1519" s="10" t="str">
        <f t="shared" si="116"/>
        <v>15-20</v>
      </c>
      <c r="R1519" s="6" t="s">
        <v>159</v>
      </c>
      <c r="S1519" s="6">
        <v>6</v>
      </c>
      <c r="T1519" t="s">
        <v>217</v>
      </c>
      <c r="U1519" t="s">
        <v>69</v>
      </c>
      <c r="V1519" t="s">
        <v>70</v>
      </c>
      <c r="W1519" t="s">
        <v>56</v>
      </c>
      <c r="X1519" s="6"/>
      <c r="Y1519" s="6" t="s">
        <v>57</v>
      </c>
      <c r="Z1519" s="6" t="s">
        <v>64</v>
      </c>
      <c r="AD1519" s="11">
        <v>1</v>
      </c>
      <c r="AJ1519" s="12">
        <f t="shared" si="117"/>
        <v>25</v>
      </c>
      <c r="AL1519" s="13">
        <f t="shared" si="118"/>
        <v>1</v>
      </c>
      <c r="AM1519" s="14">
        <v>1.14E-2</v>
      </c>
      <c r="AN1519" s="14">
        <v>3.1280000000000001</v>
      </c>
      <c r="AO1519" s="13">
        <f t="shared" si="120"/>
        <v>268.94359042953022</v>
      </c>
      <c r="AQ1519" s="12">
        <f t="shared" si="119"/>
        <v>2.5000000000000001E-2</v>
      </c>
    </row>
    <row r="1520" spans="1:46" ht="12.75" customHeight="1" x14ac:dyDescent="0.2">
      <c r="A1520" s="6">
        <v>208</v>
      </c>
      <c r="B1520" s="6">
        <v>4</v>
      </c>
      <c r="C1520" s="7">
        <v>39877</v>
      </c>
      <c r="D1520" s="6" t="s">
        <v>151</v>
      </c>
      <c r="E1520" s="8" t="s">
        <v>299</v>
      </c>
      <c r="F1520" s="9" t="s">
        <v>300</v>
      </c>
      <c r="G1520" s="9" t="s">
        <v>154</v>
      </c>
      <c r="H1520" s="9" t="s">
        <v>155</v>
      </c>
      <c r="I1520" s="6" t="s">
        <v>100</v>
      </c>
      <c r="J1520" s="6">
        <v>1</v>
      </c>
      <c r="K1520" s="6">
        <v>2</v>
      </c>
      <c r="L1520" s="6" t="s">
        <v>167</v>
      </c>
      <c r="M1520" s="6" t="s">
        <v>210</v>
      </c>
      <c r="N1520" s="6"/>
      <c r="O1520" s="6"/>
      <c r="P1520" s="10">
        <v>20</v>
      </c>
      <c r="Q1520" s="10" t="str">
        <f t="shared" si="116"/>
        <v>15-20</v>
      </c>
      <c r="R1520" s="6" t="s">
        <v>159</v>
      </c>
      <c r="S1520" s="6">
        <v>7</v>
      </c>
      <c r="T1520" t="s">
        <v>140</v>
      </c>
      <c r="U1520" t="s">
        <v>66</v>
      </c>
      <c r="V1520" t="s">
        <v>119</v>
      </c>
      <c r="W1520" t="s">
        <v>56</v>
      </c>
      <c r="X1520" s="6"/>
      <c r="Y1520" s="6" t="s">
        <v>57</v>
      </c>
      <c r="Z1520" s="6" t="s">
        <v>61</v>
      </c>
      <c r="AD1520" s="11">
        <v>5</v>
      </c>
      <c r="AE1520" s="11">
        <v>2</v>
      </c>
      <c r="AJ1520" s="12">
        <f t="shared" si="117"/>
        <v>27.857142857142858</v>
      </c>
      <c r="AK1520" s="14">
        <f>AJ1520/1.03416</f>
        <v>26.936975765010114</v>
      </c>
      <c r="AL1520" s="13">
        <f t="shared" si="118"/>
        <v>7</v>
      </c>
      <c r="AM1520" s="14">
        <v>2.2499999999999999E-2</v>
      </c>
      <c r="AN1520" s="14">
        <v>3</v>
      </c>
      <c r="AO1520" s="13">
        <f t="shared" si="120"/>
        <v>486.39850583090379</v>
      </c>
      <c r="AQ1520" s="12">
        <f t="shared" si="119"/>
        <v>0.17499999999999999</v>
      </c>
    </row>
    <row r="1521" spans="1:45" ht="12.75" customHeight="1" x14ac:dyDescent="0.2">
      <c r="A1521" s="6">
        <v>208</v>
      </c>
      <c r="B1521" s="6">
        <v>4</v>
      </c>
      <c r="C1521" s="7">
        <v>39877</v>
      </c>
      <c r="D1521" s="6" t="s">
        <v>151</v>
      </c>
      <c r="E1521" s="8" t="s">
        <v>299</v>
      </c>
      <c r="F1521" s="9" t="s">
        <v>300</v>
      </c>
      <c r="G1521" s="9" t="s">
        <v>154</v>
      </c>
      <c r="H1521" s="9" t="s">
        <v>155</v>
      </c>
      <c r="I1521" s="6" t="s">
        <v>100</v>
      </c>
      <c r="J1521" s="6">
        <v>1</v>
      </c>
      <c r="K1521" s="6">
        <v>2</v>
      </c>
      <c r="L1521" s="6" t="s">
        <v>167</v>
      </c>
      <c r="M1521" s="6" t="s">
        <v>210</v>
      </c>
      <c r="N1521" s="6"/>
      <c r="O1521" s="6"/>
      <c r="P1521" s="10">
        <v>20</v>
      </c>
      <c r="Q1521" s="10" t="str">
        <f t="shared" si="116"/>
        <v>15-20</v>
      </c>
      <c r="R1521" s="6" t="s">
        <v>159</v>
      </c>
      <c r="S1521" s="6">
        <v>8</v>
      </c>
      <c r="T1521" s="19" t="s">
        <v>93</v>
      </c>
      <c r="U1521" s="6" t="s">
        <v>54</v>
      </c>
      <c r="V1521" s="6" t="s">
        <v>94</v>
      </c>
      <c r="W1521" s="6" t="s">
        <v>95</v>
      </c>
      <c r="X1521" s="6"/>
      <c r="Y1521" s="6" t="s">
        <v>57</v>
      </c>
      <c r="Z1521" s="6" t="s">
        <v>58</v>
      </c>
      <c r="AD1521" s="11">
        <v>1</v>
      </c>
      <c r="AJ1521" s="12">
        <f t="shared" si="117"/>
        <v>25</v>
      </c>
      <c r="AL1521" s="13">
        <f t="shared" si="118"/>
        <v>1</v>
      </c>
      <c r="AM1521" s="14">
        <v>7.9000000000000008E-3</v>
      </c>
      <c r="AN1521" s="14">
        <v>3.0760000000000001</v>
      </c>
      <c r="AO1521" s="13">
        <f t="shared" si="120"/>
        <v>157.64875958225977</v>
      </c>
      <c r="AQ1521" s="12">
        <f t="shared" si="119"/>
        <v>2.5000000000000001E-2</v>
      </c>
    </row>
    <row r="1522" spans="1:45" ht="12.75" customHeight="1" x14ac:dyDescent="0.2">
      <c r="A1522" s="6">
        <v>208</v>
      </c>
      <c r="B1522" s="6">
        <v>4</v>
      </c>
      <c r="C1522" s="7">
        <v>39877</v>
      </c>
      <c r="D1522" s="6" t="s">
        <v>151</v>
      </c>
      <c r="E1522" s="8" t="s">
        <v>299</v>
      </c>
      <c r="F1522" s="9" t="s">
        <v>300</v>
      </c>
      <c r="G1522" s="9" t="s">
        <v>154</v>
      </c>
      <c r="H1522" s="9" t="s">
        <v>155</v>
      </c>
      <c r="I1522" s="6" t="s">
        <v>100</v>
      </c>
      <c r="J1522" s="6">
        <v>1</v>
      </c>
      <c r="K1522" s="6">
        <v>2</v>
      </c>
      <c r="L1522" s="6" t="s">
        <v>167</v>
      </c>
      <c r="M1522" s="6" t="s">
        <v>210</v>
      </c>
      <c r="N1522" s="6"/>
      <c r="O1522" s="6"/>
      <c r="P1522" s="10">
        <v>20</v>
      </c>
      <c r="Q1522" s="10" t="str">
        <f t="shared" si="116"/>
        <v>15-20</v>
      </c>
      <c r="R1522" s="6" t="s">
        <v>159</v>
      </c>
      <c r="S1522" s="6">
        <v>9</v>
      </c>
      <c r="T1522" t="s">
        <v>244</v>
      </c>
      <c r="U1522" t="s">
        <v>69</v>
      </c>
      <c r="V1522" t="s">
        <v>84</v>
      </c>
      <c r="W1522" t="s">
        <v>56</v>
      </c>
      <c r="X1522" s="6"/>
      <c r="Y1522" s="6" t="s">
        <v>77</v>
      </c>
      <c r="Z1522" s="6" t="s">
        <v>64</v>
      </c>
      <c r="AF1522" s="11">
        <v>1</v>
      </c>
      <c r="AJ1522" s="12">
        <f t="shared" si="117"/>
        <v>45</v>
      </c>
      <c r="AL1522" s="13">
        <f t="shared" si="118"/>
        <v>1</v>
      </c>
      <c r="AM1522" s="14">
        <v>1.5900000000000001E-2</v>
      </c>
      <c r="AN1522" s="14">
        <v>2.9980000000000002</v>
      </c>
      <c r="AO1522" s="13">
        <f t="shared" si="120"/>
        <v>1437.898532971444</v>
      </c>
      <c r="AQ1522" s="12">
        <f t="shared" si="119"/>
        <v>2.5000000000000001E-2</v>
      </c>
    </row>
    <row r="1523" spans="1:45" ht="12.75" customHeight="1" x14ac:dyDescent="0.2">
      <c r="A1523" s="6">
        <v>208</v>
      </c>
      <c r="B1523" s="6">
        <v>4</v>
      </c>
      <c r="C1523" s="7">
        <v>39877</v>
      </c>
      <c r="D1523" s="6" t="s">
        <v>151</v>
      </c>
      <c r="E1523" s="8" t="s">
        <v>299</v>
      </c>
      <c r="F1523" s="9" t="s">
        <v>300</v>
      </c>
      <c r="G1523" s="9" t="s">
        <v>154</v>
      </c>
      <c r="H1523" s="9" t="s">
        <v>155</v>
      </c>
      <c r="I1523" s="6" t="s">
        <v>100</v>
      </c>
      <c r="J1523" s="6">
        <v>1</v>
      </c>
      <c r="K1523" s="6">
        <v>2</v>
      </c>
      <c r="L1523" s="6" t="s">
        <v>167</v>
      </c>
      <c r="M1523" s="6" t="s">
        <v>210</v>
      </c>
      <c r="N1523" s="6"/>
      <c r="O1523" s="6"/>
      <c r="P1523" s="10">
        <v>20</v>
      </c>
      <c r="Q1523" s="10" t="str">
        <f t="shared" si="116"/>
        <v>15-20</v>
      </c>
      <c r="R1523" s="6" t="s">
        <v>159</v>
      </c>
      <c r="S1523" s="6">
        <v>10</v>
      </c>
      <c r="T1523" t="s">
        <v>121</v>
      </c>
      <c r="U1523" t="s">
        <v>54</v>
      </c>
      <c r="V1523" t="s">
        <v>55</v>
      </c>
      <c r="W1523" t="s">
        <v>56</v>
      </c>
      <c r="X1523" s="6"/>
      <c r="Y1523" s="6" t="s">
        <v>57</v>
      </c>
      <c r="Z1523" s="6" t="s">
        <v>58</v>
      </c>
      <c r="AE1523" s="11">
        <v>1</v>
      </c>
      <c r="AJ1523" s="12">
        <f t="shared" si="117"/>
        <v>35</v>
      </c>
      <c r="AK1523">
        <f>AJ1523/1.08175</f>
        <v>32.354980355904786</v>
      </c>
      <c r="AL1523" s="13">
        <f t="shared" si="118"/>
        <v>1</v>
      </c>
      <c r="AM1523" s="14">
        <v>1.4500000000000001E-2</v>
      </c>
      <c r="AN1523" s="14">
        <v>3.0529999999999999</v>
      </c>
      <c r="AO1523" s="13">
        <f t="shared" si="120"/>
        <v>750.59858547360375</v>
      </c>
      <c r="AQ1523" s="12">
        <f t="shared" si="119"/>
        <v>2.5000000000000001E-2</v>
      </c>
    </row>
    <row r="1524" spans="1:45" ht="12.75" customHeight="1" x14ac:dyDescent="0.2">
      <c r="A1524" s="6">
        <v>208</v>
      </c>
      <c r="B1524" s="6">
        <v>4</v>
      </c>
      <c r="C1524" s="7">
        <v>39877</v>
      </c>
      <c r="D1524" s="6" t="s">
        <v>151</v>
      </c>
      <c r="E1524" s="8" t="s">
        <v>299</v>
      </c>
      <c r="F1524" s="9" t="s">
        <v>300</v>
      </c>
      <c r="G1524" s="9" t="s">
        <v>154</v>
      </c>
      <c r="H1524" s="9" t="s">
        <v>155</v>
      </c>
      <c r="I1524" s="6" t="s">
        <v>100</v>
      </c>
      <c r="J1524" s="6">
        <v>1</v>
      </c>
      <c r="K1524" s="6">
        <v>2</v>
      </c>
      <c r="L1524" s="6" t="s">
        <v>167</v>
      </c>
      <c r="M1524" s="6" t="s">
        <v>210</v>
      </c>
      <c r="N1524" s="6"/>
      <c r="O1524" s="6"/>
      <c r="P1524" s="10">
        <v>20</v>
      </c>
      <c r="Q1524" s="10" t="str">
        <f t="shared" si="116"/>
        <v>15-20</v>
      </c>
      <c r="R1524" s="6" t="s">
        <v>159</v>
      </c>
      <c r="S1524" s="6">
        <v>11</v>
      </c>
      <c r="T1524" s="16" t="s">
        <v>160</v>
      </c>
      <c r="U1524" t="s">
        <v>54</v>
      </c>
      <c r="V1524" s="16" t="s">
        <v>63</v>
      </c>
      <c r="W1524" s="16" t="s">
        <v>56</v>
      </c>
      <c r="X1524" s="6"/>
      <c r="Y1524" s="6" t="s">
        <v>57</v>
      </c>
      <c r="Z1524" s="6" t="s">
        <v>58</v>
      </c>
      <c r="AD1524" s="11">
        <v>2</v>
      </c>
      <c r="AJ1524" s="12">
        <f t="shared" si="117"/>
        <v>25</v>
      </c>
      <c r="AK1524" s="14">
        <f>AJ1524/1.11359</f>
        <v>22.449914241327598</v>
      </c>
      <c r="AL1524" s="13">
        <f t="shared" si="118"/>
        <v>2</v>
      </c>
      <c r="AM1524" s="14">
        <v>1.4800000000000001E-2</v>
      </c>
      <c r="AN1524" s="14">
        <v>3.1669999999999998</v>
      </c>
      <c r="AO1524" s="13">
        <f t="shared" si="120"/>
        <v>395.8564474704969</v>
      </c>
      <c r="AQ1524" s="12">
        <f t="shared" si="119"/>
        <v>0.05</v>
      </c>
    </row>
    <row r="1525" spans="1:45" ht="12.75" customHeight="1" x14ac:dyDescent="0.2">
      <c r="A1525" s="6">
        <v>208</v>
      </c>
      <c r="B1525" s="6">
        <v>4</v>
      </c>
      <c r="C1525" s="7">
        <v>39877</v>
      </c>
      <c r="D1525" s="6" t="s">
        <v>151</v>
      </c>
      <c r="E1525" s="8" t="s">
        <v>299</v>
      </c>
      <c r="F1525" s="9" t="s">
        <v>300</v>
      </c>
      <c r="G1525" s="9" t="s">
        <v>154</v>
      </c>
      <c r="H1525" s="9" t="s">
        <v>155</v>
      </c>
      <c r="I1525" s="6" t="s">
        <v>100</v>
      </c>
      <c r="J1525" s="6">
        <v>1</v>
      </c>
      <c r="K1525" s="6">
        <v>2</v>
      </c>
      <c r="L1525" s="6" t="s">
        <v>167</v>
      </c>
      <c r="M1525" s="6" t="s">
        <v>210</v>
      </c>
      <c r="N1525" s="6"/>
      <c r="O1525" s="6"/>
      <c r="P1525" s="10">
        <v>20</v>
      </c>
      <c r="Q1525" s="10" t="str">
        <f t="shared" si="116"/>
        <v>15-20</v>
      </c>
      <c r="R1525" s="6" t="s">
        <v>159</v>
      </c>
      <c r="S1525" s="6">
        <v>12</v>
      </c>
      <c r="T1525" t="s">
        <v>59</v>
      </c>
      <c r="U1525" t="s">
        <v>54</v>
      </c>
      <c r="V1525" t="s">
        <v>60</v>
      </c>
      <c r="W1525" t="s">
        <v>56</v>
      </c>
      <c r="X1525" s="6"/>
      <c r="Y1525" s="10" t="s">
        <v>57</v>
      </c>
      <c r="Z1525" s="10" t="s">
        <v>61</v>
      </c>
      <c r="AC1525" s="11">
        <v>3</v>
      </c>
      <c r="AJ1525" s="12">
        <f t="shared" si="117"/>
        <v>15</v>
      </c>
      <c r="AL1525" s="13">
        <f t="shared" si="118"/>
        <v>3</v>
      </c>
      <c r="AM1525" s="14">
        <v>8.6999999999999994E-3</v>
      </c>
      <c r="AN1525" s="14">
        <v>3.202</v>
      </c>
      <c r="AO1525" s="13">
        <f t="shared" si="120"/>
        <v>50.74151899752669</v>
      </c>
      <c r="AQ1525" s="12">
        <f t="shared" si="119"/>
        <v>7.4999999999999997E-2</v>
      </c>
    </row>
    <row r="1526" spans="1:45" ht="12.75" customHeight="1" x14ac:dyDescent="0.2">
      <c r="A1526" s="6">
        <v>208</v>
      </c>
      <c r="B1526" s="6">
        <v>4</v>
      </c>
      <c r="C1526" s="7">
        <v>39877</v>
      </c>
      <c r="D1526" s="6" t="s">
        <v>151</v>
      </c>
      <c r="E1526" s="8" t="s">
        <v>299</v>
      </c>
      <c r="F1526" s="9" t="s">
        <v>300</v>
      </c>
      <c r="G1526" s="9" t="s">
        <v>154</v>
      </c>
      <c r="H1526" s="9" t="s">
        <v>155</v>
      </c>
      <c r="I1526" s="6" t="s">
        <v>100</v>
      </c>
      <c r="J1526" s="6">
        <v>1</v>
      </c>
      <c r="K1526" s="6">
        <v>2</v>
      </c>
      <c r="L1526" s="6" t="s">
        <v>167</v>
      </c>
      <c r="M1526" s="6" t="s">
        <v>210</v>
      </c>
      <c r="N1526" s="6"/>
      <c r="O1526" s="6"/>
      <c r="P1526" s="10">
        <v>20</v>
      </c>
      <c r="Q1526" s="10" t="str">
        <f t="shared" si="116"/>
        <v>15-20</v>
      </c>
      <c r="R1526" s="6" t="s">
        <v>159</v>
      </c>
      <c r="S1526" s="6">
        <v>13</v>
      </c>
      <c r="T1526" t="s">
        <v>53</v>
      </c>
      <c r="U1526" t="s">
        <v>54</v>
      </c>
      <c r="V1526" t="s">
        <v>55</v>
      </c>
      <c r="W1526" t="s">
        <v>56</v>
      </c>
      <c r="X1526" s="6"/>
      <c r="Y1526" s="6" t="s">
        <v>57</v>
      </c>
      <c r="Z1526" s="6" t="s">
        <v>58</v>
      </c>
      <c r="AB1526" s="11">
        <v>1</v>
      </c>
      <c r="AC1526" s="11">
        <v>1</v>
      </c>
      <c r="AJ1526" s="12">
        <f t="shared" si="117"/>
        <v>11.25</v>
      </c>
      <c r="AL1526" s="13">
        <f t="shared" si="118"/>
        <v>2</v>
      </c>
      <c r="AM1526" s="14">
        <v>9.2999999999999992E-3</v>
      </c>
      <c r="AN1526" s="14">
        <v>3.07</v>
      </c>
      <c r="AO1526" s="13">
        <f t="shared" si="120"/>
        <v>15.686324410907433</v>
      </c>
      <c r="AQ1526" s="12">
        <f t="shared" si="119"/>
        <v>0.05</v>
      </c>
    </row>
    <row r="1527" spans="1:45" ht="12.75" customHeight="1" x14ac:dyDescent="0.2">
      <c r="A1527" s="6">
        <v>209</v>
      </c>
      <c r="B1527" s="6">
        <v>4</v>
      </c>
      <c r="C1527" s="7">
        <v>39877</v>
      </c>
      <c r="D1527" s="6" t="s">
        <v>151</v>
      </c>
      <c r="E1527" s="8" t="s">
        <v>299</v>
      </c>
      <c r="F1527" s="9" t="s">
        <v>300</v>
      </c>
      <c r="G1527" s="9" t="s">
        <v>154</v>
      </c>
      <c r="H1527" s="9" t="s">
        <v>155</v>
      </c>
      <c r="I1527" s="6" t="s">
        <v>100</v>
      </c>
      <c r="J1527" s="6">
        <v>1</v>
      </c>
      <c r="K1527" s="6">
        <v>3</v>
      </c>
      <c r="L1527" s="6" t="s">
        <v>167</v>
      </c>
      <c r="M1527" s="6" t="s">
        <v>210</v>
      </c>
      <c r="N1527" s="6"/>
      <c r="O1527" s="6"/>
      <c r="P1527" s="10">
        <v>20</v>
      </c>
      <c r="Q1527" s="10" t="str">
        <f t="shared" si="116"/>
        <v>15-20</v>
      </c>
      <c r="R1527" s="6" t="s">
        <v>102</v>
      </c>
      <c r="S1527" s="6">
        <v>1</v>
      </c>
      <c r="T1527" s="16" t="s">
        <v>71</v>
      </c>
      <c r="U1527" s="6" t="s">
        <v>72</v>
      </c>
      <c r="V1527" s="16" t="s">
        <v>73</v>
      </c>
      <c r="W1527" s="16" t="s">
        <v>56</v>
      </c>
      <c r="X1527" s="6"/>
      <c r="Y1527" s="6" t="s">
        <v>57</v>
      </c>
      <c r="Z1527" s="6" t="s">
        <v>61</v>
      </c>
      <c r="AB1527" s="11">
        <v>2</v>
      </c>
      <c r="AC1527" s="11">
        <v>1</v>
      </c>
      <c r="AJ1527" s="12">
        <f t="shared" si="117"/>
        <v>10</v>
      </c>
      <c r="AL1527" s="13">
        <f t="shared" si="118"/>
        <v>3</v>
      </c>
      <c r="AM1527" s="14">
        <v>2.5100000000000001E-2</v>
      </c>
      <c r="AN1527" s="14">
        <v>3.0760000000000001</v>
      </c>
      <c r="AO1527" s="13">
        <f t="shared" si="120"/>
        <v>29.900174401487128</v>
      </c>
      <c r="AQ1527" s="12">
        <f t="shared" si="119"/>
        <v>7.4999999999999997E-2</v>
      </c>
    </row>
    <row r="1528" spans="1:45" ht="12.75" customHeight="1" x14ac:dyDescent="0.2">
      <c r="A1528" s="6">
        <v>209</v>
      </c>
      <c r="B1528" s="6">
        <v>4</v>
      </c>
      <c r="C1528" s="7">
        <v>39877</v>
      </c>
      <c r="D1528" s="6" t="s">
        <v>151</v>
      </c>
      <c r="E1528" s="8" t="s">
        <v>299</v>
      </c>
      <c r="F1528" s="9" t="s">
        <v>300</v>
      </c>
      <c r="G1528" s="9" t="s">
        <v>154</v>
      </c>
      <c r="H1528" s="9" t="s">
        <v>155</v>
      </c>
      <c r="I1528" s="6" t="s">
        <v>100</v>
      </c>
      <c r="J1528" s="6">
        <v>1</v>
      </c>
      <c r="K1528" s="6">
        <v>3</v>
      </c>
      <c r="L1528" s="6" t="s">
        <v>167</v>
      </c>
      <c r="M1528" s="6" t="s">
        <v>210</v>
      </c>
      <c r="N1528" s="6"/>
      <c r="O1528" s="6"/>
      <c r="P1528" s="10">
        <v>20</v>
      </c>
      <c r="Q1528" s="10" t="str">
        <f t="shared" si="116"/>
        <v>15-20</v>
      </c>
      <c r="R1528" s="6" t="s">
        <v>102</v>
      </c>
      <c r="S1528" s="6">
        <v>2</v>
      </c>
      <c r="T1528" t="s">
        <v>53</v>
      </c>
      <c r="U1528" t="s">
        <v>54</v>
      </c>
      <c r="V1528" t="s">
        <v>55</v>
      </c>
      <c r="W1528" t="s">
        <v>56</v>
      </c>
      <c r="X1528" s="6"/>
      <c r="Y1528" s="6" t="s">
        <v>57</v>
      </c>
      <c r="Z1528" s="6" t="s">
        <v>58</v>
      </c>
      <c r="AA1528" s="11">
        <v>1</v>
      </c>
      <c r="AB1528" s="11">
        <v>2</v>
      </c>
      <c r="AC1528" s="11">
        <v>1</v>
      </c>
      <c r="AJ1528" s="12">
        <f t="shared" si="117"/>
        <v>8.125</v>
      </c>
      <c r="AL1528" s="13">
        <f t="shared" si="118"/>
        <v>4</v>
      </c>
      <c r="AM1528" s="14">
        <v>9.2999999999999992E-3</v>
      </c>
      <c r="AN1528" s="14">
        <v>3.07</v>
      </c>
      <c r="AO1528" s="13">
        <f t="shared" si="120"/>
        <v>5.7761796664817808</v>
      </c>
      <c r="AQ1528" s="12">
        <f t="shared" si="119"/>
        <v>0.1</v>
      </c>
    </row>
    <row r="1529" spans="1:45" ht="12.75" customHeight="1" x14ac:dyDescent="0.2">
      <c r="A1529" s="6">
        <v>209</v>
      </c>
      <c r="B1529" s="6">
        <v>4</v>
      </c>
      <c r="C1529" s="7">
        <v>39877</v>
      </c>
      <c r="D1529" s="6" t="s">
        <v>151</v>
      </c>
      <c r="E1529" s="8" t="s">
        <v>299</v>
      </c>
      <c r="F1529" s="9" t="s">
        <v>300</v>
      </c>
      <c r="G1529" s="9" t="s">
        <v>154</v>
      </c>
      <c r="H1529" s="9" t="s">
        <v>155</v>
      </c>
      <c r="I1529" s="6" t="s">
        <v>100</v>
      </c>
      <c r="J1529" s="6">
        <v>1</v>
      </c>
      <c r="K1529" s="6">
        <v>3</v>
      </c>
      <c r="L1529" s="6" t="s">
        <v>167</v>
      </c>
      <c r="M1529" s="6" t="s">
        <v>210</v>
      </c>
      <c r="N1529" s="6"/>
      <c r="O1529" s="6"/>
      <c r="P1529" s="10">
        <v>20</v>
      </c>
      <c r="Q1529" s="10" t="str">
        <f t="shared" si="116"/>
        <v>15-20</v>
      </c>
      <c r="R1529" s="6" t="s">
        <v>102</v>
      </c>
      <c r="S1529" s="6">
        <v>3</v>
      </c>
      <c r="T1529" t="s">
        <v>283</v>
      </c>
      <c r="U1529" t="s">
        <v>69</v>
      </c>
      <c r="V1529" t="s">
        <v>70</v>
      </c>
      <c r="W1529" t="s">
        <v>56</v>
      </c>
      <c r="X1529" s="6"/>
      <c r="Y1529" s="10" t="s">
        <v>57</v>
      </c>
      <c r="Z1529" s="10" t="s">
        <v>61</v>
      </c>
      <c r="AB1529" s="11">
        <v>2</v>
      </c>
      <c r="AJ1529" s="12">
        <f t="shared" si="117"/>
        <v>7.5</v>
      </c>
      <c r="AL1529" s="13">
        <f t="shared" si="118"/>
        <v>2</v>
      </c>
      <c r="AM1529" s="14">
        <v>2.52E-2</v>
      </c>
      <c r="AN1529" s="14">
        <v>2.79</v>
      </c>
      <c r="AO1529" s="13">
        <f t="shared" si="120"/>
        <v>6.9634019639213536</v>
      </c>
      <c r="AQ1529" s="12">
        <f t="shared" si="119"/>
        <v>0.05</v>
      </c>
    </row>
    <row r="1530" spans="1:45" ht="12.75" customHeight="1" x14ac:dyDescent="0.2">
      <c r="A1530" s="6">
        <v>209</v>
      </c>
      <c r="B1530" s="6">
        <v>4</v>
      </c>
      <c r="C1530" s="7">
        <v>39877</v>
      </c>
      <c r="D1530" s="6" t="s">
        <v>151</v>
      </c>
      <c r="E1530" s="8" t="s">
        <v>299</v>
      </c>
      <c r="F1530" s="9" t="s">
        <v>300</v>
      </c>
      <c r="G1530" s="9" t="s">
        <v>154</v>
      </c>
      <c r="H1530" s="9" t="s">
        <v>155</v>
      </c>
      <c r="I1530" s="6" t="s">
        <v>100</v>
      </c>
      <c r="J1530" s="6">
        <v>1</v>
      </c>
      <c r="K1530" s="6">
        <v>3</v>
      </c>
      <c r="L1530" s="6" t="s">
        <v>167</v>
      </c>
      <c r="M1530" s="6" t="s">
        <v>210</v>
      </c>
      <c r="N1530" s="6"/>
      <c r="O1530" s="6"/>
      <c r="P1530" s="10">
        <v>20</v>
      </c>
      <c r="Q1530" s="10" t="str">
        <f t="shared" si="116"/>
        <v>15-20</v>
      </c>
      <c r="R1530" s="6" t="s">
        <v>102</v>
      </c>
      <c r="S1530" s="6">
        <v>4</v>
      </c>
      <c r="T1530" t="s">
        <v>96</v>
      </c>
      <c r="U1530" t="s">
        <v>69</v>
      </c>
      <c r="V1530" t="s">
        <v>97</v>
      </c>
      <c r="W1530" t="s">
        <v>98</v>
      </c>
      <c r="X1530" s="6"/>
      <c r="Y1530" s="6" t="s">
        <v>57</v>
      </c>
      <c r="Z1530" s="6" t="s">
        <v>58</v>
      </c>
      <c r="AE1530" s="11">
        <v>1</v>
      </c>
      <c r="AJ1530" s="12">
        <f t="shared" si="117"/>
        <v>35</v>
      </c>
      <c r="AL1530" s="13">
        <f t="shared" si="118"/>
        <v>1</v>
      </c>
      <c r="AM1530" s="14">
        <v>1E-3</v>
      </c>
      <c r="AN1530" s="14">
        <v>3.07</v>
      </c>
      <c r="AO1530" s="13">
        <f t="shared" si="120"/>
        <v>54.990655444598652</v>
      </c>
      <c r="AQ1530" s="12">
        <f t="shared" si="119"/>
        <v>2.5000000000000001E-2</v>
      </c>
    </row>
    <row r="1531" spans="1:45" ht="12.75" customHeight="1" x14ac:dyDescent="0.2">
      <c r="A1531" s="6">
        <v>209</v>
      </c>
      <c r="B1531" s="6">
        <v>4</v>
      </c>
      <c r="C1531" s="7">
        <v>39877</v>
      </c>
      <c r="D1531" s="6" t="s">
        <v>151</v>
      </c>
      <c r="E1531" s="8" t="s">
        <v>299</v>
      </c>
      <c r="F1531" s="9" t="s">
        <v>300</v>
      </c>
      <c r="G1531" s="9" t="s">
        <v>154</v>
      </c>
      <c r="H1531" s="9" t="s">
        <v>155</v>
      </c>
      <c r="I1531" s="6" t="s">
        <v>100</v>
      </c>
      <c r="J1531" s="6">
        <v>1</v>
      </c>
      <c r="K1531" s="6">
        <v>3</v>
      </c>
      <c r="L1531" s="6" t="s">
        <v>167</v>
      </c>
      <c r="M1531" s="6" t="s">
        <v>210</v>
      </c>
      <c r="N1531" s="6"/>
      <c r="O1531" s="6"/>
      <c r="P1531" s="10">
        <v>20</v>
      </c>
      <c r="Q1531" s="10" t="str">
        <f t="shared" si="116"/>
        <v>15-20</v>
      </c>
      <c r="R1531" s="6" t="s">
        <v>102</v>
      </c>
      <c r="S1531" s="6">
        <v>5</v>
      </c>
      <c r="T1531" s="6" t="s">
        <v>128</v>
      </c>
      <c r="U1531" t="s">
        <v>54</v>
      </c>
      <c r="V1531" t="s">
        <v>55</v>
      </c>
      <c r="W1531" t="s">
        <v>56</v>
      </c>
      <c r="X1531" s="6"/>
      <c r="Y1531" s="10" t="s">
        <v>57</v>
      </c>
      <c r="Z1531" s="10" t="s">
        <v>61</v>
      </c>
      <c r="AC1531" s="11">
        <v>1</v>
      </c>
      <c r="AJ1531" s="12">
        <f t="shared" si="117"/>
        <v>15</v>
      </c>
      <c r="AL1531" s="13">
        <f t="shared" si="118"/>
        <v>1</v>
      </c>
      <c r="AM1531" s="14">
        <v>1.1900000000000001E-2</v>
      </c>
      <c r="AN1531" s="14">
        <v>3.093</v>
      </c>
      <c r="AO1531" s="13">
        <f t="shared" si="120"/>
        <v>51.665094210085236</v>
      </c>
      <c r="AQ1531" s="12">
        <f t="shared" si="119"/>
        <v>2.5000000000000001E-2</v>
      </c>
    </row>
    <row r="1532" spans="1:45" ht="12.75" customHeight="1" x14ac:dyDescent="0.2">
      <c r="A1532" s="6">
        <v>209</v>
      </c>
      <c r="B1532" s="6">
        <v>4</v>
      </c>
      <c r="C1532" s="7">
        <v>39877</v>
      </c>
      <c r="D1532" s="6" t="s">
        <v>151</v>
      </c>
      <c r="E1532" s="8" t="s">
        <v>299</v>
      </c>
      <c r="F1532" s="9" t="s">
        <v>300</v>
      </c>
      <c r="G1532" s="9" t="s">
        <v>154</v>
      </c>
      <c r="H1532" s="9" t="s">
        <v>155</v>
      </c>
      <c r="I1532" s="6" t="s">
        <v>100</v>
      </c>
      <c r="J1532" s="6">
        <v>1</v>
      </c>
      <c r="K1532" s="6">
        <v>3</v>
      </c>
      <c r="L1532" s="6" t="s">
        <v>167</v>
      </c>
      <c r="M1532" s="6" t="s">
        <v>210</v>
      </c>
      <c r="N1532" s="6"/>
      <c r="O1532" s="6"/>
      <c r="P1532" s="10">
        <v>20</v>
      </c>
      <c r="Q1532" s="10" t="str">
        <f t="shared" si="116"/>
        <v>15-20</v>
      </c>
      <c r="R1532" s="6" t="s">
        <v>102</v>
      </c>
      <c r="S1532" s="6">
        <v>6</v>
      </c>
      <c r="T1532" t="s">
        <v>130</v>
      </c>
      <c r="U1532" t="s">
        <v>69</v>
      </c>
      <c r="V1532" t="s">
        <v>70</v>
      </c>
      <c r="W1532" t="s">
        <v>56</v>
      </c>
      <c r="X1532" s="6"/>
      <c r="Y1532" s="10" t="s">
        <v>57</v>
      </c>
      <c r="Z1532" s="10" t="s">
        <v>61</v>
      </c>
      <c r="AB1532" s="11">
        <v>3</v>
      </c>
      <c r="AJ1532" s="12">
        <f t="shared" si="117"/>
        <v>7.5</v>
      </c>
      <c r="AL1532" s="13">
        <f t="shared" si="118"/>
        <v>3</v>
      </c>
      <c r="AM1532" s="14">
        <v>1.9400000000000001E-2</v>
      </c>
      <c r="AN1532" s="14">
        <v>2.8527999999999998</v>
      </c>
      <c r="AO1532" s="13">
        <f t="shared" si="120"/>
        <v>6.0838220437352977</v>
      </c>
      <c r="AQ1532" s="12">
        <f t="shared" si="119"/>
        <v>7.4999999999999997E-2</v>
      </c>
    </row>
    <row r="1533" spans="1:45" ht="12.75" customHeight="1" x14ac:dyDescent="0.2">
      <c r="A1533" s="6">
        <v>210</v>
      </c>
      <c r="B1533" s="6">
        <v>4</v>
      </c>
      <c r="C1533" s="7">
        <v>39877</v>
      </c>
      <c r="D1533" s="6" t="s">
        <v>151</v>
      </c>
      <c r="E1533" s="8" t="s">
        <v>299</v>
      </c>
      <c r="F1533" s="9" t="s">
        <v>300</v>
      </c>
      <c r="G1533" s="9" t="s">
        <v>154</v>
      </c>
      <c r="H1533" s="9" t="s">
        <v>155</v>
      </c>
      <c r="I1533" s="6" t="s">
        <v>100</v>
      </c>
      <c r="J1533" s="6">
        <v>1</v>
      </c>
      <c r="K1533" s="6">
        <v>4</v>
      </c>
      <c r="L1533" s="6" t="s">
        <v>167</v>
      </c>
      <c r="M1533" s="6" t="s">
        <v>210</v>
      </c>
      <c r="N1533" s="6"/>
      <c r="O1533" s="6"/>
      <c r="P1533" s="10">
        <v>20</v>
      </c>
      <c r="Q1533" s="10" t="str">
        <f t="shared" si="116"/>
        <v>15-20</v>
      </c>
      <c r="R1533" s="6" t="s">
        <v>159</v>
      </c>
      <c r="S1533" s="6">
        <v>1</v>
      </c>
      <c r="T1533" t="s">
        <v>217</v>
      </c>
      <c r="U1533" t="s">
        <v>69</v>
      </c>
      <c r="V1533" t="s">
        <v>70</v>
      </c>
      <c r="W1533" t="s">
        <v>56</v>
      </c>
      <c r="X1533" s="6"/>
      <c r="Y1533" s="6" t="s">
        <v>57</v>
      </c>
      <c r="Z1533" s="6" t="s">
        <v>64</v>
      </c>
      <c r="AD1533" s="11">
        <v>1</v>
      </c>
      <c r="AF1533" s="11">
        <v>1</v>
      </c>
      <c r="AJ1533" s="12">
        <f t="shared" si="117"/>
        <v>35</v>
      </c>
      <c r="AL1533" s="13">
        <f t="shared" si="118"/>
        <v>2</v>
      </c>
      <c r="AM1533" s="14">
        <v>1.14E-2</v>
      </c>
      <c r="AN1533" s="14">
        <v>3.1280000000000001</v>
      </c>
      <c r="AO1533" s="13">
        <f t="shared" si="120"/>
        <v>770.45928631241588</v>
      </c>
      <c r="AQ1533" s="12">
        <f t="shared" si="119"/>
        <v>0.05</v>
      </c>
      <c r="AS1533" s="12" t="s">
        <v>307</v>
      </c>
    </row>
    <row r="1534" spans="1:45" ht="12.75" customHeight="1" x14ac:dyDescent="0.2">
      <c r="A1534" s="6">
        <v>210</v>
      </c>
      <c r="B1534" s="6">
        <v>4</v>
      </c>
      <c r="C1534" s="7">
        <v>39877</v>
      </c>
      <c r="D1534" s="6" t="s">
        <v>151</v>
      </c>
      <c r="E1534" s="8" t="s">
        <v>299</v>
      </c>
      <c r="F1534" s="9" t="s">
        <v>300</v>
      </c>
      <c r="G1534" s="9" t="s">
        <v>154</v>
      </c>
      <c r="H1534" s="9" t="s">
        <v>155</v>
      </c>
      <c r="I1534" s="6" t="s">
        <v>100</v>
      </c>
      <c r="J1534" s="6">
        <v>1</v>
      </c>
      <c r="K1534" s="6">
        <v>4</v>
      </c>
      <c r="L1534" s="6" t="s">
        <v>167</v>
      </c>
      <c r="M1534" s="6" t="s">
        <v>210</v>
      </c>
      <c r="N1534" s="6"/>
      <c r="O1534" s="6"/>
      <c r="P1534" s="10">
        <v>20</v>
      </c>
      <c r="Q1534" s="10" t="str">
        <f t="shared" si="116"/>
        <v>15-20</v>
      </c>
      <c r="R1534" s="6" t="s">
        <v>159</v>
      </c>
      <c r="S1534" s="6">
        <v>2</v>
      </c>
      <c r="T1534" t="s">
        <v>53</v>
      </c>
      <c r="U1534" t="s">
        <v>54</v>
      </c>
      <c r="V1534" t="s">
        <v>55</v>
      </c>
      <c r="W1534" t="s">
        <v>56</v>
      </c>
      <c r="X1534" s="6"/>
      <c r="Y1534" s="6" t="s">
        <v>57</v>
      </c>
      <c r="Z1534" s="6" t="s">
        <v>58</v>
      </c>
      <c r="AB1534" s="11">
        <v>1</v>
      </c>
      <c r="AC1534" s="11">
        <v>1</v>
      </c>
      <c r="AJ1534" s="12">
        <f t="shared" si="117"/>
        <v>11.25</v>
      </c>
      <c r="AL1534" s="13">
        <f t="shared" si="118"/>
        <v>2</v>
      </c>
      <c r="AM1534" s="14">
        <v>9.2999999999999992E-3</v>
      </c>
      <c r="AN1534" s="14">
        <v>3.07</v>
      </c>
      <c r="AO1534" s="13">
        <f t="shared" si="120"/>
        <v>15.686324410907433</v>
      </c>
      <c r="AQ1534" s="12">
        <f t="shared" si="119"/>
        <v>0.05</v>
      </c>
    </row>
    <row r="1535" spans="1:45" ht="12.75" customHeight="1" x14ac:dyDescent="0.2">
      <c r="A1535" s="6">
        <v>210</v>
      </c>
      <c r="B1535" s="6">
        <v>4</v>
      </c>
      <c r="C1535" s="7">
        <v>39877</v>
      </c>
      <c r="D1535" s="6" t="s">
        <v>151</v>
      </c>
      <c r="E1535" s="8" t="s">
        <v>299</v>
      </c>
      <c r="F1535" s="9" t="s">
        <v>300</v>
      </c>
      <c r="G1535" s="9" t="s">
        <v>154</v>
      </c>
      <c r="H1535" s="9" t="s">
        <v>155</v>
      </c>
      <c r="I1535" s="6" t="s">
        <v>100</v>
      </c>
      <c r="J1535" s="6">
        <v>1</v>
      </c>
      <c r="K1535" s="6">
        <v>4</v>
      </c>
      <c r="L1535" s="6" t="s">
        <v>167</v>
      </c>
      <c r="M1535" s="6" t="s">
        <v>210</v>
      </c>
      <c r="N1535" s="6"/>
      <c r="O1535" s="6"/>
      <c r="P1535" s="10">
        <v>20</v>
      </c>
      <c r="Q1535" s="10" t="str">
        <f t="shared" si="116"/>
        <v>15-20</v>
      </c>
      <c r="R1535" s="6" t="s">
        <v>159</v>
      </c>
      <c r="S1535" s="6">
        <v>3</v>
      </c>
      <c r="T1535" t="s">
        <v>231</v>
      </c>
      <c r="U1535" t="s">
        <v>54</v>
      </c>
      <c r="V1535" t="s">
        <v>94</v>
      </c>
      <c r="W1535" t="s">
        <v>95</v>
      </c>
      <c r="X1535" s="6"/>
      <c r="Y1535" s="6" t="s">
        <v>57</v>
      </c>
      <c r="Z1535" s="6" t="s">
        <v>61</v>
      </c>
      <c r="AD1535" s="11">
        <v>2</v>
      </c>
      <c r="AJ1535" s="12">
        <f t="shared" si="117"/>
        <v>25</v>
      </c>
      <c r="AK1535">
        <f>0.812715*AJ1535</f>
        <v>20.317875000000001</v>
      </c>
      <c r="AL1535" s="13">
        <f t="shared" si="118"/>
        <v>2</v>
      </c>
      <c r="AM1535" s="14">
        <v>0.111</v>
      </c>
      <c r="AN1535" s="14">
        <v>2.72</v>
      </c>
      <c r="AO1535" s="13">
        <f t="shared" si="120"/>
        <v>704.23856252019641</v>
      </c>
      <c r="AQ1535" s="12">
        <f t="shared" si="119"/>
        <v>0.05</v>
      </c>
    </row>
    <row r="1536" spans="1:45" ht="12.75" customHeight="1" x14ac:dyDescent="0.2">
      <c r="A1536" s="6">
        <v>210</v>
      </c>
      <c r="B1536" s="6">
        <v>4</v>
      </c>
      <c r="C1536" s="7">
        <v>39877</v>
      </c>
      <c r="D1536" s="6" t="s">
        <v>151</v>
      </c>
      <c r="E1536" s="8" t="s">
        <v>299</v>
      </c>
      <c r="F1536" s="9" t="s">
        <v>300</v>
      </c>
      <c r="G1536" s="9" t="s">
        <v>154</v>
      </c>
      <c r="H1536" s="9" t="s">
        <v>155</v>
      </c>
      <c r="I1536" s="6" t="s">
        <v>100</v>
      </c>
      <c r="J1536" s="6">
        <v>1</v>
      </c>
      <c r="K1536" s="6">
        <v>4</v>
      </c>
      <c r="L1536" s="6" t="s">
        <v>167</v>
      </c>
      <c r="M1536" s="6" t="s">
        <v>210</v>
      </c>
      <c r="N1536" s="6"/>
      <c r="O1536" s="6"/>
      <c r="P1536" s="10">
        <v>20</v>
      </c>
      <c r="Q1536" s="10" t="str">
        <f t="shared" si="116"/>
        <v>15-20</v>
      </c>
      <c r="R1536" s="6" t="s">
        <v>159</v>
      </c>
      <c r="S1536" s="6">
        <v>4</v>
      </c>
      <c r="T1536" s="19" t="s">
        <v>93</v>
      </c>
      <c r="U1536" s="6" t="s">
        <v>54</v>
      </c>
      <c r="V1536" s="6" t="s">
        <v>94</v>
      </c>
      <c r="W1536" s="6" t="s">
        <v>95</v>
      </c>
      <c r="X1536" s="6"/>
      <c r="Y1536" s="6" t="s">
        <v>57</v>
      </c>
      <c r="Z1536" s="6" t="s">
        <v>58</v>
      </c>
      <c r="AD1536" s="11">
        <v>1</v>
      </c>
      <c r="AJ1536" s="12">
        <f t="shared" si="117"/>
        <v>25</v>
      </c>
      <c r="AL1536" s="13">
        <f t="shared" si="118"/>
        <v>1</v>
      </c>
      <c r="AM1536" s="14">
        <v>7.9000000000000008E-3</v>
      </c>
      <c r="AN1536" s="14">
        <v>3.0760000000000001</v>
      </c>
      <c r="AO1536" s="13">
        <f t="shared" si="120"/>
        <v>157.64875958225977</v>
      </c>
      <c r="AQ1536" s="12">
        <f t="shared" si="119"/>
        <v>2.5000000000000001E-2</v>
      </c>
    </row>
    <row r="1537" spans="1:46" ht="12.75" customHeight="1" x14ac:dyDescent="0.2">
      <c r="A1537" s="6">
        <v>210</v>
      </c>
      <c r="B1537" s="6">
        <v>4</v>
      </c>
      <c r="C1537" s="7">
        <v>39877</v>
      </c>
      <c r="D1537" s="6" t="s">
        <v>151</v>
      </c>
      <c r="E1537" s="8" t="s">
        <v>299</v>
      </c>
      <c r="F1537" s="9" t="s">
        <v>300</v>
      </c>
      <c r="G1537" s="9" t="s">
        <v>154</v>
      </c>
      <c r="H1537" s="9" t="s">
        <v>155</v>
      </c>
      <c r="I1537" s="6" t="s">
        <v>100</v>
      </c>
      <c r="J1537" s="6">
        <v>1</v>
      </c>
      <c r="K1537" s="6">
        <v>4</v>
      </c>
      <c r="L1537" s="6" t="s">
        <v>167</v>
      </c>
      <c r="M1537" s="6" t="s">
        <v>210</v>
      </c>
      <c r="N1537" s="6"/>
      <c r="O1537" s="6"/>
      <c r="P1537" s="10">
        <v>20</v>
      </c>
      <c r="Q1537" s="10" t="str">
        <f t="shared" si="116"/>
        <v>15-20</v>
      </c>
      <c r="R1537" s="6" t="s">
        <v>159</v>
      </c>
      <c r="S1537" s="6">
        <v>5</v>
      </c>
      <c r="T1537" t="s">
        <v>62</v>
      </c>
      <c r="U1537" t="s">
        <v>54</v>
      </c>
      <c r="V1537" t="s">
        <v>63</v>
      </c>
      <c r="W1537" t="s">
        <v>56</v>
      </c>
      <c r="X1537" s="6"/>
      <c r="Y1537" s="6" t="s">
        <v>57</v>
      </c>
      <c r="Z1537" s="6" t="s">
        <v>64</v>
      </c>
      <c r="AD1537" s="11">
        <v>1</v>
      </c>
      <c r="AJ1537" s="12">
        <f t="shared" si="117"/>
        <v>25</v>
      </c>
      <c r="AL1537" s="13">
        <f t="shared" si="118"/>
        <v>1</v>
      </c>
      <c r="AM1537" s="13">
        <v>1.32E-2</v>
      </c>
      <c r="AN1537" s="13">
        <v>3.4356</v>
      </c>
      <c r="AO1537" s="13">
        <f t="shared" si="120"/>
        <v>838.1787091827216</v>
      </c>
      <c r="AQ1537" s="12">
        <f t="shared" si="119"/>
        <v>2.5000000000000001E-2</v>
      </c>
    </row>
    <row r="1538" spans="1:46" ht="12.75" customHeight="1" x14ac:dyDescent="0.2">
      <c r="A1538" s="6">
        <v>210</v>
      </c>
      <c r="B1538" s="6">
        <v>4</v>
      </c>
      <c r="C1538" s="7">
        <v>39877</v>
      </c>
      <c r="D1538" s="6" t="s">
        <v>151</v>
      </c>
      <c r="E1538" s="8" t="s">
        <v>299</v>
      </c>
      <c r="F1538" s="9" t="s">
        <v>300</v>
      </c>
      <c r="G1538" s="9" t="s">
        <v>154</v>
      </c>
      <c r="H1538" s="9" t="s">
        <v>155</v>
      </c>
      <c r="I1538" s="6" t="s">
        <v>100</v>
      </c>
      <c r="J1538" s="6">
        <v>1</v>
      </c>
      <c r="K1538" s="6">
        <v>4</v>
      </c>
      <c r="L1538" s="6" t="s">
        <v>167</v>
      </c>
      <c r="M1538" s="6" t="s">
        <v>210</v>
      </c>
      <c r="N1538" s="6"/>
      <c r="O1538" s="6"/>
      <c r="P1538" s="10">
        <v>20</v>
      </c>
      <c r="Q1538" s="10" t="str">
        <f t="shared" ref="Q1538:Q1601" si="121">IF(P1538&lt;=5,"0-5",IF(P1538&lt;=10,"5-10",IF(P1538&lt;=15,"10-15",IF(P1538&lt;=20,"15-20",IF(P1538&lt;=25,"20-25",IF(P1538&lt;=30,"25-30",IF(P1538&lt;=35,"30-35","35-40")))))))</f>
        <v>15-20</v>
      </c>
      <c r="R1538" s="6" t="s">
        <v>159</v>
      </c>
      <c r="S1538" s="6">
        <v>6</v>
      </c>
      <c r="T1538" t="s">
        <v>140</v>
      </c>
      <c r="U1538" t="s">
        <v>66</v>
      </c>
      <c r="V1538" t="s">
        <v>119</v>
      </c>
      <c r="W1538" t="s">
        <v>56</v>
      </c>
      <c r="X1538" s="6"/>
      <c r="Y1538" s="6" t="s">
        <v>57</v>
      </c>
      <c r="Z1538" s="6" t="s">
        <v>61</v>
      </c>
      <c r="AE1538" s="11">
        <v>12</v>
      </c>
      <c r="AJ1538" s="12">
        <f t="shared" ref="AJ1538:AJ1601" si="122">((AA1538*2.5)+(AB1538*7.5)+(AC1538*15)+(AD1538*25)+(AE1538*35)+(AF1538*45)+(AG1538*45)+(AH1538*65)+(AI1538*80))/SUM(AA1538:AI1538)</f>
        <v>35</v>
      </c>
      <c r="AK1538" s="14">
        <f>AJ1538/1.03416</f>
        <v>33.84389262783322</v>
      </c>
      <c r="AL1538" s="13">
        <f t="shared" si="118"/>
        <v>12</v>
      </c>
      <c r="AM1538" s="14">
        <v>2.2499999999999999E-2</v>
      </c>
      <c r="AN1538" s="14">
        <v>3</v>
      </c>
      <c r="AO1538" s="13">
        <f t="shared" si="120"/>
        <v>964.6875</v>
      </c>
      <c r="AQ1538" s="12">
        <f t="shared" si="119"/>
        <v>0.3</v>
      </c>
    </row>
    <row r="1539" spans="1:46" ht="12.75" customHeight="1" x14ac:dyDescent="0.2">
      <c r="A1539" s="6">
        <v>210</v>
      </c>
      <c r="B1539" s="6">
        <v>4</v>
      </c>
      <c r="C1539" s="7">
        <v>39877</v>
      </c>
      <c r="D1539" s="6" t="s">
        <v>151</v>
      </c>
      <c r="E1539" s="8" t="s">
        <v>299</v>
      </c>
      <c r="F1539" s="9" t="s">
        <v>300</v>
      </c>
      <c r="G1539" s="9" t="s">
        <v>154</v>
      </c>
      <c r="H1539" s="9" t="s">
        <v>155</v>
      </c>
      <c r="I1539" s="6" t="s">
        <v>100</v>
      </c>
      <c r="J1539" s="6">
        <v>1</v>
      </c>
      <c r="K1539" s="6">
        <v>4</v>
      </c>
      <c r="L1539" s="6" t="s">
        <v>167</v>
      </c>
      <c r="M1539" s="6" t="s">
        <v>210</v>
      </c>
      <c r="N1539" s="6"/>
      <c r="O1539" s="6"/>
      <c r="P1539" s="10">
        <v>20</v>
      </c>
      <c r="Q1539" s="10" t="str">
        <f t="shared" si="121"/>
        <v>15-20</v>
      </c>
      <c r="R1539" s="6" t="s">
        <v>159</v>
      </c>
      <c r="S1539" s="6">
        <v>7</v>
      </c>
      <c r="T1539" t="s">
        <v>244</v>
      </c>
      <c r="U1539" t="s">
        <v>69</v>
      </c>
      <c r="V1539" t="s">
        <v>84</v>
      </c>
      <c r="W1539" t="s">
        <v>56</v>
      </c>
      <c r="X1539" s="6"/>
      <c r="Y1539" s="6" t="s">
        <v>77</v>
      </c>
      <c r="Z1539" s="6" t="s">
        <v>64</v>
      </c>
      <c r="AG1539" s="11">
        <v>1</v>
      </c>
      <c r="AJ1539" s="12">
        <f t="shared" si="122"/>
        <v>45</v>
      </c>
      <c r="AL1539" s="13">
        <f t="shared" si="118"/>
        <v>1</v>
      </c>
      <c r="AM1539" s="14">
        <v>1.5900000000000001E-2</v>
      </c>
      <c r="AN1539" s="14">
        <v>2.9980000000000002</v>
      </c>
      <c r="AO1539" s="13">
        <f t="shared" si="120"/>
        <v>1437.898532971444</v>
      </c>
      <c r="AQ1539" s="12">
        <f t="shared" si="119"/>
        <v>2.5000000000000001E-2</v>
      </c>
    </row>
    <row r="1540" spans="1:46" ht="12.75" customHeight="1" x14ac:dyDescent="0.2">
      <c r="A1540" s="6">
        <v>210</v>
      </c>
      <c r="B1540" s="6">
        <v>4</v>
      </c>
      <c r="C1540" s="7">
        <v>39877</v>
      </c>
      <c r="D1540" s="6" t="s">
        <v>151</v>
      </c>
      <c r="E1540" s="8" t="s">
        <v>299</v>
      </c>
      <c r="F1540" s="9" t="s">
        <v>300</v>
      </c>
      <c r="G1540" s="9" t="s">
        <v>154</v>
      </c>
      <c r="H1540" s="9" t="s">
        <v>155</v>
      </c>
      <c r="I1540" s="6" t="s">
        <v>100</v>
      </c>
      <c r="J1540" s="6">
        <v>1</v>
      </c>
      <c r="K1540" s="6">
        <v>4</v>
      </c>
      <c r="L1540" s="6" t="s">
        <v>167</v>
      </c>
      <c r="M1540" s="6" t="s">
        <v>210</v>
      </c>
      <c r="N1540" s="6"/>
      <c r="O1540" s="6"/>
      <c r="P1540" s="10">
        <v>20</v>
      </c>
      <c r="Q1540" s="10" t="str">
        <f t="shared" si="121"/>
        <v>15-20</v>
      </c>
      <c r="R1540" s="6" t="s">
        <v>159</v>
      </c>
      <c r="S1540" s="6">
        <v>8</v>
      </c>
      <c r="T1540" t="s">
        <v>141</v>
      </c>
      <c r="U1540" s="6" t="s">
        <v>72</v>
      </c>
      <c r="V1540" t="s">
        <v>138</v>
      </c>
      <c r="W1540" t="s">
        <v>56</v>
      </c>
      <c r="X1540" s="6"/>
      <c r="Y1540" s="6" t="s">
        <v>57</v>
      </c>
      <c r="Z1540" s="6" t="s">
        <v>58</v>
      </c>
      <c r="AE1540" s="11">
        <v>1</v>
      </c>
      <c r="AJ1540" s="12">
        <f t="shared" si="122"/>
        <v>35</v>
      </c>
      <c r="AL1540" s="13">
        <f t="shared" si="118"/>
        <v>1</v>
      </c>
      <c r="AM1540" s="14">
        <v>3.3700000000000001E-2</v>
      </c>
      <c r="AN1540" s="14">
        <v>2.9</v>
      </c>
      <c r="AO1540" s="13">
        <f t="shared" si="120"/>
        <v>1012.5750672188403</v>
      </c>
      <c r="AQ1540" s="12">
        <f t="shared" si="119"/>
        <v>2.5000000000000001E-2</v>
      </c>
    </row>
    <row r="1541" spans="1:46" ht="12.75" customHeight="1" x14ac:dyDescent="0.2">
      <c r="A1541" s="6">
        <v>210</v>
      </c>
      <c r="B1541" s="6">
        <v>4</v>
      </c>
      <c r="C1541" s="7">
        <v>39877</v>
      </c>
      <c r="D1541" s="6" t="s">
        <v>151</v>
      </c>
      <c r="E1541" s="8" t="s">
        <v>299</v>
      </c>
      <c r="F1541" s="9" t="s">
        <v>300</v>
      </c>
      <c r="G1541" s="9" t="s">
        <v>154</v>
      </c>
      <c r="H1541" s="9" t="s">
        <v>155</v>
      </c>
      <c r="I1541" s="6" t="s">
        <v>100</v>
      </c>
      <c r="J1541" s="6">
        <v>1</v>
      </c>
      <c r="K1541" s="6">
        <v>4</v>
      </c>
      <c r="L1541" s="6" t="s">
        <v>167</v>
      </c>
      <c r="M1541" s="6" t="s">
        <v>210</v>
      </c>
      <c r="N1541" s="6"/>
      <c r="O1541" s="6"/>
      <c r="P1541" s="10">
        <v>20</v>
      </c>
      <c r="Q1541" s="10" t="str">
        <f t="shared" si="121"/>
        <v>15-20</v>
      </c>
      <c r="R1541" s="6" t="s">
        <v>159</v>
      </c>
      <c r="S1541" s="6">
        <v>9</v>
      </c>
      <c r="T1541" t="s">
        <v>137</v>
      </c>
      <c r="U1541" s="16" t="s">
        <v>75</v>
      </c>
      <c r="V1541" t="s">
        <v>138</v>
      </c>
      <c r="W1541" t="s">
        <v>56</v>
      </c>
      <c r="X1541" s="6"/>
      <c r="Y1541" s="10" t="s">
        <v>57</v>
      </c>
      <c r="Z1541" s="10" t="s">
        <v>58</v>
      </c>
      <c r="AE1541" s="11">
        <v>4</v>
      </c>
      <c r="AJ1541" s="12">
        <f t="shared" si="122"/>
        <v>35</v>
      </c>
      <c r="AL1541" s="13">
        <f t="shared" si="118"/>
        <v>4</v>
      </c>
      <c r="AM1541" s="14">
        <v>2.0299999999999999E-2</v>
      </c>
      <c r="AN1541" s="14">
        <v>3.1259999999999999</v>
      </c>
      <c r="AO1541" s="13">
        <f t="shared" si="120"/>
        <v>1362.2372273563635</v>
      </c>
      <c r="AQ1541" s="12">
        <f t="shared" si="119"/>
        <v>0.1</v>
      </c>
    </row>
    <row r="1542" spans="1:46" ht="12.75" customHeight="1" x14ac:dyDescent="0.2">
      <c r="A1542" s="6">
        <v>210</v>
      </c>
      <c r="B1542" s="6">
        <v>4</v>
      </c>
      <c r="C1542" s="7">
        <v>39877</v>
      </c>
      <c r="D1542" s="6" t="s">
        <v>151</v>
      </c>
      <c r="E1542" s="8" t="s">
        <v>299</v>
      </c>
      <c r="F1542" s="9" t="s">
        <v>300</v>
      </c>
      <c r="G1542" s="9" t="s">
        <v>154</v>
      </c>
      <c r="H1542" s="9" t="s">
        <v>155</v>
      </c>
      <c r="I1542" s="6" t="s">
        <v>100</v>
      </c>
      <c r="J1542" s="6">
        <v>1</v>
      </c>
      <c r="K1542" s="6">
        <v>4</v>
      </c>
      <c r="L1542" s="6" t="s">
        <v>167</v>
      </c>
      <c r="M1542" s="6" t="s">
        <v>210</v>
      </c>
      <c r="N1542" s="6"/>
      <c r="O1542" s="6"/>
      <c r="P1542" s="10">
        <v>20</v>
      </c>
      <c r="Q1542" s="10" t="str">
        <f t="shared" si="121"/>
        <v>15-20</v>
      </c>
      <c r="R1542" s="6" t="s">
        <v>159</v>
      </c>
      <c r="S1542" s="6">
        <v>10</v>
      </c>
      <c r="T1542" t="s">
        <v>139</v>
      </c>
      <c r="U1542" t="s">
        <v>54</v>
      </c>
      <c r="V1542" t="s">
        <v>63</v>
      </c>
      <c r="W1542" t="s">
        <v>56</v>
      </c>
      <c r="X1542" s="6"/>
      <c r="Y1542" s="6" t="s">
        <v>57</v>
      </c>
      <c r="Z1542" s="6" t="s">
        <v>58</v>
      </c>
      <c r="AD1542" s="11">
        <v>70</v>
      </c>
      <c r="AJ1542" s="12">
        <f t="shared" si="122"/>
        <v>25</v>
      </c>
      <c r="AK1542">
        <f>AJ1542/1.15476</f>
        <v>21.649520246631333</v>
      </c>
      <c r="AL1542" s="13">
        <f t="shared" si="118"/>
        <v>70</v>
      </c>
      <c r="AM1542" s="14">
        <v>3.9E-2</v>
      </c>
      <c r="AN1542" s="14">
        <v>2.91</v>
      </c>
      <c r="AO1542" s="13">
        <f t="shared" si="120"/>
        <v>456.11046022444697</v>
      </c>
      <c r="AQ1542" s="12">
        <f t="shared" si="119"/>
        <v>1.75</v>
      </c>
    </row>
    <row r="1543" spans="1:46" ht="12.75" customHeight="1" x14ac:dyDescent="0.2">
      <c r="A1543" s="6">
        <v>210</v>
      </c>
      <c r="B1543" s="6">
        <v>4</v>
      </c>
      <c r="C1543" s="7">
        <v>39877</v>
      </c>
      <c r="D1543" s="6" t="s">
        <v>151</v>
      </c>
      <c r="E1543" s="8" t="s">
        <v>299</v>
      </c>
      <c r="F1543" s="9" t="s">
        <v>300</v>
      </c>
      <c r="G1543" s="9" t="s">
        <v>154</v>
      </c>
      <c r="H1543" s="9" t="s">
        <v>155</v>
      </c>
      <c r="I1543" s="6" t="s">
        <v>100</v>
      </c>
      <c r="J1543" s="6">
        <v>1</v>
      </c>
      <c r="K1543" s="6">
        <v>4</v>
      </c>
      <c r="L1543" s="6" t="s">
        <v>167</v>
      </c>
      <c r="M1543" s="6" t="s">
        <v>210</v>
      </c>
      <c r="N1543" s="6"/>
      <c r="O1543" s="6"/>
      <c r="P1543" s="10">
        <v>20</v>
      </c>
      <c r="Q1543" s="10" t="str">
        <f t="shared" si="121"/>
        <v>15-20</v>
      </c>
      <c r="R1543" s="6" t="s">
        <v>159</v>
      </c>
      <c r="S1543" s="6">
        <v>11</v>
      </c>
      <c r="T1543" t="s">
        <v>182</v>
      </c>
      <c r="U1543" t="s">
        <v>54</v>
      </c>
      <c r="V1543" t="s">
        <v>181</v>
      </c>
      <c r="W1543" t="s">
        <v>56</v>
      </c>
      <c r="X1543" s="6"/>
      <c r="Y1543" s="10" t="s">
        <v>57</v>
      </c>
      <c r="Z1543" s="10" t="s">
        <v>58</v>
      </c>
      <c r="AD1543" s="11">
        <v>80</v>
      </c>
      <c r="AJ1543" s="12">
        <f t="shared" si="122"/>
        <v>25</v>
      </c>
      <c r="AK1543" s="12">
        <f>0.946*AJ1543</f>
        <v>23.65</v>
      </c>
      <c r="AL1543" s="13">
        <f t="shared" si="118"/>
        <v>80</v>
      </c>
      <c r="AM1543" s="13">
        <v>0</v>
      </c>
      <c r="AN1543" s="13">
        <v>0.94599999999999995</v>
      </c>
      <c r="AO1543" s="13">
        <f t="shared" si="120"/>
        <v>0</v>
      </c>
      <c r="AQ1543" s="12">
        <f t="shared" si="119"/>
        <v>2</v>
      </c>
    </row>
    <row r="1544" spans="1:46" ht="12.75" customHeight="1" x14ac:dyDescent="0.2">
      <c r="A1544" s="6">
        <v>210</v>
      </c>
      <c r="B1544" s="6">
        <v>4</v>
      </c>
      <c r="C1544" s="7">
        <v>39877</v>
      </c>
      <c r="D1544" s="6" t="s">
        <v>151</v>
      </c>
      <c r="E1544" s="8" t="s">
        <v>299</v>
      </c>
      <c r="F1544" s="9" t="s">
        <v>300</v>
      </c>
      <c r="G1544" s="9" t="s">
        <v>154</v>
      </c>
      <c r="H1544" s="9" t="s">
        <v>155</v>
      </c>
      <c r="I1544" s="6" t="s">
        <v>100</v>
      </c>
      <c r="J1544" s="6">
        <v>1</v>
      </c>
      <c r="K1544" s="6">
        <v>4</v>
      </c>
      <c r="L1544" s="6" t="s">
        <v>167</v>
      </c>
      <c r="M1544" s="6" t="s">
        <v>210</v>
      </c>
      <c r="N1544" s="6"/>
      <c r="O1544" s="6"/>
      <c r="P1544" s="10">
        <v>20</v>
      </c>
      <c r="Q1544" s="10" t="str">
        <f t="shared" si="121"/>
        <v>15-20</v>
      </c>
      <c r="R1544" s="6" t="s">
        <v>159</v>
      </c>
      <c r="S1544" s="6">
        <v>12</v>
      </c>
      <c r="T1544" t="s">
        <v>253</v>
      </c>
      <c r="U1544" t="s">
        <v>69</v>
      </c>
      <c r="V1544" t="s">
        <v>70</v>
      </c>
      <c r="W1544" t="s">
        <v>56</v>
      </c>
      <c r="X1544" s="6"/>
      <c r="Y1544" s="6" t="s">
        <v>77</v>
      </c>
      <c r="Z1544" s="6" t="s">
        <v>64</v>
      </c>
      <c r="AH1544" s="11">
        <v>1</v>
      </c>
      <c r="AJ1544" s="12">
        <f t="shared" si="122"/>
        <v>65</v>
      </c>
      <c r="AL1544" s="13">
        <f t="shared" si="118"/>
        <v>1</v>
      </c>
      <c r="AM1544" s="14">
        <v>6.8999999999999999E-3</v>
      </c>
      <c r="AN1544" s="14">
        <v>3.2050000000000001</v>
      </c>
      <c r="AO1544" s="13">
        <f t="shared" si="120"/>
        <v>4458.9889774062704</v>
      </c>
      <c r="AQ1544" s="12">
        <f t="shared" si="119"/>
        <v>2.5000000000000001E-2</v>
      </c>
    </row>
    <row r="1545" spans="1:46" s="22" customFormat="1" ht="12.75" customHeight="1" x14ac:dyDescent="0.2">
      <c r="A1545" s="6">
        <v>210</v>
      </c>
      <c r="B1545" s="6">
        <v>4</v>
      </c>
      <c r="C1545" s="7">
        <v>39877</v>
      </c>
      <c r="D1545" s="6" t="s">
        <v>151</v>
      </c>
      <c r="E1545" s="8" t="s">
        <v>299</v>
      </c>
      <c r="F1545" s="9" t="s">
        <v>300</v>
      </c>
      <c r="G1545" s="9" t="s">
        <v>154</v>
      </c>
      <c r="H1545" s="9" t="s">
        <v>155</v>
      </c>
      <c r="I1545" s="6" t="s">
        <v>100</v>
      </c>
      <c r="J1545" s="6">
        <v>1</v>
      </c>
      <c r="K1545" s="6">
        <v>4</v>
      </c>
      <c r="L1545" s="6" t="s">
        <v>167</v>
      </c>
      <c r="M1545" s="6" t="s">
        <v>210</v>
      </c>
      <c r="N1545" s="6"/>
      <c r="O1545" s="6"/>
      <c r="P1545" s="10">
        <v>20</v>
      </c>
      <c r="Q1545" s="10" t="str">
        <f t="shared" si="121"/>
        <v>15-20</v>
      </c>
      <c r="R1545" s="6" t="s">
        <v>159</v>
      </c>
      <c r="S1545" s="6">
        <v>13</v>
      </c>
      <c r="T1545" t="s">
        <v>193</v>
      </c>
      <c r="U1545" s="16" t="s">
        <v>75</v>
      </c>
      <c r="V1545" t="s">
        <v>76</v>
      </c>
      <c r="W1545" t="s">
        <v>56</v>
      </c>
      <c r="X1545" s="6"/>
      <c r="Y1545" s="6" t="s">
        <v>57</v>
      </c>
      <c r="Z1545" s="6" t="s">
        <v>58</v>
      </c>
      <c r="AA1545" s="11"/>
      <c r="AB1545" s="11"/>
      <c r="AC1545" s="11"/>
      <c r="AD1545" s="11">
        <v>4</v>
      </c>
      <c r="AE1545" s="11"/>
      <c r="AF1545" s="11"/>
      <c r="AG1545" s="11"/>
      <c r="AH1545" s="11"/>
      <c r="AI1545" s="11"/>
      <c r="AJ1545" s="12">
        <f t="shared" si="122"/>
        <v>25</v>
      </c>
      <c r="AK1545" s="12"/>
      <c r="AL1545" s="13">
        <f t="shared" ref="AL1545:AL1608" si="123">SUM(AA1545:AI1545)</f>
        <v>4</v>
      </c>
      <c r="AM1545" s="14">
        <v>2.0400000000000001E-2</v>
      </c>
      <c r="AN1545" s="14">
        <v>2.9910000000000001</v>
      </c>
      <c r="AO1545" s="13">
        <f t="shared" si="120"/>
        <v>309.64832376527772</v>
      </c>
      <c r="AP1545" s="13"/>
      <c r="AQ1545" s="12">
        <f t="shared" ref="AQ1545:AQ1608" si="124">AL1545/40</f>
        <v>0.1</v>
      </c>
      <c r="AR1545" s="12"/>
      <c r="AS1545" s="12"/>
      <c r="AT1545" s="15"/>
    </row>
    <row r="1546" spans="1:46" ht="12.75" customHeight="1" x14ac:dyDescent="0.2">
      <c r="A1546" s="6">
        <v>210</v>
      </c>
      <c r="B1546" s="6">
        <v>4</v>
      </c>
      <c r="C1546" s="7">
        <v>39877</v>
      </c>
      <c r="D1546" s="6" t="s">
        <v>151</v>
      </c>
      <c r="E1546" s="8" t="s">
        <v>299</v>
      </c>
      <c r="F1546" s="9" t="s">
        <v>300</v>
      </c>
      <c r="G1546" s="9" t="s">
        <v>154</v>
      </c>
      <c r="H1546" s="9" t="s">
        <v>155</v>
      </c>
      <c r="I1546" s="6" t="s">
        <v>100</v>
      </c>
      <c r="J1546" s="6">
        <v>1</v>
      </c>
      <c r="K1546" s="6">
        <v>4</v>
      </c>
      <c r="L1546" s="6" t="s">
        <v>167</v>
      </c>
      <c r="M1546" s="6" t="s">
        <v>210</v>
      </c>
      <c r="N1546" s="6"/>
      <c r="O1546" s="6"/>
      <c r="P1546" s="10">
        <v>20</v>
      </c>
      <c r="Q1546" s="10" t="str">
        <f t="shared" si="121"/>
        <v>15-20</v>
      </c>
      <c r="R1546" s="6" t="s">
        <v>159</v>
      </c>
      <c r="S1546" s="6">
        <v>14</v>
      </c>
      <c r="T1546" s="6" t="s">
        <v>128</v>
      </c>
      <c r="U1546" t="s">
        <v>54</v>
      </c>
      <c r="V1546" t="s">
        <v>55</v>
      </c>
      <c r="W1546" t="s">
        <v>56</v>
      </c>
      <c r="X1546"/>
      <c r="Y1546" s="6" t="s">
        <v>57</v>
      </c>
      <c r="Z1546" s="6" t="s">
        <v>64</v>
      </c>
      <c r="AG1546" s="11">
        <v>1</v>
      </c>
      <c r="AJ1546" s="12">
        <f t="shared" si="122"/>
        <v>45</v>
      </c>
      <c r="AL1546" s="13">
        <f t="shared" si="123"/>
        <v>1</v>
      </c>
      <c r="AM1546" s="14">
        <v>1.1900000000000001E-2</v>
      </c>
      <c r="AN1546" s="14">
        <v>3.093</v>
      </c>
      <c r="AO1546" s="13">
        <f t="shared" si="120"/>
        <v>1545.0170146581777</v>
      </c>
      <c r="AQ1546" s="12">
        <f t="shared" si="124"/>
        <v>2.5000000000000001E-2</v>
      </c>
    </row>
    <row r="1547" spans="1:46" ht="12.75" customHeight="1" x14ac:dyDescent="0.2">
      <c r="A1547" s="6">
        <v>210</v>
      </c>
      <c r="B1547" s="6">
        <v>4</v>
      </c>
      <c r="C1547" s="7">
        <v>39877</v>
      </c>
      <c r="D1547" s="6" t="s">
        <v>151</v>
      </c>
      <c r="E1547" s="8" t="s">
        <v>299</v>
      </c>
      <c r="F1547" s="9" t="s">
        <v>300</v>
      </c>
      <c r="G1547" s="9" t="s">
        <v>154</v>
      </c>
      <c r="H1547" s="9" t="s">
        <v>155</v>
      </c>
      <c r="I1547" s="6" t="s">
        <v>100</v>
      </c>
      <c r="J1547" s="6">
        <v>1</v>
      </c>
      <c r="K1547" s="6">
        <v>4</v>
      </c>
      <c r="L1547" s="6" t="s">
        <v>167</v>
      </c>
      <c r="M1547" s="6" t="s">
        <v>210</v>
      </c>
      <c r="N1547" s="6"/>
      <c r="O1547" s="6"/>
      <c r="P1547" s="10">
        <v>20</v>
      </c>
      <c r="Q1547" s="10" t="str">
        <f t="shared" si="121"/>
        <v>15-20</v>
      </c>
      <c r="R1547" s="6" t="s">
        <v>159</v>
      </c>
      <c r="S1547" s="6">
        <v>15</v>
      </c>
      <c r="T1547" s="16" t="s">
        <v>160</v>
      </c>
      <c r="U1547" t="s">
        <v>54</v>
      </c>
      <c r="V1547" s="16" t="s">
        <v>63</v>
      </c>
      <c r="W1547" s="16" t="s">
        <v>56</v>
      </c>
      <c r="X1547" s="6"/>
      <c r="Y1547" s="6" t="s">
        <v>57</v>
      </c>
      <c r="Z1547" s="6" t="s">
        <v>58</v>
      </c>
      <c r="AD1547" s="11">
        <v>7</v>
      </c>
      <c r="AJ1547" s="12">
        <f t="shared" si="122"/>
        <v>25</v>
      </c>
      <c r="AK1547" s="14">
        <f>AJ1547/1.11359</f>
        <v>22.449914241327598</v>
      </c>
      <c r="AL1547" s="13">
        <f t="shared" si="123"/>
        <v>7</v>
      </c>
      <c r="AM1547" s="14">
        <v>1.4800000000000001E-2</v>
      </c>
      <c r="AN1547" s="14">
        <v>3.1669999999999998</v>
      </c>
      <c r="AO1547" s="13">
        <f t="shared" si="120"/>
        <v>395.8564474704969</v>
      </c>
      <c r="AQ1547" s="12">
        <f t="shared" si="124"/>
        <v>0.17499999999999999</v>
      </c>
    </row>
    <row r="1548" spans="1:46" ht="12.75" customHeight="1" x14ac:dyDescent="0.2">
      <c r="A1548" s="6">
        <v>210</v>
      </c>
      <c r="B1548" s="6">
        <v>4</v>
      </c>
      <c r="C1548" s="7">
        <v>39877</v>
      </c>
      <c r="D1548" s="6" t="s">
        <v>151</v>
      </c>
      <c r="E1548" s="8" t="s">
        <v>299</v>
      </c>
      <c r="F1548" s="9" t="s">
        <v>300</v>
      </c>
      <c r="G1548" s="9" t="s">
        <v>154</v>
      </c>
      <c r="H1548" s="9" t="s">
        <v>155</v>
      </c>
      <c r="I1548" s="6" t="s">
        <v>100</v>
      </c>
      <c r="J1548" s="6">
        <v>1</v>
      </c>
      <c r="K1548" s="6">
        <v>4</v>
      </c>
      <c r="L1548" s="6" t="s">
        <v>167</v>
      </c>
      <c r="M1548" s="6" t="s">
        <v>210</v>
      </c>
      <c r="N1548" s="6"/>
      <c r="O1548" s="6"/>
      <c r="P1548" s="10">
        <v>20</v>
      </c>
      <c r="Q1548" s="10" t="str">
        <f t="shared" si="121"/>
        <v>15-20</v>
      </c>
      <c r="R1548" s="6" t="s">
        <v>159</v>
      </c>
      <c r="S1548" s="6">
        <v>16</v>
      </c>
      <c r="T1548" t="s">
        <v>74</v>
      </c>
      <c r="U1548" s="16" t="s">
        <v>75</v>
      </c>
      <c r="V1548" t="s">
        <v>76</v>
      </c>
      <c r="W1548" t="s">
        <v>56</v>
      </c>
      <c r="X1548" s="6"/>
      <c r="Y1548" s="10" t="s">
        <v>77</v>
      </c>
      <c r="Z1548" s="10" t="s">
        <v>64</v>
      </c>
      <c r="AD1548" s="11">
        <v>3</v>
      </c>
      <c r="AJ1548" s="12">
        <f t="shared" si="122"/>
        <v>25</v>
      </c>
      <c r="AL1548" s="13">
        <f t="shared" si="123"/>
        <v>3</v>
      </c>
      <c r="AM1548" s="14">
        <v>2.06E-2</v>
      </c>
      <c r="AN1548" s="14">
        <v>2.8980000000000001</v>
      </c>
      <c r="AO1548" s="13">
        <f t="shared" si="120"/>
        <v>231.79142503651909</v>
      </c>
      <c r="AQ1548" s="12">
        <f t="shared" si="124"/>
        <v>7.4999999999999997E-2</v>
      </c>
    </row>
    <row r="1549" spans="1:46" ht="12.75" customHeight="1" x14ac:dyDescent="0.2">
      <c r="A1549" s="6">
        <v>210</v>
      </c>
      <c r="B1549" s="6">
        <v>4</v>
      </c>
      <c r="C1549" s="7">
        <v>39877</v>
      </c>
      <c r="D1549" s="6" t="s">
        <v>151</v>
      </c>
      <c r="E1549" s="8" t="s">
        <v>299</v>
      </c>
      <c r="F1549" s="9" t="s">
        <v>300</v>
      </c>
      <c r="G1549" s="9" t="s">
        <v>154</v>
      </c>
      <c r="H1549" s="9" t="s">
        <v>155</v>
      </c>
      <c r="I1549" s="6" t="s">
        <v>100</v>
      </c>
      <c r="J1549" s="6">
        <v>1</v>
      </c>
      <c r="K1549" s="6">
        <v>4</v>
      </c>
      <c r="L1549" s="6" t="s">
        <v>167</v>
      </c>
      <c r="M1549" s="6" t="s">
        <v>210</v>
      </c>
      <c r="N1549" s="6"/>
      <c r="O1549" s="6"/>
      <c r="P1549" s="10">
        <v>20</v>
      </c>
      <c r="Q1549" s="10" t="str">
        <f t="shared" si="121"/>
        <v>15-20</v>
      </c>
      <c r="R1549" s="6" t="s">
        <v>159</v>
      </c>
      <c r="S1549" s="6">
        <v>17</v>
      </c>
      <c r="T1549" t="s">
        <v>121</v>
      </c>
      <c r="U1549" t="s">
        <v>54</v>
      </c>
      <c r="V1549" t="s">
        <v>55</v>
      </c>
      <c r="W1549" t="s">
        <v>56</v>
      </c>
      <c r="X1549" s="6"/>
      <c r="Y1549" s="6" t="s">
        <v>57</v>
      </c>
      <c r="Z1549" s="6" t="s">
        <v>58</v>
      </c>
      <c r="AA1549" s="11">
        <v>6</v>
      </c>
      <c r="AD1549" s="11">
        <v>1</v>
      </c>
      <c r="AJ1549" s="12">
        <f t="shared" si="122"/>
        <v>5.7142857142857144</v>
      </c>
      <c r="AK1549">
        <f>AJ1549/1.08175</f>
        <v>5.2824457723926184</v>
      </c>
      <c r="AL1549" s="13">
        <f t="shared" si="123"/>
        <v>7</v>
      </c>
      <c r="AM1549" s="14">
        <v>1.4500000000000001E-2</v>
      </c>
      <c r="AN1549" s="14">
        <v>3.0529999999999999</v>
      </c>
      <c r="AO1549" s="13">
        <f t="shared" si="120"/>
        <v>2.9673777750103896</v>
      </c>
      <c r="AQ1549" s="12">
        <f t="shared" si="124"/>
        <v>0.17499999999999999</v>
      </c>
    </row>
    <row r="1550" spans="1:46" ht="12.75" customHeight="1" x14ac:dyDescent="0.2">
      <c r="A1550" s="6">
        <v>210</v>
      </c>
      <c r="B1550" s="6">
        <v>4</v>
      </c>
      <c r="C1550" s="7">
        <v>39877</v>
      </c>
      <c r="D1550" s="6" t="s">
        <v>151</v>
      </c>
      <c r="E1550" s="8" t="s">
        <v>299</v>
      </c>
      <c r="F1550" s="9" t="s">
        <v>300</v>
      </c>
      <c r="G1550" s="9" t="s">
        <v>154</v>
      </c>
      <c r="H1550" s="9" t="s">
        <v>155</v>
      </c>
      <c r="I1550" s="6" t="s">
        <v>100</v>
      </c>
      <c r="J1550" s="6">
        <v>1</v>
      </c>
      <c r="K1550" s="6">
        <v>4</v>
      </c>
      <c r="L1550" s="6" t="s">
        <v>167</v>
      </c>
      <c r="M1550" s="6" t="s">
        <v>210</v>
      </c>
      <c r="N1550" s="6"/>
      <c r="O1550" s="6"/>
      <c r="P1550" s="10">
        <v>20</v>
      </c>
      <c r="Q1550" s="10" t="str">
        <f t="shared" si="121"/>
        <v>15-20</v>
      </c>
      <c r="R1550" s="6" t="s">
        <v>159</v>
      </c>
      <c r="S1550" s="6">
        <v>18</v>
      </c>
      <c r="T1550" t="s">
        <v>179</v>
      </c>
      <c r="U1550" t="s">
        <v>54</v>
      </c>
      <c r="V1550" t="s">
        <v>55</v>
      </c>
      <c r="W1550" t="s">
        <v>56</v>
      </c>
      <c r="X1550" s="6"/>
      <c r="Y1550" s="6" t="s">
        <v>57</v>
      </c>
      <c r="Z1550" s="6" t="s">
        <v>58</v>
      </c>
      <c r="AA1550" s="11">
        <v>4</v>
      </c>
      <c r="AJ1550" s="12">
        <f t="shared" si="122"/>
        <v>2.5</v>
      </c>
      <c r="AL1550" s="13">
        <f t="shared" si="123"/>
        <v>4</v>
      </c>
      <c r="AM1550" s="14">
        <v>7.0000000000000001E-3</v>
      </c>
      <c r="AN1550" s="14">
        <v>3.39</v>
      </c>
      <c r="AO1550" s="13">
        <f t="shared" si="120"/>
        <v>0.1563560424508863</v>
      </c>
      <c r="AQ1550" s="12">
        <f t="shared" si="124"/>
        <v>0.1</v>
      </c>
    </row>
    <row r="1551" spans="1:46" ht="12.75" customHeight="1" x14ac:dyDescent="0.2">
      <c r="A1551" s="6">
        <v>210</v>
      </c>
      <c r="B1551" s="6">
        <v>4</v>
      </c>
      <c r="C1551" s="7">
        <v>39877</v>
      </c>
      <c r="D1551" s="6" t="s">
        <v>151</v>
      </c>
      <c r="E1551" s="8" t="s">
        <v>299</v>
      </c>
      <c r="F1551" s="9" t="s">
        <v>300</v>
      </c>
      <c r="G1551" s="9" t="s">
        <v>154</v>
      </c>
      <c r="H1551" s="9" t="s">
        <v>155</v>
      </c>
      <c r="I1551" s="6" t="s">
        <v>100</v>
      </c>
      <c r="J1551" s="6">
        <v>1</v>
      </c>
      <c r="K1551" s="6">
        <v>4</v>
      </c>
      <c r="L1551" s="6" t="s">
        <v>167</v>
      </c>
      <c r="M1551" s="6" t="s">
        <v>210</v>
      </c>
      <c r="N1551" s="6"/>
      <c r="O1551" s="6"/>
      <c r="P1551" s="10">
        <v>20</v>
      </c>
      <c r="Q1551" s="10" t="str">
        <f t="shared" si="121"/>
        <v>15-20</v>
      </c>
      <c r="R1551" s="6" t="s">
        <v>159</v>
      </c>
      <c r="S1551" s="6">
        <v>19</v>
      </c>
      <c r="T1551" t="s">
        <v>78</v>
      </c>
      <c r="U1551" s="16" t="s">
        <v>75</v>
      </c>
      <c r="V1551" t="s">
        <v>79</v>
      </c>
      <c r="W1551" t="s">
        <v>56</v>
      </c>
      <c r="X1551" s="6"/>
      <c r="Y1551" s="10" t="s">
        <v>57</v>
      </c>
      <c r="Z1551" s="10" t="s">
        <v>61</v>
      </c>
      <c r="AA1551" s="11">
        <v>3</v>
      </c>
      <c r="AJ1551" s="12">
        <f t="shared" si="122"/>
        <v>2.5</v>
      </c>
      <c r="AL1551" s="13">
        <f t="shared" si="123"/>
        <v>3</v>
      </c>
      <c r="AM1551" s="14">
        <v>1.09E-2</v>
      </c>
      <c r="AN1551" s="14">
        <v>3.0249000000000001</v>
      </c>
      <c r="AO1551" s="13">
        <f t="shared" si="120"/>
        <v>0.17424295598865394</v>
      </c>
      <c r="AQ1551" s="12">
        <f t="shared" si="124"/>
        <v>7.4999999999999997E-2</v>
      </c>
    </row>
    <row r="1552" spans="1:46" ht="12.75" customHeight="1" x14ac:dyDescent="0.2">
      <c r="A1552" s="6">
        <v>211</v>
      </c>
      <c r="B1552" s="6">
        <v>4</v>
      </c>
      <c r="C1552" s="7">
        <v>39877</v>
      </c>
      <c r="D1552" s="6" t="s">
        <v>151</v>
      </c>
      <c r="E1552" s="8" t="s">
        <v>299</v>
      </c>
      <c r="F1552" s="9" t="s">
        <v>300</v>
      </c>
      <c r="G1552" s="9" t="s">
        <v>154</v>
      </c>
      <c r="H1552" s="9" t="s">
        <v>155</v>
      </c>
      <c r="I1552" s="6" t="s">
        <v>100</v>
      </c>
      <c r="J1552" s="6">
        <v>1</v>
      </c>
      <c r="K1552" s="6">
        <v>5</v>
      </c>
      <c r="L1552" s="6" t="s">
        <v>167</v>
      </c>
      <c r="M1552" s="6" t="s">
        <v>210</v>
      </c>
      <c r="N1552" s="6"/>
      <c r="O1552" s="6"/>
      <c r="P1552" s="10">
        <v>20</v>
      </c>
      <c r="Q1552" s="10" t="str">
        <f t="shared" si="121"/>
        <v>15-20</v>
      </c>
      <c r="R1552" s="6" t="s">
        <v>102</v>
      </c>
      <c r="S1552" s="6">
        <v>1</v>
      </c>
      <c r="T1552" s="16" t="s">
        <v>91</v>
      </c>
      <c r="U1552" s="16" t="s">
        <v>75</v>
      </c>
      <c r="V1552" s="16" t="s">
        <v>92</v>
      </c>
      <c r="W1552" s="16" t="s">
        <v>89</v>
      </c>
      <c r="X1552" s="6"/>
      <c r="Y1552" s="6" t="s">
        <v>57</v>
      </c>
      <c r="Z1552" s="6" t="s">
        <v>58</v>
      </c>
      <c r="AB1552" s="11">
        <v>1</v>
      </c>
      <c r="AJ1552" s="12">
        <f t="shared" si="122"/>
        <v>7.5</v>
      </c>
      <c r="AL1552" s="13">
        <f t="shared" si="123"/>
        <v>1</v>
      </c>
      <c r="AM1552" s="14">
        <v>1.9699999999999999E-2</v>
      </c>
      <c r="AN1552" s="14">
        <v>2.9174000000000002</v>
      </c>
      <c r="AO1552" s="13">
        <f t="shared" si="120"/>
        <v>7.0367149081055116</v>
      </c>
      <c r="AQ1552" s="12">
        <f t="shared" si="124"/>
        <v>2.5000000000000001E-2</v>
      </c>
      <c r="AS1552" s="12" t="s">
        <v>308</v>
      </c>
    </row>
    <row r="1553" spans="1:45" ht="12.75" customHeight="1" x14ac:dyDescent="0.2">
      <c r="A1553" s="6">
        <v>211</v>
      </c>
      <c r="B1553" s="6">
        <v>4</v>
      </c>
      <c r="C1553" s="7">
        <v>39877</v>
      </c>
      <c r="D1553" s="6" t="s">
        <v>151</v>
      </c>
      <c r="E1553" s="8" t="s">
        <v>299</v>
      </c>
      <c r="F1553" s="9" t="s">
        <v>300</v>
      </c>
      <c r="G1553" s="9" t="s">
        <v>154</v>
      </c>
      <c r="H1553" s="9" t="s">
        <v>155</v>
      </c>
      <c r="I1553" s="6" t="s">
        <v>100</v>
      </c>
      <c r="J1553" s="6">
        <v>1</v>
      </c>
      <c r="K1553" s="6">
        <v>5</v>
      </c>
      <c r="L1553" s="6" t="s">
        <v>167</v>
      </c>
      <c r="M1553" s="6" t="s">
        <v>210</v>
      </c>
      <c r="N1553" s="6"/>
      <c r="O1553" s="6"/>
      <c r="P1553" s="10">
        <v>20</v>
      </c>
      <c r="Q1553" s="10" t="str">
        <f t="shared" si="121"/>
        <v>15-20</v>
      </c>
      <c r="R1553" s="6" t="s">
        <v>102</v>
      </c>
      <c r="S1553" s="6">
        <v>2</v>
      </c>
      <c r="T1553" t="s">
        <v>53</v>
      </c>
      <c r="U1553" t="s">
        <v>54</v>
      </c>
      <c r="V1553" t="s">
        <v>55</v>
      </c>
      <c r="W1553" t="s">
        <v>56</v>
      </c>
      <c r="X1553" s="6"/>
      <c r="Y1553" s="6" t="s">
        <v>57</v>
      </c>
      <c r="Z1553" s="6" t="s">
        <v>58</v>
      </c>
      <c r="AB1553" s="11">
        <v>4</v>
      </c>
      <c r="AC1553" s="11">
        <v>4</v>
      </c>
      <c r="AJ1553" s="12">
        <f t="shared" si="122"/>
        <v>11.25</v>
      </c>
      <c r="AL1553" s="13">
        <f t="shared" si="123"/>
        <v>8</v>
      </c>
      <c r="AM1553" s="14">
        <v>9.2999999999999992E-3</v>
      </c>
      <c r="AN1553" s="14">
        <v>3.07</v>
      </c>
      <c r="AO1553" s="13">
        <f t="shared" si="120"/>
        <v>15.686324410907433</v>
      </c>
      <c r="AQ1553" s="12">
        <f t="shared" si="124"/>
        <v>0.2</v>
      </c>
    </row>
    <row r="1554" spans="1:45" ht="12.75" customHeight="1" x14ac:dyDescent="0.2">
      <c r="A1554" s="6">
        <v>211</v>
      </c>
      <c r="B1554" s="6">
        <v>4</v>
      </c>
      <c r="C1554" s="7">
        <v>39877</v>
      </c>
      <c r="D1554" s="6" t="s">
        <v>151</v>
      </c>
      <c r="E1554" s="8" t="s">
        <v>299</v>
      </c>
      <c r="F1554" s="9" t="s">
        <v>300</v>
      </c>
      <c r="G1554" s="9" t="s">
        <v>154</v>
      </c>
      <c r="H1554" s="9" t="s">
        <v>155</v>
      </c>
      <c r="I1554" s="6" t="s">
        <v>100</v>
      </c>
      <c r="J1554" s="6">
        <v>1</v>
      </c>
      <c r="K1554" s="6">
        <v>5</v>
      </c>
      <c r="L1554" s="6" t="s">
        <v>167</v>
      </c>
      <c r="M1554" s="6" t="s">
        <v>210</v>
      </c>
      <c r="N1554" s="6"/>
      <c r="O1554" s="6"/>
      <c r="P1554" s="10">
        <v>20</v>
      </c>
      <c r="Q1554" s="10" t="str">
        <f t="shared" si="121"/>
        <v>15-20</v>
      </c>
      <c r="R1554" s="6" t="s">
        <v>102</v>
      </c>
      <c r="S1554" s="6">
        <v>3</v>
      </c>
      <c r="T1554" s="16" t="s">
        <v>71</v>
      </c>
      <c r="U1554" s="6" t="s">
        <v>72</v>
      </c>
      <c r="V1554" s="16" t="s">
        <v>73</v>
      </c>
      <c r="W1554" s="16" t="s">
        <v>56</v>
      </c>
      <c r="X1554" s="6"/>
      <c r="Y1554" s="6" t="s">
        <v>57</v>
      </c>
      <c r="Z1554" s="6" t="s">
        <v>61</v>
      </c>
      <c r="AB1554" s="11">
        <v>1</v>
      </c>
      <c r="AJ1554" s="12">
        <f t="shared" si="122"/>
        <v>7.5</v>
      </c>
      <c r="AL1554" s="13">
        <f t="shared" si="123"/>
        <v>1</v>
      </c>
      <c r="AM1554" s="14">
        <v>2.5100000000000001E-2</v>
      </c>
      <c r="AN1554" s="14">
        <v>3.0760000000000001</v>
      </c>
      <c r="AO1554" s="13">
        <f t="shared" si="120"/>
        <v>12.341335752240466</v>
      </c>
      <c r="AQ1554" s="12">
        <f t="shared" si="124"/>
        <v>2.5000000000000001E-2</v>
      </c>
    </row>
    <row r="1555" spans="1:45" ht="12.75" customHeight="1" x14ac:dyDescent="0.2">
      <c r="A1555" s="6">
        <v>211</v>
      </c>
      <c r="B1555" s="6">
        <v>4</v>
      </c>
      <c r="C1555" s="7">
        <v>39877</v>
      </c>
      <c r="D1555" s="6" t="s">
        <v>151</v>
      </c>
      <c r="E1555" s="8" t="s">
        <v>299</v>
      </c>
      <c r="F1555" s="9" t="s">
        <v>300</v>
      </c>
      <c r="G1555" s="9" t="s">
        <v>154</v>
      </c>
      <c r="H1555" s="9" t="s">
        <v>155</v>
      </c>
      <c r="I1555" s="6" t="s">
        <v>100</v>
      </c>
      <c r="J1555" s="6">
        <v>1</v>
      </c>
      <c r="K1555" s="6">
        <v>5</v>
      </c>
      <c r="L1555" s="6" t="s">
        <v>167</v>
      </c>
      <c r="M1555" s="6" t="s">
        <v>210</v>
      </c>
      <c r="N1555" s="6"/>
      <c r="O1555" s="6"/>
      <c r="P1555" s="10">
        <v>20</v>
      </c>
      <c r="Q1555" s="10" t="str">
        <f t="shared" si="121"/>
        <v>15-20</v>
      </c>
      <c r="R1555" s="6" t="s">
        <v>102</v>
      </c>
      <c r="S1555" s="6">
        <v>4</v>
      </c>
      <c r="T1555" t="s">
        <v>127</v>
      </c>
      <c r="U1555" t="s">
        <v>69</v>
      </c>
      <c r="V1555" t="s">
        <v>70</v>
      </c>
      <c r="W1555" t="s">
        <v>56</v>
      </c>
      <c r="X1555" s="6"/>
      <c r="Y1555" s="6" t="s">
        <v>57</v>
      </c>
      <c r="Z1555" s="6" t="s">
        <v>58</v>
      </c>
      <c r="AC1555" s="11">
        <v>1</v>
      </c>
      <c r="AJ1555" s="12">
        <f t="shared" si="122"/>
        <v>15</v>
      </c>
      <c r="AK1555" s="12">
        <f>AJ1555/1.037</f>
        <v>14.464802314368372</v>
      </c>
      <c r="AL1555" s="13">
        <f t="shared" si="123"/>
        <v>1</v>
      </c>
      <c r="AM1555" s="13">
        <v>0</v>
      </c>
      <c r="AN1555" s="13">
        <v>1.0377000000000001</v>
      </c>
      <c r="AO1555" s="13">
        <f t="shared" si="120"/>
        <v>0</v>
      </c>
      <c r="AQ1555" s="12">
        <f t="shared" si="124"/>
        <v>2.5000000000000001E-2</v>
      </c>
    </row>
    <row r="1556" spans="1:45" ht="12.75" customHeight="1" x14ac:dyDescent="0.2">
      <c r="A1556" s="6">
        <v>211</v>
      </c>
      <c r="B1556" s="6">
        <v>4</v>
      </c>
      <c r="C1556" s="7">
        <v>39877</v>
      </c>
      <c r="D1556" s="6" t="s">
        <v>151</v>
      </c>
      <c r="E1556" s="8" t="s">
        <v>299</v>
      </c>
      <c r="F1556" s="9" t="s">
        <v>300</v>
      </c>
      <c r="G1556" s="9" t="s">
        <v>154</v>
      </c>
      <c r="H1556" s="9" t="s">
        <v>155</v>
      </c>
      <c r="I1556" s="6" t="s">
        <v>100</v>
      </c>
      <c r="J1556" s="6">
        <v>1</v>
      </c>
      <c r="K1556" s="6">
        <v>5</v>
      </c>
      <c r="L1556" s="6" t="s">
        <v>167</v>
      </c>
      <c r="M1556" s="6" t="s">
        <v>210</v>
      </c>
      <c r="N1556" s="6"/>
      <c r="O1556" s="6"/>
      <c r="P1556" s="10">
        <v>20</v>
      </c>
      <c r="Q1556" s="10" t="str">
        <f t="shared" si="121"/>
        <v>15-20</v>
      </c>
      <c r="R1556" s="6" t="s">
        <v>102</v>
      </c>
      <c r="S1556" s="6">
        <v>5</v>
      </c>
      <c r="T1556" t="s">
        <v>80</v>
      </c>
      <c r="U1556" t="s">
        <v>54</v>
      </c>
      <c r="V1556" t="s">
        <v>81</v>
      </c>
      <c r="W1556" t="s">
        <v>56</v>
      </c>
      <c r="X1556" s="6"/>
      <c r="Y1556" s="10" t="s">
        <v>57</v>
      </c>
      <c r="Z1556" s="10" t="s">
        <v>61</v>
      </c>
      <c r="AC1556" s="11">
        <v>3</v>
      </c>
      <c r="AJ1556" s="12">
        <f t="shared" si="122"/>
        <v>15</v>
      </c>
      <c r="AK1556">
        <f>AJ1556/1.08</f>
        <v>13.888888888888888</v>
      </c>
      <c r="AL1556" s="13">
        <f t="shared" si="123"/>
        <v>3</v>
      </c>
      <c r="AM1556" s="14">
        <v>2.29E-2</v>
      </c>
      <c r="AN1556" s="14">
        <v>2.9580000000000002</v>
      </c>
      <c r="AO1556" s="13">
        <f t="shared" si="120"/>
        <v>68.97844927320179</v>
      </c>
      <c r="AQ1556" s="12">
        <f t="shared" si="124"/>
        <v>7.4999999999999997E-2</v>
      </c>
    </row>
    <row r="1557" spans="1:45" ht="12.75" customHeight="1" x14ac:dyDescent="0.2">
      <c r="A1557" s="6">
        <v>211</v>
      </c>
      <c r="B1557" s="6">
        <v>4</v>
      </c>
      <c r="C1557" s="7">
        <v>39877</v>
      </c>
      <c r="D1557" s="6" t="s">
        <v>151</v>
      </c>
      <c r="E1557" s="8" t="s">
        <v>299</v>
      </c>
      <c r="F1557" s="9" t="s">
        <v>300</v>
      </c>
      <c r="G1557" s="9" t="s">
        <v>154</v>
      </c>
      <c r="H1557" s="9" t="s">
        <v>155</v>
      </c>
      <c r="I1557" s="6" t="s">
        <v>100</v>
      </c>
      <c r="J1557" s="6">
        <v>1</v>
      </c>
      <c r="K1557" s="6">
        <v>5</v>
      </c>
      <c r="L1557" s="6" t="s">
        <v>167</v>
      </c>
      <c r="M1557" s="6" t="s">
        <v>210</v>
      </c>
      <c r="N1557" s="6"/>
      <c r="O1557" s="6"/>
      <c r="P1557" s="10">
        <v>20</v>
      </c>
      <c r="Q1557" s="10" t="str">
        <f t="shared" si="121"/>
        <v>15-20</v>
      </c>
      <c r="R1557" s="6" t="s">
        <v>102</v>
      </c>
      <c r="S1557" s="6">
        <v>6</v>
      </c>
      <c r="T1557" t="s">
        <v>68</v>
      </c>
      <c r="U1557" t="s">
        <v>69</v>
      </c>
      <c r="V1557" t="s">
        <v>70</v>
      </c>
      <c r="W1557" t="s">
        <v>56</v>
      </c>
      <c r="X1557" s="6"/>
      <c r="Y1557" s="10" t="s">
        <v>57</v>
      </c>
      <c r="Z1557" s="10" t="s">
        <v>61</v>
      </c>
      <c r="AB1557" s="11">
        <v>1</v>
      </c>
      <c r="AJ1557" s="12">
        <f t="shared" si="122"/>
        <v>7.5</v>
      </c>
      <c r="AL1557" s="13">
        <f t="shared" si="123"/>
        <v>1</v>
      </c>
      <c r="AM1557" s="14">
        <v>1.2800000000000001E-2</v>
      </c>
      <c r="AN1557" s="14">
        <v>3.036</v>
      </c>
      <c r="AO1557" s="13">
        <f t="shared" si="120"/>
        <v>5.8062531280003862</v>
      </c>
      <c r="AQ1557" s="12">
        <f t="shared" si="124"/>
        <v>2.5000000000000001E-2</v>
      </c>
    </row>
    <row r="1558" spans="1:45" ht="12.75" customHeight="1" x14ac:dyDescent="0.2">
      <c r="A1558" s="6">
        <v>212</v>
      </c>
      <c r="B1558" s="6">
        <v>4</v>
      </c>
      <c r="C1558" s="7">
        <v>39877</v>
      </c>
      <c r="D1558" s="6" t="s">
        <v>151</v>
      </c>
      <c r="E1558" s="8" t="s">
        <v>299</v>
      </c>
      <c r="F1558" s="9" t="s">
        <v>300</v>
      </c>
      <c r="G1558" s="9" t="s">
        <v>154</v>
      </c>
      <c r="H1558" s="9" t="s">
        <v>155</v>
      </c>
      <c r="I1558" s="6" t="s">
        <v>100</v>
      </c>
      <c r="J1558" s="6">
        <v>1</v>
      </c>
      <c r="K1558" s="6">
        <v>6</v>
      </c>
      <c r="L1558" s="6" t="s">
        <v>167</v>
      </c>
      <c r="M1558" s="6" t="s">
        <v>210</v>
      </c>
      <c r="N1558" s="6"/>
      <c r="O1558" s="6"/>
      <c r="P1558" s="10">
        <v>20</v>
      </c>
      <c r="Q1558" s="10" t="str">
        <f t="shared" si="121"/>
        <v>15-20</v>
      </c>
      <c r="R1558" s="6" t="s">
        <v>102</v>
      </c>
      <c r="S1558" s="6">
        <v>1</v>
      </c>
      <c r="T1558" t="s">
        <v>90</v>
      </c>
      <c r="U1558" t="s">
        <v>66</v>
      </c>
      <c r="V1558" t="s">
        <v>67</v>
      </c>
      <c r="W1558" t="s">
        <v>56</v>
      </c>
      <c r="X1558" s="6"/>
      <c r="Y1558" s="10" t="s">
        <v>57</v>
      </c>
      <c r="Z1558" s="10" t="s">
        <v>58</v>
      </c>
      <c r="AC1558" s="11">
        <v>2</v>
      </c>
      <c r="AD1558" s="11">
        <v>3</v>
      </c>
      <c r="AJ1558" s="12">
        <f t="shared" si="122"/>
        <v>21</v>
      </c>
      <c r="AL1558" s="13">
        <f t="shared" si="123"/>
        <v>5</v>
      </c>
      <c r="AM1558" s="14">
        <v>1.6199999999999999E-2</v>
      </c>
      <c r="AN1558" s="14">
        <v>3.0251999999999999</v>
      </c>
      <c r="AO1558" s="13">
        <f t="shared" si="120"/>
        <v>161.99172308465347</v>
      </c>
      <c r="AQ1558" s="12">
        <f t="shared" si="124"/>
        <v>0.125</v>
      </c>
      <c r="AS1558" s="12" t="s">
        <v>308</v>
      </c>
    </row>
    <row r="1559" spans="1:45" ht="12.75" customHeight="1" x14ac:dyDescent="0.2">
      <c r="A1559" s="6">
        <v>212</v>
      </c>
      <c r="B1559" s="6">
        <v>4</v>
      </c>
      <c r="C1559" s="7">
        <v>39877</v>
      </c>
      <c r="D1559" s="6" t="s">
        <v>151</v>
      </c>
      <c r="E1559" s="8" t="s">
        <v>299</v>
      </c>
      <c r="F1559" s="9" t="s">
        <v>300</v>
      </c>
      <c r="G1559" s="9" t="s">
        <v>154</v>
      </c>
      <c r="H1559" s="9" t="s">
        <v>155</v>
      </c>
      <c r="I1559" s="6" t="s">
        <v>100</v>
      </c>
      <c r="J1559" s="6">
        <v>1</v>
      </c>
      <c r="K1559" s="6">
        <v>6</v>
      </c>
      <c r="L1559" s="6" t="s">
        <v>167</v>
      </c>
      <c r="M1559" s="6" t="s">
        <v>210</v>
      </c>
      <c r="N1559" s="6"/>
      <c r="O1559" s="6"/>
      <c r="P1559" s="10">
        <v>20</v>
      </c>
      <c r="Q1559" s="10" t="str">
        <f t="shared" si="121"/>
        <v>15-20</v>
      </c>
      <c r="R1559" s="6" t="s">
        <v>102</v>
      </c>
      <c r="S1559" s="6">
        <v>2</v>
      </c>
      <c r="T1559" t="s">
        <v>53</v>
      </c>
      <c r="U1559" t="s">
        <v>54</v>
      </c>
      <c r="V1559" t="s">
        <v>55</v>
      </c>
      <c r="W1559" t="s">
        <v>56</v>
      </c>
      <c r="X1559" s="6"/>
      <c r="Y1559" s="6" t="s">
        <v>57</v>
      </c>
      <c r="Z1559" s="6" t="s">
        <v>58</v>
      </c>
      <c r="AC1559" s="11">
        <v>3</v>
      </c>
      <c r="AJ1559" s="12">
        <f t="shared" si="122"/>
        <v>15</v>
      </c>
      <c r="AL1559" s="13">
        <f t="shared" si="123"/>
        <v>3</v>
      </c>
      <c r="AM1559" s="14">
        <v>9.2999999999999992E-3</v>
      </c>
      <c r="AN1559" s="14">
        <v>3.07</v>
      </c>
      <c r="AO1559" s="13">
        <f t="shared" si="120"/>
        <v>37.938758397924737</v>
      </c>
      <c r="AQ1559" s="12">
        <f t="shared" si="124"/>
        <v>7.4999999999999997E-2</v>
      </c>
    </row>
    <row r="1560" spans="1:45" ht="12.75" customHeight="1" x14ac:dyDescent="0.2">
      <c r="A1560" s="6">
        <v>212</v>
      </c>
      <c r="B1560" s="6">
        <v>4</v>
      </c>
      <c r="C1560" s="7">
        <v>39877</v>
      </c>
      <c r="D1560" s="6" t="s">
        <v>151</v>
      </c>
      <c r="E1560" s="8" t="s">
        <v>299</v>
      </c>
      <c r="F1560" s="9" t="s">
        <v>300</v>
      </c>
      <c r="G1560" s="9" t="s">
        <v>154</v>
      </c>
      <c r="H1560" s="9" t="s">
        <v>155</v>
      </c>
      <c r="I1560" s="6" t="s">
        <v>100</v>
      </c>
      <c r="J1560" s="6">
        <v>1</v>
      </c>
      <c r="K1560" s="6">
        <v>6</v>
      </c>
      <c r="L1560" s="6" t="s">
        <v>167</v>
      </c>
      <c r="M1560" s="6" t="s">
        <v>210</v>
      </c>
      <c r="N1560" s="6"/>
      <c r="O1560" s="6"/>
      <c r="P1560" s="10">
        <v>20</v>
      </c>
      <c r="Q1560" s="10" t="str">
        <f t="shared" si="121"/>
        <v>15-20</v>
      </c>
      <c r="R1560" s="6" t="s">
        <v>102</v>
      </c>
      <c r="S1560" s="6">
        <v>3</v>
      </c>
      <c r="T1560" t="s">
        <v>118</v>
      </c>
      <c r="U1560" t="s">
        <v>66</v>
      </c>
      <c r="V1560" t="s">
        <v>119</v>
      </c>
      <c r="W1560" t="s">
        <v>56</v>
      </c>
      <c r="X1560" s="6"/>
      <c r="Y1560" s="6" t="s">
        <v>57</v>
      </c>
      <c r="Z1560" s="6" t="s">
        <v>61</v>
      </c>
      <c r="AD1560" s="11">
        <v>3</v>
      </c>
      <c r="AJ1560" s="12">
        <f t="shared" si="122"/>
        <v>25</v>
      </c>
      <c r="AK1560" s="24">
        <f>AJ1560/1.1</f>
        <v>22.727272727272727</v>
      </c>
      <c r="AL1560" s="13">
        <f t="shared" si="123"/>
        <v>3</v>
      </c>
      <c r="AM1560" s="14">
        <v>2.3599999999999999E-2</v>
      </c>
      <c r="AN1560" s="14">
        <v>2.9750000000000001</v>
      </c>
      <c r="AO1560" s="13">
        <f t="shared" si="120"/>
        <v>340.23855775527943</v>
      </c>
      <c r="AQ1560" s="12">
        <f t="shared" si="124"/>
        <v>7.4999999999999997E-2</v>
      </c>
    </row>
    <row r="1561" spans="1:45" ht="12.75" customHeight="1" x14ac:dyDescent="0.2">
      <c r="A1561" s="6">
        <v>212</v>
      </c>
      <c r="B1561" s="6">
        <v>4</v>
      </c>
      <c r="C1561" s="7">
        <v>39877</v>
      </c>
      <c r="D1561" s="6" t="s">
        <v>151</v>
      </c>
      <c r="E1561" s="8" t="s">
        <v>299</v>
      </c>
      <c r="F1561" s="9" t="s">
        <v>300</v>
      </c>
      <c r="G1561" s="9" t="s">
        <v>154</v>
      </c>
      <c r="H1561" s="9" t="s">
        <v>155</v>
      </c>
      <c r="I1561" s="6" t="s">
        <v>100</v>
      </c>
      <c r="J1561" s="6">
        <v>1</v>
      </c>
      <c r="K1561" s="6">
        <v>6</v>
      </c>
      <c r="L1561" s="6" t="s">
        <v>167</v>
      </c>
      <c r="M1561" s="6" t="s">
        <v>210</v>
      </c>
      <c r="N1561" s="6"/>
      <c r="O1561" s="6"/>
      <c r="P1561" s="10">
        <v>20</v>
      </c>
      <c r="Q1561" s="10" t="str">
        <f t="shared" si="121"/>
        <v>15-20</v>
      </c>
      <c r="R1561" s="6" t="s">
        <v>102</v>
      </c>
      <c r="S1561" s="6">
        <v>4</v>
      </c>
      <c r="T1561" t="s">
        <v>62</v>
      </c>
      <c r="U1561" t="s">
        <v>54</v>
      </c>
      <c r="V1561" t="s">
        <v>63</v>
      </c>
      <c r="W1561" t="s">
        <v>56</v>
      </c>
      <c r="X1561" s="6"/>
      <c r="Y1561" s="6" t="s">
        <v>57</v>
      </c>
      <c r="Z1561" s="6" t="s">
        <v>64</v>
      </c>
      <c r="AD1561" s="11">
        <v>9</v>
      </c>
      <c r="AJ1561" s="12">
        <f t="shared" si="122"/>
        <v>25</v>
      </c>
      <c r="AL1561" s="13">
        <f t="shared" si="123"/>
        <v>9</v>
      </c>
      <c r="AM1561" s="13">
        <v>1.32E-2</v>
      </c>
      <c r="AN1561" s="13">
        <v>3.4356</v>
      </c>
      <c r="AO1561" s="13">
        <f t="shared" si="120"/>
        <v>838.1787091827216</v>
      </c>
      <c r="AQ1561" s="12">
        <f t="shared" si="124"/>
        <v>0.22500000000000001</v>
      </c>
    </row>
    <row r="1562" spans="1:45" ht="12.75" customHeight="1" x14ac:dyDescent="0.2">
      <c r="A1562" s="6">
        <v>212</v>
      </c>
      <c r="B1562" s="6">
        <v>4</v>
      </c>
      <c r="C1562" s="7">
        <v>39877</v>
      </c>
      <c r="D1562" s="6" t="s">
        <v>151</v>
      </c>
      <c r="E1562" s="8" t="s">
        <v>299</v>
      </c>
      <c r="F1562" s="9" t="s">
        <v>300</v>
      </c>
      <c r="G1562" s="9" t="s">
        <v>154</v>
      </c>
      <c r="H1562" s="9" t="s">
        <v>155</v>
      </c>
      <c r="I1562" s="6" t="s">
        <v>100</v>
      </c>
      <c r="J1562" s="6">
        <v>1</v>
      </c>
      <c r="K1562" s="6">
        <v>6</v>
      </c>
      <c r="L1562" s="6" t="s">
        <v>167</v>
      </c>
      <c r="M1562" s="6" t="s">
        <v>210</v>
      </c>
      <c r="N1562" s="6"/>
      <c r="O1562" s="6"/>
      <c r="P1562" s="10">
        <v>20</v>
      </c>
      <c r="Q1562" s="10" t="str">
        <f t="shared" si="121"/>
        <v>15-20</v>
      </c>
      <c r="R1562" s="6" t="s">
        <v>102</v>
      </c>
      <c r="S1562" s="6">
        <v>5</v>
      </c>
      <c r="T1562" s="19" t="s">
        <v>93</v>
      </c>
      <c r="U1562" s="6" t="s">
        <v>54</v>
      </c>
      <c r="V1562" s="6" t="s">
        <v>94</v>
      </c>
      <c r="W1562" s="6" t="s">
        <v>95</v>
      </c>
      <c r="X1562" s="6"/>
      <c r="Y1562" s="6" t="s">
        <v>57</v>
      </c>
      <c r="Z1562" s="6" t="s">
        <v>58</v>
      </c>
      <c r="AD1562" s="11">
        <v>1</v>
      </c>
      <c r="AJ1562" s="12">
        <f t="shared" si="122"/>
        <v>25</v>
      </c>
      <c r="AL1562" s="13">
        <f t="shared" si="123"/>
        <v>1</v>
      </c>
      <c r="AM1562" s="14">
        <v>7.9000000000000008E-3</v>
      </c>
      <c r="AN1562" s="14">
        <v>3.0760000000000001</v>
      </c>
      <c r="AO1562" s="13">
        <f t="shared" si="120"/>
        <v>157.64875958225977</v>
      </c>
      <c r="AQ1562" s="12">
        <f t="shared" si="124"/>
        <v>2.5000000000000001E-2</v>
      </c>
    </row>
    <row r="1563" spans="1:45" ht="12.75" customHeight="1" x14ac:dyDescent="0.2">
      <c r="A1563" s="6">
        <v>212</v>
      </c>
      <c r="B1563" s="6">
        <v>4</v>
      </c>
      <c r="C1563" s="7">
        <v>39877</v>
      </c>
      <c r="D1563" s="6" t="s">
        <v>151</v>
      </c>
      <c r="E1563" s="8" t="s">
        <v>299</v>
      </c>
      <c r="F1563" s="9" t="s">
        <v>300</v>
      </c>
      <c r="G1563" s="9" t="s">
        <v>154</v>
      </c>
      <c r="H1563" s="9" t="s">
        <v>155</v>
      </c>
      <c r="I1563" s="6" t="s">
        <v>100</v>
      </c>
      <c r="J1563" s="6">
        <v>1</v>
      </c>
      <c r="K1563" s="6">
        <v>6</v>
      </c>
      <c r="L1563" s="6" t="s">
        <v>167</v>
      </c>
      <c r="M1563" s="6" t="s">
        <v>210</v>
      </c>
      <c r="N1563" s="6"/>
      <c r="O1563" s="6"/>
      <c r="P1563" s="10">
        <v>20</v>
      </c>
      <c r="Q1563" s="10" t="str">
        <f t="shared" si="121"/>
        <v>15-20</v>
      </c>
      <c r="R1563" s="6" t="s">
        <v>102</v>
      </c>
      <c r="S1563" s="6">
        <v>6</v>
      </c>
      <c r="T1563" t="s">
        <v>231</v>
      </c>
      <c r="U1563" t="s">
        <v>54</v>
      </c>
      <c r="V1563" t="s">
        <v>94</v>
      </c>
      <c r="W1563" t="s">
        <v>95</v>
      </c>
      <c r="X1563" s="6"/>
      <c r="Y1563" s="6" t="s">
        <v>57</v>
      </c>
      <c r="Z1563" s="6" t="s">
        <v>61</v>
      </c>
      <c r="AD1563" s="11">
        <v>6</v>
      </c>
      <c r="AJ1563" s="12">
        <f t="shared" si="122"/>
        <v>25</v>
      </c>
      <c r="AK1563">
        <f>0.812715*AJ1563</f>
        <v>20.317875000000001</v>
      </c>
      <c r="AL1563" s="13">
        <f t="shared" si="123"/>
        <v>6</v>
      </c>
      <c r="AM1563" s="14">
        <v>0.111</v>
      </c>
      <c r="AN1563" s="14">
        <v>2.72</v>
      </c>
      <c r="AO1563" s="13">
        <f t="shared" si="120"/>
        <v>704.23856252019641</v>
      </c>
      <c r="AQ1563" s="12">
        <f t="shared" si="124"/>
        <v>0.15</v>
      </c>
    </row>
    <row r="1564" spans="1:45" ht="12.75" customHeight="1" x14ac:dyDescent="0.2">
      <c r="A1564" s="6">
        <v>212</v>
      </c>
      <c r="B1564" s="6">
        <v>4</v>
      </c>
      <c r="C1564" s="7">
        <v>39877</v>
      </c>
      <c r="D1564" s="6" t="s">
        <v>151</v>
      </c>
      <c r="E1564" s="8" t="s">
        <v>299</v>
      </c>
      <c r="F1564" s="9" t="s">
        <v>300</v>
      </c>
      <c r="G1564" s="9" t="s">
        <v>154</v>
      </c>
      <c r="H1564" s="9" t="s">
        <v>155</v>
      </c>
      <c r="I1564" s="6" t="s">
        <v>100</v>
      </c>
      <c r="J1564" s="6">
        <v>1</v>
      </c>
      <c r="K1564" s="6">
        <v>6</v>
      </c>
      <c r="L1564" s="6" t="s">
        <v>167</v>
      </c>
      <c r="M1564" s="6" t="s">
        <v>210</v>
      </c>
      <c r="N1564" s="6"/>
      <c r="O1564" s="6"/>
      <c r="P1564" s="10">
        <v>20</v>
      </c>
      <c r="Q1564" s="10" t="str">
        <f t="shared" si="121"/>
        <v>15-20</v>
      </c>
      <c r="R1564" s="6" t="s">
        <v>102</v>
      </c>
      <c r="S1564" s="6">
        <v>7</v>
      </c>
      <c r="T1564" s="16" t="s">
        <v>71</v>
      </c>
      <c r="U1564" s="6" t="s">
        <v>72</v>
      </c>
      <c r="V1564" s="16" t="s">
        <v>73</v>
      </c>
      <c r="W1564" s="16" t="s">
        <v>56</v>
      </c>
      <c r="X1564" s="6"/>
      <c r="Y1564" s="6" t="s">
        <v>57</v>
      </c>
      <c r="Z1564" s="6" t="s">
        <v>61</v>
      </c>
      <c r="AC1564" s="11">
        <v>1</v>
      </c>
      <c r="AJ1564" s="12">
        <f t="shared" si="122"/>
        <v>15</v>
      </c>
      <c r="AL1564" s="13">
        <f t="shared" si="123"/>
        <v>1</v>
      </c>
      <c r="AM1564" s="14">
        <v>2.5100000000000001E-2</v>
      </c>
      <c r="AN1564" s="14">
        <v>3.0760000000000001</v>
      </c>
      <c r="AO1564" s="13">
        <f t="shared" si="120"/>
        <v>104.0711693471042</v>
      </c>
      <c r="AQ1564" s="12">
        <f t="shared" si="124"/>
        <v>2.5000000000000001E-2</v>
      </c>
    </row>
    <row r="1565" spans="1:45" ht="12.75" customHeight="1" x14ac:dyDescent="0.2">
      <c r="A1565" s="6">
        <v>212</v>
      </c>
      <c r="B1565" s="6">
        <v>4</v>
      </c>
      <c r="C1565" s="7">
        <v>39877</v>
      </c>
      <c r="D1565" s="6" t="s">
        <v>151</v>
      </c>
      <c r="E1565" s="8" t="s">
        <v>299</v>
      </c>
      <c r="F1565" s="9" t="s">
        <v>300</v>
      </c>
      <c r="G1565" s="9" t="s">
        <v>154</v>
      </c>
      <c r="H1565" s="9" t="s">
        <v>155</v>
      </c>
      <c r="I1565" s="6" t="s">
        <v>100</v>
      </c>
      <c r="J1565" s="6">
        <v>1</v>
      </c>
      <c r="K1565" s="6">
        <v>6</v>
      </c>
      <c r="L1565" s="6" t="s">
        <v>167</v>
      </c>
      <c r="M1565" s="6" t="s">
        <v>210</v>
      </c>
      <c r="N1565" s="6"/>
      <c r="O1565" s="6"/>
      <c r="P1565" s="10">
        <v>20</v>
      </c>
      <c r="Q1565" s="10" t="str">
        <f t="shared" si="121"/>
        <v>15-20</v>
      </c>
      <c r="R1565" s="6" t="s">
        <v>102</v>
      </c>
      <c r="S1565" s="6">
        <v>8</v>
      </c>
      <c r="T1565" t="s">
        <v>83</v>
      </c>
      <c r="U1565" t="s">
        <v>69</v>
      </c>
      <c r="V1565" t="s">
        <v>84</v>
      </c>
      <c r="W1565" t="s">
        <v>56</v>
      </c>
      <c r="X1565" s="6"/>
      <c r="Y1565" s="10" t="s">
        <v>77</v>
      </c>
      <c r="Z1565" s="10" t="s">
        <v>64</v>
      </c>
      <c r="AC1565" s="11">
        <v>1</v>
      </c>
      <c r="AJ1565" s="12">
        <f t="shared" si="122"/>
        <v>15</v>
      </c>
      <c r="AK1565">
        <f>1.77+0.78*AJ1565</f>
        <v>13.47</v>
      </c>
      <c r="AL1565" s="13">
        <f t="shared" si="123"/>
        <v>1</v>
      </c>
      <c r="AM1565" s="14">
        <v>4.0500000000000001E-2</v>
      </c>
      <c r="AN1565" s="14">
        <v>2.718</v>
      </c>
      <c r="AO1565" s="13">
        <f t="shared" si="120"/>
        <v>63.689973080974262</v>
      </c>
      <c r="AQ1565" s="12">
        <f t="shared" si="124"/>
        <v>2.5000000000000001E-2</v>
      </c>
    </row>
    <row r="1566" spans="1:45" ht="12.75" customHeight="1" x14ac:dyDescent="0.2">
      <c r="A1566" s="6">
        <v>212</v>
      </c>
      <c r="B1566" s="6">
        <v>4</v>
      </c>
      <c r="C1566" s="7">
        <v>39877</v>
      </c>
      <c r="D1566" s="6" t="s">
        <v>151</v>
      </c>
      <c r="E1566" s="8" t="s">
        <v>299</v>
      </c>
      <c r="F1566" s="9" t="s">
        <v>300</v>
      </c>
      <c r="G1566" s="9" t="s">
        <v>154</v>
      </c>
      <c r="H1566" s="9" t="s">
        <v>155</v>
      </c>
      <c r="I1566" s="6" t="s">
        <v>100</v>
      </c>
      <c r="J1566" s="6">
        <v>1</v>
      </c>
      <c r="K1566" s="6">
        <v>6</v>
      </c>
      <c r="L1566" s="6" t="s">
        <v>167</v>
      </c>
      <c r="M1566" s="6" t="s">
        <v>210</v>
      </c>
      <c r="N1566" s="6"/>
      <c r="O1566" s="6"/>
      <c r="P1566" s="10">
        <v>20</v>
      </c>
      <c r="Q1566" s="10" t="str">
        <f t="shared" si="121"/>
        <v>15-20</v>
      </c>
      <c r="R1566" s="6" t="s">
        <v>102</v>
      </c>
      <c r="S1566" s="6">
        <v>9</v>
      </c>
      <c r="T1566" s="16" t="s">
        <v>160</v>
      </c>
      <c r="U1566" t="s">
        <v>54</v>
      </c>
      <c r="V1566" s="16" t="s">
        <v>63</v>
      </c>
      <c r="W1566" s="16" t="s">
        <v>56</v>
      </c>
      <c r="X1566" s="6"/>
      <c r="Y1566" s="6" t="s">
        <v>57</v>
      </c>
      <c r="Z1566" s="6" t="s">
        <v>58</v>
      </c>
      <c r="AD1566" s="11">
        <v>2</v>
      </c>
      <c r="AJ1566" s="12">
        <f t="shared" si="122"/>
        <v>25</v>
      </c>
      <c r="AK1566" s="14">
        <f>AJ1566/1.11359</f>
        <v>22.449914241327598</v>
      </c>
      <c r="AL1566" s="13">
        <f t="shared" si="123"/>
        <v>2</v>
      </c>
      <c r="AM1566" s="14">
        <v>1.4800000000000001E-2</v>
      </c>
      <c r="AN1566" s="14">
        <v>3.1669999999999998</v>
      </c>
      <c r="AO1566" s="13">
        <f t="shared" si="120"/>
        <v>395.8564474704969</v>
      </c>
      <c r="AQ1566" s="12">
        <f t="shared" si="124"/>
        <v>0.05</v>
      </c>
    </row>
    <row r="1567" spans="1:45" ht="12.75" customHeight="1" x14ac:dyDescent="0.2">
      <c r="A1567" s="6">
        <v>212</v>
      </c>
      <c r="B1567" s="6">
        <v>4</v>
      </c>
      <c r="C1567" s="7">
        <v>39877</v>
      </c>
      <c r="D1567" s="6" t="s">
        <v>151</v>
      </c>
      <c r="E1567" s="8" t="s">
        <v>299</v>
      </c>
      <c r="F1567" s="9" t="s">
        <v>300</v>
      </c>
      <c r="G1567" s="9" t="s">
        <v>154</v>
      </c>
      <c r="H1567" s="9" t="s">
        <v>155</v>
      </c>
      <c r="I1567" s="6" t="s">
        <v>100</v>
      </c>
      <c r="J1567" s="6">
        <v>1</v>
      </c>
      <c r="K1567" s="6">
        <v>6</v>
      </c>
      <c r="L1567" s="6" t="s">
        <v>167</v>
      </c>
      <c r="M1567" s="6" t="s">
        <v>210</v>
      </c>
      <c r="N1567" s="6"/>
      <c r="O1567" s="6"/>
      <c r="P1567" s="10">
        <v>20</v>
      </c>
      <c r="Q1567" s="10" t="str">
        <f t="shared" si="121"/>
        <v>15-20</v>
      </c>
      <c r="R1567" s="6" t="s">
        <v>102</v>
      </c>
      <c r="S1567" s="6">
        <v>10</v>
      </c>
      <c r="T1567" t="s">
        <v>106</v>
      </c>
      <c r="U1567" t="s">
        <v>54</v>
      </c>
      <c r="V1567" t="s">
        <v>107</v>
      </c>
      <c r="W1567" t="s">
        <v>56</v>
      </c>
      <c r="X1567" s="6"/>
      <c r="Y1567" s="6" t="s">
        <v>57</v>
      </c>
      <c r="Z1567" s="6" t="s">
        <v>61</v>
      </c>
      <c r="AA1567" s="11">
        <v>2</v>
      </c>
      <c r="AJ1567" s="12">
        <f t="shared" si="122"/>
        <v>2.5</v>
      </c>
      <c r="AL1567" s="13">
        <f t="shared" si="123"/>
        <v>2</v>
      </c>
      <c r="AM1567" s="14">
        <v>2.1299999999999999E-2</v>
      </c>
      <c r="AN1567" s="14">
        <v>2.8235000000000001</v>
      </c>
      <c r="AO1567" s="13">
        <f t="shared" si="120"/>
        <v>0.28311522044385118</v>
      </c>
      <c r="AQ1567" s="12">
        <f t="shared" si="124"/>
        <v>0.05</v>
      </c>
    </row>
    <row r="1568" spans="1:45" ht="12.75" customHeight="1" x14ac:dyDescent="0.2">
      <c r="A1568" s="6">
        <v>212</v>
      </c>
      <c r="B1568" s="6">
        <v>4</v>
      </c>
      <c r="C1568" s="7">
        <v>39877</v>
      </c>
      <c r="D1568" s="6" t="s">
        <v>151</v>
      </c>
      <c r="E1568" s="8" t="s">
        <v>299</v>
      </c>
      <c r="F1568" s="9" t="s">
        <v>300</v>
      </c>
      <c r="G1568" s="9" t="s">
        <v>154</v>
      </c>
      <c r="H1568" s="9" t="s">
        <v>155</v>
      </c>
      <c r="I1568" s="6" t="s">
        <v>100</v>
      </c>
      <c r="J1568" s="6">
        <v>1</v>
      </c>
      <c r="K1568" s="6">
        <v>6</v>
      </c>
      <c r="L1568" s="6" t="s">
        <v>167</v>
      </c>
      <c r="M1568" s="6" t="s">
        <v>210</v>
      </c>
      <c r="N1568" s="6"/>
      <c r="O1568" s="6"/>
      <c r="P1568" s="10">
        <v>20</v>
      </c>
      <c r="Q1568" s="10" t="str">
        <f t="shared" si="121"/>
        <v>15-20</v>
      </c>
      <c r="R1568" s="6" t="s">
        <v>102</v>
      </c>
      <c r="S1568" s="6">
        <v>11</v>
      </c>
      <c r="T1568" t="s">
        <v>130</v>
      </c>
      <c r="U1568" t="s">
        <v>69</v>
      </c>
      <c r="V1568" t="s">
        <v>70</v>
      </c>
      <c r="W1568" t="s">
        <v>56</v>
      </c>
      <c r="X1568" s="6"/>
      <c r="Y1568" s="10" t="s">
        <v>57</v>
      </c>
      <c r="Z1568" s="10" t="s">
        <v>61</v>
      </c>
      <c r="AB1568" s="11">
        <v>2</v>
      </c>
      <c r="AJ1568" s="12">
        <f t="shared" si="122"/>
        <v>7.5</v>
      </c>
      <c r="AL1568" s="13">
        <f t="shared" si="123"/>
        <v>2</v>
      </c>
      <c r="AM1568" s="14">
        <v>1.9400000000000001E-2</v>
      </c>
      <c r="AN1568" s="14">
        <v>2.8527999999999998</v>
      </c>
      <c r="AO1568" s="13">
        <f t="shared" si="120"/>
        <v>6.0838220437352977</v>
      </c>
      <c r="AQ1568" s="12">
        <f t="shared" si="124"/>
        <v>0.05</v>
      </c>
    </row>
    <row r="1569" spans="1:46" ht="12.75" customHeight="1" x14ac:dyDescent="0.2">
      <c r="A1569" s="6">
        <v>6</v>
      </c>
      <c r="B1569" s="12">
        <v>2</v>
      </c>
      <c r="C1569" s="7">
        <v>39874</v>
      </c>
      <c r="D1569" s="12" t="s">
        <v>151</v>
      </c>
      <c r="E1569" s="8" t="s">
        <v>309</v>
      </c>
      <c r="F1569" s="9" t="s">
        <v>310</v>
      </c>
      <c r="G1569" s="9" t="s">
        <v>154</v>
      </c>
      <c r="H1569" s="9" t="s">
        <v>226</v>
      </c>
      <c r="I1569" s="12" t="s">
        <v>49</v>
      </c>
      <c r="J1569" s="6">
        <v>2</v>
      </c>
      <c r="K1569" s="6">
        <v>1</v>
      </c>
      <c r="L1569" s="6" t="s">
        <v>282</v>
      </c>
      <c r="M1569" s="6" t="s">
        <v>282</v>
      </c>
      <c r="N1569" s="6"/>
      <c r="O1569" s="6"/>
      <c r="P1569" s="6">
        <v>13</v>
      </c>
      <c r="Q1569" s="6" t="str">
        <f t="shared" si="121"/>
        <v>10-15</v>
      </c>
      <c r="R1569" s="6" t="s">
        <v>52</v>
      </c>
      <c r="S1569" s="6">
        <v>1</v>
      </c>
      <c r="T1569" t="s">
        <v>185</v>
      </c>
      <c r="U1569" t="s">
        <v>69</v>
      </c>
      <c r="V1569" t="s">
        <v>70</v>
      </c>
      <c r="W1569" t="s">
        <v>56</v>
      </c>
      <c r="X1569" s="6"/>
      <c r="Y1569" s="6" t="s">
        <v>57</v>
      </c>
      <c r="Z1569" s="6" t="s">
        <v>58</v>
      </c>
      <c r="AA1569" s="11">
        <v>1</v>
      </c>
      <c r="AJ1569" s="12">
        <f t="shared" si="122"/>
        <v>2.5</v>
      </c>
      <c r="AL1569" s="13">
        <f t="shared" si="123"/>
        <v>1</v>
      </c>
      <c r="AM1569" s="14">
        <v>1.2800000000000001E-2</v>
      </c>
      <c r="AN1569" s="14">
        <v>3.0670000000000002</v>
      </c>
      <c r="AO1569" s="13">
        <f t="shared" si="120"/>
        <v>0.21266301965747764</v>
      </c>
      <c r="AQ1569" s="12">
        <f t="shared" si="124"/>
        <v>2.5000000000000001E-2</v>
      </c>
      <c r="AT1569" s="23"/>
    </row>
    <row r="1570" spans="1:46" ht="12.75" customHeight="1" x14ac:dyDescent="0.2">
      <c r="A1570" s="6">
        <v>7</v>
      </c>
      <c r="B1570" s="12">
        <v>2</v>
      </c>
      <c r="C1570" s="7">
        <v>39874</v>
      </c>
      <c r="D1570" s="12" t="s">
        <v>151</v>
      </c>
      <c r="E1570" s="8" t="s">
        <v>309</v>
      </c>
      <c r="F1570" s="9" t="s">
        <v>310</v>
      </c>
      <c r="G1570" s="9" t="s">
        <v>154</v>
      </c>
      <c r="H1570" s="9" t="s">
        <v>226</v>
      </c>
      <c r="I1570" s="12" t="s">
        <v>49</v>
      </c>
      <c r="J1570" s="6">
        <v>2</v>
      </c>
      <c r="K1570" s="6">
        <v>2</v>
      </c>
      <c r="L1570" s="6" t="s">
        <v>167</v>
      </c>
      <c r="M1570" s="6" t="s">
        <v>210</v>
      </c>
      <c r="N1570" s="6"/>
      <c r="O1570" s="6"/>
      <c r="P1570" s="6">
        <v>13</v>
      </c>
      <c r="Q1570" s="6" t="str">
        <f t="shared" si="121"/>
        <v>10-15</v>
      </c>
      <c r="R1570" s="6" t="s">
        <v>102</v>
      </c>
      <c r="S1570" s="6">
        <v>1</v>
      </c>
      <c r="T1570" t="s">
        <v>80</v>
      </c>
      <c r="U1570" t="s">
        <v>54</v>
      </c>
      <c r="V1570" t="s">
        <v>81</v>
      </c>
      <c r="W1570" t="s">
        <v>56</v>
      </c>
      <c r="X1570" s="6"/>
      <c r="Y1570" s="10" t="s">
        <v>57</v>
      </c>
      <c r="Z1570" s="10" t="s">
        <v>61</v>
      </c>
      <c r="AB1570" s="11">
        <v>2</v>
      </c>
      <c r="AJ1570" s="12">
        <f t="shared" si="122"/>
        <v>7.5</v>
      </c>
      <c r="AK1570">
        <f>AJ1570/1.08</f>
        <v>6.9444444444444438</v>
      </c>
      <c r="AL1570" s="13">
        <f t="shared" si="123"/>
        <v>2</v>
      </c>
      <c r="AM1570" s="14">
        <v>2.29E-2</v>
      </c>
      <c r="AN1570" s="14">
        <v>2.9580000000000002</v>
      </c>
      <c r="AO1570" s="13">
        <f t="shared" si="120"/>
        <v>8.8770098024849844</v>
      </c>
      <c r="AQ1570" s="12">
        <f t="shared" si="124"/>
        <v>0.05</v>
      </c>
      <c r="AT1570" s="23"/>
    </row>
    <row r="1571" spans="1:46" ht="12.75" customHeight="1" x14ac:dyDescent="0.2">
      <c r="A1571" s="6">
        <v>7</v>
      </c>
      <c r="B1571" s="12">
        <v>2</v>
      </c>
      <c r="C1571" s="7">
        <v>39874</v>
      </c>
      <c r="D1571" s="12" t="s">
        <v>151</v>
      </c>
      <c r="E1571" s="8" t="s">
        <v>309</v>
      </c>
      <c r="F1571" s="9" t="s">
        <v>310</v>
      </c>
      <c r="G1571" s="9" t="s">
        <v>154</v>
      </c>
      <c r="H1571" s="9" t="s">
        <v>226</v>
      </c>
      <c r="I1571" s="12" t="s">
        <v>49</v>
      </c>
      <c r="J1571" s="6">
        <v>2</v>
      </c>
      <c r="K1571" s="6">
        <v>2</v>
      </c>
      <c r="L1571" s="6" t="s">
        <v>167</v>
      </c>
      <c r="M1571" s="6" t="s">
        <v>210</v>
      </c>
      <c r="N1571" s="6"/>
      <c r="O1571" s="6"/>
      <c r="P1571" s="6">
        <v>13</v>
      </c>
      <c r="Q1571" s="6" t="str">
        <f t="shared" si="121"/>
        <v>10-15</v>
      </c>
      <c r="R1571" s="6" t="s">
        <v>102</v>
      </c>
      <c r="S1571" s="6">
        <v>2</v>
      </c>
      <c r="T1571" t="s">
        <v>182</v>
      </c>
      <c r="U1571" t="s">
        <v>54</v>
      </c>
      <c r="V1571" t="s">
        <v>181</v>
      </c>
      <c r="W1571" t="s">
        <v>56</v>
      </c>
      <c r="X1571" s="6"/>
      <c r="Y1571" s="10" t="s">
        <v>57</v>
      </c>
      <c r="Z1571" s="10" t="s">
        <v>58</v>
      </c>
      <c r="AB1571" s="11">
        <v>1</v>
      </c>
      <c r="AJ1571" s="12">
        <f t="shared" si="122"/>
        <v>7.5</v>
      </c>
      <c r="AK1571" s="12">
        <f>0.946*AJ1571</f>
        <v>7.0949999999999998</v>
      </c>
      <c r="AL1571" s="13">
        <f t="shared" si="123"/>
        <v>1</v>
      </c>
      <c r="AM1571" s="13">
        <v>0</v>
      </c>
      <c r="AN1571" s="13">
        <v>0.94599999999999995</v>
      </c>
      <c r="AO1571" s="13">
        <f t="shared" si="120"/>
        <v>0</v>
      </c>
      <c r="AQ1571" s="12">
        <f t="shared" si="124"/>
        <v>2.5000000000000001E-2</v>
      </c>
      <c r="AT1571" s="23"/>
    </row>
    <row r="1572" spans="1:46" ht="12.75" customHeight="1" x14ac:dyDescent="0.2">
      <c r="A1572" s="6">
        <v>7</v>
      </c>
      <c r="B1572" s="12">
        <v>2</v>
      </c>
      <c r="C1572" s="7">
        <v>39874</v>
      </c>
      <c r="D1572" s="12" t="s">
        <v>151</v>
      </c>
      <c r="E1572" s="8" t="s">
        <v>309</v>
      </c>
      <c r="F1572" s="9" t="s">
        <v>310</v>
      </c>
      <c r="G1572" s="9" t="s">
        <v>154</v>
      </c>
      <c r="H1572" s="9" t="s">
        <v>226</v>
      </c>
      <c r="I1572" s="12" t="s">
        <v>49</v>
      </c>
      <c r="J1572" s="6">
        <v>2</v>
      </c>
      <c r="K1572" s="6">
        <v>2</v>
      </c>
      <c r="L1572" s="6" t="s">
        <v>167</v>
      </c>
      <c r="M1572" s="6" t="s">
        <v>210</v>
      </c>
      <c r="N1572" s="6"/>
      <c r="O1572" s="6"/>
      <c r="P1572" s="6">
        <v>13</v>
      </c>
      <c r="Q1572" s="6" t="str">
        <f t="shared" si="121"/>
        <v>10-15</v>
      </c>
      <c r="R1572" s="6" t="s">
        <v>102</v>
      </c>
      <c r="S1572" s="6">
        <v>3</v>
      </c>
      <c r="T1572" t="s">
        <v>53</v>
      </c>
      <c r="U1572" t="s">
        <v>54</v>
      </c>
      <c r="V1572" t="s">
        <v>55</v>
      </c>
      <c r="W1572" t="s">
        <v>56</v>
      </c>
      <c r="X1572" s="6"/>
      <c r="Y1572" s="6" t="s">
        <v>57</v>
      </c>
      <c r="Z1572" s="6" t="s">
        <v>58</v>
      </c>
      <c r="AB1572" s="11">
        <v>5</v>
      </c>
      <c r="AC1572" s="11">
        <v>3</v>
      </c>
      <c r="AJ1572" s="12">
        <f t="shared" si="122"/>
        <v>10.3125</v>
      </c>
      <c r="AL1572" s="13">
        <f t="shared" si="123"/>
        <v>8</v>
      </c>
      <c r="AM1572" s="14">
        <v>9.2999999999999992E-3</v>
      </c>
      <c r="AN1572" s="14">
        <v>3.07</v>
      </c>
      <c r="AO1572" s="13">
        <f t="shared" si="120"/>
        <v>12.009095833369432</v>
      </c>
      <c r="AQ1572" s="12">
        <f t="shared" si="124"/>
        <v>0.2</v>
      </c>
      <c r="AT1572" s="23"/>
    </row>
    <row r="1573" spans="1:46" ht="12.75" customHeight="1" x14ac:dyDescent="0.2">
      <c r="A1573" s="6">
        <v>7</v>
      </c>
      <c r="B1573" s="12">
        <v>2</v>
      </c>
      <c r="C1573" s="7">
        <v>39874</v>
      </c>
      <c r="D1573" s="12" t="s">
        <v>151</v>
      </c>
      <c r="E1573" s="8" t="s">
        <v>309</v>
      </c>
      <c r="F1573" s="9" t="s">
        <v>310</v>
      </c>
      <c r="G1573" s="9" t="s">
        <v>154</v>
      </c>
      <c r="H1573" s="9" t="s">
        <v>226</v>
      </c>
      <c r="I1573" s="12" t="s">
        <v>49</v>
      </c>
      <c r="J1573" s="6">
        <v>2</v>
      </c>
      <c r="K1573" s="6">
        <v>2</v>
      </c>
      <c r="L1573" s="6" t="s">
        <v>167</v>
      </c>
      <c r="M1573" s="6" t="s">
        <v>210</v>
      </c>
      <c r="N1573" s="6"/>
      <c r="O1573" s="6"/>
      <c r="P1573" s="6">
        <v>13</v>
      </c>
      <c r="Q1573" s="6" t="str">
        <f t="shared" si="121"/>
        <v>10-15</v>
      </c>
      <c r="R1573" s="6" t="s">
        <v>102</v>
      </c>
      <c r="S1573" s="6">
        <v>4</v>
      </c>
      <c r="T1573" t="s">
        <v>185</v>
      </c>
      <c r="U1573" t="s">
        <v>69</v>
      </c>
      <c r="V1573" t="s">
        <v>70</v>
      </c>
      <c r="W1573" t="s">
        <v>56</v>
      </c>
      <c r="X1573" s="6"/>
      <c r="Y1573" s="6" t="s">
        <v>57</v>
      </c>
      <c r="Z1573" s="6" t="s">
        <v>58</v>
      </c>
      <c r="AB1573" s="11">
        <v>1</v>
      </c>
      <c r="AJ1573" s="12">
        <f t="shared" si="122"/>
        <v>7.5</v>
      </c>
      <c r="AL1573" s="13">
        <f t="shared" si="123"/>
        <v>1</v>
      </c>
      <c r="AM1573" s="14">
        <v>1.2800000000000001E-2</v>
      </c>
      <c r="AN1573" s="14">
        <v>3.0670000000000002</v>
      </c>
      <c r="AO1573" s="13">
        <f t="shared" si="120"/>
        <v>6.180489379442994</v>
      </c>
      <c r="AQ1573" s="12">
        <f t="shared" si="124"/>
        <v>2.5000000000000001E-2</v>
      </c>
      <c r="AT1573" s="23"/>
    </row>
    <row r="1574" spans="1:46" ht="12.75" customHeight="1" x14ac:dyDescent="0.2">
      <c r="A1574" s="6">
        <v>7</v>
      </c>
      <c r="B1574" s="12">
        <v>2</v>
      </c>
      <c r="C1574" s="7">
        <v>39874</v>
      </c>
      <c r="D1574" s="12" t="s">
        <v>151</v>
      </c>
      <c r="E1574" s="8" t="s">
        <v>309</v>
      </c>
      <c r="F1574" s="9" t="s">
        <v>310</v>
      </c>
      <c r="G1574" s="9" t="s">
        <v>154</v>
      </c>
      <c r="H1574" s="9" t="s">
        <v>226</v>
      </c>
      <c r="I1574" s="12" t="s">
        <v>49</v>
      </c>
      <c r="J1574" s="6">
        <v>2</v>
      </c>
      <c r="K1574" s="6">
        <v>2</v>
      </c>
      <c r="L1574" s="6" t="s">
        <v>167</v>
      </c>
      <c r="M1574" s="6" t="s">
        <v>210</v>
      </c>
      <c r="N1574" s="6"/>
      <c r="O1574" s="6"/>
      <c r="P1574" s="6">
        <v>13</v>
      </c>
      <c r="Q1574" s="6" t="str">
        <f t="shared" si="121"/>
        <v>10-15</v>
      </c>
      <c r="R1574" s="6" t="s">
        <v>102</v>
      </c>
      <c r="S1574" s="6">
        <v>5</v>
      </c>
      <c r="T1574" t="s">
        <v>59</v>
      </c>
      <c r="U1574" t="s">
        <v>54</v>
      </c>
      <c r="V1574" t="s">
        <v>60</v>
      </c>
      <c r="W1574" t="s">
        <v>56</v>
      </c>
      <c r="X1574" s="6"/>
      <c r="Y1574" s="10" t="s">
        <v>57</v>
      </c>
      <c r="Z1574" s="10" t="s">
        <v>61</v>
      </c>
      <c r="AA1574" s="11">
        <v>1</v>
      </c>
      <c r="AJ1574" s="12">
        <f t="shared" si="122"/>
        <v>2.5</v>
      </c>
      <c r="AL1574" s="13">
        <f t="shared" si="123"/>
        <v>1</v>
      </c>
      <c r="AM1574" s="14">
        <v>8.6999999999999994E-3</v>
      </c>
      <c r="AN1574" s="14">
        <v>3.202</v>
      </c>
      <c r="AO1574" s="13">
        <f t="shared" ref="AO1574:AO1637" si="125">AM1574*(AJ1574^AN1574)</f>
        <v>0.16357734705077065</v>
      </c>
      <c r="AQ1574" s="12">
        <f t="shared" si="124"/>
        <v>2.5000000000000001E-2</v>
      </c>
      <c r="AT1574" s="23"/>
    </row>
    <row r="1575" spans="1:46" ht="12.75" customHeight="1" x14ac:dyDescent="0.2">
      <c r="A1575" s="6">
        <v>7</v>
      </c>
      <c r="B1575" s="12">
        <v>2</v>
      </c>
      <c r="C1575" s="7">
        <v>39874</v>
      </c>
      <c r="D1575" s="12" t="s">
        <v>151</v>
      </c>
      <c r="E1575" s="8" t="s">
        <v>309</v>
      </c>
      <c r="F1575" s="9" t="s">
        <v>310</v>
      </c>
      <c r="G1575" s="9" t="s">
        <v>154</v>
      </c>
      <c r="H1575" s="9" t="s">
        <v>226</v>
      </c>
      <c r="I1575" s="12" t="s">
        <v>49</v>
      </c>
      <c r="J1575" s="6">
        <v>2</v>
      </c>
      <c r="K1575" s="6">
        <v>2</v>
      </c>
      <c r="L1575" s="6" t="s">
        <v>167</v>
      </c>
      <c r="M1575" s="6" t="s">
        <v>210</v>
      </c>
      <c r="N1575" s="6"/>
      <c r="O1575" s="6"/>
      <c r="P1575" s="6">
        <v>13</v>
      </c>
      <c r="Q1575" s="6" t="str">
        <f t="shared" si="121"/>
        <v>10-15</v>
      </c>
      <c r="R1575" s="6" t="s">
        <v>102</v>
      </c>
      <c r="S1575" s="6">
        <v>6</v>
      </c>
      <c r="T1575" t="s">
        <v>129</v>
      </c>
      <c r="U1575" t="s">
        <v>69</v>
      </c>
      <c r="V1575" t="s">
        <v>97</v>
      </c>
      <c r="W1575" t="s">
        <v>98</v>
      </c>
      <c r="X1575" s="6"/>
      <c r="Y1575" s="6" t="s">
        <v>57</v>
      </c>
      <c r="Z1575" s="6" t="s">
        <v>58</v>
      </c>
      <c r="AF1575" s="11">
        <v>1</v>
      </c>
      <c r="AJ1575" s="12">
        <f t="shared" si="122"/>
        <v>45</v>
      </c>
      <c r="AL1575" s="13">
        <f t="shared" si="123"/>
        <v>1</v>
      </c>
      <c r="AM1575" s="14">
        <v>5.0000000000000001E-4</v>
      </c>
      <c r="AN1575" s="14">
        <v>3.24</v>
      </c>
      <c r="AO1575" s="13">
        <f t="shared" si="125"/>
        <v>113.60005691664769</v>
      </c>
      <c r="AQ1575" s="12">
        <f t="shared" si="124"/>
        <v>2.5000000000000001E-2</v>
      </c>
      <c r="AT1575" s="23"/>
    </row>
    <row r="1576" spans="1:46" ht="12.75" customHeight="1" x14ac:dyDescent="0.2">
      <c r="A1576" s="6">
        <v>7</v>
      </c>
      <c r="B1576" s="12">
        <v>2</v>
      </c>
      <c r="C1576" s="7">
        <v>39874</v>
      </c>
      <c r="D1576" s="12" t="s">
        <v>151</v>
      </c>
      <c r="E1576" s="8" t="s">
        <v>309</v>
      </c>
      <c r="F1576" s="9" t="s">
        <v>310</v>
      </c>
      <c r="G1576" s="9" t="s">
        <v>154</v>
      </c>
      <c r="H1576" s="9" t="s">
        <v>226</v>
      </c>
      <c r="I1576" s="12" t="s">
        <v>49</v>
      </c>
      <c r="J1576" s="6">
        <v>2</v>
      </c>
      <c r="K1576" s="6">
        <v>2</v>
      </c>
      <c r="L1576" s="6" t="s">
        <v>167</v>
      </c>
      <c r="M1576" s="6" t="s">
        <v>210</v>
      </c>
      <c r="N1576" s="6"/>
      <c r="O1576" s="6"/>
      <c r="P1576" s="6">
        <v>13</v>
      </c>
      <c r="Q1576" s="6" t="str">
        <f t="shared" si="121"/>
        <v>10-15</v>
      </c>
      <c r="R1576" s="6" t="s">
        <v>102</v>
      </c>
      <c r="S1576" s="6">
        <v>7</v>
      </c>
      <c r="T1576" t="s">
        <v>78</v>
      </c>
      <c r="U1576" s="16" t="s">
        <v>75</v>
      </c>
      <c r="V1576" t="s">
        <v>79</v>
      </c>
      <c r="W1576" t="s">
        <v>56</v>
      </c>
      <c r="X1576" s="6"/>
      <c r="Y1576" s="10" t="s">
        <v>57</v>
      </c>
      <c r="Z1576" s="10" t="s">
        <v>61</v>
      </c>
      <c r="AA1576" s="11">
        <v>2</v>
      </c>
      <c r="AJ1576" s="12">
        <f t="shared" si="122"/>
        <v>2.5</v>
      </c>
      <c r="AL1576" s="13">
        <f t="shared" si="123"/>
        <v>2</v>
      </c>
      <c r="AM1576" s="14">
        <v>1.09E-2</v>
      </c>
      <c r="AN1576" s="14">
        <v>3.0249000000000001</v>
      </c>
      <c r="AO1576" s="13">
        <f t="shared" si="125"/>
        <v>0.17424295598865394</v>
      </c>
      <c r="AQ1576" s="12">
        <f t="shared" si="124"/>
        <v>0.05</v>
      </c>
      <c r="AT1576" s="23"/>
    </row>
    <row r="1577" spans="1:46" ht="12.75" customHeight="1" x14ac:dyDescent="0.2">
      <c r="A1577" s="6">
        <v>7</v>
      </c>
      <c r="B1577" s="12">
        <v>2</v>
      </c>
      <c r="C1577" s="7">
        <v>39874</v>
      </c>
      <c r="D1577" s="12" t="s">
        <v>151</v>
      </c>
      <c r="E1577" s="8" t="s">
        <v>309</v>
      </c>
      <c r="F1577" s="9" t="s">
        <v>310</v>
      </c>
      <c r="G1577" s="9" t="s">
        <v>154</v>
      </c>
      <c r="H1577" s="9" t="s">
        <v>226</v>
      </c>
      <c r="I1577" s="12" t="s">
        <v>49</v>
      </c>
      <c r="J1577" s="6">
        <v>2</v>
      </c>
      <c r="K1577" s="6">
        <v>2</v>
      </c>
      <c r="L1577" s="6" t="s">
        <v>167</v>
      </c>
      <c r="M1577" s="6" t="s">
        <v>210</v>
      </c>
      <c r="N1577" s="6"/>
      <c r="O1577" s="6"/>
      <c r="P1577" s="6">
        <v>13</v>
      </c>
      <c r="Q1577" s="6" t="str">
        <f t="shared" si="121"/>
        <v>10-15</v>
      </c>
      <c r="R1577" s="6" t="s">
        <v>102</v>
      </c>
      <c r="S1577" s="6">
        <v>8</v>
      </c>
      <c r="T1577" s="19" t="s">
        <v>85</v>
      </c>
      <c r="U1577" s="6" t="s">
        <v>54</v>
      </c>
      <c r="V1577" s="6" t="s">
        <v>86</v>
      </c>
      <c r="W1577" s="6" t="s">
        <v>56</v>
      </c>
      <c r="X1577" s="6"/>
      <c r="Y1577" s="6" t="s">
        <v>57</v>
      </c>
      <c r="Z1577" s="6" t="s">
        <v>61</v>
      </c>
      <c r="AA1577" s="11">
        <v>2</v>
      </c>
      <c r="AJ1577" s="12">
        <f t="shared" si="122"/>
        <v>2.5</v>
      </c>
      <c r="AL1577" s="13">
        <f t="shared" si="123"/>
        <v>2</v>
      </c>
      <c r="AM1577" s="14">
        <v>8.8999999999999999E-3</v>
      </c>
      <c r="AN1577" s="14">
        <v>3</v>
      </c>
      <c r="AO1577" s="13">
        <f t="shared" si="125"/>
        <v>0.13906250000000001</v>
      </c>
      <c r="AQ1577" s="12">
        <f t="shared" si="124"/>
        <v>0.05</v>
      </c>
      <c r="AT1577" s="23"/>
    </row>
    <row r="1578" spans="1:46" ht="12.75" customHeight="1" x14ac:dyDescent="0.2">
      <c r="A1578" s="6">
        <v>8</v>
      </c>
      <c r="B1578" s="12">
        <v>2</v>
      </c>
      <c r="C1578" s="7">
        <v>39874</v>
      </c>
      <c r="D1578" s="12" t="s">
        <v>151</v>
      </c>
      <c r="E1578" s="8" t="s">
        <v>309</v>
      </c>
      <c r="F1578" s="9" t="s">
        <v>310</v>
      </c>
      <c r="G1578" s="9" t="s">
        <v>154</v>
      </c>
      <c r="H1578" s="9" t="s">
        <v>226</v>
      </c>
      <c r="I1578" s="12" t="s">
        <v>49</v>
      </c>
      <c r="J1578" s="6">
        <v>2</v>
      </c>
      <c r="K1578" s="6">
        <v>3</v>
      </c>
      <c r="L1578" s="6" t="s">
        <v>167</v>
      </c>
      <c r="M1578" s="6" t="s">
        <v>210</v>
      </c>
      <c r="N1578" s="6"/>
      <c r="O1578" s="6"/>
      <c r="P1578" s="6">
        <v>13</v>
      </c>
      <c r="Q1578" s="6" t="str">
        <f t="shared" si="121"/>
        <v>10-15</v>
      </c>
      <c r="R1578" s="6" t="s">
        <v>159</v>
      </c>
      <c r="S1578" s="6">
        <v>1</v>
      </c>
      <c r="T1578" t="s">
        <v>131</v>
      </c>
      <c r="U1578" t="s">
        <v>54</v>
      </c>
      <c r="V1578" t="s">
        <v>63</v>
      </c>
      <c r="W1578" t="s">
        <v>56</v>
      </c>
      <c r="X1578" s="6"/>
      <c r="Y1578" s="6" t="s">
        <v>57</v>
      </c>
      <c r="Z1578" s="6" t="s">
        <v>58</v>
      </c>
      <c r="AB1578" s="11">
        <v>4</v>
      </c>
      <c r="AJ1578" s="12">
        <f t="shared" si="122"/>
        <v>7.5</v>
      </c>
      <c r="AK1578" s="20">
        <f>(AJ1578-1.82)/1.15</f>
        <v>4.9391304347826086</v>
      </c>
      <c r="AL1578" s="13">
        <f t="shared" si="123"/>
        <v>4</v>
      </c>
      <c r="AM1578" s="14">
        <v>0.01</v>
      </c>
      <c r="AN1578" s="14">
        <v>3.2080000000000002</v>
      </c>
      <c r="AO1578" s="13">
        <f t="shared" si="125"/>
        <v>6.4149981129888589</v>
      </c>
      <c r="AQ1578" s="12">
        <f t="shared" si="124"/>
        <v>0.1</v>
      </c>
      <c r="AT1578" s="23"/>
    </row>
    <row r="1579" spans="1:46" ht="12.75" customHeight="1" x14ac:dyDescent="0.2">
      <c r="A1579" s="6">
        <v>8</v>
      </c>
      <c r="B1579" s="12">
        <v>2</v>
      </c>
      <c r="C1579" s="7">
        <v>39874</v>
      </c>
      <c r="D1579" s="12" t="s">
        <v>151</v>
      </c>
      <c r="E1579" s="8" t="s">
        <v>309</v>
      </c>
      <c r="F1579" s="9" t="s">
        <v>310</v>
      </c>
      <c r="G1579" s="9" t="s">
        <v>154</v>
      </c>
      <c r="H1579" s="9" t="s">
        <v>226</v>
      </c>
      <c r="I1579" s="12" t="s">
        <v>49</v>
      </c>
      <c r="J1579" s="6">
        <v>2</v>
      </c>
      <c r="K1579" s="6">
        <v>3</v>
      </c>
      <c r="L1579" s="6" t="s">
        <v>167</v>
      </c>
      <c r="M1579" s="6" t="s">
        <v>210</v>
      </c>
      <c r="N1579" s="6"/>
      <c r="O1579" s="6"/>
      <c r="P1579" s="6">
        <v>13</v>
      </c>
      <c r="Q1579" s="6" t="str">
        <f t="shared" si="121"/>
        <v>10-15</v>
      </c>
      <c r="R1579" s="6" t="s">
        <v>159</v>
      </c>
      <c r="S1579" s="6">
        <v>2</v>
      </c>
      <c r="T1579" t="s">
        <v>130</v>
      </c>
      <c r="U1579" t="s">
        <v>69</v>
      </c>
      <c r="V1579" t="s">
        <v>70</v>
      </c>
      <c r="W1579" t="s">
        <v>56</v>
      </c>
      <c r="X1579" s="6"/>
      <c r="Y1579" s="10" t="s">
        <v>57</v>
      </c>
      <c r="Z1579" s="10" t="s">
        <v>61</v>
      </c>
      <c r="AC1579" s="11">
        <v>4</v>
      </c>
      <c r="AJ1579" s="12">
        <f t="shared" si="122"/>
        <v>15</v>
      </c>
      <c r="AL1579" s="13">
        <f t="shared" si="123"/>
        <v>4</v>
      </c>
      <c r="AM1579" s="14">
        <v>1.9400000000000001E-2</v>
      </c>
      <c r="AN1579" s="14">
        <v>2.8527999999999998</v>
      </c>
      <c r="AO1579" s="13">
        <f t="shared" si="125"/>
        <v>43.949594636091526</v>
      </c>
      <c r="AQ1579" s="12">
        <f t="shared" si="124"/>
        <v>0.1</v>
      </c>
      <c r="AT1579" s="23"/>
    </row>
    <row r="1580" spans="1:46" ht="12.75" customHeight="1" x14ac:dyDescent="0.2">
      <c r="A1580" s="6">
        <v>8</v>
      </c>
      <c r="B1580" s="12">
        <v>2</v>
      </c>
      <c r="C1580" s="7">
        <v>39874</v>
      </c>
      <c r="D1580" s="12" t="s">
        <v>151</v>
      </c>
      <c r="E1580" s="8" t="s">
        <v>309</v>
      </c>
      <c r="F1580" s="9" t="s">
        <v>310</v>
      </c>
      <c r="G1580" s="9" t="s">
        <v>154</v>
      </c>
      <c r="H1580" s="9" t="s">
        <v>226</v>
      </c>
      <c r="I1580" s="12" t="s">
        <v>49</v>
      </c>
      <c r="J1580" s="6">
        <v>2</v>
      </c>
      <c r="K1580" s="6">
        <v>3</v>
      </c>
      <c r="L1580" s="6" t="s">
        <v>167</v>
      </c>
      <c r="M1580" s="6" t="s">
        <v>210</v>
      </c>
      <c r="N1580" s="6"/>
      <c r="O1580" s="6"/>
      <c r="P1580" s="6">
        <v>13</v>
      </c>
      <c r="Q1580" s="6" t="str">
        <f t="shared" si="121"/>
        <v>10-15</v>
      </c>
      <c r="R1580" s="6" t="s">
        <v>159</v>
      </c>
      <c r="S1580" s="6">
        <v>3</v>
      </c>
      <c r="T1580" t="s">
        <v>179</v>
      </c>
      <c r="U1580" t="s">
        <v>54</v>
      </c>
      <c r="V1580" t="s">
        <v>55</v>
      </c>
      <c r="W1580" t="s">
        <v>56</v>
      </c>
      <c r="X1580" s="6"/>
      <c r="Y1580" s="6" t="s">
        <v>57</v>
      </c>
      <c r="Z1580" s="6" t="s">
        <v>58</v>
      </c>
      <c r="AB1580" s="11">
        <v>1</v>
      </c>
      <c r="AJ1580" s="12">
        <f t="shared" si="122"/>
        <v>7.5</v>
      </c>
      <c r="AL1580" s="13">
        <f t="shared" si="123"/>
        <v>1</v>
      </c>
      <c r="AM1580" s="14">
        <v>1.26E-2</v>
      </c>
      <c r="AN1580" s="14">
        <v>3.0672999999999999</v>
      </c>
      <c r="AO1580" s="13">
        <f t="shared" si="125"/>
        <v>6.0875978967715536</v>
      </c>
      <c r="AQ1580" s="12">
        <f t="shared" si="124"/>
        <v>2.5000000000000001E-2</v>
      </c>
      <c r="AT1580" s="23"/>
    </row>
    <row r="1581" spans="1:46" ht="12.75" customHeight="1" x14ac:dyDescent="0.2">
      <c r="A1581" s="6">
        <v>8</v>
      </c>
      <c r="B1581" s="12">
        <v>2</v>
      </c>
      <c r="C1581" s="7">
        <v>39874</v>
      </c>
      <c r="D1581" s="12" t="s">
        <v>151</v>
      </c>
      <c r="E1581" s="8" t="s">
        <v>309</v>
      </c>
      <c r="F1581" s="9" t="s">
        <v>310</v>
      </c>
      <c r="G1581" s="9" t="s">
        <v>154</v>
      </c>
      <c r="H1581" s="9" t="s">
        <v>226</v>
      </c>
      <c r="I1581" s="12" t="s">
        <v>49</v>
      </c>
      <c r="J1581" s="6">
        <v>2</v>
      </c>
      <c r="K1581" s="6">
        <v>3</v>
      </c>
      <c r="L1581" s="6" t="s">
        <v>167</v>
      </c>
      <c r="M1581" s="6" t="s">
        <v>210</v>
      </c>
      <c r="N1581" s="6"/>
      <c r="O1581" s="6"/>
      <c r="P1581" s="6">
        <v>13</v>
      </c>
      <c r="Q1581" s="6" t="str">
        <f t="shared" si="121"/>
        <v>10-15</v>
      </c>
      <c r="R1581" s="6" t="s">
        <v>159</v>
      </c>
      <c r="S1581" s="6">
        <v>4</v>
      </c>
      <c r="T1581" t="s">
        <v>185</v>
      </c>
      <c r="U1581" t="s">
        <v>69</v>
      </c>
      <c r="V1581" t="s">
        <v>70</v>
      </c>
      <c r="W1581" t="s">
        <v>56</v>
      </c>
      <c r="X1581" s="6"/>
      <c r="Y1581" s="6" t="s">
        <v>57</v>
      </c>
      <c r="Z1581" s="6" t="s">
        <v>58</v>
      </c>
      <c r="AB1581" s="11">
        <v>2</v>
      </c>
      <c r="AJ1581" s="12">
        <f t="shared" si="122"/>
        <v>7.5</v>
      </c>
      <c r="AL1581" s="13">
        <f t="shared" si="123"/>
        <v>2</v>
      </c>
      <c r="AM1581" s="14">
        <v>1.2800000000000001E-2</v>
      </c>
      <c r="AN1581" s="14">
        <v>3.0670000000000002</v>
      </c>
      <c r="AO1581" s="13">
        <f t="shared" si="125"/>
        <v>6.180489379442994</v>
      </c>
      <c r="AQ1581" s="12">
        <f t="shared" si="124"/>
        <v>0.05</v>
      </c>
      <c r="AT1581" s="23"/>
    </row>
    <row r="1582" spans="1:46" ht="12.75" customHeight="1" x14ac:dyDescent="0.2">
      <c r="A1582" s="6">
        <v>8</v>
      </c>
      <c r="B1582" s="12">
        <v>2</v>
      </c>
      <c r="C1582" s="7">
        <v>39874</v>
      </c>
      <c r="D1582" s="12" t="s">
        <v>151</v>
      </c>
      <c r="E1582" s="8" t="s">
        <v>309</v>
      </c>
      <c r="F1582" s="9" t="s">
        <v>310</v>
      </c>
      <c r="G1582" s="9" t="s">
        <v>154</v>
      </c>
      <c r="H1582" s="9" t="s">
        <v>226</v>
      </c>
      <c r="I1582" s="12" t="s">
        <v>49</v>
      </c>
      <c r="J1582" s="6">
        <v>2</v>
      </c>
      <c r="K1582" s="6">
        <v>3</v>
      </c>
      <c r="L1582" s="6" t="s">
        <v>167</v>
      </c>
      <c r="M1582" s="6" t="s">
        <v>210</v>
      </c>
      <c r="N1582" s="6"/>
      <c r="O1582" s="6"/>
      <c r="P1582" s="6">
        <v>13</v>
      </c>
      <c r="Q1582" s="6" t="str">
        <f t="shared" si="121"/>
        <v>10-15</v>
      </c>
      <c r="R1582" s="6" t="s">
        <v>159</v>
      </c>
      <c r="S1582" s="6">
        <v>5</v>
      </c>
      <c r="T1582" t="s">
        <v>118</v>
      </c>
      <c r="U1582" t="s">
        <v>66</v>
      </c>
      <c r="V1582" t="s">
        <v>119</v>
      </c>
      <c r="W1582" t="s">
        <v>56</v>
      </c>
      <c r="X1582" s="6"/>
      <c r="Y1582" s="6" t="s">
        <v>57</v>
      </c>
      <c r="Z1582" s="6" t="s">
        <v>61</v>
      </c>
      <c r="AB1582" s="11">
        <v>2</v>
      </c>
      <c r="AJ1582" s="12">
        <f t="shared" si="122"/>
        <v>7.5</v>
      </c>
      <c r="AL1582" s="13">
        <f t="shared" si="123"/>
        <v>2</v>
      </c>
      <c r="AM1582" s="14">
        <v>2.5999999999999999E-2</v>
      </c>
      <c r="AN1582" s="14">
        <v>2.87</v>
      </c>
      <c r="AO1582" s="13">
        <f t="shared" si="125"/>
        <v>8.441102499635198</v>
      </c>
      <c r="AQ1582" s="12">
        <f t="shared" si="124"/>
        <v>0.05</v>
      </c>
      <c r="AT1582" s="23"/>
    </row>
    <row r="1583" spans="1:46" ht="12.75" customHeight="1" x14ac:dyDescent="0.2">
      <c r="A1583" s="6">
        <v>8</v>
      </c>
      <c r="B1583" s="12">
        <v>2</v>
      </c>
      <c r="C1583" s="7">
        <v>39874</v>
      </c>
      <c r="D1583" s="12" t="s">
        <v>151</v>
      </c>
      <c r="E1583" s="8" t="s">
        <v>309</v>
      </c>
      <c r="F1583" s="9" t="s">
        <v>310</v>
      </c>
      <c r="G1583" s="9" t="s">
        <v>154</v>
      </c>
      <c r="H1583" s="9" t="s">
        <v>226</v>
      </c>
      <c r="I1583" s="12" t="s">
        <v>49</v>
      </c>
      <c r="J1583" s="6">
        <v>2</v>
      </c>
      <c r="K1583" s="6">
        <v>3</v>
      </c>
      <c r="L1583" s="6" t="s">
        <v>167</v>
      </c>
      <c r="M1583" s="6" t="s">
        <v>210</v>
      </c>
      <c r="N1583" s="6"/>
      <c r="O1583" s="6"/>
      <c r="P1583" s="6">
        <v>13</v>
      </c>
      <c r="Q1583" s="6" t="str">
        <f t="shared" si="121"/>
        <v>10-15</v>
      </c>
      <c r="R1583" s="6" t="s">
        <v>159</v>
      </c>
      <c r="S1583" s="6">
        <v>6</v>
      </c>
      <c r="T1583" t="s">
        <v>53</v>
      </c>
      <c r="U1583" t="s">
        <v>54</v>
      </c>
      <c r="V1583" t="s">
        <v>55</v>
      </c>
      <c r="W1583" t="s">
        <v>56</v>
      </c>
      <c r="X1583" s="6"/>
      <c r="Y1583" s="6" t="s">
        <v>57</v>
      </c>
      <c r="Z1583" s="6" t="s">
        <v>58</v>
      </c>
      <c r="AA1583" s="11">
        <v>1</v>
      </c>
      <c r="AB1583" s="11">
        <v>1</v>
      </c>
      <c r="AC1583" s="11">
        <v>1</v>
      </c>
      <c r="AJ1583" s="12">
        <f t="shared" si="122"/>
        <v>8.3333333333333339</v>
      </c>
      <c r="AL1583" s="13">
        <f t="shared" si="123"/>
        <v>3</v>
      </c>
      <c r="AM1583" s="14">
        <v>9.2999999999999992E-3</v>
      </c>
      <c r="AN1583" s="14">
        <v>3.07</v>
      </c>
      <c r="AO1583" s="13">
        <f t="shared" si="125"/>
        <v>6.2430458314780122</v>
      </c>
      <c r="AQ1583" s="12">
        <f t="shared" si="124"/>
        <v>7.4999999999999997E-2</v>
      </c>
      <c r="AT1583" s="23"/>
    </row>
    <row r="1584" spans="1:46" ht="12.75" customHeight="1" x14ac:dyDescent="0.2">
      <c r="A1584" s="6">
        <v>8</v>
      </c>
      <c r="B1584" s="12">
        <v>2</v>
      </c>
      <c r="C1584" s="7">
        <v>39874</v>
      </c>
      <c r="D1584" s="12" t="s">
        <v>151</v>
      </c>
      <c r="E1584" s="8" t="s">
        <v>309</v>
      </c>
      <c r="F1584" s="9" t="s">
        <v>310</v>
      </c>
      <c r="G1584" s="9" t="s">
        <v>154</v>
      </c>
      <c r="H1584" s="9" t="s">
        <v>226</v>
      </c>
      <c r="I1584" s="12" t="s">
        <v>49</v>
      </c>
      <c r="J1584" s="6">
        <v>2</v>
      </c>
      <c r="K1584" s="6">
        <v>3</v>
      </c>
      <c r="L1584" s="6" t="s">
        <v>167</v>
      </c>
      <c r="M1584" s="6" t="s">
        <v>210</v>
      </c>
      <c r="N1584" s="6"/>
      <c r="O1584" s="6"/>
      <c r="P1584" s="6">
        <v>13</v>
      </c>
      <c r="Q1584" s="6" t="str">
        <f t="shared" si="121"/>
        <v>10-15</v>
      </c>
      <c r="R1584" s="6" t="s">
        <v>159</v>
      </c>
      <c r="S1584" s="6">
        <v>7</v>
      </c>
      <c r="T1584" t="s">
        <v>182</v>
      </c>
      <c r="U1584" t="s">
        <v>54</v>
      </c>
      <c r="V1584" t="s">
        <v>181</v>
      </c>
      <c r="W1584" t="s">
        <v>56</v>
      </c>
      <c r="X1584" s="6"/>
      <c r="Y1584" s="10" t="s">
        <v>57</v>
      </c>
      <c r="Z1584" s="10" t="s">
        <v>58</v>
      </c>
      <c r="AA1584" s="30"/>
      <c r="AB1584" s="30">
        <v>1</v>
      </c>
      <c r="AC1584" s="30"/>
      <c r="AD1584" s="30"/>
      <c r="AE1584" s="30"/>
      <c r="AF1584" s="30"/>
      <c r="AG1584" s="30"/>
      <c r="AH1584" s="30"/>
      <c r="AI1584" s="30"/>
      <c r="AJ1584" s="12">
        <f t="shared" si="122"/>
        <v>7.5</v>
      </c>
      <c r="AK1584" s="12">
        <f>0.946*AJ1584</f>
        <v>7.0949999999999998</v>
      </c>
      <c r="AL1584" s="13">
        <f t="shared" si="123"/>
        <v>1</v>
      </c>
      <c r="AM1584" s="13">
        <v>0</v>
      </c>
      <c r="AN1584" s="13">
        <v>0.94599999999999995</v>
      </c>
      <c r="AO1584" s="13">
        <f t="shared" si="125"/>
        <v>0</v>
      </c>
      <c r="AP1584" s="31"/>
      <c r="AQ1584" s="12">
        <f t="shared" si="124"/>
        <v>2.5000000000000001E-2</v>
      </c>
      <c r="AS1584" s="6"/>
      <c r="AT1584" s="23"/>
    </row>
    <row r="1585" spans="1:46" s="17" customFormat="1" ht="12.75" customHeight="1" x14ac:dyDescent="0.2">
      <c r="A1585" s="6">
        <v>8</v>
      </c>
      <c r="B1585" s="12">
        <v>2</v>
      </c>
      <c r="C1585" s="7">
        <v>39874</v>
      </c>
      <c r="D1585" s="12" t="s">
        <v>151</v>
      </c>
      <c r="E1585" s="8" t="s">
        <v>309</v>
      </c>
      <c r="F1585" s="9" t="s">
        <v>310</v>
      </c>
      <c r="G1585" s="9" t="s">
        <v>154</v>
      </c>
      <c r="H1585" s="9" t="s">
        <v>226</v>
      </c>
      <c r="I1585" s="12" t="s">
        <v>49</v>
      </c>
      <c r="J1585" s="6">
        <v>2</v>
      </c>
      <c r="K1585" s="6">
        <v>3</v>
      </c>
      <c r="L1585" s="6" t="s">
        <v>167</v>
      </c>
      <c r="M1585" s="6" t="s">
        <v>210</v>
      </c>
      <c r="N1585" s="6"/>
      <c r="O1585" s="6"/>
      <c r="P1585" s="6">
        <v>13</v>
      </c>
      <c r="Q1585" s="6" t="str">
        <f t="shared" si="121"/>
        <v>10-15</v>
      </c>
      <c r="R1585" s="6" t="s">
        <v>159</v>
      </c>
      <c r="S1585" s="6">
        <v>8</v>
      </c>
      <c r="T1585" t="s">
        <v>78</v>
      </c>
      <c r="U1585" s="16" t="s">
        <v>75</v>
      </c>
      <c r="V1585" t="s">
        <v>79</v>
      </c>
      <c r="W1585" t="s">
        <v>56</v>
      </c>
      <c r="X1585" s="6"/>
      <c r="Y1585" s="10" t="s">
        <v>57</v>
      </c>
      <c r="Z1585" s="10" t="s">
        <v>61</v>
      </c>
      <c r="AA1585" s="11">
        <v>1</v>
      </c>
      <c r="AB1585" s="11"/>
      <c r="AC1585" s="11"/>
      <c r="AD1585" s="11"/>
      <c r="AE1585" s="11"/>
      <c r="AF1585" s="11"/>
      <c r="AG1585" s="11"/>
      <c r="AH1585" s="11"/>
      <c r="AI1585" s="11"/>
      <c r="AJ1585" s="12">
        <f t="shared" si="122"/>
        <v>2.5</v>
      </c>
      <c r="AK1585" s="12"/>
      <c r="AL1585" s="13">
        <f t="shared" si="123"/>
        <v>1</v>
      </c>
      <c r="AM1585" s="14">
        <v>1.09E-2</v>
      </c>
      <c r="AN1585" s="14">
        <v>3.0249000000000001</v>
      </c>
      <c r="AO1585" s="13">
        <f t="shared" si="125"/>
        <v>0.17424295598865394</v>
      </c>
      <c r="AP1585" s="13"/>
      <c r="AQ1585" s="12">
        <f t="shared" si="124"/>
        <v>2.5000000000000001E-2</v>
      </c>
      <c r="AR1585" s="12"/>
      <c r="AS1585" s="12"/>
      <c r="AT1585" s="23"/>
    </row>
    <row r="1586" spans="1:46" ht="12.75" customHeight="1" x14ac:dyDescent="0.2">
      <c r="A1586" s="6">
        <v>8</v>
      </c>
      <c r="B1586" s="12">
        <v>2</v>
      </c>
      <c r="C1586" s="7">
        <v>39874</v>
      </c>
      <c r="D1586" s="12" t="s">
        <v>151</v>
      </c>
      <c r="E1586" s="8" t="s">
        <v>309</v>
      </c>
      <c r="F1586" s="9" t="s">
        <v>310</v>
      </c>
      <c r="G1586" s="9" t="s">
        <v>154</v>
      </c>
      <c r="H1586" s="9" t="s">
        <v>226</v>
      </c>
      <c r="I1586" s="12" t="s">
        <v>49</v>
      </c>
      <c r="J1586" s="6">
        <v>2</v>
      </c>
      <c r="K1586" s="6">
        <v>3</v>
      </c>
      <c r="L1586" s="6" t="s">
        <v>167</v>
      </c>
      <c r="M1586" s="6" t="s">
        <v>210</v>
      </c>
      <c r="N1586" s="6"/>
      <c r="O1586" s="6"/>
      <c r="P1586" s="6">
        <v>13</v>
      </c>
      <c r="Q1586" s="6" t="str">
        <f t="shared" si="121"/>
        <v>10-15</v>
      </c>
      <c r="R1586" s="6" t="s">
        <v>159</v>
      </c>
      <c r="S1586" s="6">
        <v>9</v>
      </c>
      <c r="T1586" s="19" t="s">
        <v>85</v>
      </c>
      <c r="U1586" s="6" t="s">
        <v>54</v>
      </c>
      <c r="V1586" s="6" t="s">
        <v>86</v>
      </c>
      <c r="W1586" s="6" t="s">
        <v>56</v>
      </c>
      <c r="X1586" s="6"/>
      <c r="Y1586" s="6" t="s">
        <v>57</v>
      </c>
      <c r="Z1586" s="6" t="s">
        <v>61</v>
      </c>
      <c r="AA1586" s="11">
        <v>2</v>
      </c>
      <c r="AJ1586" s="12">
        <f t="shared" si="122"/>
        <v>2.5</v>
      </c>
      <c r="AL1586" s="13">
        <f t="shared" si="123"/>
        <v>2</v>
      </c>
      <c r="AM1586" s="14">
        <v>8.8999999999999999E-3</v>
      </c>
      <c r="AN1586" s="14">
        <v>3</v>
      </c>
      <c r="AO1586" s="13">
        <f t="shared" si="125"/>
        <v>0.13906250000000001</v>
      </c>
      <c r="AQ1586" s="12">
        <f t="shared" si="124"/>
        <v>0.05</v>
      </c>
      <c r="AT1586" s="23"/>
    </row>
    <row r="1587" spans="1:46" ht="12.75" customHeight="1" x14ac:dyDescent="0.2">
      <c r="A1587" s="6">
        <v>8</v>
      </c>
      <c r="B1587" s="12">
        <v>2</v>
      </c>
      <c r="C1587" s="7">
        <v>39874</v>
      </c>
      <c r="D1587" s="12" t="s">
        <v>151</v>
      </c>
      <c r="E1587" s="8" t="s">
        <v>309</v>
      </c>
      <c r="F1587" s="9" t="s">
        <v>310</v>
      </c>
      <c r="G1587" s="9" t="s">
        <v>154</v>
      </c>
      <c r="H1587" s="9" t="s">
        <v>226</v>
      </c>
      <c r="I1587" s="12" t="s">
        <v>49</v>
      </c>
      <c r="J1587" s="6">
        <v>2</v>
      </c>
      <c r="K1587" s="6">
        <v>3</v>
      </c>
      <c r="L1587" s="6" t="s">
        <v>167</v>
      </c>
      <c r="M1587" s="6" t="s">
        <v>210</v>
      </c>
      <c r="N1587" s="6"/>
      <c r="O1587" s="6"/>
      <c r="P1587" s="6">
        <v>13</v>
      </c>
      <c r="Q1587" s="6" t="str">
        <f t="shared" si="121"/>
        <v>10-15</v>
      </c>
      <c r="R1587" s="6" t="s">
        <v>159</v>
      </c>
      <c r="S1587" s="6">
        <v>10</v>
      </c>
      <c r="T1587" t="s">
        <v>106</v>
      </c>
      <c r="U1587" t="s">
        <v>54</v>
      </c>
      <c r="V1587" t="s">
        <v>107</v>
      </c>
      <c r="W1587" t="s">
        <v>56</v>
      </c>
      <c r="X1587" s="6"/>
      <c r="Y1587" s="6" t="s">
        <v>57</v>
      </c>
      <c r="Z1587" s="6" t="s">
        <v>61</v>
      </c>
      <c r="AA1587" s="11">
        <v>1</v>
      </c>
      <c r="AJ1587" s="12">
        <f t="shared" si="122"/>
        <v>2.5</v>
      </c>
      <c r="AL1587" s="13">
        <f t="shared" si="123"/>
        <v>1</v>
      </c>
      <c r="AM1587" s="14">
        <v>2.1299999999999999E-2</v>
      </c>
      <c r="AN1587" s="14">
        <v>2.8235000000000001</v>
      </c>
      <c r="AO1587" s="13">
        <f t="shared" si="125"/>
        <v>0.28311522044385118</v>
      </c>
      <c r="AQ1587" s="12">
        <f t="shared" si="124"/>
        <v>2.5000000000000001E-2</v>
      </c>
      <c r="AT1587" s="23"/>
    </row>
    <row r="1588" spans="1:46" ht="12.75" customHeight="1" x14ac:dyDescent="0.2">
      <c r="A1588" s="6">
        <v>9</v>
      </c>
      <c r="B1588" s="12">
        <v>2</v>
      </c>
      <c r="C1588" s="7">
        <v>39874</v>
      </c>
      <c r="D1588" s="12" t="s">
        <v>151</v>
      </c>
      <c r="E1588" s="8" t="s">
        <v>309</v>
      </c>
      <c r="F1588" s="9" t="s">
        <v>310</v>
      </c>
      <c r="G1588" s="9" t="s">
        <v>154</v>
      </c>
      <c r="H1588" s="9" t="s">
        <v>226</v>
      </c>
      <c r="I1588" s="12" t="s">
        <v>49</v>
      </c>
      <c r="J1588" s="6">
        <v>2</v>
      </c>
      <c r="K1588" s="6">
        <v>4</v>
      </c>
      <c r="L1588" s="6" t="s">
        <v>167</v>
      </c>
      <c r="M1588" s="6" t="s">
        <v>210</v>
      </c>
      <c r="N1588" s="6"/>
      <c r="O1588" s="6"/>
      <c r="P1588" s="6">
        <v>13</v>
      </c>
      <c r="Q1588" s="6" t="str">
        <f t="shared" si="121"/>
        <v>10-15</v>
      </c>
      <c r="R1588" s="6" t="s">
        <v>102</v>
      </c>
      <c r="S1588" s="6">
        <v>1</v>
      </c>
      <c r="T1588" t="s">
        <v>185</v>
      </c>
      <c r="U1588" t="s">
        <v>69</v>
      </c>
      <c r="V1588" t="s">
        <v>70</v>
      </c>
      <c r="W1588" t="s">
        <v>56</v>
      </c>
      <c r="X1588" s="6"/>
      <c r="Y1588" s="6" t="s">
        <v>57</v>
      </c>
      <c r="Z1588" s="6" t="s">
        <v>58</v>
      </c>
      <c r="AB1588" s="11">
        <v>1</v>
      </c>
      <c r="AC1588" s="11">
        <v>1</v>
      </c>
      <c r="AJ1588" s="12">
        <f t="shared" si="122"/>
        <v>11.25</v>
      </c>
      <c r="AL1588" s="13">
        <f t="shared" si="123"/>
        <v>2</v>
      </c>
      <c r="AM1588" s="14">
        <v>1.2800000000000001E-2</v>
      </c>
      <c r="AN1588" s="14">
        <v>3.0670000000000002</v>
      </c>
      <c r="AO1588" s="13">
        <f t="shared" si="125"/>
        <v>21.433581960131107</v>
      </c>
      <c r="AQ1588" s="12">
        <f t="shared" si="124"/>
        <v>0.05</v>
      </c>
      <c r="AT1588" s="23"/>
    </row>
    <row r="1589" spans="1:46" ht="12.75" customHeight="1" x14ac:dyDescent="0.2">
      <c r="A1589" s="6">
        <v>9</v>
      </c>
      <c r="B1589" s="12">
        <v>2</v>
      </c>
      <c r="C1589" s="7">
        <v>39874</v>
      </c>
      <c r="D1589" s="12" t="s">
        <v>151</v>
      </c>
      <c r="E1589" s="8" t="s">
        <v>309</v>
      </c>
      <c r="F1589" s="9" t="s">
        <v>310</v>
      </c>
      <c r="G1589" s="9" t="s">
        <v>154</v>
      </c>
      <c r="H1589" s="9" t="s">
        <v>226</v>
      </c>
      <c r="I1589" s="12" t="s">
        <v>49</v>
      </c>
      <c r="J1589" s="6">
        <v>2</v>
      </c>
      <c r="K1589" s="6">
        <v>4</v>
      </c>
      <c r="L1589" s="6" t="s">
        <v>167</v>
      </c>
      <c r="M1589" s="6" t="s">
        <v>210</v>
      </c>
      <c r="N1589" s="6"/>
      <c r="O1589" s="6"/>
      <c r="P1589" s="6">
        <v>13</v>
      </c>
      <c r="Q1589" s="6" t="str">
        <f t="shared" si="121"/>
        <v>10-15</v>
      </c>
      <c r="R1589" s="6" t="s">
        <v>102</v>
      </c>
      <c r="S1589" s="6">
        <v>2</v>
      </c>
      <c r="T1589" t="s">
        <v>53</v>
      </c>
      <c r="U1589" t="s">
        <v>54</v>
      </c>
      <c r="V1589" t="s">
        <v>55</v>
      </c>
      <c r="W1589" t="s">
        <v>56</v>
      </c>
      <c r="X1589" s="6"/>
      <c r="Y1589" s="6" t="s">
        <v>57</v>
      </c>
      <c r="Z1589" s="6" t="s">
        <v>58</v>
      </c>
      <c r="AA1589" s="11">
        <v>3</v>
      </c>
      <c r="AB1589" s="11">
        <v>2</v>
      </c>
      <c r="AC1589" s="11">
        <v>5</v>
      </c>
      <c r="AJ1589" s="12">
        <f t="shared" si="122"/>
        <v>9.75</v>
      </c>
      <c r="AL1589" s="13">
        <f t="shared" si="123"/>
        <v>10</v>
      </c>
      <c r="AM1589" s="14">
        <v>9.2999999999999992E-3</v>
      </c>
      <c r="AN1589" s="14">
        <v>3.07</v>
      </c>
      <c r="AO1589" s="13">
        <f t="shared" si="125"/>
        <v>10.109440458574724</v>
      </c>
      <c r="AQ1589" s="12">
        <f t="shared" si="124"/>
        <v>0.25</v>
      </c>
      <c r="AT1589" s="23"/>
    </row>
    <row r="1590" spans="1:46" ht="12.75" customHeight="1" x14ac:dyDescent="0.2">
      <c r="A1590" s="6">
        <v>9</v>
      </c>
      <c r="B1590" s="12">
        <v>2</v>
      </c>
      <c r="C1590" s="7">
        <v>39874</v>
      </c>
      <c r="D1590" s="12" t="s">
        <v>151</v>
      </c>
      <c r="E1590" s="8" t="s">
        <v>309</v>
      </c>
      <c r="F1590" s="9" t="s">
        <v>310</v>
      </c>
      <c r="G1590" s="9" t="s">
        <v>154</v>
      </c>
      <c r="H1590" s="9" t="s">
        <v>226</v>
      </c>
      <c r="I1590" s="12" t="s">
        <v>49</v>
      </c>
      <c r="J1590" s="6">
        <v>2</v>
      </c>
      <c r="K1590" s="6">
        <v>4</v>
      </c>
      <c r="L1590" s="6" t="s">
        <v>167</v>
      </c>
      <c r="M1590" s="6" t="s">
        <v>210</v>
      </c>
      <c r="N1590" s="6"/>
      <c r="O1590" s="6"/>
      <c r="P1590" s="6">
        <v>13</v>
      </c>
      <c r="Q1590" s="6" t="str">
        <f t="shared" si="121"/>
        <v>10-15</v>
      </c>
      <c r="R1590" s="6" t="s">
        <v>102</v>
      </c>
      <c r="S1590" s="6">
        <v>3</v>
      </c>
      <c r="T1590" t="s">
        <v>80</v>
      </c>
      <c r="U1590" t="s">
        <v>54</v>
      </c>
      <c r="V1590" t="s">
        <v>81</v>
      </c>
      <c r="W1590" t="s">
        <v>56</v>
      </c>
      <c r="X1590" s="6"/>
      <c r="Y1590" s="10" t="s">
        <v>57</v>
      </c>
      <c r="Z1590" s="10" t="s">
        <v>61</v>
      </c>
      <c r="AC1590" s="11">
        <v>1</v>
      </c>
      <c r="AJ1590" s="12">
        <f t="shared" si="122"/>
        <v>15</v>
      </c>
      <c r="AK1590">
        <f>AJ1590/1.08</f>
        <v>13.888888888888888</v>
      </c>
      <c r="AL1590" s="13">
        <f t="shared" si="123"/>
        <v>1</v>
      </c>
      <c r="AM1590" s="14">
        <v>2.29E-2</v>
      </c>
      <c r="AN1590" s="14">
        <v>2.9580000000000002</v>
      </c>
      <c r="AO1590" s="13">
        <f t="shared" si="125"/>
        <v>68.97844927320179</v>
      </c>
      <c r="AQ1590" s="12">
        <f t="shared" si="124"/>
        <v>2.5000000000000001E-2</v>
      </c>
      <c r="AT1590" s="23"/>
    </row>
    <row r="1591" spans="1:46" ht="12.75" customHeight="1" x14ac:dyDescent="0.2">
      <c r="A1591" s="6">
        <v>9</v>
      </c>
      <c r="B1591" s="12">
        <v>2</v>
      </c>
      <c r="C1591" s="7">
        <v>39874</v>
      </c>
      <c r="D1591" s="12" t="s">
        <v>151</v>
      </c>
      <c r="E1591" s="8" t="s">
        <v>309</v>
      </c>
      <c r="F1591" s="9" t="s">
        <v>310</v>
      </c>
      <c r="G1591" s="9" t="s">
        <v>154</v>
      </c>
      <c r="H1591" s="9" t="s">
        <v>226</v>
      </c>
      <c r="I1591" s="12" t="s">
        <v>49</v>
      </c>
      <c r="J1591" s="6">
        <v>2</v>
      </c>
      <c r="K1591" s="6">
        <v>4</v>
      </c>
      <c r="L1591" s="6" t="s">
        <v>167</v>
      </c>
      <c r="M1591" s="6" t="s">
        <v>210</v>
      </c>
      <c r="N1591" s="6"/>
      <c r="O1591" s="6"/>
      <c r="P1591" s="6">
        <v>13</v>
      </c>
      <c r="Q1591" s="6" t="str">
        <f t="shared" si="121"/>
        <v>10-15</v>
      </c>
      <c r="R1591" s="6" t="s">
        <v>102</v>
      </c>
      <c r="S1591" s="6">
        <v>4</v>
      </c>
      <c r="T1591" t="s">
        <v>182</v>
      </c>
      <c r="U1591" t="s">
        <v>54</v>
      </c>
      <c r="V1591" t="s">
        <v>181</v>
      </c>
      <c r="W1591" t="s">
        <v>56</v>
      </c>
      <c r="X1591" s="6"/>
      <c r="Y1591" s="10" t="s">
        <v>57</v>
      </c>
      <c r="Z1591" s="10" t="s">
        <v>58</v>
      </c>
      <c r="AB1591" s="11">
        <v>50</v>
      </c>
      <c r="AJ1591" s="12">
        <f t="shared" si="122"/>
        <v>7.5</v>
      </c>
      <c r="AK1591" s="12">
        <f>0.946*AJ1591</f>
        <v>7.0949999999999998</v>
      </c>
      <c r="AL1591" s="13">
        <f t="shared" si="123"/>
        <v>50</v>
      </c>
      <c r="AM1591" s="13">
        <v>0</v>
      </c>
      <c r="AN1591" s="13">
        <v>0.94599999999999995</v>
      </c>
      <c r="AO1591" s="13">
        <f t="shared" si="125"/>
        <v>0</v>
      </c>
      <c r="AQ1591" s="12">
        <f t="shared" si="124"/>
        <v>1.25</v>
      </c>
      <c r="AT1591" s="23"/>
    </row>
    <row r="1592" spans="1:46" ht="12.75" customHeight="1" x14ac:dyDescent="0.2">
      <c r="A1592" s="6">
        <v>9</v>
      </c>
      <c r="B1592" s="12">
        <v>2</v>
      </c>
      <c r="C1592" s="7">
        <v>39874</v>
      </c>
      <c r="D1592" s="12" t="s">
        <v>151</v>
      </c>
      <c r="E1592" s="8" t="s">
        <v>309</v>
      </c>
      <c r="F1592" s="9" t="s">
        <v>310</v>
      </c>
      <c r="G1592" s="9" t="s">
        <v>154</v>
      </c>
      <c r="H1592" s="9" t="s">
        <v>226</v>
      </c>
      <c r="I1592" s="12" t="s">
        <v>49</v>
      </c>
      <c r="J1592" s="6">
        <v>2</v>
      </c>
      <c r="K1592" s="6">
        <v>4</v>
      </c>
      <c r="L1592" s="6" t="s">
        <v>167</v>
      </c>
      <c r="M1592" s="6" t="s">
        <v>210</v>
      </c>
      <c r="N1592" s="6"/>
      <c r="O1592" s="6"/>
      <c r="P1592" s="6">
        <v>13</v>
      </c>
      <c r="Q1592" s="6" t="str">
        <f t="shared" si="121"/>
        <v>10-15</v>
      </c>
      <c r="R1592" s="6" t="s">
        <v>102</v>
      </c>
      <c r="S1592" s="6">
        <v>5</v>
      </c>
      <c r="T1592" t="s">
        <v>78</v>
      </c>
      <c r="U1592" s="16" t="s">
        <v>75</v>
      </c>
      <c r="V1592" t="s">
        <v>79</v>
      </c>
      <c r="W1592" t="s">
        <v>56</v>
      </c>
      <c r="X1592" s="6"/>
      <c r="Y1592" s="10" t="s">
        <v>57</v>
      </c>
      <c r="Z1592" s="10" t="s">
        <v>61</v>
      </c>
      <c r="AA1592" s="11">
        <v>1</v>
      </c>
      <c r="AJ1592" s="12">
        <f t="shared" si="122"/>
        <v>2.5</v>
      </c>
      <c r="AL1592" s="13">
        <f t="shared" si="123"/>
        <v>1</v>
      </c>
      <c r="AM1592" s="14">
        <v>1.09E-2</v>
      </c>
      <c r="AN1592" s="14">
        <v>3.0249000000000001</v>
      </c>
      <c r="AO1592" s="13">
        <f t="shared" si="125"/>
        <v>0.17424295598865394</v>
      </c>
      <c r="AQ1592" s="12">
        <f t="shared" si="124"/>
        <v>2.5000000000000001E-2</v>
      </c>
      <c r="AT1592" s="23"/>
    </row>
    <row r="1593" spans="1:46" ht="12.75" customHeight="1" x14ac:dyDescent="0.2">
      <c r="A1593" s="6">
        <v>11</v>
      </c>
      <c r="B1593" s="12">
        <v>2</v>
      </c>
      <c r="C1593" s="7">
        <v>39874</v>
      </c>
      <c r="D1593" s="12" t="s">
        <v>151</v>
      </c>
      <c r="E1593" s="8" t="s">
        <v>309</v>
      </c>
      <c r="F1593" s="9" t="s">
        <v>310</v>
      </c>
      <c r="G1593" s="9" t="s">
        <v>154</v>
      </c>
      <c r="H1593" s="9" t="s">
        <v>226</v>
      </c>
      <c r="I1593" s="12" t="s">
        <v>49</v>
      </c>
      <c r="J1593" s="6">
        <v>2</v>
      </c>
      <c r="K1593" s="6">
        <v>6</v>
      </c>
      <c r="L1593" s="6" t="s">
        <v>167</v>
      </c>
      <c r="M1593" s="6" t="s">
        <v>210</v>
      </c>
      <c r="N1593" s="6"/>
      <c r="O1593" s="6"/>
      <c r="P1593" s="6">
        <v>12</v>
      </c>
      <c r="Q1593" s="6" t="str">
        <f t="shared" si="121"/>
        <v>10-15</v>
      </c>
      <c r="R1593" s="6" t="s">
        <v>102</v>
      </c>
      <c r="S1593" s="6">
        <v>1</v>
      </c>
      <c r="T1593" t="s">
        <v>53</v>
      </c>
      <c r="U1593" t="s">
        <v>54</v>
      </c>
      <c r="V1593" t="s">
        <v>55</v>
      </c>
      <c r="W1593" t="s">
        <v>56</v>
      </c>
      <c r="X1593" s="6"/>
      <c r="Y1593" s="6" t="s">
        <v>57</v>
      </c>
      <c r="Z1593" s="6" t="s">
        <v>58</v>
      </c>
      <c r="AA1593" s="11">
        <v>5</v>
      </c>
      <c r="AB1593" s="11">
        <v>5</v>
      </c>
      <c r="AC1593" s="11">
        <v>1</v>
      </c>
      <c r="AJ1593" s="12">
        <f t="shared" si="122"/>
        <v>5.9090909090909092</v>
      </c>
      <c r="AL1593" s="13">
        <f t="shared" si="123"/>
        <v>11</v>
      </c>
      <c r="AM1593" s="14">
        <v>9.2999999999999992E-3</v>
      </c>
      <c r="AN1593" s="14">
        <v>3.07</v>
      </c>
      <c r="AO1593" s="13">
        <f t="shared" si="125"/>
        <v>2.1729583896026883</v>
      </c>
      <c r="AQ1593" s="12">
        <f t="shared" si="124"/>
        <v>0.27500000000000002</v>
      </c>
      <c r="AT1593" s="23"/>
    </row>
    <row r="1594" spans="1:46" ht="12.75" customHeight="1" x14ac:dyDescent="0.2">
      <c r="A1594" s="6">
        <v>11</v>
      </c>
      <c r="B1594" s="12">
        <v>2</v>
      </c>
      <c r="C1594" s="7">
        <v>39874</v>
      </c>
      <c r="D1594" s="12" t="s">
        <v>151</v>
      </c>
      <c r="E1594" s="8" t="s">
        <v>309</v>
      </c>
      <c r="F1594" s="9" t="s">
        <v>310</v>
      </c>
      <c r="G1594" s="9" t="s">
        <v>154</v>
      </c>
      <c r="H1594" s="9" t="s">
        <v>226</v>
      </c>
      <c r="I1594" s="12" t="s">
        <v>49</v>
      </c>
      <c r="J1594" s="6">
        <v>2</v>
      </c>
      <c r="K1594" s="6">
        <v>6</v>
      </c>
      <c r="L1594" s="6" t="s">
        <v>167</v>
      </c>
      <c r="M1594" s="6" t="s">
        <v>210</v>
      </c>
      <c r="N1594" s="6"/>
      <c r="O1594" s="6"/>
      <c r="P1594" s="6">
        <v>12</v>
      </c>
      <c r="Q1594" s="6" t="str">
        <f t="shared" si="121"/>
        <v>10-15</v>
      </c>
      <c r="R1594" s="6" t="s">
        <v>102</v>
      </c>
      <c r="S1594" s="6">
        <v>2</v>
      </c>
      <c r="T1594" t="s">
        <v>130</v>
      </c>
      <c r="U1594" t="s">
        <v>69</v>
      </c>
      <c r="V1594" t="s">
        <v>70</v>
      </c>
      <c r="W1594" t="s">
        <v>56</v>
      </c>
      <c r="X1594" s="6"/>
      <c r="Y1594" s="10" t="s">
        <v>57</v>
      </c>
      <c r="Z1594" s="10" t="s">
        <v>61</v>
      </c>
      <c r="AC1594" s="11">
        <v>1</v>
      </c>
      <c r="AJ1594" s="12">
        <f t="shared" si="122"/>
        <v>15</v>
      </c>
      <c r="AL1594" s="13">
        <f t="shared" si="123"/>
        <v>1</v>
      </c>
      <c r="AM1594" s="14">
        <v>1.9400000000000001E-2</v>
      </c>
      <c r="AN1594" s="14">
        <v>2.8527999999999998</v>
      </c>
      <c r="AO1594" s="13">
        <f t="shared" si="125"/>
        <v>43.949594636091526</v>
      </c>
      <c r="AQ1594" s="12">
        <f t="shared" si="124"/>
        <v>2.5000000000000001E-2</v>
      </c>
      <c r="AT1594" s="23"/>
    </row>
    <row r="1595" spans="1:46" ht="12.75" customHeight="1" x14ac:dyDescent="0.2">
      <c r="A1595" s="6">
        <v>11</v>
      </c>
      <c r="B1595" s="12">
        <v>2</v>
      </c>
      <c r="C1595" s="7">
        <v>39874</v>
      </c>
      <c r="D1595" s="12" t="s">
        <v>151</v>
      </c>
      <c r="E1595" s="8" t="s">
        <v>309</v>
      </c>
      <c r="F1595" s="9" t="s">
        <v>310</v>
      </c>
      <c r="G1595" s="9" t="s">
        <v>154</v>
      </c>
      <c r="H1595" s="9" t="s">
        <v>226</v>
      </c>
      <c r="I1595" s="12" t="s">
        <v>49</v>
      </c>
      <c r="J1595" s="6">
        <v>2</v>
      </c>
      <c r="K1595" s="6">
        <v>6</v>
      </c>
      <c r="L1595" s="6" t="s">
        <v>167</v>
      </c>
      <c r="M1595" s="6" t="s">
        <v>210</v>
      </c>
      <c r="N1595" s="6"/>
      <c r="O1595" s="6"/>
      <c r="P1595" s="6">
        <v>12</v>
      </c>
      <c r="Q1595" s="6" t="str">
        <f t="shared" si="121"/>
        <v>10-15</v>
      </c>
      <c r="R1595" s="6" t="s">
        <v>102</v>
      </c>
      <c r="S1595" s="6">
        <v>3</v>
      </c>
      <c r="T1595" t="s">
        <v>80</v>
      </c>
      <c r="U1595" t="s">
        <v>54</v>
      </c>
      <c r="V1595" t="s">
        <v>81</v>
      </c>
      <c r="W1595" t="s">
        <v>56</v>
      </c>
      <c r="X1595" s="6"/>
      <c r="Y1595" s="10" t="s">
        <v>57</v>
      </c>
      <c r="Z1595" s="10" t="s">
        <v>61</v>
      </c>
      <c r="AC1595" s="11">
        <v>1</v>
      </c>
      <c r="AJ1595" s="12">
        <f t="shared" si="122"/>
        <v>15</v>
      </c>
      <c r="AK1595">
        <f>AJ1595/1.08</f>
        <v>13.888888888888888</v>
      </c>
      <c r="AL1595" s="13">
        <f t="shared" si="123"/>
        <v>1</v>
      </c>
      <c r="AM1595" s="14">
        <v>2.29E-2</v>
      </c>
      <c r="AN1595" s="14">
        <v>2.9580000000000002</v>
      </c>
      <c r="AO1595" s="13">
        <f t="shared" si="125"/>
        <v>68.97844927320179</v>
      </c>
      <c r="AQ1595" s="12">
        <f t="shared" si="124"/>
        <v>2.5000000000000001E-2</v>
      </c>
      <c r="AT1595" s="23"/>
    </row>
    <row r="1596" spans="1:46" ht="12.75" customHeight="1" x14ac:dyDescent="0.2">
      <c r="A1596" s="6">
        <v>11</v>
      </c>
      <c r="B1596" s="12">
        <v>2</v>
      </c>
      <c r="C1596" s="7">
        <v>39874</v>
      </c>
      <c r="D1596" s="12" t="s">
        <v>151</v>
      </c>
      <c r="E1596" s="8" t="s">
        <v>309</v>
      </c>
      <c r="F1596" s="9" t="s">
        <v>310</v>
      </c>
      <c r="G1596" s="9" t="s">
        <v>154</v>
      </c>
      <c r="H1596" s="9" t="s">
        <v>226</v>
      </c>
      <c r="I1596" s="12" t="s">
        <v>49</v>
      </c>
      <c r="J1596" s="6">
        <v>2</v>
      </c>
      <c r="K1596" s="6">
        <v>6</v>
      </c>
      <c r="L1596" s="6" t="s">
        <v>167</v>
      </c>
      <c r="M1596" s="6" t="s">
        <v>210</v>
      </c>
      <c r="N1596" s="6"/>
      <c r="O1596" s="6"/>
      <c r="P1596" s="6">
        <v>12</v>
      </c>
      <c r="Q1596" s="6" t="str">
        <f t="shared" si="121"/>
        <v>10-15</v>
      </c>
      <c r="R1596" s="6" t="s">
        <v>102</v>
      </c>
      <c r="S1596" s="6">
        <v>4</v>
      </c>
      <c r="T1596" t="s">
        <v>164</v>
      </c>
      <c r="U1596" t="s">
        <v>162</v>
      </c>
      <c r="V1596" t="s">
        <v>163</v>
      </c>
      <c r="W1596" t="s">
        <v>56</v>
      </c>
      <c r="X1596" s="6"/>
      <c r="Y1596" s="10" t="s">
        <v>57</v>
      </c>
      <c r="Z1596" s="10" t="s">
        <v>61</v>
      </c>
      <c r="AA1596" s="11">
        <v>1</v>
      </c>
      <c r="AJ1596" s="12">
        <f t="shared" si="122"/>
        <v>2.5</v>
      </c>
      <c r="AL1596" s="13">
        <f t="shared" si="123"/>
        <v>1</v>
      </c>
      <c r="AM1596" s="14">
        <v>1.5599999999999999E-2</v>
      </c>
      <c r="AN1596" s="14">
        <v>3.13</v>
      </c>
      <c r="AO1596" s="13">
        <f t="shared" si="125"/>
        <v>0.27458501045858014</v>
      </c>
      <c r="AQ1596" s="12">
        <f t="shared" si="124"/>
        <v>2.5000000000000001E-2</v>
      </c>
      <c r="AT1596" s="23"/>
    </row>
    <row r="1597" spans="1:46" ht="12.75" customHeight="1" x14ac:dyDescent="0.2">
      <c r="A1597" s="6">
        <v>11</v>
      </c>
      <c r="B1597" s="12">
        <v>2</v>
      </c>
      <c r="C1597" s="7">
        <v>39874</v>
      </c>
      <c r="D1597" s="12" t="s">
        <v>151</v>
      </c>
      <c r="E1597" s="8" t="s">
        <v>309</v>
      </c>
      <c r="F1597" s="9" t="s">
        <v>310</v>
      </c>
      <c r="G1597" s="9" t="s">
        <v>154</v>
      </c>
      <c r="H1597" s="9" t="s">
        <v>226</v>
      </c>
      <c r="I1597" s="12" t="s">
        <v>49</v>
      </c>
      <c r="J1597" s="6">
        <v>2</v>
      </c>
      <c r="K1597" s="6">
        <v>6</v>
      </c>
      <c r="L1597" s="6" t="s">
        <v>167</v>
      </c>
      <c r="M1597" s="6" t="s">
        <v>210</v>
      </c>
      <c r="N1597" s="6"/>
      <c r="O1597" s="6"/>
      <c r="P1597" s="6">
        <v>12</v>
      </c>
      <c r="Q1597" s="6" t="str">
        <f t="shared" si="121"/>
        <v>10-15</v>
      </c>
      <c r="R1597" s="6" t="s">
        <v>102</v>
      </c>
      <c r="S1597" s="6">
        <v>5</v>
      </c>
      <c r="T1597" s="19" t="s">
        <v>85</v>
      </c>
      <c r="U1597" s="6" t="s">
        <v>54</v>
      </c>
      <c r="V1597" s="6" t="s">
        <v>86</v>
      </c>
      <c r="W1597" s="6" t="s">
        <v>56</v>
      </c>
      <c r="X1597" s="10"/>
      <c r="Y1597" s="6" t="s">
        <v>57</v>
      </c>
      <c r="Z1597" s="6" t="s">
        <v>61</v>
      </c>
      <c r="AB1597" s="11">
        <v>1</v>
      </c>
      <c r="AJ1597" s="12">
        <f t="shared" si="122"/>
        <v>7.5</v>
      </c>
      <c r="AL1597" s="13">
        <f t="shared" si="123"/>
        <v>1</v>
      </c>
      <c r="AM1597" s="14">
        <v>8.8999999999999999E-3</v>
      </c>
      <c r="AN1597" s="14">
        <v>3</v>
      </c>
      <c r="AO1597" s="13">
        <f t="shared" si="125"/>
        <v>3.7546875000000002</v>
      </c>
      <c r="AQ1597" s="12">
        <f t="shared" si="124"/>
        <v>2.5000000000000001E-2</v>
      </c>
      <c r="AT1597" s="23"/>
    </row>
    <row r="1598" spans="1:46" ht="12.75" customHeight="1" x14ac:dyDescent="0.2">
      <c r="A1598" s="6">
        <v>155</v>
      </c>
      <c r="B1598" s="6">
        <v>2</v>
      </c>
      <c r="C1598" s="7">
        <v>39874</v>
      </c>
      <c r="D1598" s="6" t="s">
        <v>151</v>
      </c>
      <c r="E1598" s="8" t="s">
        <v>309</v>
      </c>
      <c r="F1598" s="9" t="s">
        <v>310</v>
      </c>
      <c r="G1598" s="9" t="s">
        <v>154</v>
      </c>
      <c r="H1598" s="9" t="s">
        <v>226</v>
      </c>
      <c r="I1598" s="6" t="s">
        <v>100</v>
      </c>
      <c r="J1598" s="6">
        <v>2</v>
      </c>
      <c r="K1598" s="6">
        <v>1</v>
      </c>
      <c r="L1598" s="6" t="s">
        <v>50</v>
      </c>
      <c r="M1598" s="6" t="s">
        <v>177</v>
      </c>
      <c r="P1598" s="10">
        <v>13</v>
      </c>
      <c r="Q1598" s="10" t="str">
        <f t="shared" si="121"/>
        <v>10-15</v>
      </c>
      <c r="R1598" s="6" t="s">
        <v>159</v>
      </c>
      <c r="S1598" s="6">
        <v>1</v>
      </c>
      <c r="T1598" t="s">
        <v>182</v>
      </c>
      <c r="U1598" t="s">
        <v>54</v>
      </c>
      <c r="V1598" t="s">
        <v>181</v>
      </c>
      <c r="W1598" t="s">
        <v>56</v>
      </c>
      <c r="X1598" s="6"/>
      <c r="Y1598" s="10" t="s">
        <v>57</v>
      </c>
      <c r="Z1598" s="10" t="s">
        <v>58</v>
      </c>
      <c r="AA1598" s="11">
        <v>50</v>
      </c>
      <c r="AJ1598" s="12">
        <f t="shared" si="122"/>
        <v>2.5</v>
      </c>
      <c r="AK1598" s="12">
        <f>0.946*AJ1598</f>
        <v>2.3649999999999998</v>
      </c>
      <c r="AL1598" s="13">
        <f t="shared" si="123"/>
        <v>50</v>
      </c>
      <c r="AM1598" s="13">
        <v>0</v>
      </c>
      <c r="AN1598" s="13">
        <v>0.94599999999999995</v>
      </c>
      <c r="AO1598" s="13">
        <f t="shared" si="125"/>
        <v>0</v>
      </c>
      <c r="AQ1598" s="12">
        <f t="shared" si="124"/>
        <v>1.25</v>
      </c>
    </row>
    <row r="1599" spans="1:46" ht="12.75" customHeight="1" x14ac:dyDescent="0.2">
      <c r="A1599" s="6">
        <v>155</v>
      </c>
      <c r="B1599" s="6">
        <v>2</v>
      </c>
      <c r="C1599" s="7">
        <v>39874</v>
      </c>
      <c r="D1599" s="6" t="s">
        <v>151</v>
      </c>
      <c r="E1599" s="8" t="s">
        <v>309</v>
      </c>
      <c r="F1599" s="9" t="s">
        <v>310</v>
      </c>
      <c r="G1599" s="9" t="s">
        <v>154</v>
      </c>
      <c r="H1599" s="9" t="s">
        <v>226</v>
      </c>
      <c r="I1599" s="6" t="s">
        <v>100</v>
      </c>
      <c r="J1599" s="6">
        <v>2</v>
      </c>
      <c r="K1599" s="6">
        <v>1</v>
      </c>
      <c r="L1599" s="6" t="s">
        <v>50</v>
      </c>
      <c r="M1599" s="6" t="s">
        <v>177</v>
      </c>
      <c r="P1599" s="10">
        <v>13</v>
      </c>
      <c r="Q1599" s="10" t="str">
        <f t="shared" si="121"/>
        <v>10-15</v>
      </c>
      <c r="R1599" s="6" t="s">
        <v>159</v>
      </c>
      <c r="S1599" s="6">
        <v>2</v>
      </c>
      <c r="T1599" t="s">
        <v>186</v>
      </c>
      <c r="U1599" t="s">
        <v>54</v>
      </c>
      <c r="V1599" t="s">
        <v>181</v>
      </c>
      <c r="W1599" t="s">
        <v>56</v>
      </c>
      <c r="X1599" s="6"/>
      <c r="Y1599" s="6" t="s">
        <v>57</v>
      </c>
      <c r="Z1599" s="6" t="s">
        <v>64</v>
      </c>
      <c r="AD1599" s="11">
        <v>16</v>
      </c>
      <c r="AE1599" s="11">
        <v>5</v>
      </c>
      <c r="AJ1599" s="12">
        <f t="shared" si="122"/>
        <v>27.38095238095238</v>
      </c>
      <c r="AK1599" s="14">
        <f>AJ1599/1.15239</f>
        <v>23.76014403192702</v>
      </c>
      <c r="AL1599" s="13">
        <f t="shared" si="123"/>
        <v>21</v>
      </c>
      <c r="AM1599" s="14">
        <v>5.8999999999999999E-3</v>
      </c>
      <c r="AN1599" s="14">
        <v>3.3919999999999999</v>
      </c>
      <c r="AO1599" s="13">
        <f t="shared" si="125"/>
        <v>443.27934261500786</v>
      </c>
      <c r="AQ1599" s="12">
        <f t="shared" si="124"/>
        <v>0.52500000000000002</v>
      </c>
    </row>
    <row r="1600" spans="1:46" ht="12.75" customHeight="1" x14ac:dyDescent="0.2">
      <c r="A1600" s="6">
        <v>155</v>
      </c>
      <c r="B1600" s="6">
        <v>2</v>
      </c>
      <c r="C1600" s="7">
        <v>39874</v>
      </c>
      <c r="D1600" s="6" t="s">
        <v>151</v>
      </c>
      <c r="E1600" s="8" t="s">
        <v>309</v>
      </c>
      <c r="F1600" s="9" t="s">
        <v>310</v>
      </c>
      <c r="G1600" s="9" t="s">
        <v>154</v>
      </c>
      <c r="H1600" s="9" t="s">
        <v>226</v>
      </c>
      <c r="I1600" s="6" t="s">
        <v>100</v>
      </c>
      <c r="J1600" s="6">
        <v>2</v>
      </c>
      <c r="K1600" s="6">
        <v>1</v>
      </c>
      <c r="L1600" s="6" t="s">
        <v>50</v>
      </c>
      <c r="M1600" s="6" t="s">
        <v>177</v>
      </c>
      <c r="P1600" s="10">
        <v>13</v>
      </c>
      <c r="Q1600" s="10" t="str">
        <f t="shared" si="121"/>
        <v>10-15</v>
      </c>
      <c r="R1600" s="6" t="s">
        <v>159</v>
      </c>
      <c r="S1600" s="6">
        <v>3</v>
      </c>
      <c r="T1600" t="s">
        <v>62</v>
      </c>
      <c r="U1600" t="s">
        <v>54</v>
      </c>
      <c r="V1600" t="s">
        <v>63</v>
      </c>
      <c r="W1600" t="s">
        <v>56</v>
      </c>
      <c r="X1600" s="6"/>
      <c r="Y1600" s="6" t="s">
        <v>57</v>
      </c>
      <c r="Z1600" s="6" t="s">
        <v>64</v>
      </c>
      <c r="AD1600" s="11">
        <v>15</v>
      </c>
      <c r="AJ1600" s="12">
        <f t="shared" si="122"/>
        <v>25</v>
      </c>
      <c r="AL1600" s="13">
        <f t="shared" si="123"/>
        <v>15</v>
      </c>
      <c r="AM1600" s="13">
        <v>1.32E-2</v>
      </c>
      <c r="AN1600" s="13">
        <v>3.4356</v>
      </c>
      <c r="AO1600" s="13">
        <f t="shared" si="125"/>
        <v>838.1787091827216</v>
      </c>
      <c r="AQ1600" s="12">
        <f t="shared" si="124"/>
        <v>0.375</v>
      </c>
    </row>
    <row r="1601" spans="1:45" ht="12.75" customHeight="1" x14ac:dyDescent="0.2">
      <c r="A1601" s="6">
        <v>155</v>
      </c>
      <c r="B1601" s="6">
        <v>2</v>
      </c>
      <c r="C1601" s="7">
        <v>39874</v>
      </c>
      <c r="D1601" s="6" t="s">
        <v>151</v>
      </c>
      <c r="E1601" s="8" t="s">
        <v>309</v>
      </c>
      <c r="F1601" s="9" t="s">
        <v>310</v>
      </c>
      <c r="G1601" s="9" t="s">
        <v>154</v>
      </c>
      <c r="H1601" s="9" t="s">
        <v>226</v>
      </c>
      <c r="I1601" s="6" t="s">
        <v>100</v>
      </c>
      <c r="J1601" s="6">
        <v>2</v>
      </c>
      <c r="K1601" s="6">
        <v>1</v>
      </c>
      <c r="L1601" s="6" t="s">
        <v>50</v>
      </c>
      <c r="M1601" s="6" t="s">
        <v>177</v>
      </c>
      <c r="P1601" s="10">
        <v>13</v>
      </c>
      <c r="Q1601" s="10" t="str">
        <f t="shared" si="121"/>
        <v>10-15</v>
      </c>
      <c r="R1601" s="6" t="s">
        <v>159</v>
      </c>
      <c r="S1601" s="6">
        <v>4</v>
      </c>
      <c r="T1601" t="s">
        <v>231</v>
      </c>
      <c r="U1601" t="s">
        <v>54</v>
      </c>
      <c r="V1601" t="s">
        <v>94</v>
      </c>
      <c r="W1601" t="s">
        <v>95</v>
      </c>
      <c r="X1601" s="6"/>
      <c r="Y1601" s="6" t="s">
        <v>57</v>
      </c>
      <c r="Z1601" s="6" t="s">
        <v>61</v>
      </c>
      <c r="AC1601" s="11">
        <v>3</v>
      </c>
      <c r="AJ1601" s="12">
        <f t="shared" si="122"/>
        <v>15</v>
      </c>
      <c r="AK1601">
        <f>0.812715*AJ1601</f>
        <v>12.190724999999999</v>
      </c>
      <c r="AL1601" s="13">
        <f t="shared" si="123"/>
        <v>3</v>
      </c>
      <c r="AM1601" s="14">
        <v>0.111</v>
      </c>
      <c r="AN1601" s="14">
        <v>2.72</v>
      </c>
      <c r="AO1601" s="13">
        <f t="shared" si="125"/>
        <v>175.50569092937931</v>
      </c>
      <c r="AQ1601" s="12">
        <f t="shared" si="124"/>
        <v>7.4999999999999997E-2</v>
      </c>
    </row>
    <row r="1602" spans="1:45" ht="12.75" customHeight="1" x14ac:dyDescent="0.2">
      <c r="A1602" s="6">
        <v>155</v>
      </c>
      <c r="B1602" s="6">
        <v>2</v>
      </c>
      <c r="C1602" s="7">
        <v>39874</v>
      </c>
      <c r="D1602" s="6" t="s">
        <v>151</v>
      </c>
      <c r="E1602" s="8" t="s">
        <v>309</v>
      </c>
      <c r="F1602" s="9" t="s">
        <v>310</v>
      </c>
      <c r="G1602" s="9" t="s">
        <v>154</v>
      </c>
      <c r="H1602" s="9" t="s">
        <v>226</v>
      </c>
      <c r="I1602" s="6" t="s">
        <v>100</v>
      </c>
      <c r="J1602" s="6">
        <v>2</v>
      </c>
      <c r="K1602" s="6">
        <v>1</v>
      </c>
      <c r="L1602" s="6" t="s">
        <v>50</v>
      </c>
      <c r="M1602" s="6" t="s">
        <v>177</v>
      </c>
      <c r="P1602" s="10">
        <v>13</v>
      </c>
      <c r="Q1602" s="10" t="str">
        <f t="shared" ref="Q1602:Q1665" si="126">IF(P1602&lt;=5,"0-5",IF(P1602&lt;=10,"5-10",IF(P1602&lt;=15,"10-15",IF(P1602&lt;=20,"15-20",IF(P1602&lt;=25,"20-25",IF(P1602&lt;=30,"25-30",IF(P1602&lt;=35,"30-35","35-40")))))))</f>
        <v>10-15</v>
      </c>
      <c r="R1602" s="6" t="s">
        <v>159</v>
      </c>
      <c r="S1602" s="6">
        <v>5</v>
      </c>
      <c r="T1602" t="s">
        <v>131</v>
      </c>
      <c r="U1602" t="s">
        <v>54</v>
      </c>
      <c r="V1602" t="s">
        <v>63</v>
      </c>
      <c r="W1602" t="s">
        <v>56</v>
      </c>
      <c r="X1602" s="6"/>
      <c r="Y1602" s="6" t="s">
        <v>57</v>
      </c>
      <c r="Z1602" s="6" t="s">
        <v>58</v>
      </c>
      <c r="AB1602" s="11">
        <v>8</v>
      </c>
      <c r="AC1602" s="11">
        <v>30</v>
      </c>
      <c r="AJ1602" s="12">
        <f t="shared" ref="AJ1602:AJ1665" si="127">((AA1602*2.5)+(AB1602*7.5)+(AC1602*15)+(AD1602*25)+(AE1602*35)+(AF1602*45)+(AG1602*45)+(AH1602*65)+(AI1602*80))/SUM(AA1602:AI1602)</f>
        <v>13.421052631578947</v>
      </c>
      <c r="AK1602" s="20">
        <f>(AJ1602-1.82)/1.15</f>
        <v>10.087871853546911</v>
      </c>
      <c r="AL1602" s="13">
        <f t="shared" si="123"/>
        <v>38</v>
      </c>
      <c r="AM1602" s="14">
        <v>0.01</v>
      </c>
      <c r="AN1602" s="14">
        <v>3.2080000000000002</v>
      </c>
      <c r="AO1602" s="13">
        <f t="shared" si="125"/>
        <v>41.489609471795291</v>
      </c>
      <c r="AQ1602" s="12">
        <f t="shared" si="124"/>
        <v>0.95</v>
      </c>
    </row>
    <row r="1603" spans="1:45" ht="12.75" customHeight="1" x14ac:dyDescent="0.2">
      <c r="A1603" s="6">
        <v>155</v>
      </c>
      <c r="B1603" s="6">
        <v>2</v>
      </c>
      <c r="C1603" s="7">
        <v>39874</v>
      </c>
      <c r="D1603" s="6" t="s">
        <v>151</v>
      </c>
      <c r="E1603" s="8" t="s">
        <v>309</v>
      </c>
      <c r="F1603" s="9" t="s">
        <v>310</v>
      </c>
      <c r="G1603" s="9" t="s">
        <v>154</v>
      </c>
      <c r="H1603" s="9" t="s">
        <v>226</v>
      </c>
      <c r="I1603" s="6" t="s">
        <v>100</v>
      </c>
      <c r="J1603" s="6">
        <v>2</v>
      </c>
      <c r="K1603" s="6">
        <v>1</v>
      </c>
      <c r="L1603" s="6" t="s">
        <v>50</v>
      </c>
      <c r="M1603" s="6" t="s">
        <v>177</v>
      </c>
      <c r="P1603" s="10">
        <v>13</v>
      </c>
      <c r="Q1603" s="10" t="str">
        <f t="shared" si="126"/>
        <v>10-15</v>
      </c>
      <c r="R1603" s="6" t="s">
        <v>159</v>
      </c>
      <c r="S1603" s="6">
        <v>6</v>
      </c>
      <c r="T1603" t="s">
        <v>121</v>
      </c>
      <c r="U1603" t="s">
        <v>54</v>
      </c>
      <c r="V1603" t="s">
        <v>55</v>
      </c>
      <c r="W1603" t="s">
        <v>56</v>
      </c>
      <c r="X1603" s="6"/>
      <c r="Y1603" s="6" t="s">
        <v>57</v>
      </c>
      <c r="Z1603" s="6" t="s">
        <v>58</v>
      </c>
      <c r="AC1603" s="11">
        <v>6</v>
      </c>
      <c r="AJ1603" s="12">
        <f t="shared" si="127"/>
        <v>15</v>
      </c>
      <c r="AK1603">
        <f>AJ1603/1.08175</f>
        <v>13.866420152530623</v>
      </c>
      <c r="AL1603" s="13">
        <f t="shared" si="123"/>
        <v>6</v>
      </c>
      <c r="AM1603" s="14">
        <v>1.4500000000000001E-2</v>
      </c>
      <c r="AN1603" s="14">
        <v>3.0529999999999999</v>
      </c>
      <c r="AO1603" s="13">
        <f t="shared" si="125"/>
        <v>56.490395604937696</v>
      </c>
      <c r="AQ1603" s="12">
        <f t="shared" si="124"/>
        <v>0.15</v>
      </c>
    </row>
    <row r="1604" spans="1:45" ht="12.75" customHeight="1" x14ac:dyDescent="0.2">
      <c r="A1604" s="6">
        <v>155</v>
      </c>
      <c r="B1604" s="6">
        <v>2</v>
      </c>
      <c r="C1604" s="7">
        <v>39874</v>
      </c>
      <c r="D1604" s="6" t="s">
        <v>151</v>
      </c>
      <c r="E1604" s="8" t="s">
        <v>309</v>
      </c>
      <c r="F1604" s="9" t="s">
        <v>310</v>
      </c>
      <c r="G1604" s="9" t="s">
        <v>154</v>
      </c>
      <c r="H1604" s="9" t="s">
        <v>226</v>
      </c>
      <c r="I1604" s="6" t="s">
        <v>100</v>
      </c>
      <c r="J1604" s="6">
        <v>2</v>
      </c>
      <c r="K1604" s="6">
        <v>1</v>
      </c>
      <c r="L1604" s="6" t="s">
        <v>50</v>
      </c>
      <c r="M1604" s="6" t="s">
        <v>177</v>
      </c>
      <c r="P1604" s="10">
        <v>13</v>
      </c>
      <c r="Q1604" s="10" t="str">
        <f t="shared" si="126"/>
        <v>10-15</v>
      </c>
      <c r="R1604" s="6" t="s">
        <v>159</v>
      </c>
      <c r="S1604" s="6">
        <v>7</v>
      </c>
      <c r="T1604" t="s">
        <v>179</v>
      </c>
      <c r="U1604" t="s">
        <v>54</v>
      </c>
      <c r="V1604" t="s">
        <v>55</v>
      </c>
      <c r="W1604" t="s">
        <v>56</v>
      </c>
      <c r="X1604" s="6"/>
      <c r="Y1604" s="6" t="s">
        <v>57</v>
      </c>
      <c r="Z1604" s="6" t="s">
        <v>58</v>
      </c>
      <c r="AA1604" s="11">
        <v>1</v>
      </c>
      <c r="AB1604" s="11">
        <v>1</v>
      </c>
      <c r="AJ1604" s="12">
        <f t="shared" si="127"/>
        <v>5</v>
      </c>
      <c r="AL1604" s="13">
        <f t="shared" si="123"/>
        <v>2</v>
      </c>
      <c r="AM1604" s="14">
        <v>1.26E-2</v>
      </c>
      <c r="AN1604" s="14">
        <v>3.0672999999999999</v>
      </c>
      <c r="AO1604" s="13">
        <f t="shared" si="125"/>
        <v>1.7551782940068625</v>
      </c>
      <c r="AQ1604" s="12">
        <f t="shared" si="124"/>
        <v>0.05</v>
      </c>
    </row>
    <row r="1605" spans="1:45" ht="12.75" customHeight="1" x14ac:dyDescent="0.2">
      <c r="A1605" s="6">
        <v>155</v>
      </c>
      <c r="B1605" s="6">
        <v>2</v>
      </c>
      <c r="C1605" s="7">
        <v>39874</v>
      </c>
      <c r="D1605" s="6" t="s">
        <v>151</v>
      </c>
      <c r="E1605" s="8" t="s">
        <v>309</v>
      </c>
      <c r="F1605" s="9" t="s">
        <v>310</v>
      </c>
      <c r="G1605" s="9" t="s">
        <v>154</v>
      </c>
      <c r="H1605" s="9" t="s">
        <v>226</v>
      </c>
      <c r="I1605" s="6" t="s">
        <v>100</v>
      </c>
      <c r="J1605" s="6">
        <v>2</v>
      </c>
      <c r="K1605" s="6">
        <v>1</v>
      </c>
      <c r="L1605" s="6" t="s">
        <v>50</v>
      </c>
      <c r="M1605" s="6" t="s">
        <v>177</v>
      </c>
      <c r="P1605" s="10">
        <v>13</v>
      </c>
      <c r="Q1605" s="10" t="str">
        <f t="shared" si="126"/>
        <v>10-15</v>
      </c>
      <c r="R1605" s="6" t="s">
        <v>159</v>
      </c>
      <c r="S1605" s="6">
        <v>8</v>
      </c>
      <c r="T1605" t="s">
        <v>140</v>
      </c>
      <c r="U1605" t="s">
        <v>66</v>
      </c>
      <c r="V1605" t="s">
        <v>119</v>
      </c>
      <c r="W1605" t="s">
        <v>56</v>
      </c>
      <c r="X1605" s="6"/>
      <c r="Y1605" s="6" t="s">
        <v>57</v>
      </c>
      <c r="Z1605" s="6" t="s">
        <v>61</v>
      </c>
      <c r="AD1605" s="11">
        <v>2</v>
      </c>
      <c r="AJ1605" s="12">
        <f t="shared" si="127"/>
        <v>25</v>
      </c>
      <c r="AK1605" s="14">
        <f>AJ1605/1.03416</f>
        <v>24.17420901988087</v>
      </c>
      <c r="AL1605" s="13">
        <f t="shared" si="123"/>
        <v>2</v>
      </c>
      <c r="AM1605" s="14">
        <v>2.2499999999999999E-2</v>
      </c>
      <c r="AN1605" s="14">
        <v>3</v>
      </c>
      <c r="AO1605" s="13">
        <f t="shared" si="125"/>
        <v>351.5625</v>
      </c>
      <c r="AQ1605" s="12">
        <f t="shared" si="124"/>
        <v>0.05</v>
      </c>
    </row>
    <row r="1606" spans="1:45" ht="12.75" customHeight="1" x14ac:dyDescent="0.2">
      <c r="A1606" s="6">
        <v>155</v>
      </c>
      <c r="B1606" s="6">
        <v>2</v>
      </c>
      <c r="C1606" s="7">
        <v>39874</v>
      </c>
      <c r="D1606" s="6" t="s">
        <v>151</v>
      </c>
      <c r="E1606" s="8" t="s">
        <v>309</v>
      </c>
      <c r="F1606" s="9" t="s">
        <v>310</v>
      </c>
      <c r="G1606" s="9" t="s">
        <v>154</v>
      </c>
      <c r="H1606" s="9" t="s">
        <v>226</v>
      </c>
      <c r="I1606" s="6" t="s">
        <v>100</v>
      </c>
      <c r="J1606" s="6">
        <v>2</v>
      </c>
      <c r="K1606" s="6">
        <v>1</v>
      </c>
      <c r="L1606" s="6" t="s">
        <v>50</v>
      </c>
      <c r="M1606" s="6" t="s">
        <v>177</v>
      </c>
      <c r="P1606" s="10">
        <v>13</v>
      </c>
      <c r="Q1606" s="10" t="str">
        <f t="shared" si="126"/>
        <v>10-15</v>
      </c>
      <c r="R1606" s="6" t="s">
        <v>159</v>
      </c>
      <c r="S1606" s="6">
        <v>9</v>
      </c>
      <c r="T1606" s="20" t="s">
        <v>178</v>
      </c>
      <c r="U1606" s="16" t="s">
        <v>75</v>
      </c>
      <c r="V1606" t="s">
        <v>163</v>
      </c>
      <c r="W1606" t="s">
        <v>56</v>
      </c>
      <c r="X1606" s="6"/>
      <c r="Y1606" s="6" t="s">
        <v>57</v>
      </c>
      <c r="Z1606" s="6" t="s">
        <v>61</v>
      </c>
      <c r="AB1606" s="11">
        <v>2</v>
      </c>
      <c r="AJ1606" s="12">
        <f t="shared" si="127"/>
        <v>7.5</v>
      </c>
      <c r="AL1606" s="13">
        <f t="shared" si="123"/>
        <v>2</v>
      </c>
      <c r="AM1606" s="14">
        <v>2.46E-2</v>
      </c>
      <c r="AN1606" s="14">
        <v>2.85</v>
      </c>
      <c r="AO1606" s="13">
        <f t="shared" si="125"/>
        <v>7.671136449313793</v>
      </c>
      <c r="AP1606" s="13">
        <f>AO1606*AL1606</f>
        <v>15.342272898627586</v>
      </c>
      <c r="AQ1606" s="12">
        <f t="shared" si="124"/>
        <v>0.05</v>
      </c>
    </row>
    <row r="1607" spans="1:45" ht="12.75" customHeight="1" x14ac:dyDescent="0.2">
      <c r="A1607" s="6">
        <v>155</v>
      </c>
      <c r="B1607" s="6">
        <v>2</v>
      </c>
      <c r="C1607" s="7">
        <v>39874</v>
      </c>
      <c r="D1607" s="6" t="s">
        <v>151</v>
      </c>
      <c r="E1607" s="8" t="s">
        <v>309</v>
      </c>
      <c r="F1607" s="9" t="s">
        <v>310</v>
      </c>
      <c r="G1607" s="9" t="s">
        <v>154</v>
      </c>
      <c r="H1607" s="9" t="s">
        <v>226</v>
      </c>
      <c r="I1607" s="6" t="s">
        <v>100</v>
      </c>
      <c r="J1607" s="6">
        <v>2</v>
      </c>
      <c r="K1607" s="6">
        <v>1</v>
      </c>
      <c r="L1607" s="6" t="s">
        <v>50</v>
      </c>
      <c r="M1607" s="6" t="s">
        <v>177</v>
      </c>
      <c r="P1607" s="10">
        <v>13</v>
      </c>
      <c r="Q1607" s="10" t="str">
        <f t="shared" si="126"/>
        <v>10-15</v>
      </c>
      <c r="R1607" s="6" t="s">
        <v>159</v>
      </c>
      <c r="S1607" s="6">
        <v>10</v>
      </c>
      <c r="T1607" t="s">
        <v>194</v>
      </c>
      <c r="U1607" t="s">
        <v>195</v>
      </c>
      <c r="V1607" t="s">
        <v>163</v>
      </c>
      <c r="W1607" t="s">
        <v>56</v>
      </c>
      <c r="X1607" s="6"/>
      <c r="Y1607" s="6" t="s">
        <v>57</v>
      </c>
      <c r="Z1607" s="6" t="s">
        <v>61</v>
      </c>
      <c r="AB1607" s="11">
        <v>1</v>
      </c>
      <c r="AJ1607" s="12">
        <f t="shared" si="127"/>
        <v>7.5</v>
      </c>
      <c r="AL1607" s="13">
        <f t="shared" si="123"/>
        <v>1</v>
      </c>
      <c r="AM1607" s="14">
        <v>2.0199999999999999E-2</v>
      </c>
      <c r="AN1607" s="14">
        <v>2.9594999999999998</v>
      </c>
      <c r="AO1607" s="13">
        <f t="shared" si="125"/>
        <v>7.8540774295436098</v>
      </c>
      <c r="AQ1607" s="12">
        <f t="shared" si="124"/>
        <v>2.5000000000000001E-2</v>
      </c>
    </row>
    <row r="1608" spans="1:45" ht="12.75" customHeight="1" x14ac:dyDescent="0.2">
      <c r="A1608" s="6">
        <v>155</v>
      </c>
      <c r="B1608" s="6">
        <v>2</v>
      </c>
      <c r="C1608" s="7">
        <v>39874</v>
      </c>
      <c r="D1608" s="6" t="s">
        <v>151</v>
      </c>
      <c r="E1608" s="8" t="s">
        <v>309</v>
      </c>
      <c r="F1608" s="9" t="s">
        <v>310</v>
      </c>
      <c r="G1608" s="9" t="s">
        <v>154</v>
      </c>
      <c r="H1608" s="9" t="s">
        <v>226</v>
      </c>
      <c r="I1608" s="6" t="s">
        <v>100</v>
      </c>
      <c r="J1608" s="6">
        <v>2</v>
      </c>
      <c r="K1608" s="6">
        <v>1</v>
      </c>
      <c r="L1608" s="6" t="s">
        <v>50</v>
      </c>
      <c r="M1608" s="6" t="s">
        <v>177</v>
      </c>
      <c r="P1608" s="10">
        <v>13</v>
      </c>
      <c r="Q1608" s="10" t="str">
        <f t="shared" si="126"/>
        <v>10-15</v>
      </c>
      <c r="R1608" s="6" t="s">
        <v>159</v>
      </c>
      <c r="S1608" s="6">
        <v>11</v>
      </c>
      <c r="T1608" t="s">
        <v>212</v>
      </c>
      <c r="U1608" s="6" t="s">
        <v>72</v>
      </c>
      <c r="V1608" t="s">
        <v>138</v>
      </c>
      <c r="W1608" t="s">
        <v>56</v>
      </c>
      <c r="X1608" s="6"/>
      <c r="Y1608" s="6" t="s">
        <v>57</v>
      </c>
      <c r="Z1608" s="6" t="s">
        <v>58</v>
      </c>
      <c r="AD1608" s="11">
        <v>1</v>
      </c>
      <c r="AJ1608" s="12">
        <f t="shared" si="127"/>
        <v>25</v>
      </c>
      <c r="AL1608" s="13">
        <f t="shared" si="123"/>
        <v>1</v>
      </c>
      <c r="AM1608" s="14">
        <v>4.2799999999999998E-2</v>
      </c>
      <c r="AN1608" s="14">
        <v>2.8580000000000001</v>
      </c>
      <c r="AO1608" s="13">
        <f t="shared" si="125"/>
        <v>423.40532317837847</v>
      </c>
      <c r="AQ1608" s="12">
        <f t="shared" si="124"/>
        <v>2.5000000000000001E-2</v>
      </c>
    </row>
    <row r="1609" spans="1:45" ht="12.75" customHeight="1" x14ac:dyDescent="0.2">
      <c r="A1609" s="6">
        <v>155</v>
      </c>
      <c r="B1609" s="6">
        <v>2</v>
      </c>
      <c r="C1609" s="7">
        <v>39874</v>
      </c>
      <c r="D1609" s="6" t="s">
        <v>151</v>
      </c>
      <c r="E1609" s="8" t="s">
        <v>309</v>
      </c>
      <c r="F1609" s="9" t="s">
        <v>310</v>
      </c>
      <c r="G1609" s="9" t="s">
        <v>154</v>
      </c>
      <c r="H1609" s="9" t="s">
        <v>226</v>
      </c>
      <c r="I1609" s="6" t="s">
        <v>100</v>
      </c>
      <c r="J1609" s="6">
        <v>2</v>
      </c>
      <c r="K1609" s="6">
        <v>1</v>
      </c>
      <c r="L1609" s="6" t="s">
        <v>50</v>
      </c>
      <c r="M1609" s="6" t="s">
        <v>177</v>
      </c>
      <c r="P1609" s="10">
        <v>13</v>
      </c>
      <c r="Q1609" s="10" t="str">
        <f t="shared" si="126"/>
        <v>10-15</v>
      </c>
      <c r="R1609" s="6" t="s">
        <v>159</v>
      </c>
      <c r="S1609" s="6">
        <v>12</v>
      </c>
      <c r="T1609" t="s">
        <v>53</v>
      </c>
      <c r="U1609" t="s">
        <v>54</v>
      </c>
      <c r="V1609" t="s">
        <v>55</v>
      </c>
      <c r="W1609" t="s">
        <v>56</v>
      </c>
      <c r="X1609" s="6"/>
      <c r="Y1609" s="6" t="s">
        <v>57</v>
      </c>
      <c r="Z1609" s="6" t="s">
        <v>58</v>
      </c>
      <c r="AB1609" s="11">
        <v>2</v>
      </c>
      <c r="AJ1609" s="12">
        <f t="shared" si="127"/>
        <v>7.5</v>
      </c>
      <c r="AL1609" s="13">
        <f t="shared" ref="AL1609:AL1672" si="128">SUM(AA1609:AI1609)</f>
        <v>2</v>
      </c>
      <c r="AM1609" s="14">
        <v>9.2999999999999992E-3</v>
      </c>
      <c r="AN1609" s="14">
        <v>3.07</v>
      </c>
      <c r="AO1609" s="13">
        <f t="shared" si="125"/>
        <v>4.5177378560589574</v>
      </c>
      <c r="AQ1609" s="12">
        <f t="shared" ref="AQ1609:AQ1672" si="129">AL1609/40</f>
        <v>0.05</v>
      </c>
    </row>
    <row r="1610" spans="1:45" ht="12.75" customHeight="1" x14ac:dyDescent="0.2">
      <c r="A1610" s="6">
        <v>155</v>
      </c>
      <c r="B1610" s="6">
        <v>2</v>
      </c>
      <c r="C1610" s="7">
        <v>39874</v>
      </c>
      <c r="D1610" s="6" t="s">
        <v>151</v>
      </c>
      <c r="E1610" s="8" t="s">
        <v>309</v>
      </c>
      <c r="F1610" s="9" t="s">
        <v>310</v>
      </c>
      <c r="G1610" s="9" t="s">
        <v>154</v>
      </c>
      <c r="H1610" s="9" t="s">
        <v>226</v>
      </c>
      <c r="I1610" s="6" t="s">
        <v>100</v>
      </c>
      <c r="J1610" s="6">
        <v>2</v>
      </c>
      <c r="K1610" s="6">
        <v>1</v>
      </c>
      <c r="L1610" s="6" t="s">
        <v>50</v>
      </c>
      <c r="M1610" s="6" t="s">
        <v>177</v>
      </c>
      <c r="P1610" s="10">
        <v>13</v>
      </c>
      <c r="Q1610" s="10" t="str">
        <f t="shared" si="126"/>
        <v>10-15</v>
      </c>
      <c r="R1610" s="6" t="s">
        <v>159</v>
      </c>
      <c r="S1610" s="6">
        <v>13</v>
      </c>
      <c r="T1610" t="s">
        <v>238</v>
      </c>
      <c r="U1610" s="6" t="s">
        <v>195</v>
      </c>
      <c r="V1610" s="16" t="s">
        <v>115</v>
      </c>
      <c r="W1610" s="16" t="s">
        <v>56</v>
      </c>
      <c r="X1610" s="6"/>
      <c r="Y1610" s="6" t="s">
        <v>57</v>
      </c>
      <c r="Z1610" s="6" t="s">
        <v>61</v>
      </c>
      <c r="AB1610" s="11">
        <v>25</v>
      </c>
      <c r="AJ1610" s="12">
        <f t="shared" si="127"/>
        <v>7.5</v>
      </c>
      <c r="AK1610" s="12">
        <f>AJ1610/1.099</f>
        <v>6.824385805277525</v>
      </c>
      <c r="AL1610" s="13">
        <f t="shared" si="128"/>
        <v>25</v>
      </c>
      <c r="AM1610" s="13">
        <v>0</v>
      </c>
      <c r="AN1610" s="13">
        <v>1.099</v>
      </c>
      <c r="AO1610" s="13">
        <f t="shared" si="125"/>
        <v>0</v>
      </c>
      <c r="AQ1610" s="12">
        <f t="shared" si="129"/>
        <v>0.625</v>
      </c>
    </row>
    <row r="1611" spans="1:45" ht="12.75" customHeight="1" x14ac:dyDescent="0.2">
      <c r="A1611" s="6">
        <v>155</v>
      </c>
      <c r="B1611" s="6">
        <v>2</v>
      </c>
      <c r="C1611" s="7">
        <v>39874</v>
      </c>
      <c r="D1611" s="6" t="s">
        <v>151</v>
      </c>
      <c r="E1611" s="8" t="s">
        <v>309</v>
      </c>
      <c r="F1611" s="9" t="s">
        <v>310</v>
      </c>
      <c r="G1611" s="9" t="s">
        <v>154</v>
      </c>
      <c r="H1611" s="9" t="s">
        <v>226</v>
      </c>
      <c r="I1611" s="6" t="s">
        <v>100</v>
      </c>
      <c r="J1611" s="6">
        <v>2</v>
      </c>
      <c r="K1611" s="6">
        <v>1</v>
      </c>
      <c r="L1611" s="6" t="s">
        <v>50</v>
      </c>
      <c r="M1611" s="6" t="s">
        <v>177</v>
      </c>
      <c r="P1611" s="10">
        <v>13</v>
      </c>
      <c r="Q1611" s="10" t="str">
        <f t="shared" si="126"/>
        <v>10-15</v>
      </c>
      <c r="R1611" s="6" t="s">
        <v>159</v>
      </c>
      <c r="S1611" s="6">
        <v>14</v>
      </c>
      <c r="T1611" t="s">
        <v>164</v>
      </c>
      <c r="U1611" t="s">
        <v>162</v>
      </c>
      <c r="V1611" t="s">
        <v>163</v>
      </c>
      <c r="W1611" t="s">
        <v>56</v>
      </c>
      <c r="X1611" s="6"/>
      <c r="Y1611" s="10" t="s">
        <v>57</v>
      </c>
      <c r="Z1611" s="10" t="s">
        <v>61</v>
      </c>
      <c r="AA1611" s="11">
        <v>2</v>
      </c>
      <c r="AJ1611" s="12">
        <f t="shared" si="127"/>
        <v>2.5</v>
      </c>
      <c r="AL1611" s="13">
        <f t="shared" si="128"/>
        <v>2</v>
      </c>
      <c r="AM1611" s="14">
        <v>1.5599999999999999E-2</v>
      </c>
      <c r="AN1611" s="14">
        <v>3.13</v>
      </c>
      <c r="AO1611" s="13">
        <f t="shared" si="125"/>
        <v>0.27458501045858014</v>
      </c>
      <c r="AQ1611" s="12">
        <f t="shared" si="129"/>
        <v>0.05</v>
      </c>
    </row>
    <row r="1612" spans="1:45" ht="12.75" customHeight="1" x14ac:dyDescent="0.2">
      <c r="A1612" s="6">
        <v>155</v>
      </c>
      <c r="B1612" s="6">
        <v>2</v>
      </c>
      <c r="C1612" s="7">
        <v>39874</v>
      </c>
      <c r="D1612" s="6" t="s">
        <v>151</v>
      </c>
      <c r="E1612" s="8" t="s">
        <v>309</v>
      </c>
      <c r="F1612" s="9" t="s">
        <v>310</v>
      </c>
      <c r="G1612" s="9" t="s">
        <v>154</v>
      </c>
      <c r="H1612" s="9" t="s">
        <v>226</v>
      </c>
      <c r="I1612" s="6" t="s">
        <v>100</v>
      </c>
      <c r="J1612" s="6">
        <v>2</v>
      </c>
      <c r="K1612" s="6">
        <v>1</v>
      </c>
      <c r="L1612" s="6" t="s">
        <v>50</v>
      </c>
      <c r="M1612" s="6" t="s">
        <v>177</v>
      </c>
      <c r="P1612" s="10">
        <v>13</v>
      </c>
      <c r="Q1612" s="10" t="str">
        <f t="shared" si="126"/>
        <v>10-15</v>
      </c>
      <c r="R1612" s="6" t="s">
        <v>159</v>
      </c>
      <c r="S1612" s="6">
        <v>15</v>
      </c>
      <c r="T1612" t="s">
        <v>217</v>
      </c>
      <c r="U1612" t="s">
        <v>69</v>
      </c>
      <c r="V1612" t="s">
        <v>70</v>
      </c>
      <c r="W1612" t="s">
        <v>56</v>
      </c>
      <c r="X1612" s="6"/>
      <c r="Y1612" s="6" t="s">
        <v>57</v>
      </c>
      <c r="Z1612" s="6" t="s">
        <v>64</v>
      </c>
      <c r="AC1612" s="11">
        <v>1</v>
      </c>
      <c r="AJ1612" s="12">
        <f t="shared" si="127"/>
        <v>15</v>
      </c>
      <c r="AL1612" s="13">
        <f t="shared" si="128"/>
        <v>1</v>
      </c>
      <c r="AM1612" s="14">
        <v>1.14E-2</v>
      </c>
      <c r="AN1612" s="14">
        <v>3.1280000000000001</v>
      </c>
      <c r="AO1612" s="13">
        <f t="shared" si="125"/>
        <v>54.414959423729201</v>
      </c>
      <c r="AQ1612" s="12">
        <f t="shared" si="129"/>
        <v>2.5000000000000001E-2</v>
      </c>
    </row>
    <row r="1613" spans="1:45" ht="12.75" customHeight="1" x14ac:dyDescent="0.2">
      <c r="A1613" s="6">
        <v>155</v>
      </c>
      <c r="B1613" s="6">
        <v>2</v>
      </c>
      <c r="C1613" s="7">
        <v>39874</v>
      </c>
      <c r="D1613" s="6" t="s">
        <v>151</v>
      </c>
      <c r="E1613" s="8" t="s">
        <v>309</v>
      </c>
      <c r="F1613" s="9" t="s">
        <v>310</v>
      </c>
      <c r="G1613" s="9" t="s">
        <v>154</v>
      </c>
      <c r="H1613" s="9" t="s">
        <v>226</v>
      </c>
      <c r="I1613" s="6" t="s">
        <v>100</v>
      </c>
      <c r="J1613" s="6">
        <v>2</v>
      </c>
      <c r="K1613" s="6">
        <v>1</v>
      </c>
      <c r="L1613" s="6" t="s">
        <v>50</v>
      </c>
      <c r="M1613" s="6" t="s">
        <v>177</v>
      </c>
      <c r="P1613" s="10">
        <v>13</v>
      </c>
      <c r="Q1613" s="10" t="str">
        <f t="shared" si="126"/>
        <v>10-15</v>
      </c>
      <c r="R1613" s="6" t="s">
        <v>159</v>
      </c>
      <c r="S1613" s="6">
        <v>16</v>
      </c>
      <c r="T1613" t="s">
        <v>130</v>
      </c>
      <c r="U1613" t="s">
        <v>69</v>
      </c>
      <c r="V1613" t="s">
        <v>70</v>
      </c>
      <c r="W1613" t="s">
        <v>56</v>
      </c>
      <c r="X1613" s="6"/>
      <c r="Y1613" s="10" t="s">
        <v>57</v>
      </c>
      <c r="Z1613" s="10" t="s">
        <v>61</v>
      </c>
      <c r="AB1613" s="11">
        <v>2</v>
      </c>
      <c r="AJ1613" s="12">
        <f t="shared" si="127"/>
        <v>7.5</v>
      </c>
      <c r="AL1613" s="13">
        <f t="shared" si="128"/>
        <v>2</v>
      </c>
      <c r="AM1613" s="14">
        <v>1.9400000000000001E-2</v>
      </c>
      <c r="AN1613" s="14">
        <v>2.8527999999999998</v>
      </c>
      <c r="AO1613" s="13">
        <f t="shared" si="125"/>
        <v>6.0838220437352977</v>
      </c>
      <c r="AQ1613" s="12">
        <f t="shared" si="129"/>
        <v>0.05</v>
      </c>
    </row>
    <row r="1614" spans="1:45" ht="12.75" customHeight="1" x14ac:dyDescent="0.2">
      <c r="A1614" s="6">
        <v>155</v>
      </c>
      <c r="B1614" s="6">
        <v>2</v>
      </c>
      <c r="C1614" s="7">
        <v>39874</v>
      </c>
      <c r="D1614" s="6" t="s">
        <v>151</v>
      </c>
      <c r="E1614" s="8" t="s">
        <v>309</v>
      </c>
      <c r="F1614" s="9" t="s">
        <v>310</v>
      </c>
      <c r="G1614" s="9" t="s">
        <v>154</v>
      </c>
      <c r="H1614" s="9" t="s">
        <v>226</v>
      </c>
      <c r="I1614" s="6" t="s">
        <v>100</v>
      </c>
      <c r="J1614" s="6">
        <v>2</v>
      </c>
      <c r="K1614" s="6">
        <v>1</v>
      </c>
      <c r="L1614" s="6" t="s">
        <v>50</v>
      </c>
      <c r="M1614" s="6" t="s">
        <v>177</v>
      </c>
      <c r="P1614" s="10">
        <v>13</v>
      </c>
      <c r="Q1614" s="10" t="str">
        <f t="shared" si="126"/>
        <v>10-15</v>
      </c>
      <c r="R1614" s="6" t="s">
        <v>159</v>
      </c>
      <c r="S1614" s="6">
        <v>17</v>
      </c>
      <c r="T1614" s="16" t="s">
        <v>122</v>
      </c>
      <c r="U1614" s="16" t="s">
        <v>75</v>
      </c>
      <c r="V1614" s="16" t="s">
        <v>107</v>
      </c>
      <c r="W1614" s="16" t="s">
        <v>56</v>
      </c>
      <c r="X1614" s="6"/>
      <c r="Y1614" s="6" t="s">
        <v>57</v>
      </c>
      <c r="Z1614" s="6" t="s">
        <v>61</v>
      </c>
      <c r="AA1614" s="11">
        <v>1</v>
      </c>
      <c r="AJ1614" s="12">
        <f t="shared" si="127"/>
        <v>2.5</v>
      </c>
      <c r="AL1614" s="13">
        <f t="shared" si="128"/>
        <v>1</v>
      </c>
      <c r="AM1614" s="14">
        <v>9.2999999999999992E-3</v>
      </c>
      <c r="AN1614" s="14">
        <v>3.03</v>
      </c>
      <c r="AO1614" s="13">
        <f t="shared" si="125"/>
        <v>0.14936236267050898</v>
      </c>
      <c r="AQ1614" s="12">
        <f t="shared" si="129"/>
        <v>2.5000000000000001E-2</v>
      </c>
    </row>
    <row r="1615" spans="1:45" ht="12.75" customHeight="1" x14ac:dyDescent="0.2">
      <c r="A1615" s="6">
        <v>156</v>
      </c>
      <c r="B1615" s="6">
        <v>2</v>
      </c>
      <c r="C1615" s="7">
        <v>39874</v>
      </c>
      <c r="D1615" s="6" t="s">
        <v>151</v>
      </c>
      <c r="E1615" s="8" t="s">
        <v>309</v>
      </c>
      <c r="F1615" s="9" t="s">
        <v>310</v>
      </c>
      <c r="G1615" s="9" t="s">
        <v>154</v>
      </c>
      <c r="H1615" s="9" t="s">
        <v>226</v>
      </c>
      <c r="I1615" s="6" t="s">
        <v>100</v>
      </c>
      <c r="J1615" s="6">
        <v>2</v>
      </c>
      <c r="K1615" s="6">
        <v>2</v>
      </c>
      <c r="L1615" s="6" t="s">
        <v>50</v>
      </c>
      <c r="M1615" s="6" t="s">
        <v>177</v>
      </c>
      <c r="P1615" s="10">
        <v>13</v>
      </c>
      <c r="Q1615" s="10" t="str">
        <f t="shared" si="126"/>
        <v>10-15</v>
      </c>
      <c r="R1615" s="6" t="s">
        <v>159</v>
      </c>
      <c r="S1615" s="6">
        <v>1</v>
      </c>
      <c r="T1615" t="s">
        <v>121</v>
      </c>
      <c r="U1615" t="s">
        <v>54</v>
      </c>
      <c r="V1615" t="s">
        <v>55</v>
      </c>
      <c r="W1615" t="s">
        <v>56</v>
      </c>
      <c r="X1615" s="6"/>
      <c r="Y1615" s="6" t="s">
        <v>57</v>
      </c>
      <c r="Z1615" s="6" t="s">
        <v>58</v>
      </c>
      <c r="AC1615" s="11">
        <v>6</v>
      </c>
      <c r="AD1615" s="11">
        <v>3</v>
      </c>
      <c r="AJ1615" s="12">
        <f t="shared" si="127"/>
        <v>18.333333333333332</v>
      </c>
      <c r="AK1615">
        <f>AJ1615/1.08175</f>
        <v>16.94784685309298</v>
      </c>
      <c r="AL1615" s="13">
        <f t="shared" si="128"/>
        <v>9</v>
      </c>
      <c r="AM1615" s="14">
        <v>1.4500000000000001E-2</v>
      </c>
      <c r="AN1615" s="14">
        <v>3.0529999999999999</v>
      </c>
      <c r="AO1615" s="13">
        <f t="shared" si="125"/>
        <v>104.24232820959622</v>
      </c>
      <c r="AQ1615" s="12">
        <f t="shared" si="129"/>
        <v>0.22500000000000001</v>
      </c>
      <c r="AS1615" s="12" t="s">
        <v>311</v>
      </c>
    </row>
    <row r="1616" spans="1:45" ht="12.75" customHeight="1" x14ac:dyDescent="0.2">
      <c r="A1616" s="6">
        <v>156</v>
      </c>
      <c r="B1616" s="6">
        <v>2</v>
      </c>
      <c r="C1616" s="7">
        <v>39874</v>
      </c>
      <c r="D1616" s="6" t="s">
        <v>151</v>
      </c>
      <c r="E1616" s="8" t="s">
        <v>309</v>
      </c>
      <c r="F1616" s="9" t="s">
        <v>310</v>
      </c>
      <c r="G1616" s="9" t="s">
        <v>154</v>
      </c>
      <c r="H1616" s="9" t="s">
        <v>226</v>
      </c>
      <c r="I1616" s="6" t="s">
        <v>100</v>
      </c>
      <c r="J1616" s="6">
        <v>2</v>
      </c>
      <c r="K1616" s="6">
        <v>2</v>
      </c>
      <c r="L1616" s="6" t="s">
        <v>50</v>
      </c>
      <c r="M1616" s="6" t="s">
        <v>177</v>
      </c>
      <c r="P1616" s="10">
        <v>13</v>
      </c>
      <c r="Q1616" s="10" t="str">
        <f t="shared" si="126"/>
        <v>10-15</v>
      </c>
      <c r="R1616" s="6" t="s">
        <v>159</v>
      </c>
      <c r="S1616" s="6">
        <v>2</v>
      </c>
      <c r="T1616" t="s">
        <v>53</v>
      </c>
      <c r="U1616" t="s">
        <v>54</v>
      </c>
      <c r="V1616" t="s">
        <v>55</v>
      </c>
      <c r="W1616" t="s">
        <v>56</v>
      </c>
      <c r="X1616" s="6"/>
      <c r="Y1616" s="6" t="s">
        <v>57</v>
      </c>
      <c r="Z1616" s="6" t="s">
        <v>58</v>
      </c>
      <c r="AA1616" s="11">
        <v>3</v>
      </c>
      <c r="AB1616" s="11">
        <v>2</v>
      </c>
      <c r="AC1616" s="11">
        <v>3</v>
      </c>
      <c r="AJ1616" s="12">
        <f t="shared" si="127"/>
        <v>8.4375</v>
      </c>
      <c r="AL1616" s="13">
        <f t="shared" si="128"/>
        <v>8</v>
      </c>
      <c r="AM1616" s="14">
        <v>9.2999999999999992E-3</v>
      </c>
      <c r="AN1616" s="14">
        <v>3.07</v>
      </c>
      <c r="AO1616" s="13">
        <f t="shared" si="125"/>
        <v>6.485736062930556</v>
      </c>
      <c r="AQ1616" s="12">
        <f t="shared" si="129"/>
        <v>0.2</v>
      </c>
    </row>
    <row r="1617" spans="1:46" ht="12.75" customHeight="1" x14ac:dyDescent="0.2">
      <c r="A1617" s="6">
        <v>156</v>
      </c>
      <c r="B1617" s="6">
        <v>2</v>
      </c>
      <c r="C1617" s="7">
        <v>39874</v>
      </c>
      <c r="D1617" s="6" t="s">
        <v>151</v>
      </c>
      <c r="E1617" s="8" t="s">
        <v>309</v>
      </c>
      <c r="F1617" s="9" t="s">
        <v>310</v>
      </c>
      <c r="G1617" s="9" t="s">
        <v>154</v>
      </c>
      <c r="H1617" s="9" t="s">
        <v>226</v>
      </c>
      <c r="I1617" s="6" t="s">
        <v>100</v>
      </c>
      <c r="J1617" s="6">
        <v>2</v>
      </c>
      <c r="K1617" s="6">
        <v>2</v>
      </c>
      <c r="L1617" s="6" t="s">
        <v>50</v>
      </c>
      <c r="M1617" s="6" t="s">
        <v>177</v>
      </c>
      <c r="P1617" s="10">
        <v>13</v>
      </c>
      <c r="Q1617" s="10" t="str">
        <f t="shared" si="126"/>
        <v>10-15</v>
      </c>
      <c r="R1617" s="6" t="s">
        <v>159</v>
      </c>
      <c r="S1617" s="6">
        <v>3</v>
      </c>
      <c r="T1617" t="s">
        <v>118</v>
      </c>
      <c r="U1617" t="s">
        <v>66</v>
      </c>
      <c r="V1617" t="s">
        <v>119</v>
      </c>
      <c r="W1617" t="s">
        <v>56</v>
      </c>
      <c r="X1617" s="6"/>
      <c r="Y1617" s="6" t="s">
        <v>57</v>
      </c>
      <c r="Z1617" s="6" t="s">
        <v>61</v>
      </c>
      <c r="AA1617" s="11">
        <v>1</v>
      </c>
      <c r="AB1617" s="11">
        <v>1</v>
      </c>
      <c r="AJ1617" s="12">
        <f t="shared" si="127"/>
        <v>5</v>
      </c>
      <c r="AL1617" s="13">
        <f t="shared" si="128"/>
        <v>2</v>
      </c>
      <c r="AM1617" s="14">
        <v>2.5999999999999999E-2</v>
      </c>
      <c r="AN1617" s="14">
        <v>2.87</v>
      </c>
      <c r="AO1617" s="13">
        <f t="shared" si="125"/>
        <v>2.6364361651409363</v>
      </c>
      <c r="AQ1617" s="12">
        <f t="shared" si="129"/>
        <v>0.05</v>
      </c>
    </row>
    <row r="1618" spans="1:46" s="17" customFormat="1" ht="12.75" customHeight="1" x14ac:dyDescent="0.2">
      <c r="A1618" s="6">
        <v>156</v>
      </c>
      <c r="B1618" s="6">
        <v>2</v>
      </c>
      <c r="C1618" s="7">
        <v>39874</v>
      </c>
      <c r="D1618" s="6" t="s">
        <v>151</v>
      </c>
      <c r="E1618" s="8" t="s">
        <v>309</v>
      </c>
      <c r="F1618" s="9" t="s">
        <v>310</v>
      </c>
      <c r="G1618" s="9" t="s">
        <v>154</v>
      </c>
      <c r="H1618" s="9" t="s">
        <v>226</v>
      </c>
      <c r="I1618" s="6" t="s">
        <v>100</v>
      </c>
      <c r="J1618" s="6">
        <v>2</v>
      </c>
      <c r="K1618" s="6">
        <v>2</v>
      </c>
      <c r="L1618" s="6" t="s">
        <v>50</v>
      </c>
      <c r="M1618" s="6" t="s">
        <v>177</v>
      </c>
      <c r="N1618" s="12"/>
      <c r="O1618" s="12"/>
      <c r="P1618" s="10">
        <v>13</v>
      </c>
      <c r="Q1618" s="10" t="str">
        <f t="shared" si="126"/>
        <v>10-15</v>
      </c>
      <c r="R1618" s="6" t="s">
        <v>159</v>
      </c>
      <c r="S1618" s="6">
        <v>4</v>
      </c>
      <c r="T1618" s="16" t="s">
        <v>160</v>
      </c>
      <c r="U1618" t="s">
        <v>54</v>
      </c>
      <c r="V1618" s="16" t="s">
        <v>63</v>
      </c>
      <c r="W1618" s="16" t="s">
        <v>56</v>
      </c>
      <c r="X1618" s="6"/>
      <c r="Y1618" s="6" t="s">
        <v>57</v>
      </c>
      <c r="Z1618" s="6" t="s">
        <v>58</v>
      </c>
      <c r="AA1618" s="11"/>
      <c r="AB1618" s="11"/>
      <c r="AC1618" s="11">
        <v>3</v>
      </c>
      <c r="AD1618" s="11">
        <v>2</v>
      </c>
      <c r="AE1618" s="11"/>
      <c r="AF1618" s="11"/>
      <c r="AG1618" s="11"/>
      <c r="AH1618" s="11"/>
      <c r="AI1618" s="11"/>
      <c r="AJ1618" s="12">
        <f t="shared" si="127"/>
        <v>19</v>
      </c>
      <c r="AK1618" s="14">
        <f>AJ1618/1.11359</f>
        <v>17.061934823408972</v>
      </c>
      <c r="AL1618" s="13">
        <f t="shared" si="128"/>
        <v>5</v>
      </c>
      <c r="AM1618" s="14">
        <v>1.4800000000000001E-2</v>
      </c>
      <c r="AN1618" s="14">
        <v>3.1669999999999998</v>
      </c>
      <c r="AO1618" s="13">
        <f t="shared" si="125"/>
        <v>165.9871123352525</v>
      </c>
      <c r="AP1618" s="13"/>
      <c r="AQ1618" s="12">
        <f t="shared" si="129"/>
        <v>0.125</v>
      </c>
      <c r="AR1618" s="12"/>
      <c r="AS1618" s="12"/>
      <c r="AT1618" s="15"/>
    </row>
    <row r="1619" spans="1:46" ht="12.75" customHeight="1" x14ac:dyDescent="0.2">
      <c r="A1619" s="6">
        <v>156</v>
      </c>
      <c r="B1619" s="6">
        <v>2</v>
      </c>
      <c r="C1619" s="7">
        <v>39874</v>
      </c>
      <c r="D1619" s="6" t="s">
        <v>151</v>
      </c>
      <c r="E1619" s="8" t="s">
        <v>309</v>
      </c>
      <c r="F1619" s="9" t="s">
        <v>310</v>
      </c>
      <c r="G1619" s="9" t="s">
        <v>154</v>
      </c>
      <c r="H1619" s="9" t="s">
        <v>226</v>
      </c>
      <c r="I1619" s="6" t="s">
        <v>100</v>
      </c>
      <c r="J1619" s="6">
        <v>2</v>
      </c>
      <c r="K1619" s="6">
        <v>2</v>
      </c>
      <c r="L1619" s="6" t="s">
        <v>50</v>
      </c>
      <c r="M1619" s="6" t="s">
        <v>177</v>
      </c>
      <c r="P1619" s="10">
        <v>13</v>
      </c>
      <c r="Q1619" s="10" t="str">
        <f t="shared" si="126"/>
        <v>10-15</v>
      </c>
      <c r="R1619" s="6" t="s">
        <v>159</v>
      </c>
      <c r="S1619" s="6">
        <v>5</v>
      </c>
      <c r="T1619" t="s">
        <v>231</v>
      </c>
      <c r="U1619" t="s">
        <v>54</v>
      </c>
      <c r="V1619" t="s">
        <v>94</v>
      </c>
      <c r="W1619" t="s">
        <v>95</v>
      </c>
      <c r="X1619" s="6"/>
      <c r="Y1619" s="6" t="s">
        <v>57</v>
      </c>
      <c r="Z1619" s="6" t="s">
        <v>61</v>
      </c>
      <c r="AC1619" s="11">
        <v>9</v>
      </c>
      <c r="AD1619" s="11">
        <v>1</v>
      </c>
      <c r="AJ1619" s="12">
        <f t="shared" si="127"/>
        <v>16</v>
      </c>
      <c r="AK1619">
        <f>0.812715*AJ1619</f>
        <v>13.003439999999999</v>
      </c>
      <c r="AL1619" s="13">
        <f t="shared" si="128"/>
        <v>10</v>
      </c>
      <c r="AM1619" s="14">
        <v>0.111</v>
      </c>
      <c r="AN1619" s="14">
        <v>2.72</v>
      </c>
      <c r="AO1619" s="13">
        <f t="shared" si="125"/>
        <v>209.18441824125171</v>
      </c>
      <c r="AQ1619" s="12">
        <f t="shared" si="129"/>
        <v>0.25</v>
      </c>
    </row>
    <row r="1620" spans="1:46" ht="12.75" customHeight="1" x14ac:dyDescent="0.2">
      <c r="A1620" s="6">
        <v>156</v>
      </c>
      <c r="B1620" s="6">
        <v>2</v>
      </c>
      <c r="C1620" s="7">
        <v>39874</v>
      </c>
      <c r="D1620" s="6" t="s">
        <v>151</v>
      </c>
      <c r="E1620" s="8" t="s">
        <v>309</v>
      </c>
      <c r="F1620" s="9" t="s">
        <v>310</v>
      </c>
      <c r="G1620" s="9" t="s">
        <v>154</v>
      </c>
      <c r="H1620" s="9" t="s">
        <v>226</v>
      </c>
      <c r="I1620" s="6" t="s">
        <v>100</v>
      </c>
      <c r="J1620" s="6">
        <v>2</v>
      </c>
      <c r="K1620" s="6">
        <v>2</v>
      </c>
      <c r="L1620" s="6" t="s">
        <v>50</v>
      </c>
      <c r="M1620" s="6" t="s">
        <v>177</v>
      </c>
      <c r="P1620" s="10">
        <v>13</v>
      </c>
      <c r="Q1620" s="10" t="str">
        <f t="shared" si="126"/>
        <v>10-15</v>
      </c>
      <c r="R1620" s="6" t="s">
        <v>159</v>
      </c>
      <c r="S1620" s="6">
        <v>6</v>
      </c>
      <c r="T1620" t="s">
        <v>62</v>
      </c>
      <c r="U1620" t="s">
        <v>54</v>
      </c>
      <c r="V1620" t="s">
        <v>63</v>
      </c>
      <c r="W1620" t="s">
        <v>56</v>
      </c>
      <c r="X1620" s="6"/>
      <c r="Y1620" s="6" t="s">
        <v>57</v>
      </c>
      <c r="Z1620" s="6" t="s">
        <v>64</v>
      </c>
      <c r="AC1620" s="11">
        <v>4</v>
      </c>
      <c r="AD1620" s="11">
        <v>18</v>
      </c>
      <c r="AJ1620" s="12">
        <f t="shared" si="127"/>
        <v>23.181818181818183</v>
      </c>
      <c r="AL1620" s="13">
        <f t="shared" si="128"/>
        <v>22</v>
      </c>
      <c r="AM1620" s="13">
        <v>1.32E-2</v>
      </c>
      <c r="AN1620" s="13">
        <v>3.4356</v>
      </c>
      <c r="AO1620" s="13">
        <f t="shared" si="125"/>
        <v>646.65801674378326</v>
      </c>
      <c r="AQ1620" s="12">
        <f t="shared" si="129"/>
        <v>0.55000000000000004</v>
      </c>
    </row>
    <row r="1621" spans="1:46" ht="12.75" customHeight="1" x14ac:dyDescent="0.2">
      <c r="A1621" s="6">
        <v>156</v>
      </c>
      <c r="B1621" s="6">
        <v>2</v>
      </c>
      <c r="C1621" s="7">
        <v>39874</v>
      </c>
      <c r="D1621" s="6" t="s">
        <v>151</v>
      </c>
      <c r="E1621" s="8" t="s">
        <v>309</v>
      </c>
      <c r="F1621" s="9" t="s">
        <v>310</v>
      </c>
      <c r="G1621" s="9" t="s">
        <v>154</v>
      </c>
      <c r="H1621" s="9" t="s">
        <v>226</v>
      </c>
      <c r="I1621" s="6" t="s">
        <v>100</v>
      </c>
      <c r="J1621" s="6">
        <v>2</v>
      </c>
      <c r="K1621" s="6">
        <v>2</v>
      </c>
      <c r="L1621" s="6" t="s">
        <v>50</v>
      </c>
      <c r="M1621" s="6" t="s">
        <v>177</v>
      </c>
      <c r="P1621" s="10">
        <v>13</v>
      </c>
      <c r="Q1621" s="10" t="str">
        <f t="shared" si="126"/>
        <v>10-15</v>
      </c>
      <c r="R1621" s="6" t="s">
        <v>159</v>
      </c>
      <c r="S1621" s="6">
        <v>7</v>
      </c>
      <c r="T1621" t="s">
        <v>194</v>
      </c>
      <c r="U1621" t="s">
        <v>195</v>
      </c>
      <c r="V1621" t="s">
        <v>163</v>
      </c>
      <c r="W1621" t="s">
        <v>56</v>
      </c>
      <c r="X1621" s="6"/>
      <c r="Y1621" s="6" t="s">
        <v>57</v>
      </c>
      <c r="Z1621" s="6" t="s">
        <v>61</v>
      </c>
      <c r="AB1621" s="11">
        <v>2</v>
      </c>
      <c r="AJ1621" s="12">
        <f t="shared" si="127"/>
        <v>7.5</v>
      </c>
      <c r="AL1621" s="13">
        <f t="shared" si="128"/>
        <v>2</v>
      </c>
      <c r="AM1621" s="14">
        <v>2.0199999999999999E-2</v>
      </c>
      <c r="AN1621" s="14">
        <v>2.9594999999999998</v>
      </c>
      <c r="AO1621" s="13">
        <f t="shared" si="125"/>
        <v>7.8540774295436098</v>
      </c>
      <c r="AQ1621" s="12">
        <f t="shared" si="129"/>
        <v>0.05</v>
      </c>
    </row>
    <row r="1622" spans="1:46" s="22" customFormat="1" ht="12.75" customHeight="1" x14ac:dyDescent="0.2">
      <c r="A1622" s="6">
        <v>156</v>
      </c>
      <c r="B1622" s="6">
        <v>2</v>
      </c>
      <c r="C1622" s="7">
        <v>39874</v>
      </c>
      <c r="D1622" s="6" t="s">
        <v>151</v>
      </c>
      <c r="E1622" s="8" t="s">
        <v>309</v>
      </c>
      <c r="F1622" s="9" t="s">
        <v>310</v>
      </c>
      <c r="G1622" s="9" t="s">
        <v>154</v>
      </c>
      <c r="H1622" s="9" t="s">
        <v>226</v>
      </c>
      <c r="I1622" s="6" t="s">
        <v>100</v>
      </c>
      <c r="J1622" s="6">
        <v>2</v>
      </c>
      <c r="K1622" s="6">
        <v>2</v>
      </c>
      <c r="L1622" s="6" t="s">
        <v>50</v>
      </c>
      <c r="M1622" s="6" t="s">
        <v>177</v>
      </c>
      <c r="N1622" s="12"/>
      <c r="O1622" s="12"/>
      <c r="P1622" s="10">
        <v>13</v>
      </c>
      <c r="Q1622" s="10" t="str">
        <f t="shared" si="126"/>
        <v>10-15</v>
      </c>
      <c r="R1622" s="6" t="s">
        <v>159</v>
      </c>
      <c r="S1622" s="6">
        <v>8</v>
      </c>
      <c r="T1622" t="s">
        <v>186</v>
      </c>
      <c r="U1622" t="s">
        <v>54</v>
      </c>
      <c r="V1622" t="s">
        <v>181</v>
      </c>
      <c r="W1622" t="s">
        <v>56</v>
      </c>
      <c r="X1622" s="6"/>
      <c r="Y1622" s="6" t="s">
        <v>57</v>
      </c>
      <c r="Z1622" s="6" t="s">
        <v>64</v>
      </c>
      <c r="AA1622" s="11"/>
      <c r="AB1622" s="11"/>
      <c r="AC1622" s="11">
        <v>2</v>
      </c>
      <c r="AD1622" s="11">
        <v>7</v>
      </c>
      <c r="AE1622" s="11"/>
      <c r="AF1622" s="11"/>
      <c r="AG1622" s="11"/>
      <c r="AH1622" s="11"/>
      <c r="AI1622" s="11"/>
      <c r="AJ1622" s="12">
        <f t="shared" si="127"/>
        <v>22.777777777777779</v>
      </c>
      <c r="AK1622" s="14">
        <f>AJ1622/1.15239</f>
        <v>19.765685035255235</v>
      </c>
      <c r="AL1622" s="13">
        <f t="shared" si="128"/>
        <v>9</v>
      </c>
      <c r="AM1622" s="14">
        <v>5.8999999999999999E-3</v>
      </c>
      <c r="AN1622" s="14">
        <v>3.3919999999999999</v>
      </c>
      <c r="AO1622" s="13">
        <f t="shared" si="125"/>
        <v>237.4272248520877</v>
      </c>
      <c r="AP1622" s="13"/>
      <c r="AQ1622" s="12">
        <f t="shared" si="129"/>
        <v>0.22500000000000001</v>
      </c>
      <c r="AR1622" s="12"/>
      <c r="AS1622" s="12"/>
      <c r="AT1622" s="15"/>
    </row>
    <row r="1623" spans="1:46" ht="12.75" customHeight="1" x14ac:dyDescent="0.2">
      <c r="A1623" s="6">
        <v>156</v>
      </c>
      <c r="B1623" s="6">
        <v>2</v>
      </c>
      <c r="C1623" s="7">
        <v>39874</v>
      </c>
      <c r="D1623" s="6" t="s">
        <v>151</v>
      </c>
      <c r="E1623" s="8" t="s">
        <v>309</v>
      </c>
      <c r="F1623" s="9" t="s">
        <v>310</v>
      </c>
      <c r="G1623" s="9" t="s">
        <v>154</v>
      </c>
      <c r="H1623" s="9" t="s">
        <v>226</v>
      </c>
      <c r="I1623" s="6" t="s">
        <v>100</v>
      </c>
      <c r="J1623" s="6">
        <v>2</v>
      </c>
      <c r="K1623" s="6">
        <v>2</v>
      </c>
      <c r="L1623" s="6" t="s">
        <v>50</v>
      </c>
      <c r="M1623" s="6" t="s">
        <v>177</v>
      </c>
      <c r="P1623" s="10">
        <v>13</v>
      </c>
      <c r="Q1623" s="10" t="str">
        <f t="shared" si="126"/>
        <v>10-15</v>
      </c>
      <c r="R1623" s="6" t="s">
        <v>159</v>
      </c>
      <c r="S1623" s="6">
        <v>9</v>
      </c>
      <c r="T1623" t="s">
        <v>131</v>
      </c>
      <c r="U1623" t="s">
        <v>54</v>
      </c>
      <c r="V1623" t="s">
        <v>63</v>
      </c>
      <c r="W1623" t="s">
        <v>56</v>
      </c>
      <c r="X1623" s="6"/>
      <c r="Y1623" s="6" t="s">
        <v>57</v>
      </c>
      <c r="Z1623" s="6" t="s">
        <v>58</v>
      </c>
      <c r="AB1623" s="11">
        <v>14</v>
      </c>
      <c r="AJ1623" s="12">
        <f t="shared" si="127"/>
        <v>7.5</v>
      </c>
      <c r="AK1623" s="20">
        <f>(AJ1623-1.82)/1.15</f>
        <v>4.9391304347826086</v>
      </c>
      <c r="AL1623" s="13">
        <f t="shared" si="128"/>
        <v>14</v>
      </c>
      <c r="AM1623" s="14">
        <v>0.01</v>
      </c>
      <c r="AN1623" s="14">
        <v>3.2080000000000002</v>
      </c>
      <c r="AO1623" s="13">
        <f t="shared" si="125"/>
        <v>6.4149981129888589</v>
      </c>
      <c r="AQ1623" s="12">
        <f t="shared" si="129"/>
        <v>0.35</v>
      </c>
    </row>
    <row r="1624" spans="1:46" ht="12.75" customHeight="1" x14ac:dyDescent="0.2">
      <c r="A1624" s="6">
        <v>156</v>
      </c>
      <c r="B1624" s="6">
        <v>2</v>
      </c>
      <c r="C1624" s="7">
        <v>39874</v>
      </c>
      <c r="D1624" s="6" t="s">
        <v>151</v>
      </c>
      <c r="E1624" s="8" t="s">
        <v>309</v>
      </c>
      <c r="F1624" s="9" t="s">
        <v>310</v>
      </c>
      <c r="G1624" s="9" t="s">
        <v>154</v>
      </c>
      <c r="H1624" s="9" t="s">
        <v>226</v>
      </c>
      <c r="I1624" s="6" t="s">
        <v>100</v>
      </c>
      <c r="J1624" s="6">
        <v>2</v>
      </c>
      <c r="K1624" s="6">
        <v>2</v>
      </c>
      <c r="L1624" s="6" t="s">
        <v>50</v>
      </c>
      <c r="M1624" s="6" t="s">
        <v>177</v>
      </c>
      <c r="P1624" s="10">
        <v>13</v>
      </c>
      <c r="Q1624" s="10" t="str">
        <f t="shared" si="126"/>
        <v>10-15</v>
      </c>
      <c r="R1624" s="6" t="s">
        <v>159</v>
      </c>
      <c r="S1624" s="6">
        <v>10</v>
      </c>
      <c r="T1624" t="s">
        <v>182</v>
      </c>
      <c r="U1624" t="s">
        <v>54</v>
      </c>
      <c r="V1624" t="s">
        <v>181</v>
      </c>
      <c r="W1624" t="s">
        <v>56</v>
      </c>
      <c r="X1624" s="6"/>
      <c r="Y1624" s="10" t="s">
        <v>57</v>
      </c>
      <c r="Z1624" s="10" t="s">
        <v>58</v>
      </c>
      <c r="AA1624" s="11">
        <v>65</v>
      </c>
      <c r="AJ1624" s="12">
        <f t="shared" si="127"/>
        <v>2.5</v>
      </c>
      <c r="AK1624" s="12">
        <f>0.946*AJ1624</f>
        <v>2.3649999999999998</v>
      </c>
      <c r="AL1624" s="13">
        <f t="shared" si="128"/>
        <v>65</v>
      </c>
      <c r="AM1624" s="13">
        <v>0</v>
      </c>
      <c r="AN1624" s="13">
        <v>0.94599999999999995</v>
      </c>
      <c r="AO1624" s="13">
        <f t="shared" si="125"/>
        <v>0</v>
      </c>
      <c r="AQ1624" s="12">
        <f t="shared" si="129"/>
        <v>1.625</v>
      </c>
    </row>
    <row r="1625" spans="1:46" ht="12.75" customHeight="1" x14ac:dyDescent="0.2">
      <c r="A1625" s="6">
        <v>156</v>
      </c>
      <c r="B1625" s="6">
        <v>2</v>
      </c>
      <c r="C1625" s="7">
        <v>39874</v>
      </c>
      <c r="D1625" s="6" t="s">
        <v>151</v>
      </c>
      <c r="E1625" s="8" t="s">
        <v>309</v>
      </c>
      <c r="F1625" s="9" t="s">
        <v>310</v>
      </c>
      <c r="G1625" s="9" t="s">
        <v>154</v>
      </c>
      <c r="H1625" s="9" t="s">
        <v>226</v>
      </c>
      <c r="I1625" s="6" t="s">
        <v>100</v>
      </c>
      <c r="J1625" s="6">
        <v>2</v>
      </c>
      <c r="K1625" s="6">
        <v>2</v>
      </c>
      <c r="L1625" s="6" t="s">
        <v>50</v>
      </c>
      <c r="M1625" s="6" t="s">
        <v>177</v>
      </c>
      <c r="P1625" s="10">
        <v>13</v>
      </c>
      <c r="Q1625" s="10" t="str">
        <f t="shared" si="126"/>
        <v>10-15</v>
      </c>
      <c r="R1625" s="6" t="s">
        <v>159</v>
      </c>
      <c r="S1625" s="6">
        <v>11</v>
      </c>
      <c r="T1625" t="s">
        <v>238</v>
      </c>
      <c r="U1625" s="6" t="s">
        <v>195</v>
      </c>
      <c r="V1625" s="16" t="s">
        <v>115</v>
      </c>
      <c r="W1625" s="16" t="s">
        <v>56</v>
      </c>
      <c r="X1625" s="6"/>
      <c r="Y1625" s="6" t="s">
        <v>57</v>
      </c>
      <c r="Z1625" s="6" t="s">
        <v>61</v>
      </c>
      <c r="AA1625" s="11">
        <v>50</v>
      </c>
      <c r="AJ1625" s="12">
        <f t="shared" si="127"/>
        <v>2.5</v>
      </c>
      <c r="AK1625" s="12">
        <f>AJ1625/1.099</f>
        <v>2.2747952684258417</v>
      </c>
      <c r="AL1625" s="13">
        <f t="shared" si="128"/>
        <v>50</v>
      </c>
      <c r="AM1625" s="13">
        <v>0</v>
      </c>
      <c r="AN1625" s="13">
        <v>1.099</v>
      </c>
      <c r="AO1625" s="13">
        <f t="shared" si="125"/>
        <v>0</v>
      </c>
      <c r="AQ1625" s="12">
        <f t="shared" si="129"/>
        <v>1.25</v>
      </c>
    </row>
    <row r="1626" spans="1:46" ht="12.75" customHeight="1" x14ac:dyDescent="0.2">
      <c r="A1626" s="6">
        <v>156</v>
      </c>
      <c r="B1626" s="6">
        <v>2</v>
      </c>
      <c r="C1626" s="7">
        <v>39874</v>
      </c>
      <c r="D1626" s="6" t="s">
        <v>151</v>
      </c>
      <c r="E1626" s="8" t="s">
        <v>309</v>
      </c>
      <c r="F1626" s="9" t="s">
        <v>310</v>
      </c>
      <c r="G1626" s="9" t="s">
        <v>154</v>
      </c>
      <c r="H1626" s="9" t="s">
        <v>226</v>
      </c>
      <c r="I1626" s="6" t="s">
        <v>100</v>
      </c>
      <c r="J1626" s="6">
        <v>2</v>
      </c>
      <c r="K1626" s="6">
        <v>2</v>
      </c>
      <c r="L1626" s="6" t="s">
        <v>50</v>
      </c>
      <c r="M1626" s="6" t="s">
        <v>177</v>
      </c>
      <c r="P1626" s="10">
        <v>13</v>
      </c>
      <c r="Q1626" s="10" t="str">
        <f t="shared" si="126"/>
        <v>10-15</v>
      </c>
      <c r="R1626" s="6" t="s">
        <v>159</v>
      </c>
      <c r="S1626" s="6">
        <v>12</v>
      </c>
      <c r="T1626" s="16" t="s">
        <v>71</v>
      </c>
      <c r="U1626" s="6" t="s">
        <v>72</v>
      </c>
      <c r="V1626" s="16" t="s">
        <v>73</v>
      </c>
      <c r="W1626" s="16" t="s">
        <v>56</v>
      </c>
      <c r="X1626" s="6"/>
      <c r="Y1626" s="6" t="s">
        <v>57</v>
      </c>
      <c r="Z1626" s="6" t="s">
        <v>61</v>
      </c>
      <c r="AB1626" s="11">
        <v>2</v>
      </c>
      <c r="AJ1626" s="12">
        <f t="shared" si="127"/>
        <v>7.5</v>
      </c>
      <c r="AL1626" s="13">
        <f t="shared" si="128"/>
        <v>2</v>
      </c>
      <c r="AM1626" s="14">
        <v>2.5100000000000001E-2</v>
      </c>
      <c r="AN1626" s="14">
        <v>3.0760000000000001</v>
      </c>
      <c r="AO1626" s="13">
        <f t="shared" si="125"/>
        <v>12.341335752240466</v>
      </c>
      <c r="AQ1626" s="12">
        <f t="shared" si="129"/>
        <v>0.05</v>
      </c>
    </row>
    <row r="1627" spans="1:46" ht="12.75" customHeight="1" x14ac:dyDescent="0.2">
      <c r="A1627" s="6">
        <v>156</v>
      </c>
      <c r="B1627" s="6">
        <v>2</v>
      </c>
      <c r="C1627" s="7">
        <v>39874</v>
      </c>
      <c r="D1627" s="6" t="s">
        <v>151</v>
      </c>
      <c r="E1627" s="8" t="s">
        <v>309</v>
      </c>
      <c r="F1627" s="9" t="s">
        <v>310</v>
      </c>
      <c r="G1627" s="9" t="s">
        <v>154</v>
      </c>
      <c r="H1627" s="9" t="s">
        <v>226</v>
      </c>
      <c r="I1627" s="6" t="s">
        <v>100</v>
      </c>
      <c r="J1627" s="6">
        <v>2</v>
      </c>
      <c r="K1627" s="6">
        <v>2</v>
      </c>
      <c r="L1627" s="6" t="s">
        <v>50</v>
      </c>
      <c r="M1627" s="6" t="s">
        <v>177</v>
      </c>
      <c r="P1627" s="10">
        <v>13</v>
      </c>
      <c r="Q1627" s="10" t="str">
        <f t="shared" si="126"/>
        <v>10-15</v>
      </c>
      <c r="R1627" s="6" t="s">
        <v>159</v>
      </c>
      <c r="S1627" s="6">
        <v>13</v>
      </c>
      <c r="T1627" t="s">
        <v>80</v>
      </c>
      <c r="U1627" t="s">
        <v>54</v>
      </c>
      <c r="V1627" t="s">
        <v>81</v>
      </c>
      <c r="W1627" t="s">
        <v>56</v>
      </c>
      <c r="X1627" s="6"/>
      <c r="Y1627" s="10" t="s">
        <v>57</v>
      </c>
      <c r="Z1627" s="10" t="s">
        <v>61</v>
      </c>
      <c r="AC1627" s="11">
        <v>1</v>
      </c>
      <c r="AJ1627" s="12">
        <f t="shared" si="127"/>
        <v>15</v>
      </c>
      <c r="AK1627">
        <f>AJ1627/1.08</f>
        <v>13.888888888888888</v>
      </c>
      <c r="AL1627" s="13">
        <f t="shared" si="128"/>
        <v>1</v>
      </c>
      <c r="AM1627" s="14">
        <v>2.29E-2</v>
      </c>
      <c r="AN1627" s="14">
        <v>2.9580000000000002</v>
      </c>
      <c r="AO1627" s="13">
        <f t="shared" si="125"/>
        <v>68.97844927320179</v>
      </c>
      <c r="AQ1627" s="12">
        <f t="shared" si="129"/>
        <v>2.5000000000000001E-2</v>
      </c>
    </row>
    <row r="1628" spans="1:46" ht="12.75" customHeight="1" x14ac:dyDescent="0.2">
      <c r="A1628" s="6">
        <v>156</v>
      </c>
      <c r="B1628" s="6">
        <v>2</v>
      </c>
      <c r="C1628" s="7">
        <v>39874</v>
      </c>
      <c r="D1628" s="6" t="s">
        <v>151</v>
      </c>
      <c r="E1628" s="8" t="s">
        <v>309</v>
      </c>
      <c r="F1628" s="9" t="s">
        <v>310</v>
      </c>
      <c r="G1628" s="9" t="s">
        <v>154</v>
      </c>
      <c r="H1628" s="9" t="s">
        <v>226</v>
      </c>
      <c r="I1628" s="6" t="s">
        <v>100</v>
      </c>
      <c r="J1628" s="6">
        <v>2</v>
      </c>
      <c r="K1628" s="6">
        <v>2</v>
      </c>
      <c r="L1628" s="6" t="s">
        <v>50</v>
      </c>
      <c r="M1628" s="6" t="s">
        <v>177</v>
      </c>
      <c r="P1628" s="10">
        <v>13</v>
      </c>
      <c r="Q1628" s="10" t="str">
        <f t="shared" si="126"/>
        <v>10-15</v>
      </c>
      <c r="R1628" s="6" t="s">
        <v>159</v>
      </c>
      <c r="S1628" s="6">
        <v>14</v>
      </c>
      <c r="T1628" t="s">
        <v>257</v>
      </c>
      <c r="U1628" t="s">
        <v>54</v>
      </c>
      <c r="V1628" t="s">
        <v>258</v>
      </c>
      <c r="W1628" t="s">
        <v>56</v>
      </c>
      <c r="X1628" s="6"/>
      <c r="Y1628" s="6" t="s">
        <v>117</v>
      </c>
      <c r="Z1628" s="6" t="s">
        <v>58</v>
      </c>
      <c r="AA1628" s="11">
        <v>1</v>
      </c>
      <c r="AJ1628" s="12">
        <f t="shared" si="127"/>
        <v>2.5</v>
      </c>
      <c r="AL1628" s="13">
        <f t="shared" si="128"/>
        <v>1</v>
      </c>
      <c r="AM1628" s="14">
        <v>9.1000000000000004E-3</v>
      </c>
      <c r="AN1628" s="14">
        <v>3</v>
      </c>
      <c r="AO1628" s="13">
        <f t="shared" si="125"/>
        <v>0.14218749999999999</v>
      </c>
      <c r="AQ1628" s="12">
        <f t="shared" si="129"/>
        <v>2.5000000000000001E-2</v>
      </c>
    </row>
    <row r="1629" spans="1:46" ht="12.75" customHeight="1" x14ac:dyDescent="0.2">
      <c r="A1629" s="6">
        <v>156</v>
      </c>
      <c r="B1629" s="6">
        <v>2</v>
      </c>
      <c r="C1629" s="7">
        <v>39874</v>
      </c>
      <c r="D1629" s="6" t="s">
        <v>151</v>
      </c>
      <c r="E1629" s="8" t="s">
        <v>309</v>
      </c>
      <c r="F1629" s="9" t="s">
        <v>310</v>
      </c>
      <c r="G1629" s="9" t="s">
        <v>154</v>
      </c>
      <c r="H1629" s="9" t="s">
        <v>226</v>
      </c>
      <c r="I1629" s="6" t="s">
        <v>100</v>
      </c>
      <c r="J1629" s="6">
        <v>2</v>
      </c>
      <c r="K1629" s="6">
        <v>2</v>
      </c>
      <c r="L1629" s="6" t="s">
        <v>50</v>
      </c>
      <c r="M1629" s="6" t="s">
        <v>177</v>
      </c>
      <c r="P1629" s="10">
        <v>13</v>
      </c>
      <c r="Q1629" s="10" t="str">
        <f t="shared" si="126"/>
        <v>10-15</v>
      </c>
      <c r="R1629" s="6" t="s">
        <v>159</v>
      </c>
      <c r="S1629" s="6">
        <v>15</v>
      </c>
      <c r="T1629" t="s">
        <v>179</v>
      </c>
      <c r="U1629" t="s">
        <v>54</v>
      </c>
      <c r="V1629" t="s">
        <v>55</v>
      </c>
      <c r="W1629" t="s">
        <v>56</v>
      </c>
      <c r="X1629" s="6"/>
      <c r="Y1629" s="6" t="s">
        <v>57</v>
      </c>
      <c r="Z1629" s="6" t="s">
        <v>58</v>
      </c>
      <c r="AA1629" s="11">
        <v>1</v>
      </c>
      <c r="AJ1629" s="12">
        <f t="shared" si="127"/>
        <v>2.5</v>
      </c>
      <c r="AL1629" s="13">
        <f t="shared" si="128"/>
        <v>1</v>
      </c>
      <c r="AM1629" s="14">
        <v>7.0000000000000001E-3</v>
      </c>
      <c r="AN1629" s="14">
        <v>3.39</v>
      </c>
      <c r="AO1629" s="13">
        <f t="shared" si="125"/>
        <v>0.1563560424508863</v>
      </c>
      <c r="AQ1629" s="12">
        <f t="shared" si="129"/>
        <v>2.5000000000000001E-2</v>
      </c>
    </row>
    <row r="1630" spans="1:46" ht="12.75" customHeight="1" x14ac:dyDescent="0.2">
      <c r="A1630" s="6">
        <v>156</v>
      </c>
      <c r="B1630" s="6">
        <v>2</v>
      </c>
      <c r="C1630" s="7">
        <v>39874</v>
      </c>
      <c r="D1630" s="6" t="s">
        <v>151</v>
      </c>
      <c r="E1630" s="8" t="s">
        <v>309</v>
      </c>
      <c r="F1630" s="9" t="s">
        <v>310</v>
      </c>
      <c r="G1630" s="9" t="s">
        <v>154</v>
      </c>
      <c r="H1630" s="9" t="s">
        <v>226</v>
      </c>
      <c r="I1630" s="6" t="s">
        <v>100</v>
      </c>
      <c r="J1630" s="6">
        <v>2</v>
      </c>
      <c r="K1630" s="6">
        <v>2</v>
      </c>
      <c r="L1630" s="6" t="s">
        <v>50</v>
      </c>
      <c r="M1630" s="6" t="s">
        <v>177</v>
      </c>
      <c r="P1630" s="10">
        <v>13</v>
      </c>
      <c r="Q1630" s="10" t="str">
        <f t="shared" si="126"/>
        <v>10-15</v>
      </c>
      <c r="R1630" s="6" t="s">
        <v>159</v>
      </c>
      <c r="S1630" s="6">
        <v>16</v>
      </c>
      <c r="T1630" t="s">
        <v>130</v>
      </c>
      <c r="U1630" t="s">
        <v>69</v>
      </c>
      <c r="V1630" t="s">
        <v>70</v>
      </c>
      <c r="W1630" t="s">
        <v>56</v>
      </c>
      <c r="X1630" s="6"/>
      <c r="Y1630" s="10" t="s">
        <v>57</v>
      </c>
      <c r="Z1630" s="10" t="s">
        <v>61</v>
      </c>
      <c r="AA1630" s="11">
        <v>1</v>
      </c>
      <c r="AJ1630" s="12">
        <f t="shared" si="127"/>
        <v>2.5</v>
      </c>
      <c r="AL1630" s="13">
        <f t="shared" si="128"/>
        <v>1</v>
      </c>
      <c r="AM1630" s="14">
        <v>1.9400000000000001E-2</v>
      </c>
      <c r="AN1630" s="14">
        <v>2.8527999999999998</v>
      </c>
      <c r="AO1630" s="13">
        <f t="shared" si="125"/>
        <v>0.26487744993858203</v>
      </c>
      <c r="AQ1630" s="12">
        <f t="shared" si="129"/>
        <v>2.5000000000000001E-2</v>
      </c>
    </row>
    <row r="1631" spans="1:46" ht="12.75" customHeight="1" x14ac:dyDescent="0.2">
      <c r="A1631" s="6">
        <v>157</v>
      </c>
      <c r="B1631" s="6">
        <v>2</v>
      </c>
      <c r="C1631" s="7">
        <v>39874</v>
      </c>
      <c r="D1631" s="6" t="s">
        <v>151</v>
      </c>
      <c r="E1631" s="8" t="s">
        <v>309</v>
      </c>
      <c r="F1631" s="9" t="s">
        <v>310</v>
      </c>
      <c r="G1631" s="9" t="s">
        <v>154</v>
      </c>
      <c r="H1631" s="9" t="s">
        <v>226</v>
      </c>
      <c r="I1631" s="6" t="s">
        <v>100</v>
      </c>
      <c r="J1631" s="6">
        <v>2</v>
      </c>
      <c r="K1631" s="6">
        <v>3</v>
      </c>
      <c r="L1631" s="6" t="s">
        <v>50</v>
      </c>
      <c r="M1631" s="6" t="s">
        <v>177</v>
      </c>
      <c r="P1631" s="10">
        <v>13</v>
      </c>
      <c r="Q1631" s="10" t="str">
        <f t="shared" si="126"/>
        <v>10-15</v>
      </c>
      <c r="R1631" s="6" t="s">
        <v>159</v>
      </c>
      <c r="S1631" s="6">
        <v>1</v>
      </c>
      <c r="T1631" t="s">
        <v>131</v>
      </c>
      <c r="U1631" t="s">
        <v>54</v>
      </c>
      <c r="V1631" t="s">
        <v>63</v>
      </c>
      <c r="W1631" t="s">
        <v>56</v>
      </c>
      <c r="X1631" s="6"/>
      <c r="Y1631" s="6" t="s">
        <v>57</v>
      </c>
      <c r="Z1631" s="6" t="s">
        <v>58</v>
      </c>
      <c r="AB1631" s="11">
        <v>5</v>
      </c>
      <c r="AJ1631" s="12">
        <f t="shared" si="127"/>
        <v>7.5</v>
      </c>
      <c r="AK1631" s="20">
        <f>(AJ1631-1.82)/1.15</f>
        <v>4.9391304347826086</v>
      </c>
      <c r="AL1631" s="13">
        <f t="shared" si="128"/>
        <v>5</v>
      </c>
      <c r="AM1631" s="14">
        <v>0.01</v>
      </c>
      <c r="AN1631" s="14">
        <v>3.2080000000000002</v>
      </c>
      <c r="AO1631" s="13">
        <f t="shared" si="125"/>
        <v>6.4149981129888589</v>
      </c>
      <c r="AQ1631" s="12">
        <f t="shared" si="129"/>
        <v>0.125</v>
      </c>
    </row>
    <row r="1632" spans="1:46" ht="12.75" customHeight="1" x14ac:dyDescent="0.2">
      <c r="A1632" s="6">
        <v>157</v>
      </c>
      <c r="B1632" s="6">
        <v>2</v>
      </c>
      <c r="C1632" s="7">
        <v>39874</v>
      </c>
      <c r="D1632" s="6" t="s">
        <v>151</v>
      </c>
      <c r="E1632" s="8" t="s">
        <v>309</v>
      </c>
      <c r="F1632" s="9" t="s">
        <v>310</v>
      </c>
      <c r="G1632" s="9" t="s">
        <v>154</v>
      </c>
      <c r="H1632" s="9" t="s">
        <v>226</v>
      </c>
      <c r="I1632" s="6" t="s">
        <v>100</v>
      </c>
      <c r="J1632" s="6">
        <v>2</v>
      </c>
      <c r="K1632" s="6">
        <v>3</v>
      </c>
      <c r="L1632" s="6" t="s">
        <v>50</v>
      </c>
      <c r="M1632" s="6" t="s">
        <v>177</v>
      </c>
      <c r="P1632" s="10">
        <v>13</v>
      </c>
      <c r="Q1632" s="10" t="str">
        <f t="shared" si="126"/>
        <v>10-15</v>
      </c>
      <c r="R1632" s="6" t="s">
        <v>159</v>
      </c>
      <c r="S1632" s="6">
        <v>2</v>
      </c>
      <c r="T1632" t="s">
        <v>141</v>
      </c>
      <c r="U1632" s="6" t="s">
        <v>72</v>
      </c>
      <c r="V1632" t="s">
        <v>138</v>
      </c>
      <c r="W1632" t="s">
        <v>56</v>
      </c>
      <c r="X1632" s="6"/>
      <c r="Y1632" s="6" t="s">
        <v>57</v>
      </c>
      <c r="Z1632" s="6" t="s">
        <v>58</v>
      </c>
      <c r="AD1632" s="11">
        <v>7</v>
      </c>
      <c r="AJ1632" s="12">
        <f t="shared" si="127"/>
        <v>25</v>
      </c>
      <c r="AL1632" s="13">
        <f t="shared" si="128"/>
        <v>7</v>
      </c>
      <c r="AM1632" s="14">
        <v>3.3700000000000001E-2</v>
      </c>
      <c r="AN1632" s="14">
        <v>2.9</v>
      </c>
      <c r="AO1632" s="13">
        <f t="shared" si="125"/>
        <v>381.64179165528623</v>
      </c>
      <c r="AQ1632" s="12">
        <f t="shared" si="129"/>
        <v>0.17499999999999999</v>
      </c>
    </row>
    <row r="1633" spans="1:43" ht="12.75" customHeight="1" x14ac:dyDescent="0.2">
      <c r="A1633" s="6">
        <v>157</v>
      </c>
      <c r="B1633" s="6">
        <v>2</v>
      </c>
      <c r="C1633" s="7">
        <v>39874</v>
      </c>
      <c r="D1633" s="6" t="s">
        <v>151</v>
      </c>
      <c r="E1633" s="8" t="s">
        <v>309</v>
      </c>
      <c r="F1633" s="9" t="s">
        <v>310</v>
      </c>
      <c r="G1633" s="9" t="s">
        <v>154</v>
      </c>
      <c r="H1633" s="9" t="s">
        <v>226</v>
      </c>
      <c r="I1633" s="6" t="s">
        <v>100</v>
      </c>
      <c r="J1633" s="6">
        <v>2</v>
      </c>
      <c r="K1633" s="6">
        <v>3</v>
      </c>
      <c r="L1633" s="6" t="s">
        <v>50</v>
      </c>
      <c r="M1633" s="6" t="s">
        <v>177</v>
      </c>
      <c r="P1633" s="10">
        <v>13</v>
      </c>
      <c r="Q1633" s="10" t="str">
        <f t="shared" si="126"/>
        <v>10-15</v>
      </c>
      <c r="R1633" s="6" t="s">
        <v>159</v>
      </c>
      <c r="S1633" s="6">
        <v>3</v>
      </c>
      <c r="T1633" t="s">
        <v>231</v>
      </c>
      <c r="U1633" t="s">
        <v>54</v>
      </c>
      <c r="V1633" t="s">
        <v>94</v>
      </c>
      <c r="W1633" t="s">
        <v>95</v>
      </c>
      <c r="X1633" s="6"/>
      <c r="Y1633" s="6" t="s">
        <v>57</v>
      </c>
      <c r="Z1633" s="6" t="s">
        <v>61</v>
      </c>
      <c r="AD1633" s="11">
        <v>11</v>
      </c>
      <c r="AJ1633" s="12">
        <f t="shared" si="127"/>
        <v>25</v>
      </c>
      <c r="AK1633">
        <f>0.812715*AJ1633</f>
        <v>20.317875000000001</v>
      </c>
      <c r="AL1633" s="13">
        <f t="shared" si="128"/>
        <v>11</v>
      </c>
      <c r="AM1633" s="14">
        <v>0.111</v>
      </c>
      <c r="AN1633" s="14">
        <v>2.72</v>
      </c>
      <c r="AO1633" s="13">
        <f t="shared" si="125"/>
        <v>704.23856252019641</v>
      </c>
      <c r="AQ1633" s="12">
        <f t="shared" si="129"/>
        <v>0.27500000000000002</v>
      </c>
    </row>
    <row r="1634" spans="1:43" ht="12.75" customHeight="1" x14ac:dyDescent="0.2">
      <c r="A1634" s="6">
        <v>157</v>
      </c>
      <c r="B1634" s="6">
        <v>2</v>
      </c>
      <c r="C1634" s="7">
        <v>39874</v>
      </c>
      <c r="D1634" s="6" t="s">
        <v>151</v>
      </c>
      <c r="E1634" s="8" t="s">
        <v>309</v>
      </c>
      <c r="F1634" s="9" t="s">
        <v>310</v>
      </c>
      <c r="G1634" s="9" t="s">
        <v>154</v>
      </c>
      <c r="H1634" s="9" t="s">
        <v>226</v>
      </c>
      <c r="I1634" s="6" t="s">
        <v>100</v>
      </c>
      <c r="J1634" s="6">
        <v>2</v>
      </c>
      <c r="K1634" s="6">
        <v>3</v>
      </c>
      <c r="L1634" s="6" t="s">
        <v>50</v>
      </c>
      <c r="M1634" s="6" t="s">
        <v>177</v>
      </c>
      <c r="P1634" s="10">
        <v>13</v>
      </c>
      <c r="Q1634" s="10" t="str">
        <f t="shared" si="126"/>
        <v>10-15</v>
      </c>
      <c r="R1634" s="6" t="s">
        <v>159</v>
      </c>
      <c r="S1634" s="6">
        <v>4</v>
      </c>
      <c r="T1634" t="s">
        <v>238</v>
      </c>
      <c r="U1634" s="6" t="s">
        <v>195</v>
      </c>
      <c r="V1634" s="16" t="s">
        <v>115</v>
      </c>
      <c r="W1634" s="16" t="s">
        <v>56</v>
      </c>
      <c r="X1634" s="6"/>
      <c r="Y1634" s="6" t="s">
        <v>57</v>
      </c>
      <c r="Z1634" s="6" t="s">
        <v>61</v>
      </c>
      <c r="AB1634" s="11">
        <v>50</v>
      </c>
      <c r="AJ1634" s="12">
        <f t="shared" si="127"/>
        <v>7.5</v>
      </c>
      <c r="AK1634" s="12">
        <f>AJ1634/1.099</f>
        <v>6.824385805277525</v>
      </c>
      <c r="AL1634" s="13">
        <f t="shared" si="128"/>
        <v>50</v>
      </c>
      <c r="AM1634" s="13">
        <v>0</v>
      </c>
      <c r="AN1634" s="13">
        <v>1.099</v>
      </c>
      <c r="AO1634" s="13">
        <f t="shared" si="125"/>
        <v>0</v>
      </c>
      <c r="AQ1634" s="12">
        <f t="shared" si="129"/>
        <v>1.25</v>
      </c>
    </row>
    <row r="1635" spans="1:43" ht="12.75" customHeight="1" x14ac:dyDescent="0.2">
      <c r="A1635" s="6">
        <v>157</v>
      </c>
      <c r="B1635" s="6">
        <v>2</v>
      </c>
      <c r="C1635" s="7">
        <v>39874</v>
      </c>
      <c r="D1635" s="6" t="s">
        <v>151</v>
      </c>
      <c r="E1635" s="8" t="s">
        <v>309</v>
      </c>
      <c r="F1635" s="9" t="s">
        <v>310</v>
      </c>
      <c r="G1635" s="9" t="s">
        <v>154</v>
      </c>
      <c r="H1635" s="9" t="s">
        <v>226</v>
      </c>
      <c r="I1635" s="6" t="s">
        <v>100</v>
      </c>
      <c r="J1635" s="6">
        <v>2</v>
      </c>
      <c r="K1635" s="6">
        <v>3</v>
      </c>
      <c r="L1635" s="6" t="s">
        <v>50</v>
      </c>
      <c r="M1635" s="6" t="s">
        <v>177</v>
      </c>
      <c r="P1635" s="10">
        <v>13</v>
      </c>
      <c r="Q1635" s="10" t="str">
        <f t="shared" si="126"/>
        <v>10-15</v>
      </c>
      <c r="R1635" s="6" t="s">
        <v>159</v>
      </c>
      <c r="S1635" s="6">
        <v>5</v>
      </c>
      <c r="T1635" t="s">
        <v>121</v>
      </c>
      <c r="U1635" t="s">
        <v>54</v>
      </c>
      <c r="V1635" t="s">
        <v>55</v>
      </c>
      <c r="W1635" t="s">
        <v>56</v>
      </c>
      <c r="X1635" s="6"/>
      <c r="Y1635" s="6" t="s">
        <v>57</v>
      </c>
      <c r="Z1635" s="6" t="s">
        <v>58</v>
      </c>
      <c r="AA1635" s="11">
        <v>2</v>
      </c>
      <c r="AC1635" s="11">
        <v>6</v>
      </c>
      <c r="AD1635" s="11">
        <v>6</v>
      </c>
      <c r="AJ1635" s="12">
        <f t="shared" si="127"/>
        <v>17.5</v>
      </c>
      <c r="AK1635">
        <f>AJ1635/1.08175</f>
        <v>16.177490177952393</v>
      </c>
      <c r="AL1635" s="13">
        <f t="shared" si="128"/>
        <v>14</v>
      </c>
      <c r="AM1635" s="14">
        <v>1.4500000000000001E-2</v>
      </c>
      <c r="AN1635" s="14">
        <v>3.0529999999999999</v>
      </c>
      <c r="AO1635" s="13">
        <f t="shared" si="125"/>
        <v>90.44054377324629</v>
      </c>
      <c r="AQ1635" s="12">
        <f t="shared" si="129"/>
        <v>0.35</v>
      </c>
    </row>
    <row r="1636" spans="1:43" ht="12.75" customHeight="1" x14ac:dyDescent="0.2">
      <c r="A1636" s="6">
        <v>157</v>
      </c>
      <c r="B1636" s="6">
        <v>2</v>
      </c>
      <c r="C1636" s="7">
        <v>39874</v>
      </c>
      <c r="D1636" s="6" t="s">
        <v>151</v>
      </c>
      <c r="E1636" s="8" t="s">
        <v>309</v>
      </c>
      <c r="F1636" s="9" t="s">
        <v>310</v>
      </c>
      <c r="G1636" s="9" t="s">
        <v>154</v>
      </c>
      <c r="H1636" s="9" t="s">
        <v>226</v>
      </c>
      <c r="I1636" s="6" t="s">
        <v>100</v>
      </c>
      <c r="J1636" s="6">
        <v>2</v>
      </c>
      <c r="K1636" s="6">
        <v>3</v>
      </c>
      <c r="L1636" s="6" t="s">
        <v>50</v>
      </c>
      <c r="M1636" s="6" t="s">
        <v>177</v>
      </c>
      <c r="P1636" s="10">
        <v>13</v>
      </c>
      <c r="Q1636" s="10" t="str">
        <f t="shared" si="126"/>
        <v>10-15</v>
      </c>
      <c r="R1636" s="6" t="s">
        <v>159</v>
      </c>
      <c r="S1636" s="6">
        <v>6</v>
      </c>
      <c r="T1636" t="s">
        <v>186</v>
      </c>
      <c r="U1636" t="s">
        <v>54</v>
      </c>
      <c r="V1636" t="s">
        <v>181</v>
      </c>
      <c r="W1636" t="s">
        <v>56</v>
      </c>
      <c r="X1636" s="6"/>
      <c r="Y1636" s="6" t="s">
        <v>57</v>
      </c>
      <c r="Z1636" s="6" t="s">
        <v>64</v>
      </c>
      <c r="AD1636" s="11">
        <v>7</v>
      </c>
      <c r="AJ1636" s="12">
        <f t="shared" si="127"/>
        <v>25</v>
      </c>
      <c r="AK1636" s="14">
        <f>AJ1636/1.15239</f>
        <v>21.694044550889888</v>
      </c>
      <c r="AL1636" s="13">
        <f t="shared" si="128"/>
        <v>7</v>
      </c>
      <c r="AM1636" s="14">
        <v>5.8999999999999999E-3</v>
      </c>
      <c r="AN1636" s="14">
        <v>3.3919999999999999</v>
      </c>
      <c r="AO1636" s="13">
        <f t="shared" si="125"/>
        <v>325.58509950248845</v>
      </c>
      <c r="AQ1636" s="12">
        <f t="shared" si="129"/>
        <v>0.17499999999999999</v>
      </c>
    </row>
    <row r="1637" spans="1:43" ht="12.75" customHeight="1" x14ac:dyDescent="0.2">
      <c r="A1637" s="6">
        <v>157</v>
      </c>
      <c r="B1637" s="6">
        <v>2</v>
      </c>
      <c r="C1637" s="7">
        <v>39874</v>
      </c>
      <c r="D1637" s="6" t="s">
        <v>151</v>
      </c>
      <c r="E1637" s="8" t="s">
        <v>309</v>
      </c>
      <c r="F1637" s="9" t="s">
        <v>310</v>
      </c>
      <c r="G1637" s="9" t="s">
        <v>154</v>
      </c>
      <c r="H1637" s="9" t="s">
        <v>226</v>
      </c>
      <c r="I1637" s="6" t="s">
        <v>100</v>
      </c>
      <c r="J1637" s="6">
        <v>2</v>
      </c>
      <c r="K1637" s="6">
        <v>3</v>
      </c>
      <c r="L1637" s="6" t="s">
        <v>50</v>
      </c>
      <c r="M1637" s="6" t="s">
        <v>177</v>
      </c>
      <c r="P1637" s="10">
        <v>13</v>
      </c>
      <c r="Q1637" s="10" t="str">
        <f t="shared" si="126"/>
        <v>10-15</v>
      </c>
      <c r="R1637" s="6" t="s">
        <v>159</v>
      </c>
      <c r="S1637" s="6">
        <v>7</v>
      </c>
      <c r="T1637" t="s">
        <v>62</v>
      </c>
      <c r="U1637" t="s">
        <v>54</v>
      </c>
      <c r="V1637" t="s">
        <v>63</v>
      </c>
      <c r="W1637" t="s">
        <v>56</v>
      </c>
      <c r="X1637" s="6"/>
      <c r="Y1637" s="6" t="s">
        <v>57</v>
      </c>
      <c r="Z1637" s="6" t="s">
        <v>64</v>
      </c>
      <c r="AC1637" s="11">
        <v>4</v>
      </c>
      <c r="AD1637" s="11">
        <v>12</v>
      </c>
      <c r="AJ1637" s="12">
        <f t="shared" si="127"/>
        <v>22.5</v>
      </c>
      <c r="AL1637" s="13">
        <f t="shared" si="128"/>
        <v>16</v>
      </c>
      <c r="AM1637" s="13">
        <v>1.32E-2</v>
      </c>
      <c r="AN1637" s="13">
        <v>3.4356</v>
      </c>
      <c r="AO1637" s="13">
        <f t="shared" si="125"/>
        <v>583.62272015641042</v>
      </c>
      <c r="AQ1637" s="12">
        <f t="shared" si="129"/>
        <v>0.4</v>
      </c>
    </row>
    <row r="1638" spans="1:43" ht="12.75" customHeight="1" x14ac:dyDescent="0.2">
      <c r="A1638" s="6">
        <v>157</v>
      </c>
      <c r="B1638" s="6">
        <v>2</v>
      </c>
      <c r="C1638" s="7">
        <v>39874</v>
      </c>
      <c r="D1638" s="6" t="s">
        <v>151</v>
      </c>
      <c r="E1638" s="8" t="s">
        <v>309</v>
      </c>
      <c r="F1638" s="9" t="s">
        <v>310</v>
      </c>
      <c r="G1638" s="9" t="s">
        <v>154</v>
      </c>
      <c r="H1638" s="9" t="s">
        <v>226</v>
      </c>
      <c r="I1638" s="6" t="s">
        <v>100</v>
      </c>
      <c r="J1638" s="6">
        <v>2</v>
      </c>
      <c r="K1638" s="6">
        <v>3</v>
      </c>
      <c r="L1638" s="6" t="s">
        <v>50</v>
      </c>
      <c r="M1638" s="6" t="s">
        <v>177</v>
      </c>
      <c r="P1638" s="10">
        <v>13</v>
      </c>
      <c r="Q1638" s="10" t="str">
        <f t="shared" si="126"/>
        <v>10-15</v>
      </c>
      <c r="R1638" s="6" t="s">
        <v>159</v>
      </c>
      <c r="S1638" s="6">
        <v>8</v>
      </c>
      <c r="T1638" t="s">
        <v>140</v>
      </c>
      <c r="U1638" t="s">
        <v>66</v>
      </c>
      <c r="V1638" t="s">
        <v>119</v>
      </c>
      <c r="W1638" t="s">
        <v>56</v>
      </c>
      <c r="X1638" s="6"/>
      <c r="Y1638" s="6" t="s">
        <v>57</v>
      </c>
      <c r="Z1638" s="6" t="s">
        <v>61</v>
      </c>
      <c r="AC1638" s="11">
        <v>2</v>
      </c>
      <c r="AD1638" s="11">
        <v>5</v>
      </c>
      <c r="AJ1638" s="12">
        <f t="shared" si="127"/>
        <v>22.142857142857142</v>
      </c>
      <c r="AK1638" s="14">
        <f>AJ1638/1.03416</f>
        <v>21.411442274751629</v>
      </c>
      <c r="AL1638" s="13">
        <f t="shared" si="128"/>
        <v>7</v>
      </c>
      <c r="AM1638" s="14">
        <v>2.2499999999999999E-2</v>
      </c>
      <c r="AN1638" s="14">
        <v>3</v>
      </c>
      <c r="AO1638" s="13">
        <f t="shared" ref="AO1638:AO1701" si="130">AM1638*(AJ1638^AN1638)</f>
        <v>244.27751457725944</v>
      </c>
      <c r="AQ1638" s="12">
        <f t="shared" si="129"/>
        <v>0.17499999999999999</v>
      </c>
    </row>
    <row r="1639" spans="1:43" ht="12.75" customHeight="1" x14ac:dyDescent="0.2">
      <c r="A1639" s="6">
        <v>157</v>
      </c>
      <c r="B1639" s="6">
        <v>2</v>
      </c>
      <c r="C1639" s="7">
        <v>39874</v>
      </c>
      <c r="D1639" s="6" t="s">
        <v>151</v>
      </c>
      <c r="E1639" s="8" t="s">
        <v>309</v>
      </c>
      <c r="F1639" s="9" t="s">
        <v>310</v>
      </c>
      <c r="G1639" s="9" t="s">
        <v>154</v>
      </c>
      <c r="H1639" s="9" t="s">
        <v>226</v>
      </c>
      <c r="I1639" s="6" t="s">
        <v>100</v>
      </c>
      <c r="J1639" s="6">
        <v>2</v>
      </c>
      <c r="K1639" s="6">
        <v>3</v>
      </c>
      <c r="L1639" s="6" t="s">
        <v>50</v>
      </c>
      <c r="M1639" s="6" t="s">
        <v>177</v>
      </c>
      <c r="P1639" s="10">
        <v>13</v>
      </c>
      <c r="Q1639" s="10" t="str">
        <f t="shared" si="126"/>
        <v>10-15</v>
      </c>
      <c r="R1639" s="6" t="s">
        <v>159</v>
      </c>
      <c r="S1639" s="6">
        <v>9</v>
      </c>
      <c r="T1639" s="20" t="s">
        <v>178</v>
      </c>
      <c r="U1639" s="16" t="s">
        <v>75</v>
      </c>
      <c r="V1639" t="s">
        <v>163</v>
      </c>
      <c r="W1639" t="s">
        <v>56</v>
      </c>
      <c r="X1639" s="6"/>
      <c r="Y1639" s="6" t="s">
        <v>57</v>
      </c>
      <c r="Z1639" s="6" t="s">
        <v>61</v>
      </c>
      <c r="AC1639" s="11">
        <v>3</v>
      </c>
      <c r="AJ1639" s="12">
        <f t="shared" si="127"/>
        <v>15</v>
      </c>
      <c r="AL1639" s="13">
        <f t="shared" si="128"/>
        <v>3</v>
      </c>
      <c r="AM1639" s="14">
        <v>2.2700000000000001E-2</v>
      </c>
      <c r="AN1639" s="14">
        <v>3.12</v>
      </c>
      <c r="AO1639" s="13">
        <f t="shared" si="130"/>
        <v>106.03044532761471</v>
      </c>
      <c r="AP1639" s="13">
        <f>AO1639*AL1639</f>
        <v>318.09133598284416</v>
      </c>
      <c r="AQ1639" s="12">
        <f t="shared" si="129"/>
        <v>7.4999999999999997E-2</v>
      </c>
    </row>
    <row r="1640" spans="1:43" ht="12.75" customHeight="1" x14ac:dyDescent="0.2">
      <c r="A1640" s="6">
        <v>157</v>
      </c>
      <c r="B1640" s="6">
        <v>2</v>
      </c>
      <c r="C1640" s="7">
        <v>39874</v>
      </c>
      <c r="D1640" s="6" t="s">
        <v>151</v>
      </c>
      <c r="E1640" s="8" t="s">
        <v>309</v>
      </c>
      <c r="F1640" s="9" t="s">
        <v>310</v>
      </c>
      <c r="G1640" s="9" t="s">
        <v>154</v>
      </c>
      <c r="H1640" s="9" t="s">
        <v>226</v>
      </c>
      <c r="I1640" s="6" t="s">
        <v>100</v>
      </c>
      <c r="J1640" s="6">
        <v>2</v>
      </c>
      <c r="K1640" s="6">
        <v>3</v>
      </c>
      <c r="L1640" s="6" t="s">
        <v>50</v>
      </c>
      <c r="M1640" s="6" t="s">
        <v>177</v>
      </c>
      <c r="P1640" s="10">
        <v>13</v>
      </c>
      <c r="Q1640" s="10" t="str">
        <f t="shared" si="126"/>
        <v>10-15</v>
      </c>
      <c r="R1640" s="6" t="s">
        <v>159</v>
      </c>
      <c r="S1640" s="6">
        <v>10</v>
      </c>
      <c r="T1640" t="s">
        <v>212</v>
      </c>
      <c r="U1640" s="6" t="s">
        <v>72</v>
      </c>
      <c r="V1640" t="s">
        <v>138</v>
      </c>
      <c r="W1640" t="s">
        <v>56</v>
      </c>
      <c r="X1640" s="6"/>
      <c r="Y1640" s="6" t="s">
        <v>57</v>
      </c>
      <c r="Z1640" s="6" t="s">
        <v>58</v>
      </c>
      <c r="AD1640" s="11">
        <v>1</v>
      </c>
      <c r="AJ1640" s="12">
        <f t="shared" si="127"/>
        <v>25</v>
      </c>
      <c r="AL1640" s="13">
        <f t="shared" si="128"/>
        <v>1</v>
      </c>
      <c r="AM1640" s="14">
        <v>4.2799999999999998E-2</v>
      </c>
      <c r="AN1640" s="14">
        <v>2.8580000000000001</v>
      </c>
      <c r="AO1640" s="13">
        <f t="shared" si="130"/>
        <v>423.40532317837847</v>
      </c>
      <c r="AQ1640" s="12">
        <f t="shared" si="129"/>
        <v>2.5000000000000001E-2</v>
      </c>
    </row>
    <row r="1641" spans="1:43" ht="12.75" customHeight="1" x14ac:dyDescent="0.2">
      <c r="A1641" s="6">
        <v>157</v>
      </c>
      <c r="B1641" s="6">
        <v>2</v>
      </c>
      <c r="C1641" s="7">
        <v>39874</v>
      </c>
      <c r="D1641" s="6" t="s">
        <v>151</v>
      </c>
      <c r="E1641" s="8" t="s">
        <v>309</v>
      </c>
      <c r="F1641" s="9" t="s">
        <v>310</v>
      </c>
      <c r="G1641" s="9" t="s">
        <v>154</v>
      </c>
      <c r="H1641" s="9" t="s">
        <v>226</v>
      </c>
      <c r="I1641" s="6" t="s">
        <v>100</v>
      </c>
      <c r="J1641" s="6">
        <v>2</v>
      </c>
      <c r="K1641" s="6">
        <v>3</v>
      </c>
      <c r="L1641" s="6" t="s">
        <v>50</v>
      </c>
      <c r="M1641" s="6" t="s">
        <v>177</v>
      </c>
      <c r="P1641" s="10">
        <v>13</v>
      </c>
      <c r="Q1641" s="10" t="str">
        <f t="shared" si="126"/>
        <v>10-15</v>
      </c>
      <c r="R1641" s="6" t="s">
        <v>159</v>
      </c>
      <c r="S1641" s="6">
        <v>11</v>
      </c>
      <c r="T1641" s="16" t="s">
        <v>160</v>
      </c>
      <c r="U1641" t="s">
        <v>54</v>
      </c>
      <c r="V1641" s="16" t="s">
        <v>63</v>
      </c>
      <c r="W1641" s="16" t="s">
        <v>56</v>
      </c>
      <c r="X1641" s="6"/>
      <c r="Y1641" s="6" t="s">
        <v>57</v>
      </c>
      <c r="Z1641" s="6" t="s">
        <v>58</v>
      </c>
      <c r="AD1641" s="11">
        <v>1</v>
      </c>
      <c r="AJ1641" s="12">
        <f t="shared" si="127"/>
        <v>25</v>
      </c>
      <c r="AK1641" s="14">
        <f>AJ1641/1.11359</f>
        <v>22.449914241327598</v>
      </c>
      <c r="AL1641" s="13">
        <f t="shared" si="128"/>
        <v>1</v>
      </c>
      <c r="AM1641" s="14">
        <v>1.4800000000000001E-2</v>
      </c>
      <c r="AN1641" s="14">
        <v>3.1669999999999998</v>
      </c>
      <c r="AO1641" s="13">
        <f t="shared" si="130"/>
        <v>395.8564474704969</v>
      </c>
      <c r="AQ1641" s="12">
        <f t="shared" si="129"/>
        <v>2.5000000000000001E-2</v>
      </c>
    </row>
    <row r="1642" spans="1:43" ht="12.75" customHeight="1" x14ac:dyDescent="0.2">
      <c r="A1642" s="6">
        <v>157</v>
      </c>
      <c r="B1642" s="6">
        <v>2</v>
      </c>
      <c r="C1642" s="7">
        <v>39874</v>
      </c>
      <c r="D1642" s="6" t="s">
        <v>151</v>
      </c>
      <c r="E1642" s="8" t="s">
        <v>309</v>
      </c>
      <c r="F1642" s="9" t="s">
        <v>310</v>
      </c>
      <c r="G1642" s="9" t="s">
        <v>154</v>
      </c>
      <c r="H1642" s="9" t="s">
        <v>226</v>
      </c>
      <c r="I1642" s="6" t="s">
        <v>100</v>
      </c>
      <c r="J1642" s="6">
        <v>2</v>
      </c>
      <c r="K1642" s="6">
        <v>3</v>
      </c>
      <c r="L1642" s="6" t="s">
        <v>50</v>
      </c>
      <c r="M1642" s="6" t="s">
        <v>177</v>
      </c>
      <c r="P1642" s="10">
        <v>13</v>
      </c>
      <c r="Q1642" s="10" t="str">
        <f t="shared" si="126"/>
        <v>10-15</v>
      </c>
      <c r="R1642" s="6" t="s">
        <v>159</v>
      </c>
      <c r="S1642" s="6">
        <v>12</v>
      </c>
      <c r="T1642" s="16" t="s">
        <v>191</v>
      </c>
      <c r="U1642" s="6" t="s">
        <v>54</v>
      </c>
      <c r="V1642" s="6" t="s">
        <v>181</v>
      </c>
      <c r="W1642" s="6" t="s">
        <v>56</v>
      </c>
      <c r="X1642" s="6"/>
      <c r="Y1642" s="6" t="s">
        <v>57</v>
      </c>
      <c r="Z1642" s="6" t="s">
        <v>64</v>
      </c>
      <c r="AC1642" s="11">
        <v>1</v>
      </c>
      <c r="AJ1642" s="12">
        <f t="shared" si="127"/>
        <v>15</v>
      </c>
      <c r="AK1642">
        <f>AJ1642/1.6483</f>
        <v>9.10028514226779</v>
      </c>
      <c r="AL1642" s="13">
        <f t="shared" si="128"/>
        <v>1</v>
      </c>
      <c r="AM1642" s="14">
        <v>1.9900000000000001E-2</v>
      </c>
      <c r="AN1642" s="14">
        <v>2.9929999999999999</v>
      </c>
      <c r="AO1642" s="13">
        <f t="shared" si="130"/>
        <v>65.901335354373686</v>
      </c>
      <c r="AQ1642" s="12">
        <f t="shared" si="129"/>
        <v>2.5000000000000001E-2</v>
      </c>
    </row>
    <row r="1643" spans="1:43" ht="12.75" customHeight="1" x14ac:dyDescent="0.2">
      <c r="A1643" s="6">
        <v>157</v>
      </c>
      <c r="B1643" s="6">
        <v>2</v>
      </c>
      <c r="C1643" s="7">
        <v>39874</v>
      </c>
      <c r="D1643" s="6" t="s">
        <v>151</v>
      </c>
      <c r="E1643" s="8" t="s">
        <v>309</v>
      </c>
      <c r="F1643" s="9" t="s">
        <v>310</v>
      </c>
      <c r="G1643" s="9" t="s">
        <v>154</v>
      </c>
      <c r="H1643" s="9" t="s">
        <v>226</v>
      </c>
      <c r="I1643" s="6" t="s">
        <v>100</v>
      </c>
      <c r="J1643" s="6">
        <v>2</v>
      </c>
      <c r="K1643" s="6">
        <v>3</v>
      </c>
      <c r="L1643" s="6" t="s">
        <v>50</v>
      </c>
      <c r="M1643" s="6" t="s">
        <v>177</v>
      </c>
      <c r="P1643" s="10">
        <v>13</v>
      </c>
      <c r="Q1643" s="10" t="str">
        <f t="shared" si="126"/>
        <v>10-15</v>
      </c>
      <c r="R1643" s="6" t="s">
        <v>159</v>
      </c>
      <c r="S1643" s="6">
        <v>13</v>
      </c>
      <c r="T1643" t="s">
        <v>194</v>
      </c>
      <c r="U1643" t="s">
        <v>195</v>
      </c>
      <c r="V1643" t="s">
        <v>163</v>
      </c>
      <c r="W1643" t="s">
        <v>56</v>
      </c>
      <c r="X1643" s="6"/>
      <c r="Y1643" s="6" t="s">
        <v>57</v>
      </c>
      <c r="Z1643" s="6" t="s">
        <v>61</v>
      </c>
      <c r="AB1643" s="11">
        <v>2</v>
      </c>
      <c r="AJ1643" s="12">
        <f t="shared" si="127"/>
        <v>7.5</v>
      </c>
      <c r="AL1643" s="13">
        <f t="shared" si="128"/>
        <v>2</v>
      </c>
      <c r="AM1643" s="14">
        <v>2.0199999999999999E-2</v>
      </c>
      <c r="AN1643" s="14">
        <v>2.9594999999999998</v>
      </c>
      <c r="AO1643" s="13">
        <f t="shared" si="130"/>
        <v>7.8540774295436098</v>
      </c>
      <c r="AQ1643" s="12">
        <f t="shared" si="129"/>
        <v>0.05</v>
      </c>
    </row>
    <row r="1644" spans="1:43" ht="12.75" customHeight="1" x14ac:dyDescent="0.2">
      <c r="A1644" s="6">
        <v>157</v>
      </c>
      <c r="B1644" s="6">
        <v>2</v>
      </c>
      <c r="C1644" s="7">
        <v>39874</v>
      </c>
      <c r="D1644" s="6" t="s">
        <v>151</v>
      </c>
      <c r="E1644" s="8" t="s">
        <v>309</v>
      </c>
      <c r="F1644" s="9" t="s">
        <v>310</v>
      </c>
      <c r="G1644" s="9" t="s">
        <v>154</v>
      </c>
      <c r="H1644" s="9" t="s">
        <v>226</v>
      </c>
      <c r="I1644" s="6" t="s">
        <v>100</v>
      </c>
      <c r="J1644" s="6">
        <v>2</v>
      </c>
      <c r="K1644" s="6">
        <v>3</v>
      </c>
      <c r="L1644" s="6" t="s">
        <v>50</v>
      </c>
      <c r="M1644" s="6" t="s">
        <v>177</v>
      </c>
      <c r="P1644" s="10">
        <v>13</v>
      </c>
      <c r="Q1644" s="10" t="str">
        <f t="shared" si="126"/>
        <v>10-15</v>
      </c>
      <c r="R1644" s="6" t="s">
        <v>159</v>
      </c>
      <c r="S1644" s="6">
        <v>14</v>
      </c>
      <c r="T1644" t="s">
        <v>164</v>
      </c>
      <c r="U1644" t="s">
        <v>162</v>
      </c>
      <c r="V1644" t="s">
        <v>163</v>
      </c>
      <c r="W1644" t="s">
        <v>56</v>
      </c>
      <c r="X1644" s="6"/>
      <c r="Y1644" s="10" t="s">
        <v>57</v>
      </c>
      <c r="Z1644" s="10" t="s">
        <v>61</v>
      </c>
      <c r="AB1644" s="11">
        <v>1</v>
      </c>
      <c r="AJ1644" s="12">
        <f t="shared" si="127"/>
        <v>7.5</v>
      </c>
      <c r="AL1644" s="13">
        <f t="shared" si="128"/>
        <v>1</v>
      </c>
      <c r="AM1644" s="14">
        <v>1.5599999999999999E-2</v>
      </c>
      <c r="AN1644" s="14">
        <v>3.13</v>
      </c>
      <c r="AO1644" s="13">
        <f t="shared" si="130"/>
        <v>8.551973624371902</v>
      </c>
      <c r="AQ1644" s="12">
        <f t="shared" si="129"/>
        <v>2.5000000000000001E-2</v>
      </c>
    </row>
    <row r="1645" spans="1:43" ht="12.75" customHeight="1" x14ac:dyDescent="0.2">
      <c r="A1645" s="6">
        <v>157</v>
      </c>
      <c r="B1645" s="6">
        <v>2</v>
      </c>
      <c r="C1645" s="7">
        <v>39874</v>
      </c>
      <c r="D1645" s="6" t="s">
        <v>151</v>
      </c>
      <c r="E1645" s="8" t="s">
        <v>309</v>
      </c>
      <c r="F1645" s="9" t="s">
        <v>310</v>
      </c>
      <c r="G1645" s="9" t="s">
        <v>154</v>
      </c>
      <c r="H1645" s="9" t="s">
        <v>226</v>
      </c>
      <c r="I1645" s="6" t="s">
        <v>100</v>
      </c>
      <c r="J1645" s="6">
        <v>2</v>
      </c>
      <c r="K1645" s="6">
        <v>3</v>
      </c>
      <c r="L1645" s="6" t="s">
        <v>50</v>
      </c>
      <c r="M1645" s="6" t="s">
        <v>177</v>
      </c>
      <c r="P1645" s="10">
        <v>13</v>
      </c>
      <c r="Q1645" s="10" t="str">
        <f t="shared" si="126"/>
        <v>10-15</v>
      </c>
      <c r="R1645" s="6" t="s">
        <v>159</v>
      </c>
      <c r="S1645" s="6">
        <v>15</v>
      </c>
      <c r="T1645" t="s">
        <v>53</v>
      </c>
      <c r="U1645" t="s">
        <v>54</v>
      </c>
      <c r="V1645" t="s">
        <v>55</v>
      </c>
      <c r="W1645" t="s">
        <v>56</v>
      </c>
      <c r="X1645" s="6"/>
      <c r="Y1645" s="6" t="s">
        <v>57</v>
      </c>
      <c r="Z1645" s="6" t="s">
        <v>58</v>
      </c>
      <c r="AA1645" s="11">
        <v>1</v>
      </c>
      <c r="AB1645" s="11">
        <v>2</v>
      </c>
      <c r="AJ1645" s="12">
        <f t="shared" si="127"/>
        <v>5.833333333333333</v>
      </c>
      <c r="AL1645" s="13">
        <f t="shared" si="128"/>
        <v>3</v>
      </c>
      <c r="AM1645" s="14">
        <v>9.2999999999999992E-3</v>
      </c>
      <c r="AN1645" s="14">
        <v>3.07</v>
      </c>
      <c r="AO1645" s="13">
        <f t="shared" si="130"/>
        <v>2.0885626443782837</v>
      </c>
      <c r="AQ1645" s="12">
        <f t="shared" si="129"/>
        <v>7.4999999999999997E-2</v>
      </c>
    </row>
    <row r="1646" spans="1:43" ht="12.75" customHeight="1" x14ac:dyDescent="0.2">
      <c r="A1646" s="6">
        <v>157</v>
      </c>
      <c r="B1646" s="6">
        <v>2</v>
      </c>
      <c r="C1646" s="7">
        <v>39874</v>
      </c>
      <c r="D1646" s="6" t="s">
        <v>151</v>
      </c>
      <c r="E1646" s="8" t="s">
        <v>309</v>
      </c>
      <c r="F1646" s="9" t="s">
        <v>310</v>
      </c>
      <c r="G1646" s="9" t="s">
        <v>154</v>
      </c>
      <c r="H1646" s="9" t="s">
        <v>226</v>
      </c>
      <c r="I1646" s="6" t="s">
        <v>100</v>
      </c>
      <c r="J1646" s="6">
        <v>2</v>
      </c>
      <c r="K1646" s="6">
        <v>3</v>
      </c>
      <c r="L1646" s="6" t="s">
        <v>50</v>
      </c>
      <c r="M1646" s="6" t="s">
        <v>177</v>
      </c>
      <c r="P1646" s="10">
        <v>13</v>
      </c>
      <c r="Q1646" s="10" t="str">
        <f t="shared" si="126"/>
        <v>10-15</v>
      </c>
      <c r="R1646" s="6" t="s">
        <v>159</v>
      </c>
      <c r="S1646" s="6">
        <v>16</v>
      </c>
      <c r="T1646" t="s">
        <v>130</v>
      </c>
      <c r="U1646" t="s">
        <v>69</v>
      </c>
      <c r="V1646" t="s">
        <v>70</v>
      </c>
      <c r="W1646" t="s">
        <v>56</v>
      </c>
      <c r="X1646" s="6"/>
      <c r="Y1646" s="10" t="s">
        <v>57</v>
      </c>
      <c r="Z1646" s="10" t="s">
        <v>61</v>
      </c>
      <c r="AB1646" s="11">
        <v>6</v>
      </c>
      <c r="AJ1646" s="12">
        <f t="shared" si="127"/>
        <v>7.5</v>
      </c>
      <c r="AL1646" s="13">
        <f t="shared" si="128"/>
        <v>6</v>
      </c>
      <c r="AM1646" s="14">
        <v>1.9400000000000001E-2</v>
      </c>
      <c r="AN1646" s="14">
        <v>2.8527999999999998</v>
      </c>
      <c r="AO1646" s="13">
        <f t="shared" si="130"/>
        <v>6.0838220437352977</v>
      </c>
      <c r="AQ1646" s="12">
        <f t="shared" si="129"/>
        <v>0.15</v>
      </c>
    </row>
    <row r="1647" spans="1:43" ht="12.75" customHeight="1" x14ac:dyDescent="0.2">
      <c r="A1647" s="6">
        <v>157</v>
      </c>
      <c r="B1647" s="6">
        <v>2</v>
      </c>
      <c r="C1647" s="7">
        <v>39874</v>
      </c>
      <c r="D1647" s="6" t="s">
        <v>151</v>
      </c>
      <c r="E1647" s="8" t="s">
        <v>309</v>
      </c>
      <c r="F1647" s="9" t="s">
        <v>310</v>
      </c>
      <c r="G1647" s="9" t="s">
        <v>154</v>
      </c>
      <c r="H1647" s="9" t="s">
        <v>226</v>
      </c>
      <c r="I1647" s="6" t="s">
        <v>100</v>
      </c>
      <c r="J1647" s="6">
        <v>2</v>
      </c>
      <c r="K1647" s="6">
        <v>3</v>
      </c>
      <c r="L1647" s="6" t="s">
        <v>50</v>
      </c>
      <c r="M1647" s="6" t="s">
        <v>177</v>
      </c>
      <c r="P1647" s="10">
        <v>13</v>
      </c>
      <c r="Q1647" s="10" t="str">
        <f t="shared" si="126"/>
        <v>10-15</v>
      </c>
      <c r="R1647" s="6" t="s">
        <v>159</v>
      </c>
      <c r="S1647" s="6">
        <v>17</v>
      </c>
      <c r="T1647" t="s">
        <v>198</v>
      </c>
      <c r="U1647" t="s">
        <v>69</v>
      </c>
      <c r="V1647" t="s">
        <v>60</v>
      </c>
      <c r="W1647" t="s">
        <v>56</v>
      </c>
      <c r="X1647" s="6"/>
      <c r="Y1647" s="10" t="s">
        <v>57</v>
      </c>
      <c r="Z1647" s="10" t="s">
        <v>61</v>
      </c>
      <c r="AC1647" s="11">
        <v>2</v>
      </c>
      <c r="AJ1647" s="12">
        <f t="shared" si="127"/>
        <v>15</v>
      </c>
      <c r="AL1647" s="13">
        <f t="shared" si="128"/>
        <v>2</v>
      </c>
      <c r="AM1647" s="14">
        <v>1.0500000000000001E-2</v>
      </c>
      <c r="AN1647" s="14">
        <v>3.0070000000000001</v>
      </c>
      <c r="AO1647" s="13">
        <f t="shared" si="130"/>
        <v>36.115673240178793</v>
      </c>
      <c r="AQ1647" s="12">
        <f t="shared" si="129"/>
        <v>0.05</v>
      </c>
    </row>
    <row r="1648" spans="1:43" ht="12.75" customHeight="1" x14ac:dyDescent="0.2">
      <c r="A1648" s="6">
        <v>157</v>
      </c>
      <c r="B1648" s="6">
        <v>2</v>
      </c>
      <c r="C1648" s="7">
        <v>39874</v>
      </c>
      <c r="D1648" s="6" t="s">
        <v>151</v>
      </c>
      <c r="E1648" s="8" t="s">
        <v>309</v>
      </c>
      <c r="F1648" s="9" t="s">
        <v>310</v>
      </c>
      <c r="G1648" s="9" t="s">
        <v>154</v>
      </c>
      <c r="H1648" s="9" t="s">
        <v>226</v>
      </c>
      <c r="I1648" s="6" t="s">
        <v>100</v>
      </c>
      <c r="J1648" s="6">
        <v>2</v>
      </c>
      <c r="K1648" s="6">
        <v>3</v>
      </c>
      <c r="L1648" s="6" t="s">
        <v>50</v>
      </c>
      <c r="M1648" s="6" t="s">
        <v>177</v>
      </c>
      <c r="P1648" s="10">
        <v>13</v>
      </c>
      <c r="Q1648" s="10" t="str">
        <f t="shared" si="126"/>
        <v>10-15</v>
      </c>
      <c r="R1648" s="6" t="s">
        <v>159</v>
      </c>
      <c r="S1648" s="6">
        <v>18</v>
      </c>
      <c r="T1648" t="s">
        <v>312</v>
      </c>
      <c r="U1648" t="s">
        <v>54</v>
      </c>
      <c r="V1648" t="s">
        <v>313</v>
      </c>
      <c r="W1648" t="s">
        <v>56</v>
      </c>
      <c r="X1648" s="6"/>
      <c r="Y1648" s="6" t="s">
        <v>57</v>
      </c>
      <c r="Z1648" s="6" t="s">
        <v>61</v>
      </c>
      <c r="AB1648" s="11">
        <v>1</v>
      </c>
      <c r="AJ1648" s="12">
        <f t="shared" si="127"/>
        <v>7.5</v>
      </c>
      <c r="AL1648" s="13">
        <f t="shared" si="128"/>
        <v>1</v>
      </c>
      <c r="AM1648" s="21">
        <v>2.5999999999999999E-3</v>
      </c>
      <c r="AN1648" s="21">
        <v>3.427</v>
      </c>
      <c r="AO1648" s="13">
        <f t="shared" si="130"/>
        <v>2.593034515359999</v>
      </c>
      <c r="AQ1648" s="12">
        <f t="shared" si="129"/>
        <v>2.5000000000000001E-2</v>
      </c>
    </row>
    <row r="1649" spans="1:45" ht="12.75" customHeight="1" x14ac:dyDescent="0.2">
      <c r="A1649" s="6">
        <v>157</v>
      </c>
      <c r="B1649" s="6">
        <v>2</v>
      </c>
      <c r="C1649" s="7">
        <v>39874</v>
      </c>
      <c r="D1649" s="6" t="s">
        <v>151</v>
      </c>
      <c r="E1649" s="8" t="s">
        <v>309</v>
      </c>
      <c r="F1649" s="9" t="s">
        <v>310</v>
      </c>
      <c r="G1649" s="9" t="s">
        <v>154</v>
      </c>
      <c r="H1649" s="9" t="s">
        <v>226</v>
      </c>
      <c r="I1649" s="6" t="s">
        <v>100</v>
      </c>
      <c r="J1649" s="6">
        <v>2</v>
      </c>
      <c r="K1649" s="6">
        <v>3</v>
      </c>
      <c r="L1649" s="6" t="s">
        <v>50</v>
      </c>
      <c r="M1649" s="6" t="s">
        <v>177</v>
      </c>
      <c r="P1649" s="10">
        <v>13</v>
      </c>
      <c r="Q1649" s="10" t="str">
        <f t="shared" si="126"/>
        <v>10-15</v>
      </c>
      <c r="R1649" s="6" t="s">
        <v>159</v>
      </c>
      <c r="S1649" s="6">
        <v>19</v>
      </c>
      <c r="T1649" t="s">
        <v>78</v>
      </c>
      <c r="U1649" s="16" t="s">
        <v>75</v>
      </c>
      <c r="V1649" t="s">
        <v>79</v>
      </c>
      <c r="W1649" t="s">
        <v>56</v>
      </c>
      <c r="X1649" s="6"/>
      <c r="Y1649" s="10" t="s">
        <v>57</v>
      </c>
      <c r="Z1649" s="10" t="s">
        <v>61</v>
      </c>
      <c r="AA1649" s="11">
        <v>1</v>
      </c>
      <c r="AJ1649" s="12">
        <f t="shared" si="127"/>
        <v>2.5</v>
      </c>
      <c r="AL1649" s="13">
        <f t="shared" si="128"/>
        <v>1</v>
      </c>
      <c r="AM1649" s="14">
        <v>1.09E-2</v>
      </c>
      <c r="AN1649" s="14">
        <v>3.0249000000000001</v>
      </c>
      <c r="AO1649" s="13">
        <f t="shared" si="130"/>
        <v>0.17424295598865394</v>
      </c>
      <c r="AQ1649" s="12">
        <f t="shared" si="129"/>
        <v>2.5000000000000001E-2</v>
      </c>
    </row>
    <row r="1650" spans="1:45" ht="12.75" customHeight="1" x14ac:dyDescent="0.2">
      <c r="A1650" s="6">
        <v>158</v>
      </c>
      <c r="B1650" s="6">
        <v>2</v>
      </c>
      <c r="C1650" s="7">
        <v>39874</v>
      </c>
      <c r="D1650" s="6" t="s">
        <v>151</v>
      </c>
      <c r="E1650" s="8" t="s">
        <v>309</v>
      </c>
      <c r="F1650" s="9" t="s">
        <v>310</v>
      </c>
      <c r="G1650" s="9" t="s">
        <v>154</v>
      </c>
      <c r="H1650" s="9" t="s">
        <v>226</v>
      </c>
      <c r="I1650" s="6" t="s">
        <v>100</v>
      </c>
      <c r="J1650" s="6">
        <v>2</v>
      </c>
      <c r="K1650" s="6">
        <v>4</v>
      </c>
      <c r="L1650" s="6" t="s">
        <v>50</v>
      </c>
      <c r="M1650" s="6" t="s">
        <v>177</v>
      </c>
      <c r="N1650" s="6"/>
      <c r="O1650" s="6" t="s">
        <v>237</v>
      </c>
      <c r="P1650" s="10">
        <v>13</v>
      </c>
      <c r="Q1650" s="10" t="str">
        <f t="shared" si="126"/>
        <v>10-15</v>
      </c>
      <c r="R1650" s="6" t="s">
        <v>102</v>
      </c>
      <c r="S1650" s="6">
        <v>1</v>
      </c>
      <c r="T1650" t="s">
        <v>182</v>
      </c>
      <c r="U1650" t="s">
        <v>54</v>
      </c>
      <c r="V1650" t="s">
        <v>181</v>
      </c>
      <c r="W1650" t="s">
        <v>56</v>
      </c>
      <c r="X1650" s="6"/>
      <c r="Y1650" s="10" t="s">
        <v>57</v>
      </c>
      <c r="Z1650" s="10" t="s">
        <v>58</v>
      </c>
      <c r="AA1650" s="11">
        <v>25</v>
      </c>
      <c r="AJ1650" s="12">
        <f t="shared" si="127"/>
        <v>2.5</v>
      </c>
      <c r="AK1650" s="12">
        <f>0.946*AJ1650</f>
        <v>2.3649999999999998</v>
      </c>
      <c r="AL1650" s="13">
        <f t="shared" si="128"/>
        <v>25</v>
      </c>
      <c r="AM1650" s="13">
        <v>0</v>
      </c>
      <c r="AN1650" s="13">
        <v>0.94599999999999995</v>
      </c>
      <c r="AO1650" s="13">
        <f t="shared" si="130"/>
        <v>0</v>
      </c>
      <c r="AQ1650" s="12">
        <f t="shared" si="129"/>
        <v>0.625</v>
      </c>
      <c r="AS1650" s="12" t="s">
        <v>314</v>
      </c>
    </row>
    <row r="1651" spans="1:45" ht="12.75" customHeight="1" x14ac:dyDescent="0.2">
      <c r="A1651" s="6">
        <v>158</v>
      </c>
      <c r="B1651" s="6">
        <v>2</v>
      </c>
      <c r="C1651" s="7">
        <v>39874</v>
      </c>
      <c r="D1651" s="6" t="s">
        <v>151</v>
      </c>
      <c r="E1651" s="8" t="s">
        <v>309</v>
      </c>
      <c r="F1651" s="9" t="s">
        <v>310</v>
      </c>
      <c r="G1651" s="9" t="s">
        <v>154</v>
      </c>
      <c r="H1651" s="9" t="s">
        <v>226</v>
      </c>
      <c r="I1651" s="6" t="s">
        <v>100</v>
      </c>
      <c r="J1651" s="6">
        <v>2</v>
      </c>
      <c r="K1651" s="6">
        <v>4</v>
      </c>
      <c r="L1651" s="6" t="s">
        <v>50</v>
      </c>
      <c r="M1651" s="6" t="s">
        <v>177</v>
      </c>
      <c r="N1651" s="6"/>
      <c r="O1651" s="6" t="s">
        <v>237</v>
      </c>
      <c r="P1651" s="10">
        <v>13</v>
      </c>
      <c r="Q1651" s="10" t="str">
        <f t="shared" si="126"/>
        <v>10-15</v>
      </c>
      <c r="R1651" s="6" t="s">
        <v>102</v>
      </c>
      <c r="S1651" s="6">
        <v>2</v>
      </c>
      <c r="T1651" t="s">
        <v>140</v>
      </c>
      <c r="U1651" t="s">
        <v>66</v>
      </c>
      <c r="V1651" t="s">
        <v>119</v>
      </c>
      <c r="W1651" t="s">
        <v>56</v>
      </c>
      <c r="X1651" s="6"/>
      <c r="Y1651" s="6" t="s">
        <v>57</v>
      </c>
      <c r="Z1651" s="6" t="s">
        <v>61</v>
      </c>
      <c r="AA1651" s="11">
        <v>2</v>
      </c>
      <c r="AB1651" s="11">
        <v>1</v>
      </c>
      <c r="AJ1651" s="12">
        <f t="shared" si="127"/>
        <v>4.166666666666667</v>
      </c>
      <c r="AL1651" s="13">
        <f t="shared" si="128"/>
        <v>3</v>
      </c>
      <c r="AM1651" s="14">
        <v>2.4E-2</v>
      </c>
      <c r="AN1651" s="14">
        <v>2.93</v>
      </c>
      <c r="AO1651" s="13">
        <f t="shared" si="130"/>
        <v>1.5710583073613087</v>
      </c>
      <c r="AQ1651" s="12">
        <f t="shared" si="129"/>
        <v>7.4999999999999997E-2</v>
      </c>
    </row>
    <row r="1652" spans="1:45" ht="12.75" customHeight="1" x14ac:dyDescent="0.2">
      <c r="A1652" s="6">
        <v>158</v>
      </c>
      <c r="B1652" s="6">
        <v>2</v>
      </c>
      <c r="C1652" s="7">
        <v>39874</v>
      </c>
      <c r="D1652" s="6" t="s">
        <v>151</v>
      </c>
      <c r="E1652" s="8" t="s">
        <v>309</v>
      </c>
      <c r="F1652" s="9" t="s">
        <v>310</v>
      </c>
      <c r="G1652" s="9" t="s">
        <v>154</v>
      </c>
      <c r="H1652" s="9" t="s">
        <v>226</v>
      </c>
      <c r="I1652" s="6" t="s">
        <v>100</v>
      </c>
      <c r="J1652" s="6">
        <v>2</v>
      </c>
      <c r="K1652" s="6">
        <v>4</v>
      </c>
      <c r="L1652" s="6" t="s">
        <v>50</v>
      </c>
      <c r="M1652" s="6" t="s">
        <v>177</v>
      </c>
      <c r="N1652" s="6"/>
      <c r="O1652" s="6" t="s">
        <v>237</v>
      </c>
      <c r="P1652" s="10">
        <v>13</v>
      </c>
      <c r="Q1652" s="10" t="str">
        <f t="shared" si="126"/>
        <v>10-15</v>
      </c>
      <c r="R1652" s="6" t="s">
        <v>102</v>
      </c>
      <c r="S1652" s="6">
        <v>3</v>
      </c>
      <c r="T1652" t="s">
        <v>53</v>
      </c>
      <c r="U1652" t="s">
        <v>54</v>
      </c>
      <c r="V1652" t="s">
        <v>55</v>
      </c>
      <c r="W1652" t="s">
        <v>56</v>
      </c>
      <c r="X1652" s="6"/>
      <c r="Y1652" s="6" t="s">
        <v>57</v>
      </c>
      <c r="Z1652" s="6" t="s">
        <v>58</v>
      </c>
      <c r="AA1652" s="11">
        <v>3</v>
      </c>
      <c r="AB1652" s="11">
        <v>3</v>
      </c>
      <c r="AC1652" s="11">
        <v>1</v>
      </c>
      <c r="AJ1652" s="12">
        <f t="shared" si="127"/>
        <v>6.4285714285714288</v>
      </c>
      <c r="AL1652" s="13">
        <f t="shared" si="128"/>
        <v>7</v>
      </c>
      <c r="AM1652" s="14">
        <v>9.2999999999999992E-3</v>
      </c>
      <c r="AN1652" s="14">
        <v>3.07</v>
      </c>
      <c r="AO1652" s="13">
        <f t="shared" si="130"/>
        <v>2.8144554784808218</v>
      </c>
      <c r="AQ1652" s="12">
        <f t="shared" si="129"/>
        <v>0.17499999999999999</v>
      </c>
    </row>
    <row r="1653" spans="1:45" ht="12.75" customHeight="1" x14ac:dyDescent="0.2">
      <c r="A1653" s="6">
        <v>158</v>
      </c>
      <c r="B1653" s="6">
        <v>2</v>
      </c>
      <c r="C1653" s="7">
        <v>39874</v>
      </c>
      <c r="D1653" s="6" t="s">
        <v>151</v>
      </c>
      <c r="E1653" s="8" t="s">
        <v>309</v>
      </c>
      <c r="F1653" s="9" t="s">
        <v>310</v>
      </c>
      <c r="G1653" s="9" t="s">
        <v>154</v>
      </c>
      <c r="H1653" s="9" t="s">
        <v>226</v>
      </c>
      <c r="I1653" s="6" t="s">
        <v>100</v>
      </c>
      <c r="J1653" s="6">
        <v>2</v>
      </c>
      <c r="K1653" s="6">
        <v>4</v>
      </c>
      <c r="L1653" s="6" t="s">
        <v>50</v>
      </c>
      <c r="M1653" s="6" t="s">
        <v>177</v>
      </c>
      <c r="N1653" s="6"/>
      <c r="O1653" s="6" t="s">
        <v>237</v>
      </c>
      <c r="P1653" s="10">
        <v>13</v>
      </c>
      <c r="Q1653" s="10" t="str">
        <f t="shared" si="126"/>
        <v>10-15</v>
      </c>
      <c r="R1653" s="6" t="s">
        <v>102</v>
      </c>
      <c r="S1653" s="6">
        <v>4</v>
      </c>
      <c r="T1653" t="s">
        <v>59</v>
      </c>
      <c r="U1653" t="s">
        <v>54</v>
      </c>
      <c r="V1653" t="s">
        <v>60</v>
      </c>
      <c r="W1653" t="s">
        <v>56</v>
      </c>
      <c r="X1653" s="6"/>
      <c r="Y1653" s="10" t="s">
        <v>57</v>
      </c>
      <c r="Z1653" s="10" t="s">
        <v>61</v>
      </c>
      <c r="AA1653" s="11">
        <v>1</v>
      </c>
      <c r="AJ1653" s="12">
        <f t="shared" si="127"/>
        <v>2.5</v>
      </c>
      <c r="AL1653" s="13">
        <f t="shared" si="128"/>
        <v>1</v>
      </c>
      <c r="AM1653" s="14">
        <v>8.6999999999999994E-3</v>
      </c>
      <c r="AN1653" s="14">
        <v>3.202</v>
      </c>
      <c r="AO1653" s="13">
        <f t="shared" si="130"/>
        <v>0.16357734705077065</v>
      </c>
      <c r="AQ1653" s="12">
        <f t="shared" si="129"/>
        <v>2.5000000000000001E-2</v>
      </c>
    </row>
    <row r="1654" spans="1:45" ht="12.75" customHeight="1" x14ac:dyDescent="0.2">
      <c r="A1654" s="6">
        <v>158</v>
      </c>
      <c r="B1654" s="6">
        <v>2</v>
      </c>
      <c r="C1654" s="7">
        <v>39874</v>
      </c>
      <c r="D1654" s="6" t="s">
        <v>151</v>
      </c>
      <c r="E1654" s="8" t="s">
        <v>309</v>
      </c>
      <c r="F1654" s="9" t="s">
        <v>310</v>
      </c>
      <c r="G1654" s="9" t="s">
        <v>154</v>
      </c>
      <c r="H1654" s="9" t="s">
        <v>226</v>
      </c>
      <c r="I1654" s="6" t="s">
        <v>100</v>
      </c>
      <c r="J1654" s="6">
        <v>2</v>
      </c>
      <c r="K1654" s="6">
        <v>4</v>
      </c>
      <c r="L1654" s="6" t="s">
        <v>50</v>
      </c>
      <c r="M1654" s="6" t="s">
        <v>177</v>
      </c>
      <c r="N1654" s="6"/>
      <c r="O1654" s="6" t="s">
        <v>237</v>
      </c>
      <c r="P1654" s="10">
        <v>13</v>
      </c>
      <c r="Q1654" s="10" t="str">
        <f t="shared" si="126"/>
        <v>10-15</v>
      </c>
      <c r="R1654" s="6" t="s">
        <v>102</v>
      </c>
      <c r="S1654" s="6">
        <v>5</v>
      </c>
      <c r="T1654" t="s">
        <v>80</v>
      </c>
      <c r="U1654" t="s">
        <v>54</v>
      </c>
      <c r="V1654" t="s">
        <v>81</v>
      </c>
      <c r="W1654" t="s">
        <v>56</v>
      </c>
      <c r="X1654" s="6"/>
      <c r="Y1654" s="10" t="s">
        <v>57</v>
      </c>
      <c r="Z1654" s="10" t="s">
        <v>61</v>
      </c>
      <c r="AC1654" s="11">
        <v>1</v>
      </c>
      <c r="AJ1654" s="12">
        <f t="shared" si="127"/>
        <v>15</v>
      </c>
      <c r="AK1654">
        <f>AJ1654/1.08</f>
        <v>13.888888888888888</v>
      </c>
      <c r="AL1654" s="13">
        <f t="shared" si="128"/>
        <v>1</v>
      </c>
      <c r="AM1654" s="14">
        <v>2.29E-2</v>
      </c>
      <c r="AN1654" s="14">
        <v>2.9580000000000002</v>
      </c>
      <c r="AO1654" s="13">
        <f t="shared" si="130"/>
        <v>68.97844927320179</v>
      </c>
      <c r="AQ1654" s="12">
        <f t="shared" si="129"/>
        <v>2.5000000000000001E-2</v>
      </c>
    </row>
    <row r="1655" spans="1:45" ht="12.75" customHeight="1" x14ac:dyDescent="0.2">
      <c r="A1655" s="6">
        <v>158</v>
      </c>
      <c r="B1655" s="6">
        <v>2</v>
      </c>
      <c r="C1655" s="7">
        <v>39874</v>
      </c>
      <c r="D1655" s="6" t="s">
        <v>151</v>
      </c>
      <c r="E1655" s="8" t="s">
        <v>309</v>
      </c>
      <c r="F1655" s="9" t="s">
        <v>310</v>
      </c>
      <c r="G1655" s="9" t="s">
        <v>154</v>
      </c>
      <c r="H1655" s="9" t="s">
        <v>226</v>
      </c>
      <c r="I1655" s="6" t="s">
        <v>100</v>
      </c>
      <c r="J1655" s="6">
        <v>2</v>
      </c>
      <c r="K1655" s="6">
        <v>4</v>
      </c>
      <c r="L1655" s="6" t="s">
        <v>50</v>
      </c>
      <c r="M1655" s="6" t="s">
        <v>177</v>
      </c>
      <c r="N1655" s="6"/>
      <c r="O1655" s="6" t="s">
        <v>237</v>
      </c>
      <c r="P1655" s="10">
        <v>13</v>
      </c>
      <c r="Q1655" s="10" t="str">
        <f t="shared" si="126"/>
        <v>10-15</v>
      </c>
      <c r="R1655" s="6" t="s">
        <v>102</v>
      </c>
      <c r="S1655" s="6">
        <v>6</v>
      </c>
      <c r="T1655" t="s">
        <v>130</v>
      </c>
      <c r="U1655" t="s">
        <v>69</v>
      </c>
      <c r="V1655" t="s">
        <v>70</v>
      </c>
      <c r="W1655" t="s">
        <v>56</v>
      </c>
      <c r="X1655" s="6"/>
      <c r="Y1655" s="10" t="s">
        <v>57</v>
      </c>
      <c r="Z1655" s="10" t="s">
        <v>61</v>
      </c>
      <c r="AA1655" s="11">
        <v>1</v>
      </c>
      <c r="AB1655" s="11">
        <v>3</v>
      </c>
      <c r="AJ1655" s="12">
        <f t="shared" si="127"/>
        <v>6.25</v>
      </c>
      <c r="AL1655" s="13">
        <f t="shared" si="128"/>
        <v>4</v>
      </c>
      <c r="AM1655" s="14">
        <v>1.9400000000000001E-2</v>
      </c>
      <c r="AN1655" s="14">
        <v>2.8527999999999998</v>
      </c>
      <c r="AO1655" s="13">
        <f t="shared" si="130"/>
        <v>3.6164981178333009</v>
      </c>
      <c r="AQ1655" s="12">
        <f t="shared" si="129"/>
        <v>0.1</v>
      </c>
    </row>
    <row r="1656" spans="1:45" ht="12.75" customHeight="1" x14ac:dyDescent="0.2">
      <c r="A1656" s="6">
        <v>158</v>
      </c>
      <c r="B1656" s="6">
        <v>2</v>
      </c>
      <c r="C1656" s="7">
        <v>39874</v>
      </c>
      <c r="D1656" s="6" t="s">
        <v>151</v>
      </c>
      <c r="E1656" s="8" t="s">
        <v>309</v>
      </c>
      <c r="F1656" s="9" t="s">
        <v>310</v>
      </c>
      <c r="G1656" s="9" t="s">
        <v>154</v>
      </c>
      <c r="H1656" s="9" t="s">
        <v>226</v>
      </c>
      <c r="I1656" s="6" t="s">
        <v>100</v>
      </c>
      <c r="J1656" s="6">
        <v>2</v>
      </c>
      <c r="K1656" s="6">
        <v>4</v>
      </c>
      <c r="L1656" s="6" t="s">
        <v>50</v>
      </c>
      <c r="M1656" s="6" t="s">
        <v>177</v>
      </c>
      <c r="N1656" s="6"/>
      <c r="O1656" s="6" t="s">
        <v>237</v>
      </c>
      <c r="P1656" s="10">
        <v>13</v>
      </c>
      <c r="Q1656" s="10" t="str">
        <f t="shared" si="126"/>
        <v>10-15</v>
      </c>
      <c r="R1656" s="6" t="s">
        <v>102</v>
      </c>
      <c r="S1656" s="6">
        <v>7</v>
      </c>
      <c r="T1656" t="s">
        <v>78</v>
      </c>
      <c r="U1656" s="16" t="s">
        <v>75</v>
      </c>
      <c r="V1656" t="s">
        <v>79</v>
      </c>
      <c r="W1656" t="s">
        <v>56</v>
      </c>
      <c r="X1656" s="6"/>
      <c r="Y1656" s="10" t="s">
        <v>57</v>
      </c>
      <c r="Z1656" s="10" t="s">
        <v>61</v>
      </c>
      <c r="AA1656" s="11">
        <v>6</v>
      </c>
      <c r="AJ1656" s="12">
        <f t="shared" si="127"/>
        <v>2.5</v>
      </c>
      <c r="AL1656" s="13">
        <f t="shared" si="128"/>
        <v>6</v>
      </c>
      <c r="AM1656" s="14">
        <v>1.09E-2</v>
      </c>
      <c r="AN1656" s="14">
        <v>3.0249000000000001</v>
      </c>
      <c r="AO1656" s="13">
        <f t="shared" si="130"/>
        <v>0.17424295598865394</v>
      </c>
      <c r="AQ1656" s="12">
        <f t="shared" si="129"/>
        <v>0.15</v>
      </c>
    </row>
    <row r="1657" spans="1:45" ht="12.75" customHeight="1" x14ac:dyDescent="0.2">
      <c r="A1657" s="6">
        <v>158</v>
      </c>
      <c r="B1657" s="6">
        <v>2</v>
      </c>
      <c r="C1657" s="7">
        <v>39874</v>
      </c>
      <c r="D1657" s="6" t="s">
        <v>151</v>
      </c>
      <c r="E1657" s="8" t="s">
        <v>309</v>
      </c>
      <c r="F1657" s="9" t="s">
        <v>310</v>
      </c>
      <c r="G1657" s="9" t="s">
        <v>154</v>
      </c>
      <c r="H1657" s="9" t="s">
        <v>226</v>
      </c>
      <c r="I1657" s="6" t="s">
        <v>100</v>
      </c>
      <c r="J1657" s="6">
        <v>2</v>
      </c>
      <c r="K1657" s="6">
        <v>4</v>
      </c>
      <c r="L1657" s="6" t="s">
        <v>50</v>
      </c>
      <c r="M1657" s="6" t="s">
        <v>177</v>
      </c>
      <c r="N1657" s="6"/>
      <c r="O1657" s="6" t="s">
        <v>237</v>
      </c>
      <c r="P1657" s="10">
        <v>13</v>
      </c>
      <c r="Q1657" s="10" t="str">
        <f t="shared" si="126"/>
        <v>10-15</v>
      </c>
      <c r="R1657" s="6" t="s">
        <v>102</v>
      </c>
      <c r="S1657" s="6">
        <v>8</v>
      </c>
      <c r="T1657" t="s">
        <v>185</v>
      </c>
      <c r="U1657" t="s">
        <v>69</v>
      </c>
      <c r="V1657" t="s">
        <v>70</v>
      </c>
      <c r="W1657" t="s">
        <v>56</v>
      </c>
      <c r="X1657" s="6"/>
      <c r="Y1657" s="6" t="s">
        <v>57</v>
      </c>
      <c r="Z1657" s="6" t="s">
        <v>58</v>
      </c>
      <c r="AA1657" s="11">
        <v>1</v>
      </c>
      <c r="AJ1657" s="12">
        <f t="shared" si="127"/>
        <v>2.5</v>
      </c>
      <c r="AL1657" s="13">
        <f t="shared" si="128"/>
        <v>1</v>
      </c>
      <c r="AM1657" s="14">
        <v>1.2800000000000001E-2</v>
      </c>
      <c r="AN1657" s="14">
        <v>3.0670000000000002</v>
      </c>
      <c r="AO1657" s="13">
        <f t="shared" si="130"/>
        <v>0.21266301965747764</v>
      </c>
      <c r="AQ1657" s="12">
        <f t="shared" si="129"/>
        <v>2.5000000000000001E-2</v>
      </c>
    </row>
    <row r="1658" spans="1:45" ht="12.75" customHeight="1" x14ac:dyDescent="0.2">
      <c r="A1658" s="6">
        <v>159</v>
      </c>
      <c r="B1658" s="6">
        <v>2</v>
      </c>
      <c r="C1658" s="7">
        <v>39874</v>
      </c>
      <c r="D1658" s="6" t="s">
        <v>151</v>
      </c>
      <c r="E1658" s="8" t="s">
        <v>309</v>
      </c>
      <c r="F1658" s="9" t="s">
        <v>310</v>
      </c>
      <c r="G1658" s="9" t="s">
        <v>154</v>
      </c>
      <c r="H1658" s="9" t="s">
        <v>226</v>
      </c>
      <c r="I1658" s="6" t="s">
        <v>100</v>
      </c>
      <c r="J1658" s="6">
        <v>2</v>
      </c>
      <c r="K1658" s="6">
        <v>5</v>
      </c>
      <c r="L1658" s="6" t="s">
        <v>50</v>
      </c>
      <c r="M1658" s="6" t="s">
        <v>177</v>
      </c>
      <c r="N1658" s="6"/>
      <c r="O1658" s="6"/>
      <c r="P1658" s="10">
        <v>13</v>
      </c>
      <c r="Q1658" s="10" t="str">
        <f t="shared" si="126"/>
        <v>10-15</v>
      </c>
      <c r="R1658" s="6" t="s">
        <v>159</v>
      </c>
      <c r="S1658" s="6">
        <v>1</v>
      </c>
      <c r="T1658" t="s">
        <v>140</v>
      </c>
      <c r="U1658" t="s">
        <v>66</v>
      </c>
      <c r="V1658" t="s">
        <v>119</v>
      </c>
      <c r="W1658" t="s">
        <v>56</v>
      </c>
      <c r="X1658" s="6"/>
      <c r="Y1658" s="6" t="s">
        <v>57</v>
      </c>
      <c r="Z1658" s="6" t="s">
        <v>61</v>
      </c>
      <c r="AC1658" s="11">
        <v>5</v>
      </c>
      <c r="AD1658" s="11">
        <v>2</v>
      </c>
      <c r="AJ1658" s="12">
        <f t="shared" si="127"/>
        <v>17.857142857142858</v>
      </c>
      <c r="AK1658" s="14">
        <f>AJ1658/1.03416</f>
        <v>17.267292157057764</v>
      </c>
      <c r="AL1658" s="13">
        <f t="shared" si="128"/>
        <v>7</v>
      </c>
      <c r="AM1658" s="14">
        <v>2.2499999999999999E-2</v>
      </c>
      <c r="AN1658" s="14">
        <v>3</v>
      </c>
      <c r="AO1658" s="13">
        <f t="shared" si="130"/>
        <v>128.120444606414</v>
      </c>
      <c r="AQ1658" s="12">
        <f t="shared" si="129"/>
        <v>0.17499999999999999</v>
      </c>
      <c r="AS1658" s="12" t="s">
        <v>315</v>
      </c>
    </row>
    <row r="1659" spans="1:45" ht="12.75" customHeight="1" x14ac:dyDescent="0.2">
      <c r="A1659" s="6">
        <v>159</v>
      </c>
      <c r="B1659" s="6">
        <v>2</v>
      </c>
      <c r="C1659" s="7">
        <v>39874</v>
      </c>
      <c r="D1659" s="6" t="s">
        <v>151</v>
      </c>
      <c r="E1659" s="8" t="s">
        <v>309</v>
      </c>
      <c r="F1659" s="9" t="s">
        <v>310</v>
      </c>
      <c r="G1659" s="9" t="s">
        <v>154</v>
      </c>
      <c r="H1659" s="9" t="s">
        <v>226</v>
      </c>
      <c r="I1659" s="6" t="s">
        <v>100</v>
      </c>
      <c r="J1659" s="6">
        <v>2</v>
      </c>
      <c r="K1659" s="6">
        <v>5</v>
      </c>
      <c r="L1659" s="6" t="s">
        <v>50</v>
      </c>
      <c r="M1659" s="6" t="s">
        <v>177</v>
      </c>
      <c r="N1659" s="6"/>
      <c r="O1659" s="6"/>
      <c r="P1659" s="10">
        <v>13</v>
      </c>
      <c r="Q1659" s="10" t="str">
        <f t="shared" si="126"/>
        <v>10-15</v>
      </c>
      <c r="R1659" s="6" t="s">
        <v>159</v>
      </c>
      <c r="S1659" s="6">
        <v>2</v>
      </c>
      <c r="T1659" t="s">
        <v>131</v>
      </c>
      <c r="U1659" t="s">
        <v>54</v>
      </c>
      <c r="V1659" t="s">
        <v>63</v>
      </c>
      <c r="W1659" t="s">
        <v>56</v>
      </c>
      <c r="X1659" s="6"/>
      <c r="Y1659" s="6" t="s">
        <v>57</v>
      </c>
      <c r="Z1659" s="6" t="s">
        <v>58</v>
      </c>
      <c r="AA1659" s="11">
        <v>60</v>
      </c>
      <c r="AB1659" s="11">
        <v>14</v>
      </c>
      <c r="AJ1659" s="12">
        <f t="shared" si="127"/>
        <v>3.4459459459459461</v>
      </c>
      <c r="AK1659" s="20">
        <f>(AJ1659-1.82)/1.15</f>
        <v>1.4138660399529965</v>
      </c>
      <c r="AL1659" s="13">
        <f t="shared" si="128"/>
        <v>74</v>
      </c>
      <c r="AM1659" s="14">
        <v>0.01</v>
      </c>
      <c r="AN1659" s="14">
        <v>3.2080000000000002</v>
      </c>
      <c r="AO1659" s="13">
        <f t="shared" si="130"/>
        <v>0.52928007117124309</v>
      </c>
      <c r="AQ1659" s="12">
        <f t="shared" si="129"/>
        <v>1.85</v>
      </c>
    </row>
    <row r="1660" spans="1:45" ht="12.75" customHeight="1" x14ac:dyDescent="0.2">
      <c r="A1660" s="6">
        <v>159</v>
      </c>
      <c r="B1660" s="6">
        <v>2</v>
      </c>
      <c r="C1660" s="7">
        <v>39874</v>
      </c>
      <c r="D1660" s="6" t="s">
        <v>151</v>
      </c>
      <c r="E1660" s="8" t="s">
        <v>309</v>
      </c>
      <c r="F1660" s="9" t="s">
        <v>310</v>
      </c>
      <c r="G1660" s="9" t="s">
        <v>154</v>
      </c>
      <c r="H1660" s="9" t="s">
        <v>226</v>
      </c>
      <c r="I1660" s="6" t="s">
        <v>100</v>
      </c>
      <c r="J1660" s="6">
        <v>2</v>
      </c>
      <c r="K1660" s="6">
        <v>5</v>
      </c>
      <c r="L1660" s="6" t="s">
        <v>50</v>
      </c>
      <c r="M1660" s="6" t="s">
        <v>177</v>
      </c>
      <c r="N1660" s="6"/>
      <c r="O1660" s="6"/>
      <c r="P1660" s="10">
        <v>13</v>
      </c>
      <c r="Q1660" s="10" t="str">
        <f t="shared" si="126"/>
        <v>10-15</v>
      </c>
      <c r="R1660" s="6" t="s">
        <v>159</v>
      </c>
      <c r="S1660" s="6">
        <v>3</v>
      </c>
      <c r="T1660" t="s">
        <v>121</v>
      </c>
      <c r="U1660" t="s">
        <v>54</v>
      </c>
      <c r="V1660" t="s">
        <v>55</v>
      </c>
      <c r="W1660" t="s">
        <v>56</v>
      </c>
      <c r="X1660" s="6"/>
      <c r="Y1660" s="6" t="s">
        <v>57</v>
      </c>
      <c r="Z1660" s="6" t="s">
        <v>58</v>
      </c>
      <c r="AA1660" s="11">
        <v>12</v>
      </c>
      <c r="AB1660" s="11">
        <v>3</v>
      </c>
      <c r="AC1660" s="11">
        <v>1</v>
      </c>
      <c r="AD1660" s="11">
        <v>3</v>
      </c>
      <c r="AJ1660" s="12">
        <f t="shared" si="127"/>
        <v>7.5</v>
      </c>
      <c r="AK1660">
        <f>AJ1660/1.08175</f>
        <v>6.9332100762653113</v>
      </c>
      <c r="AL1660" s="13">
        <f t="shared" si="128"/>
        <v>19</v>
      </c>
      <c r="AM1660" s="14">
        <v>1.4500000000000001E-2</v>
      </c>
      <c r="AN1660" s="14">
        <v>3.0529999999999999</v>
      </c>
      <c r="AO1660" s="13">
        <f t="shared" si="130"/>
        <v>6.8065970218325536</v>
      </c>
      <c r="AQ1660" s="12">
        <f t="shared" si="129"/>
        <v>0.47499999999999998</v>
      </c>
    </row>
    <row r="1661" spans="1:45" ht="12.75" customHeight="1" x14ac:dyDescent="0.2">
      <c r="A1661" s="6">
        <v>159</v>
      </c>
      <c r="B1661" s="6">
        <v>2</v>
      </c>
      <c r="C1661" s="7">
        <v>39874</v>
      </c>
      <c r="D1661" s="6" t="s">
        <v>151</v>
      </c>
      <c r="E1661" s="8" t="s">
        <v>309</v>
      </c>
      <c r="F1661" s="9" t="s">
        <v>310</v>
      </c>
      <c r="G1661" s="9" t="s">
        <v>154</v>
      </c>
      <c r="H1661" s="9" t="s">
        <v>226</v>
      </c>
      <c r="I1661" s="6" t="s">
        <v>100</v>
      </c>
      <c r="J1661" s="6">
        <v>2</v>
      </c>
      <c r="K1661" s="6">
        <v>5</v>
      </c>
      <c r="L1661" s="6" t="s">
        <v>50</v>
      </c>
      <c r="M1661" s="6" t="s">
        <v>177</v>
      </c>
      <c r="N1661" s="6"/>
      <c r="O1661" s="6"/>
      <c r="P1661" s="10">
        <v>13</v>
      </c>
      <c r="Q1661" s="10" t="str">
        <f t="shared" si="126"/>
        <v>10-15</v>
      </c>
      <c r="R1661" s="6" t="s">
        <v>159</v>
      </c>
      <c r="S1661" s="6">
        <v>4</v>
      </c>
      <c r="T1661" t="s">
        <v>253</v>
      </c>
      <c r="U1661" t="s">
        <v>69</v>
      </c>
      <c r="V1661" t="s">
        <v>70</v>
      </c>
      <c r="W1661" t="s">
        <v>56</v>
      </c>
      <c r="X1661" s="6"/>
      <c r="Y1661" s="6" t="s">
        <v>77</v>
      </c>
      <c r="Z1661" s="6" t="s">
        <v>64</v>
      </c>
      <c r="AG1661" s="11">
        <v>1</v>
      </c>
      <c r="AJ1661" s="12">
        <f t="shared" si="127"/>
        <v>45</v>
      </c>
      <c r="AL1661" s="13">
        <f t="shared" si="128"/>
        <v>1</v>
      </c>
      <c r="AM1661" s="14">
        <v>6.8999999999999999E-3</v>
      </c>
      <c r="AN1661" s="14">
        <v>3.2050000000000001</v>
      </c>
      <c r="AO1661" s="13">
        <f t="shared" si="130"/>
        <v>1372.1298028952369</v>
      </c>
      <c r="AQ1661" s="12">
        <f t="shared" si="129"/>
        <v>2.5000000000000001E-2</v>
      </c>
    </row>
    <row r="1662" spans="1:45" ht="12.75" customHeight="1" x14ac:dyDescent="0.2">
      <c r="A1662" s="6">
        <v>159</v>
      </c>
      <c r="B1662" s="6">
        <v>2</v>
      </c>
      <c r="C1662" s="7">
        <v>39874</v>
      </c>
      <c r="D1662" s="6" t="s">
        <v>151</v>
      </c>
      <c r="E1662" s="8" t="s">
        <v>309</v>
      </c>
      <c r="F1662" s="9" t="s">
        <v>310</v>
      </c>
      <c r="G1662" s="9" t="s">
        <v>154</v>
      </c>
      <c r="H1662" s="9" t="s">
        <v>226</v>
      </c>
      <c r="I1662" s="6" t="s">
        <v>100</v>
      </c>
      <c r="J1662" s="6">
        <v>2</v>
      </c>
      <c r="K1662" s="6">
        <v>5</v>
      </c>
      <c r="L1662" s="6" t="s">
        <v>50</v>
      </c>
      <c r="M1662" s="6" t="s">
        <v>177</v>
      </c>
      <c r="N1662" s="6"/>
      <c r="O1662" s="6"/>
      <c r="P1662" s="10">
        <v>13</v>
      </c>
      <c r="Q1662" s="10" t="str">
        <f t="shared" si="126"/>
        <v>10-15</v>
      </c>
      <c r="R1662" s="6" t="s">
        <v>159</v>
      </c>
      <c r="S1662" s="6">
        <v>5</v>
      </c>
      <c r="T1662" t="s">
        <v>186</v>
      </c>
      <c r="U1662" t="s">
        <v>54</v>
      </c>
      <c r="V1662" t="s">
        <v>181</v>
      </c>
      <c r="W1662" t="s">
        <v>56</v>
      </c>
      <c r="X1662" s="6"/>
      <c r="Y1662" s="6" t="s">
        <v>57</v>
      </c>
      <c r="Z1662" s="6" t="s">
        <v>64</v>
      </c>
      <c r="AD1662" s="11">
        <v>25</v>
      </c>
      <c r="AJ1662" s="12">
        <f t="shared" si="127"/>
        <v>25</v>
      </c>
      <c r="AK1662" s="14">
        <f>AJ1662/1.15239</f>
        <v>21.694044550889888</v>
      </c>
      <c r="AL1662" s="13">
        <f t="shared" si="128"/>
        <v>25</v>
      </c>
      <c r="AM1662" s="14">
        <v>5.8999999999999999E-3</v>
      </c>
      <c r="AN1662" s="14">
        <v>3.3919999999999999</v>
      </c>
      <c r="AO1662" s="13">
        <f t="shared" si="130"/>
        <v>325.58509950248845</v>
      </c>
      <c r="AQ1662" s="12">
        <f t="shared" si="129"/>
        <v>0.625</v>
      </c>
    </row>
    <row r="1663" spans="1:45" ht="12.75" customHeight="1" x14ac:dyDescent="0.2">
      <c r="A1663" s="6">
        <v>159</v>
      </c>
      <c r="B1663" s="6">
        <v>2</v>
      </c>
      <c r="C1663" s="7">
        <v>39874</v>
      </c>
      <c r="D1663" s="6" t="s">
        <v>151</v>
      </c>
      <c r="E1663" s="8" t="s">
        <v>309</v>
      </c>
      <c r="F1663" s="9" t="s">
        <v>310</v>
      </c>
      <c r="G1663" s="9" t="s">
        <v>154</v>
      </c>
      <c r="H1663" s="9" t="s">
        <v>226</v>
      </c>
      <c r="I1663" s="6" t="s">
        <v>100</v>
      </c>
      <c r="J1663" s="6">
        <v>2</v>
      </c>
      <c r="K1663" s="6">
        <v>5</v>
      </c>
      <c r="L1663" s="6" t="s">
        <v>50</v>
      </c>
      <c r="M1663" s="6" t="s">
        <v>177</v>
      </c>
      <c r="N1663" s="6"/>
      <c r="O1663" s="6"/>
      <c r="P1663" s="10">
        <v>13</v>
      </c>
      <c r="Q1663" s="10" t="str">
        <f t="shared" si="126"/>
        <v>10-15</v>
      </c>
      <c r="R1663" s="6" t="s">
        <v>159</v>
      </c>
      <c r="S1663" s="6">
        <v>6</v>
      </c>
      <c r="T1663" s="16" t="s">
        <v>160</v>
      </c>
      <c r="U1663" t="s">
        <v>54</v>
      </c>
      <c r="V1663" s="16" t="s">
        <v>63</v>
      </c>
      <c r="W1663" s="16" t="s">
        <v>56</v>
      </c>
      <c r="X1663" s="6"/>
      <c r="Y1663" s="6" t="s">
        <v>57</v>
      </c>
      <c r="Z1663" s="6" t="s">
        <v>58</v>
      </c>
      <c r="AA1663" s="11">
        <v>2</v>
      </c>
      <c r="AD1663" s="11">
        <v>1</v>
      </c>
      <c r="AJ1663" s="12">
        <f t="shared" si="127"/>
        <v>10</v>
      </c>
      <c r="AK1663" s="14">
        <f>AJ1663/1.11359</f>
        <v>8.979965696531039</v>
      </c>
      <c r="AL1663" s="13">
        <f t="shared" si="128"/>
        <v>3</v>
      </c>
      <c r="AM1663" s="14">
        <v>1.4800000000000001E-2</v>
      </c>
      <c r="AN1663" s="14">
        <v>3.1669999999999998</v>
      </c>
      <c r="AO1663" s="13">
        <f t="shared" si="130"/>
        <v>21.740108909129241</v>
      </c>
      <c r="AQ1663" s="12">
        <f t="shared" si="129"/>
        <v>7.4999999999999997E-2</v>
      </c>
    </row>
    <row r="1664" spans="1:45" ht="12.75" customHeight="1" x14ac:dyDescent="0.2">
      <c r="A1664" s="6">
        <v>159</v>
      </c>
      <c r="B1664" s="6">
        <v>2</v>
      </c>
      <c r="C1664" s="7">
        <v>39874</v>
      </c>
      <c r="D1664" s="6" t="s">
        <v>151</v>
      </c>
      <c r="E1664" s="8" t="s">
        <v>309</v>
      </c>
      <c r="F1664" s="9" t="s">
        <v>310</v>
      </c>
      <c r="G1664" s="9" t="s">
        <v>154</v>
      </c>
      <c r="H1664" s="9" t="s">
        <v>226</v>
      </c>
      <c r="I1664" s="6" t="s">
        <v>100</v>
      </c>
      <c r="J1664" s="6">
        <v>2</v>
      </c>
      <c r="K1664" s="6">
        <v>5</v>
      </c>
      <c r="L1664" s="6" t="s">
        <v>50</v>
      </c>
      <c r="M1664" s="6" t="s">
        <v>177</v>
      </c>
      <c r="N1664" s="6"/>
      <c r="O1664" s="6"/>
      <c r="P1664" s="10">
        <v>13</v>
      </c>
      <c r="Q1664" s="10" t="str">
        <f t="shared" si="126"/>
        <v>10-15</v>
      </c>
      <c r="R1664" s="6" t="s">
        <v>159</v>
      </c>
      <c r="S1664" s="6">
        <v>7</v>
      </c>
      <c r="T1664" t="s">
        <v>62</v>
      </c>
      <c r="U1664" t="s">
        <v>54</v>
      </c>
      <c r="V1664" t="s">
        <v>63</v>
      </c>
      <c r="W1664" t="s">
        <v>56</v>
      </c>
      <c r="X1664" s="6"/>
      <c r="Y1664" s="6" t="s">
        <v>57</v>
      </c>
      <c r="Z1664" s="6" t="s">
        <v>64</v>
      </c>
      <c r="AC1664" s="11">
        <v>15</v>
      </c>
      <c r="AD1664" s="11">
        <v>11</v>
      </c>
      <c r="AJ1664" s="12">
        <f t="shared" si="127"/>
        <v>19.23076923076923</v>
      </c>
      <c r="AL1664" s="13">
        <f t="shared" si="128"/>
        <v>26</v>
      </c>
      <c r="AM1664" s="13">
        <v>1.32E-2</v>
      </c>
      <c r="AN1664" s="13">
        <v>3.4356</v>
      </c>
      <c r="AO1664" s="13">
        <f t="shared" si="130"/>
        <v>340.30853687832496</v>
      </c>
      <c r="AQ1664" s="12">
        <f t="shared" si="129"/>
        <v>0.65</v>
      </c>
    </row>
    <row r="1665" spans="1:46" ht="12.75" customHeight="1" x14ac:dyDescent="0.2">
      <c r="A1665" s="6">
        <v>159</v>
      </c>
      <c r="B1665" s="6">
        <v>2</v>
      </c>
      <c r="C1665" s="7">
        <v>39874</v>
      </c>
      <c r="D1665" s="6" t="s">
        <v>151</v>
      </c>
      <c r="E1665" s="8" t="s">
        <v>309</v>
      </c>
      <c r="F1665" s="9" t="s">
        <v>310</v>
      </c>
      <c r="G1665" s="9" t="s">
        <v>154</v>
      </c>
      <c r="H1665" s="9" t="s">
        <v>226</v>
      </c>
      <c r="I1665" s="6" t="s">
        <v>100</v>
      </c>
      <c r="J1665" s="6">
        <v>2</v>
      </c>
      <c r="K1665" s="6">
        <v>5</v>
      </c>
      <c r="L1665" s="6" t="s">
        <v>50</v>
      </c>
      <c r="M1665" s="6" t="s">
        <v>177</v>
      </c>
      <c r="N1665" s="6"/>
      <c r="O1665" s="6"/>
      <c r="P1665" s="10">
        <v>13</v>
      </c>
      <c r="Q1665" s="10" t="str">
        <f t="shared" si="126"/>
        <v>10-15</v>
      </c>
      <c r="R1665" s="6" t="s">
        <v>159</v>
      </c>
      <c r="S1665" s="6">
        <v>8</v>
      </c>
      <c r="T1665" t="s">
        <v>161</v>
      </c>
      <c r="U1665" t="s">
        <v>162</v>
      </c>
      <c r="V1665" t="s">
        <v>163</v>
      </c>
      <c r="W1665" s="20" t="s">
        <v>56</v>
      </c>
      <c r="X1665" s="6"/>
      <c r="Y1665" s="10" t="s">
        <v>57</v>
      </c>
      <c r="Z1665" s="10" t="s">
        <v>61</v>
      </c>
      <c r="AB1665" s="11">
        <v>3</v>
      </c>
      <c r="AJ1665" s="12">
        <f t="shared" si="127"/>
        <v>7.5</v>
      </c>
      <c r="AL1665" s="13">
        <f t="shared" si="128"/>
        <v>3</v>
      </c>
      <c r="AM1665" s="14">
        <v>1.9300000000000001E-2</v>
      </c>
      <c r="AN1665" s="14">
        <v>2.96</v>
      </c>
      <c r="AO1665" s="13">
        <f t="shared" si="130"/>
        <v>7.5117071566069322</v>
      </c>
      <c r="AQ1665" s="12">
        <f t="shared" si="129"/>
        <v>7.4999999999999997E-2</v>
      </c>
    </row>
    <row r="1666" spans="1:46" ht="12.75" customHeight="1" x14ac:dyDescent="0.2">
      <c r="A1666" s="6">
        <v>159</v>
      </c>
      <c r="B1666" s="6">
        <v>2</v>
      </c>
      <c r="C1666" s="7">
        <v>39874</v>
      </c>
      <c r="D1666" s="6" t="s">
        <v>151</v>
      </c>
      <c r="E1666" s="8" t="s">
        <v>309</v>
      </c>
      <c r="F1666" s="9" t="s">
        <v>310</v>
      </c>
      <c r="G1666" s="9" t="s">
        <v>154</v>
      </c>
      <c r="H1666" s="9" t="s">
        <v>226</v>
      </c>
      <c r="I1666" s="6" t="s">
        <v>100</v>
      </c>
      <c r="J1666" s="6">
        <v>2</v>
      </c>
      <c r="K1666" s="6">
        <v>5</v>
      </c>
      <c r="L1666" s="6" t="s">
        <v>50</v>
      </c>
      <c r="M1666" s="6" t="s">
        <v>177</v>
      </c>
      <c r="N1666" s="6"/>
      <c r="O1666" s="6"/>
      <c r="P1666" s="10">
        <v>13</v>
      </c>
      <c r="Q1666" s="10" t="str">
        <f t="shared" ref="Q1666:Q1729" si="131">IF(P1666&lt;=5,"0-5",IF(P1666&lt;=10,"5-10",IF(P1666&lt;=15,"10-15",IF(P1666&lt;=20,"15-20",IF(P1666&lt;=25,"20-25",IF(P1666&lt;=30,"25-30",IF(P1666&lt;=35,"30-35","35-40")))))))</f>
        <v>10-15</v>
      </c>
      <c r="R1666" s="6" t="s">
        <v>159</v>
      </c>
      <c r="S1666" s="6">
        <v>9</v>
      </c>
      <c r="T1666" t="s">
        <v>231</v>
      </c>
      <c r="U1666" t="s">
        <v>54</v>
      </c>
      <c r="V1666" t="s">
        <v>94</v>
      </c>
      <c r="W1666" t="s">
        <v>95</v>
      </c>
      <c r="X1666" s="6"/>
      <c r="Y1666" s="6" t="s">
        <v>57</v>
      </c>
      <c r="Z1666" s="6" t="s">
        <v>61</v>
      </c>
      <c r="AD1666" s="11">
        <v>2</v>
      </c>
      <c r="AJ1666" s="12">
        <f t="shared" ref="AJ1666:AJ1729" si="132">((AA1666*2.5)+(AB1666*7.5)+(AC1666*15)+(AD1666*25)+(AE1666*35)+(AF1666*45)+(AG1666*45)+(AH1666*65)+(AI1666*80))/SUM(AA1666:AI1666)</f>
        <v>25</v>
      </c>
      <c r="AK1666">
        <f>0.812715*AJ1666</f>
        <v>20.317875000000001</v>
      </c>
      <c r="AL1666" s="13">
        <f t="shared" si="128"/>
        <v>2</v>
      </c>
      <c r="AM1666" s="14">
        <v>0.111</v>
      </c>
      <c r="AN1666" s="14">
        <v>2.72</v>
      </c>
      <c r="AO1666" s="13">
        <f t="shared" si="130"/>
        <v>704.23856252019641</v>
      </c>
      <c r="AQ1666" s="12">
        <f t="shared" si="129"/>
        <v>0.05</v>
      </c>
    </row>
    <row r="1667" spans="1:46" ht="12.75" customHeight="1" x14ac:dyDescent="0.2">
      <c r="A1667" s="6">
        <v>159</v>
      </c>
      <c r="B1667" s="6">
        <v>2</v>
      </c>
      <c r="C1667" s="7">
        <v>39874</v>
      </c>
      <c r="D1667" s="6" t="s">
        <v>151</v>
      </c>
      <c r="E1667" s="8" t="s">
        <v>309</v>
      </c>
      <c r="F1667" s="9" t="s">
        <v>310</v>
      </c>
      <c r="G1667" s="9" t="s">
        <v>154</v>
      </c>
      <c r="H1667" s="9" t="s">
        <v>226</v>
      </c>
      <c r="I1667" s="6" t="s">
        <v>100</v>
      </c>
      <c r="J1667" s="6">
        <v>2</v>
      </c>
      <c r="K1667" s="6">
        <v>5</v>
      </c>
      <c r="L1667" s="6" t="s">
        <v>50</v>
      </c>
      <c r="M1667" s="6" t="s">
        <v>177</v>
      </c>
      <c r="N1667" s="6"/>
      <c r="O1667" s="6"/>
      <c r="P1667" s="10">
        <v>13</v>
      </c>
      <c r="Q1667" s="10" t="str">
        <f t="shared" si="131"/>
        <v>10-15</v>
      </c>
      <c r="R1667" s="6" t="s">
        <v>159</v>
      </c>
      <c r="S1667" s="6">
        <v>10</v>
      </c>
      <c r="T1667" t="s">
        <v>53</v>
      </c>
      <c r="U1667" t="s">
        <v>54</v>
      </c>
      <c r="V1667" t="s">
        <v>55</v>
      </c>
      <c r="W1667" t="s">
        <v>56</v>
      </c>
      <c r="X1667" s="6"/>
      <c r="Y1667" s="6" t="s">
        <v>57</v>
      </c>
      <c r="Z1667" s="6" t="s">
        <v>58</v>
      </c>
      <c r="AB1667" s="11">
        <v>3</v>
      </c>
      <c r="AC1667" s="11">
        <v>6</v>
      </c>
      <c r="AJ1667" s="12">
        <f t="shared" si="132"/>
        <v>12.5</v>
      </c>
      <c r="AL1667" s="13">
        <f t="shared" si="128"/>
        <v>9</v>
      </c>
      <c r="AM1667" s="14">
        <v>9.2999999999999992E-3</v>
      </c>
      <c r="AN1667" s="14">
        <v>3.07</v>
      </c>
      <c r="AO1667" s="13">
        <f t="shared" si="130"/>
        <v>21.676875760595131</v>
      </c>
      <c r="AQ1667" s="12">
        <f t="shared" si="129"/>
        <v>0.22500000000000001</v>
      </c>
    </row>
    <row r="1668" spans="1:46" ht="12.75" customHeight="1" x14ac:dyDescent="0.2">
      <c r="A1668" s="6">
        <v>159</v>
      </c>
      <c r="B1668" s="6">
        <v>2</v>
      </c>
      <c r="C1668" s="7">
        <v>39874</v>
      </c>
      <c r="D1668" s="6" t="s">
        <v>151</v>
      </c>
      <c r="E1668" s="8" t="s">
        <v>309</v>
      </c>
      <c r="F1668" s="9" t="s">
        <v>310</v>
      </c>
      <c r="G1668" s="9" t="s">
        <v>154</v>
      </c>
      <c r="H1668" s="9" t="s">
        <v>226</v>
      </c>
      <c r="I1668" s="6" t="s">
        <v>100</v>
      </c>
      <c r="J1668" s="6">
        <v>2</v>
      </c>
      <c r="K1668" s="6">
        <v>5</v>
      </c>
      <c r="L1668" s="6" t="s">
        <v>50</v>
      </c>
      <c r="M1668" s="6" t="s">
        <v>177</v>
      </c>
      <c r="N1668" s="6"/>
      <c r="O1668" s="6"/>
      <c r="P1668" s="10">
        <v>13</v>
      </c>
      <c r="Q1668" s="10" t="str">
        <f t="shared" si="131"/>
        <v>10-15</v>
      </c>
      <c r="R1668" s="6" t="s">
        <v>159</v>
      </c>
      <c r="S1668" s="6">
        <v>11</v>
      </c>
      <c r="T1668" t="s">
        <v>182</v>
      </c>
      <c r="U1668" t="s">
        <v>54</v>
      </c>
      <c r="V1668" t="s">
        <v>181</v>
      </c>
      <c r="W1668" t="s">
        <v>56</v>
      </c>
      <c r="X1668" s="6"/>
      <c r="Y1668" s="10" t="s">
        <v>57</v>
      </c>
      <c r="Z1668" s="10" t="s">
        <v>58</v>
      </c>
      <c r="AA1668" s="11">
        <v>100</v>
      </c>
      <c r="AJ1668" s="12">
        <f t="shared" si="132"/>
        <v>2.5</v>
      </c>
      <c r="AK1668" s="12">
        <f>0.946*AJ1668</f>
        <v>2.3649999999999998</v>
      </c>
      <c r="AL1668" s="13">
        <f t="shared" si="128"/>
        <v>100</v>
      </c>
      <c r="AM1668" s="13">
        <v>0</v>
      </c>
      <c r="AN1668" s="13">
        <v>0.94599999999999995</v>
      </c>
      <c r="AO1668" s="13">
        <f t="shared" si="130"/>
        <v>0</v>
      </c>
      <c r="AQ1668" s="12">
        <f t="shared" si="129"/>
        <v>2.5</v>
      </c>
    </row>
    <row r="1669" spans="1:46" ht="12.75" customHeight="1" x14ac:dyDescent="0.2">
      <c r="A1669" s="6">
        <v>159</v>
      </c>
      <c r="B1669" s="6">
        <v>2</v>
      </c>
      <c r="C1669" s="7">
        <v>39874</v>
      </c>
      <c r="D1669" s="6" t="s">
        <v>151</v>
      </c>
      <c r="E1669" s="8" t="s">
        <v>309</v>
      </c>
      <c r="F1669" s="9" t="s">
        <v>310</v>
      </c>
      <c r="G1669" s="9" t="s">
        <v>154</v>
      </c>
      <c r="H1669" s="9" t="s">
        <v>226</v>
      </c>
      <c r="I1669" s="6" t="s">
        <v>100</v>
      </c>
      <c r="J1669" s="6">
        <v>2</v>
      </c>
      <c r="K1669" s="6">
        <v>5</v>
      </c>
      <c r="L1669" s="6" t="s">
        <v>50</v>
      </c>
      <c r="M1669" s="6" t="s">
        <v>177</v>
      </c>
      <c r="N1669" s="6"/>
      <c r="O1669" s="6"/>
      <c r="P1669" s="10">
        <v>13</v>
      </c>
      <c r="Q1669" s="10" t="str">
        <f t="shared" si="131"/>
        <v>10-15</v>
      </c>
      <c r="R1669" s="6" t="s">
        <v>159</v>
      </c>
      <c r="S1669" s="6">
        <v>12</v>
      </c>
      <c r="T1669" t="s">
        <v>130</v>
      </c>
      <c r="U1669" t="s">
        <v>69</v>
      </c>
      <c r="V1669" t="s">
        <v>70</v>
      </c>
      <c r="W1669" t="s">
        <v>56</v>
      </c>
      <c r="X1669" s="6"/>
      <c r="Y1669" s="10" t="s">
        <v>57</v>
      </c>
      <c r="Z1669" s="10" t="s">
        <v>61</v>
      </c>
      <c r="AB1669" s="11">
        <v>3</v>
      </c>
      <c r="AJ1669" s="12">
        <f t="shared" si="132"/>
        <v>7.5</v>
      </c>
      <c r="AL1669" s="13">
        <f t="shared" si="128"/>
        <v>3</v>
      </c>
      <c r="AM1669" s="14">
        <v>1.9400000000000001E-2</v>
      </c>
      <c r="AN1669" s="14">
        <v>2.8527999999999998</v>
      </c>
      <c r="AO1669" s="13">
        <f t="shared" si="130"/>
        <v>6.0838220437352977</v>
      </c>
      <c r="AQ1669" s="12">
        <f t="shared" si="129"/>
        <v>7.4999999999999997E-2</v>
      </c>
    </row>
    <row r="1670" spans="1:46" ht="12.75" customHeight="1" x14ac:dyDescent="0.2">
      <c r="A1670" s="6">
        <v>160</v>
      </c>
      <c r="B1670" s="6">
        <v>2</v>
      </c>
      <c r="C1670" s="7">
        <v>39874</v>
      </c>
      <c r="D1670" s="6" t="s">
        <v>151</v>
      </c>
      <c r="E1670" s="8" t="s">
        <v>309</v>
      </c>
      <c r="F1670" s="9" t="s">
        <v>310</v>
      </c>
      <c r="G1670" s="9" t="s">
        <v>154</v>
      </c>
      <c r="H1670" s="9" t="s">
        <v>226</v>
      </c>
      <c r="I1670" s="6" t="s">
        <v>100</v>
      </c>
      <c r="J1670" s="6">
        <v>2</v>
      </c>
      <c r="K1670" s="6">
        <v>6</v>
      </c>
      <c r="L1670" s="6" t="s">
        <v>50</v>
      </c>
      <c r="M1670" s="6" t="s">
        <v>177</v>
      </c>
      <c r="N1670" s="6"/>
      <c r="O1670" s="6"/>
      <c r="P1670" s="10">
        <v>13</v>
      </c>
      <c r="Q1670" s="10" t="str">
        <f t="shared" si="131"/>
        <v>10-15</v>
      </c>
      <c r="R1670" s="6" t="s">
        <v>102</v>
      </c>
      <c r="S1670" s="6">
        <v>1</v>
      </c>
      <c r="T1670" s="19" t="s">
        <v>316</v>
      </c>
      <c r="U1670" s="6" t="s">
        <v>114</v>
      </c>
      <c r="V1670" s="6" t="s">
        <v>115</v>
      </c>
      <c r="W1670" s="6" t="s">
        <v>56</v>
      </c>
      <c r="X1670" s="6"/>
      <c r="Y1670" s="10" t="s">
        <v>57</v>
      </c>
      <c r="Z1670" s="10" t="s">
        <v>64</v>
      </c>
      <c r="AF1670" s="11">
        <v>6</v>
      </c>
      <c r="AJ1670" s="12">
        <f t="shared" si="132"/>
        <v>45</v>
      </c>
      <c r="AK1670" s="12">
        <f>AJ1670/1.107</f>
        <v>40.650406504065039</v>
      </c>
      <c r="AL1670" s="13">
        <f t="shared" si="128"/>
        <v>6</v>
      </c>
      <c r="AM1670" s="13">
        <v>0</v>
      </c>
      <c r="AN1670" s="13">
        <v>1.107</v>
      </c>
      <c r="AO1670" s="13">
        <f t="shared" si="130"/>
        <v>0</v>
      </c>
      <c r="AQ1670" s="12">
        <f t="shared" si="129"/>
        <v>0.15</v>
      </c>
    </row>
    <row r="1671" spans="1:46" ht="12.75" customHeight="1" x14ac:dyDescent="0.2">
      <c r="A1671" s="6">
        <v>160</v>
      </c>
      <c r="B1671" s="6">
        <v>2</v>
      </c>
      <c r="C1671" s="7">
        <v>39874</v>
      </c>
      <c r="D1671" s="6" t="s">
        <v>151</v>
      </c>
      <c r="E1671" s="8" t="s">
        <v>309</v>
      </c>
      <c r="F1671" s="9" t="s">
        <v>310</v>
      </c>
      <c r="G1671" s="9" t="s">
        <v>154</v>
      </c>
      <c r="H1671" s="9" t="s">
        <v>226</v>
      </c>
      <c r="I1671" s="6" t="s">
        <v>100</v>
      </c>
      <c r="J1671" s="6">
        <v>2</v>
      </c>
      <c r="K1671" s="6">
        <v>6</v>
      </c>
      <c r="L1671" s="6" t="s">
        <v>50</v>
      </c>
      <c r="M1671" s="6" t="s">
        <v>177</v>
      </c>
      <c r="N1671" s="6"/>
      <c r="O1671" s="6"/>
      <c r="P1671" s="10">
        <v>13</v>
      </c>
      <c r="Q1671" s="10" t="str">
        <f t="shared" si="131"/>
        <v>10-15</v>
      </c>
      <c r="R1671" s="6" t="s">
        <v>102</v>
      </c>
      <c r="S1671" s="6">
        <v>2</v>
      </c>
      <c r="T1671" s="16" t="s">
        <v>160</v>
      </c>
      <c r="U1671" t="s">
        <v>54</v>
      </c>
      <c r="V1671" s="16" t="s">
        <v>63</v>
      </c>
      <c r="W1671" s="16" t="s">
        <v>56</v>
      </c>
      <c r="X1671" s="6"/>
      <c r="Y1671" s="6" t="s">
        <v>57</v>
      </c>
      <c r="Z1671" s="6" t="s">
        <v>58</v>
      </c>
      <c r="AD1671" s="11">
        <v>7</v>
      </c>
      <c r="AJ1671" s="12">
        <f t="shared" si="132"/>
        <v>25</v>
      </c>
      <c r="AK1671" s="14">
        <f>AJ1671/1.11359</f>
        <v>22.449914241327598</v>
      </c>
      <c r="AL1671" s="13">
        <f t="shared" si="128"/>
        <v>7</v>
      </c>
      <c r="AM1671" s="14">
        <v>1.4800000000000001E-2</v>
      </c>
      <c r="AN1671" s="14">
        <v>3.1669999999999998</v>
      </c>
      <c r="AO1671" s="13">
        <f t="shared" si="130"/>
        <v>395.8564474704969</v>
      </c>
      <c r="AQ1671" s="12">
        <f t="shared" si="129"/>
        <v>0.17499999999999999</v>
      </c>
    </row>
    <row r="1672" spans="1:46" ht="12.75" customHeight="1" x14ac:dyDescent="0.2">
      <c r="A1672" s="6">
        <v>160</v>
      </c>
      <c r="B1672" s="6">
        <v>2</v>
      </c>
      <c r="C1672" s="7">
        <v>39874</v>
      </c>
      <c r="D1672" s="6" t="s">
        <v>151</v>
      </c>
      <c r="E1672" s="8" t="s">
        <v>309</v>
      </c>
      <c r="F1672" s="9" t="s">
        <v>310</v>
      </c>
      <c r="G1672" s="9" t="s">
        <v>154</v>
      </c>
      <c r="H1672" s="9" t="s">
        <v>226</v>
      </c>
      <c r="I1672" s="6" t="s">
        <v>100</v>
      </c>
      <c r="J1672" s="6">
        <v>2</v>
      </c>
      <c r="K1672" s="6">
        <v>6</v>
      </c>
      <c r="L1672" s="6" t="s">
        <v>50</v>
      </c>
      <c r="M1672" s="6" t="s">
        <v>177</v>
      </c>
      <c r="N1672" s="6"/>
      <c r="O1672" s="6"/>
      <c r="P1672" s="10">
        <v>13</v>
      </c>
      <c r="Q1672" s="10" t="str">
        <f t="shared" si="131"/>
        <v>10-15</v>
      </c>
      <c r="R1672" s="6" t="s">
        <v>102</v>
      </c>
      <c r="S1672" s="6">
        <v>3</v>
      </c>
      <c r="T1672" t="s">
        <v>139</v>
      </c>
      <c r="U1672" t="s">
        <v>54</v>
      </c>
      <c r="V1672" t="s">
        <v>63</v>
      </c>
      <c r="W1672" t="s">
        <v>56</v>
      </c>
      <c r="X1672" s="6"/>
      <c r="Y1672" s="6" t="s">
        <v>57</v>
      </c>
      <c r="Z1672" s="6" t="s">
        <v>58</v>
      </c>
      <c r="AC1672" s="11">
        <v>7</v>
      </c>
      <c r="AJ1672" s="12">
        <f t="shared" si="132"/>
        <v>15</v>
      </c>
      <c r="AK1672">
        <f>AJ1672/1.15476</f>
        <v>12.9897121479788</v>
      </c>
      <c r="AL1672" s="13">
        <f t="shared" si="128"/>
        <v>7</v>
      </c>
      <c r="AM1672" s="14">
        <v>3.9E-2</v>
      </c>
      <c r="AN1672" s="14">
        <v>2.91</v>
      </c>
      <c r="AO1672" s="13">
        <f t="shared" si="130"/>
        <v>103.15497327409354</v>
      </c>
      <c r="AQ1672" s="12">
        <f t="shared" si="129"/>
        <v>0.17499999999999999</v>
      </c>
    </row>
    <row r="1673" spans="1:46" ht="12.75" customHeight="1" x14ac:dyDescent="0.2">
      <c r="A1673" s="6">
        <v>160</v>
      </c>
      <c r="B1673" s="6">
        <v>2</v>
      </c>
      <c r="C1673" s="7">
        <v>39874</v>
      </c>
      <c r="D1673" s="6" t="s">
        <v>151</v>
      </c>
      <c r="E1673" s="8" t="s">
        <v>309</v>
      </c>
      <c r="F1673" s="9" t="s">
        <v>310</v>
      </c>
      <c r="G1673" s="9" t="s">
        <v>154</v>
      </c>
      <c r="H1673" s="9" t="s">
        <v>226</v>
      </c>
      <c r="I1673" s="6" t="s">
        <v>100</v>
      </c>
      <c r="J1673" s="6">
        <v>2</v>
      </c>
      <c r="K1673" s="6">
        <v>6</v>
      </c>
      <c r="L1673" s="6" t="s">
        <v>50</v>
      </c>
      <c r="M1673" s="6" t="s">
        <v>177</v>
      </c>
      <c r="N1673" s="6"/>
      <c r="O1673" s="6"/>
      <c r="P1673" s="10">
        <v>13</v>
      </c>
      <c r="Q1673" s="10" t="str">
        <f t="shared" si="131"/>
        <v>10-15</v>
      </c>
      <c r="R1673" s="6" t="s">
        <v>102</v>
      </c>
      <c r="S1673" s="6">
        <v>4</v>
      </c>
      <c r="T1673" t="s">
        <v>186</v>
      </c>
      <c r="U1673" t="s">
        <v>54</v>
      </c>
      <c r="V1673" t="s">
        <v>181</v>
      </c>
      <c r="W1673" t="s">
        <v>56</v>
      </c>
      <c r="X1673" s="6"/>
      <c r="Y1673" s="6" t="s">
        <v>57</v>
      </c>
      <c r="Z1673" s="6" t="s">
        <v>64</v>
      </c>
      <c r="AD1673" s="11">
        <v>14</v>
      </c>
      <c r="AJ1673" s="12">
        <f t="shared" si="132"/>
        <v>25</v>
      </c>
      <c r="AK1673" s="14">
        <f>AJ1673/1.15239</f>
        <v>21.694044550889888</v>
      </c>
      <c r="AL1673" s="13">
        <f t="shared" ref="AL1673:AL1736" si="133">SUM(AA1673:AI1673)</f>
        <v>14</v>
      </c>
      <c r="AM1673" s="14">
        <v>5.8999999999999999E-3</v>
      </c>
      <c r="AN1673" s="14">
        <v>3.3919999999999999</v>
      </c>
      <c r="AO1673" s="13">
        <f t="shared" si="130"/>
        <v>325.58509950248845</v>
      </c>
      <c r="AQ1673" s="12">
        <f t="shared" ref="AQ1673:AQ1736" si="134">AL1673/40</f>
        <v>0.35</v>
      </c>
    </row>
    <row r="1674" spans="1:46" ht="12.75" customHeight="1" x14ac:dyDescent="0.2">
      <c r="A1674" s="6">
        <v>160</v>
      </c>
      <c r="B1674" s="6">
        <v>2</v>
      </c>
      <c r="C1674" s="7">
        <v>39874</v>
      </c>
      <c r="D1674" s="6" t="s">
        <v>151</v>
      </c>
      <c r="E1674" s="8" t="s">
        <v>309</v>
      </c>
      <c r="F1674" s="9" t="s">
        <v>310</v>
      </c>
      <c r="G1674" s="9" t="s">
        <v>154</v>
      </c>
      <c r="H1674" s="9" t="s">
        <v>226</v>
      </c>
      <c r="I1674" s="6" t="s">
        <v>100</v>
      </c>
      <c r="J1674" s="6">
        <v>2</v>
      </c>
      <c r="K1674" s="6">
        <v>6</v>
      </c>
      <c r="L1674" s="6" t="s">
        <v>50</v>
      </c>
      <c r="M1674" s="6" t="s">
        <v>177</v>
      </c>
      <c r="N1674" s="6"/>
      <c r="O1674" s="6"/>
      <c r="P1674" s="10">
        <v>13</v>
      </c>
      <c r="Q1674" s="10" t="str">
        <f t="shared" si="131"/>
        <v>10-15</v>
      </c>
      <c r="R1674" s="6" t="s">
        <v>102</v>
      </c>
      <c r="S1674" s="6">
        <v>5</v>
      </c>
      <c r="T1674" t="s">
        <v>194</v>
      </c>
      <c r="U1674" t="s">
        <v>195</v>
      </c>
      <c r="V1674" t="s">
        <v>163</v>
      </c>
      <c r="W1674" t="s">
        <v>56</v>
      </c>
      <c r="X1674" s="6"/>
      <c r="Y1674" s="6" t="s">
        <v>57</v>
      </c>
      <c r="Z1674" s="6" t="s">
        <v>61</v>
      </c>
      <c r="AC1674" s="11">
        <v>8</v>
      </c>
      <c r="AJ1674" s="12">
        <f t="shared" si="132"/>
        <v>15</v>
      </c>
      <c r="AL1674" s="13">
        <f t="shared" si="133"/>
        <v>8</v>
      </c>
      <c r="AM1674" s="14">
        <v>2.0199999999999999E-2</v>
      </c>
      <c r="AN1674" s="14">
        <v>2.9594999999999998</v>
      </c>
      <c r="AO1674" s="13">
        <f t="shared" si="130"/>
        <v>61.093281166361997</v>
      </c>
      <c r="AQ1674" s="12">
        <f t="shared" si="134"/>
        <v>0.2</v>
      </c>
    </row>
    <row r="1675" spans="1:46" ht="12.75" customHeight="1" x14ac:dyDescent="0.2">
      <c r="A1675" s="6">
        <v>160</v>
      </c>
      <c r="B1675" s="6">
        <v>2</v>
      </c>
      <c r="C1675" s="7">
        <v>39874</v>
      </c>
      <c r="D1675" s="6" t="s">
        <v>151</v>
      </c>
      <c r="E1675" s="8" t="s">
        <v>309</v>
      </c>
      <c r="F1675" s="9" t="s">
        <v>310</v>
      </c>
      <c r="G1675" s="9" t="s">
        <v>154</v>
      </c>
      <c r="H1675" s="9" t="s">
        <v>226</v>
      </c>
      <c r="I1675" s="6" t="s">
        <v>100</v>
      </c>
      <c r="J1675" s="6">
        <v>2</v>
      </c>
      <c r="K1675" s="6">
        <v>6</v>
      </c>
      <c r="L1675" s="6" t="s">
        <v>50</v>
      </c>
      <c r="M1675" s="6" t="s">
        <v>177</v>
      </c>
      <c r="N1675" s="6"/>
      <c r="O1675" s="6"/>
      <c r="P1675" s="10">
        <v>13</v>
      </c>
      <c r="Q1675" s="10" t="str">
        <f t="shared" si="131"/>
        <v>10-15</v>
      </c>
      <c r="R1675" s="6" t="s">
        <v>102</v>
      </c>
      <c r="S1675" s="6">
        <v>6</v>
      </c>
      <c r="T1675" t="s">
        <v>62</v>
      </c>
      <c r="U1675" t="s">
        <v>54</v>
      </c>
      <c r="V1675" t="s">
        <v>63</v>
      </c>
      <c r="W1675" t="s">
        <v>56</v>
      </c>
      <c r="X1675" s="6"/>
      <c r="Y1675" s="6" t="s">
        <v>57</v>
      </c>
      <c r="Z1675" s="6" t="s">
        <v>64</v>
      </c>
      <c r="AD1675" s="11">
        <v>40</v>
      </c>
      <c r="AJ1675" s="12">
        <f t="shared" si="132"/>
        <v>25</v>
      </c>
      <c r="AL1675" s="13">
        <f t="shared" si="133"/>
        <v>40</v>
      </c>
      <c r="AM1675" s="13">
        <v>1.32E-2</v>
      </c>
      <c r="AN1675" s="13">
        <v>3.4356</v>
      </c>
      <c r="AO1675" s="13">
        <f t="shared" si="130"/>
        <v>838.1787091827216</v>
      </c>
      <c r="AQ1675" s="12">
        <f t="shared" si="134"/>
        <v>1</v>
      </c>
    </row>
    <row r="1676" spans="1:46" ht="12.75" customHeight="1" x14ac:dyDescent="0.2">
      <c r="A1676" s="6">
        <v>160</v>
      </c>
      <c r="B1676" s="6">
        <v>2</v>
      </c>
      <c r="C1676" s="7">
        <v>39874</v>
      </c>
      <c r="D1676" s="6" t="s">
        <v>151</v>
      </c>
      <c r="E1676" s="8" t="s">
        <v>309</v>
      </c>
      <c r="F1676" s="9" t="s">
        <v>310</v>
      </c>
      <c r="G1676" s="9" t="s">
        <v>154</v>
      </c>
      <c r="H1676" s="9" t="s">
        <v>226</v>
      </c>
      <c r="I1676" s="6" t="s">
        <v>100</v>
      </c>
      <c r="J1676" s="6">
        <v>2</v>
      </c>
      <c r="K1676" s="6">
        <v>6</v>
      </c>
      <c r="L1676" s="6" t="s">
        <v>50</v>
      </c>
      <c r="M1676" s="6" t="s">
        <v>177</v>
      </c>
      <c r="N1676" s="6"/>
      <c r="O1676" s="6"/>
      <c r="P1676" s="10">
        <v>13</v>
      </c>
      <c r="Q1676" s="10" t="str">
        <f t="shared" si="131"/>
        <v>10-15</v>
      </c>
      <c r="R1676" s="6" t="s">
        <v>102</v>
      </c>
      <c r="S1676" s="6">
        <v>7</v>
      </c>
      <c r="T1676" t="s">
        <v>231</v>
      </c>
      <c r="U1676" t="s">
        <v>54</v>
      </c>
      <c r="V1676" t="s">
        <v>94</v>
      </c>
      <c r="W1676" t="s">
        <v>95</v>
      </c>
      <c r="X1676" s="6"/>
      <c r="Y1676" s="6" t="s">
        <v>57</v>
      </c>
      <c r="Z1676" s="6" t="s">
        <v>61</v>
      </c>
      <c r="AC1676" s="11">
        <v>16</v>
      </c>
      <c r="AJ1676" s="12">
        <f t="shared" si="132"/>
        <v>15</v>
      </c>
      <c r="AK1676">
        <f>0.812715*AJ1676</f>
        <v>12.190724999999999</v>
      </c>
      <c r="AL1676" s="13">
        <f t="shared" si="133"/>
        <v>16</v>
      </c>
      <c r="AM1676" s="14">
        <v>0.111</v>
      </c>
      <c r="AN1676" s="14">
        <v>2.72</v>
      </c>
      <c r="AO1676" s="13">
        <f t="shared" si="130"/>
        <v>175.50569092937931</v>
      </c>
      <c r="AQ1676" s="12">
        <f t="shared" si="134"/>
        <v>0.4</v>
      </c>
    </row>
    <row r="1677" spans="1:46" ht="12.75" customHeight="1" x14ac:dyDescent="0.2">
      <c r="A1677" s="6">
        <v>160</v>
      </c>
      <c r="B1677" s="6">
        <v>2</v>
      </c>
      <c r="C1677" s="7">
        <v>39874</v>
      </c>
      <c r="D1677" s="6" t="s">
        <v>151</v>
      </c>
      <c r="E1677" s="8" t="s">
        <v>309</v>
      </c>
      <c r="F1677" s="9" t="s">
        <v>310</v>
      </c>
      <c r="G1677" s="9" t="s">
        <v>154</v>
      </c>
      <c r="H1677" s="9" t="s">
        <v>226</v>
      </c>
      <c r="I1677" s="6" t="s">
        <v>100</v>
      </c>
      <c r="J1677" s="6">
        <v>2</v>
      </c>
      <c r="K1677" s="6">
        <v>6</v>
      </c>
      <c r="L1677" s="6" t="s">
        <v>50</v>
      </c>
      <c r="M1677" s="6" t="s">
        <v>177</v>
      </c>
      <c r="N1677" s="6"/>
      <c r="O1677" s="6"/>
      <c r="P1677" s="10">
        <v>13</v>
      </c>
      <c r="Q1677" s="10" t="str">
        <f t="shared" si="131"/>
        <v>10-15</v>
      </c>
      <c r="R1677" s="6" t="s">
        <v>102</v>
      </c>
      <c r="S1677" s="6">
        <v>8</v>
      </c>
      <c r="T1677" t="s">
        <v>121</v>
      </c>
      <c r="U1677" t="s">
        <v>54</v>
      </c>
      <c r="V1677" t="s">
        <v>55</v>
      </c>
      <c r="W1677" t="s">
        <v>56</v>
      </c>
      <c r="X1677" s="6"/>
      <c r="Y1677" s="6" t="s">
        <v>57</v>
      </c>
      <c r="Z1677" s="6" t="s">
        <v>58</v>
      </c>
      <c r="AC1677" s="11">
        <v>4</v>
      </c>
      <c r="AJ1677" s="12">
        <f t="shared" si="132"/>
        <v>15</v>
      </c>
      <c r="AK1677">
        <f>AJ1677/1.08175</f>
        <v>13.866420152530623</v>
      </c>
      <c r="AL1677" s="13">
        <f t="shared" si="133"/>
        <v>4</v>
      </c>
      <c r="AM1677" s="14">
        <v>1.4500000000000001E-2</v>
      </c>
      <c r="AN1677" s="14">
        <v>3.0529999999999999</v>
      </c>
      <c r="AO1677" s="13">
        <f t="shared" si="130"/>
        <v>56.490395604937696</v>
      </c>
      <c r="AQ1677" s="12">
        <f t="shared" si="134"/>
        <v>0.1</v>
      </c>
    </row>
    <row r="1678" spans="1:46" ht="12.75" customHeight="1" x14ac:dyDescent="0.2">
      <c r="A1678" s="6">
        <v>160</v>
      </c>
      <c r="B1678" s="6">
        <v>2</v>
      </c>
      <c r="C1678" s="7">
        <v>39874</v>
      </c>
      <c r="D1678" s="6" t="s">
        <v>151</v>
      </c>
      <c r="E1678" s="8" t="s">
        <v>309</v>
      </c>
      <c r="F1678" s="9" t="s">
        <v>310</v>
      </c>
      <c r="G1678" s="9" t="s">
        <v>154</v>
      </c>
      <c r="H1678" s="9" t="s">
        <v>226</v>
      </c>
      <c r="I1678" s="6" t="s">
        <v>100</v>
      </c>
      <c r="J1678" s="6">
        <v>2</v>
      </c>
      <c r="K1678" s="6">
        <v>6</v>
      </c>
      <c r="L1678" s="6" t="s">
        <v>50</v>
      </c>
      <c r="M1678" s="6" t="s">
        <v>177</v>
      </c>
      <c r="N1678" s="6"/>
      <c r="O1678" s="6"/>
      <c r="P1678" s="10">
        <v>13</v>
      </c>
      <c r="Q1678" s="10" t="str">
        <f t="shared" si="131"/>
        <v>10-15</v>
      </c>
      <c r="R1678" s="6" t="s">
        <v>102</v>
      </c>
      <c r="S1678" s="6">
        <v>9</v>
      </c>
      <c r="T1678" t="s">
        <v>164</v>
      </c>
      <c r="U1678" t="s">
        <v>162</v>
      </c>
      <c r="V1678" t="s">
        <v>163</v>
      </c>
      <c r="W1678" t="s">
        <v>56</v>
      </c>
      <c r="X1678" s="6"/>
      <c r="Y1678" s="10" t="s">
        <v>57</v>
      </c>
      <c r="Z1678" s="10" t="s">
        <v>61</v>
      </c>
      <c r="AB1678" s="11">
        <v>2</v>
      </c>
      <c r="AJ1678" s="12">
        <f t="shared" si="132"/>
        <v>7.5</v>
      </c>
      <c r="AL1678" s="13">
        <f t="shared" si="133"/>
        <v>2</v>
      </c>
      <c r="AM1678" s="14">
        <v>1.5599999999999999E-2</v>
      </c>
      <c r="AN1678" s="14">
        <v>3.13</v>
      </c>
      <c r="AO1678" s="13">
        <f t="shared" si="130"/>
        <v>8.551973624371902</v>
      </c>
      <c r="AQ1678" s="12">
        <f t="shared" si="134"/>
        <v>0.05</v>
      </c>
    </row>
    <row r="1679" spans="1:46" ht="12.75" customHeight="1" x14ac:dyDescent="0.2">
      <c r="A1679" s="6">
        <v>160</v>
      </c>
      <c r="B1679" s="6">
        <v>2</v>
      </c>
      <c r="C1679" s="7">
        <v>39874</v>
      </c>
      <c r="D1679" s="6" t="s">
        <v>151</v>
      </c>
      <c r="E1679" s="8" t="s">
        <v>309</v>
      </c>
      <c r="F1679" s="9" t="s">
        <v>310</v>
      </c>
      <c r="G1679" s="9" t="s">
        <v>154</v>
      </c>
      <c r="H1679" s="9" t="s">
        <v>226</v>
      </c>
      <c r="I1679" s="6" t="s">
        <v>100</v>
      </c>
      <c r="J1679" s="6">
        <v>2</v>
      </c>
      <c r="K1679" s="6">
        <v>6</v>
      </c>
      <c r="L1679" s="6" t="s">
        <v>50</v>
      </c>
      <c r="M1679" s="6" t="s">
        <v>177</v>
      </c>
      <c r="N1679" s="6"/>
      <c r="O1679" s="6"/>
      <c r="P1679" s="10">
        <v>13</v>
      </c>
      <c r="Q1679" s="10" t="str">
        <f t="shared" si="131"/>
        <v>10-15</v>
      </c>
      <c r="R1679" s="6" t="s">
        <v>102</v>
      </c>
      <c r="S1679" s="6">
        <v>10</v>
      </c>
      <c r="T1679" t="s">
        <v>141</v>
      </c>
      <c r="U1679" s="6" t="s">
        <v>72</v>
      </c>
      <c r="V1679" t="s">
        <v>138</v>
      </c>
      <c r="W1679" t="s">
        <v>56</v>
      </c>
      <c r="X1679" s="6"/>
      <c r="Y1679" s="6" t="s">
        <v>57</v>
      </c>
      <c r="Z1679" s="6" t="s">
        <v>58</v>
      </c>
      <c r="AD1679" s="11">
        <v>2</v>
      </c>
      <c r="AJ1679" s="12">
        <f t="shared" si="132"/>
        <v>25</v>
      </c>
      <c r="AL1679" s="13">
        <f t="shared" si="133"/>
        <v>2</v>
      </c>
      <c r="AM1679" s="14">
        <v>3.3700000000000001E-2</v>
      </c>
      <c r="AN1679" s="14">
        <v>2.9</v>
      </c>
      <c r="AO1679" s="13">
        <f t="shared" si="130"/>
        <v>381.64179165528623</v>
      </c>
      <c r="AQ1679" s="12">
        <f t="shared" si="134"/>
        <v>0.05</v>
      </c>
    </row>
    <row r="1680" spans="1:46" s="22" customFormat="1" ht="12.75" customHeight="1" x14ac:dyDescent="0.2">
      <c r="A1680" s="6">
        <v>160</v>
      </c>
      <c r="B1680" s="6">
        <v>2</v>
      </c>
      <c r="C1680" s="7">
        <v>39874</v>
      </c>
      <c r="D1680" s="6" t="s">
        <v>151</v>
      </c>
      <c r="E1680" s="8" t="s">
        <v>309</v>
      </c>
      <c r="F1680" s="9" t="s">
        <v>310</v>
      </c>
      <c r="G1680" s="9" t="s">
        <v>154</v>
      </c>
      <c r="H1680" s="9" t="s">
        <v>226</v>
      </c>
      <c r="I1680" s="6" t="s">
        <v>100</v>
      </c>
      <c r="J1680" s="6">
        <v>2</v>
      </c>
      <c r="K1680" s="6">
        <v>6</v>
      </c>
      <c r="L1680" s="6" t="s">
        <v>50</v>
      </c>
      <c r="M1680" s="6" t="s">
        <v>177</v>
      </c>
      <c r="N1680" s="6"/>
      <c r="O1680" s="6"/>
      <c r="P1680" s="10">
        <v>13</v>
      </c>
      <c r="Q1680" s="10" t="str">
        <f t="shared" si="131"/>
        <v>10-15</v>
      </c>
      <c r="R1680" s="6" t="s">
        <v>102</v>
      </c>
      <c r="S1680" s="6">
        <v>11</v>
      </c>
      <c r="T1680" s="16" t="s">
        <v>191</v>
      </c>
      <c r="U1680" s="6" t="s">
        <v>54</v>
      </c>
      <c r="V1680" s="6" t="s">
        <v>181</v>
      </c>
      <c r="W1680" s="6" t="s">
        <v>56</v>
      </c>
      <c r="X1680" s="6"/>
      <c r="Y1680" s="6" t="s">
        <v>57</v>
      </c>
      <c r="Z1680" s="6" t="s">
        <v>64</v>
      </c>
      <c r="AA1680" s="11"/>
      <c r="AB1680" s="11"/>
      <c r="AC1680" s="11"/>
      <c r="AD1680" s="11">
        <v>4</v>
      </c>
      <c r="AE1680" s="11"/>
      <c r="AF1680" s="11"/>
      <c r="AG1680" s="11"/>
      <c r="AH1680" s="11"/>
      <c r="AI1680" s="11"/>
      <c r="AJ1680" s="12">
        <f t="shared" si="132"/>
        <v>25</v>
      </c>
      <c r="AK1680">
        <f>AJ1680/1.6483</f>
        <v>15.167141903779651</v>
      </c>
      <c r="AL1680" s="13">
        <f t="shared" si="133"/>
        <v>4</v>
      </c>
      <c r="AM1680" s="14">
        <v>1.9900000000000001E-2</v>
      </c>
      <c r="AN1680" s="14">
        <v>2.9929999999999999</v>
      </c>
      <c r="AO1680" s="13">
        <f t="shared" si="130"/>
        <v>304.00975708905077</v>
      </c>
      <c r="AP1680" s="13"/>
      <c r="AQ1680" s="12">
        <f t="shared" si="134"/>
        <v>0.1</v>
      </c>
      <c r="AR1680" s="12"/>
      <c r="AS1680" s="12"/>
      <c r="AT1680" s="15"/>
    </row>
    <row r="1681" spans="1:46" ht="12.75" customHeight="1" x14ac:dyDescent="0.2">
      <c r="A1681" s="6">
        <v>160</v>
      </c>
      <c r="B1681" s="6">
        <v>2</v>
      </c>
      <c r="C1681" s="7">
        <v>39874</v>
      </c>
      <c r="D1681" s="6" t="s">
        <v>151</v>
      </c>
      <c r="E1681" s="8" t="s">
        <v>309</v>
      </c>
      <c r="F1681" s="9" t="s">
        <v>310</v>
      </c>
      <c r="G1681" s="9" t="s">
        <v>154</v>
      </c>
      <c r="H1681" s="9" t="s">
        <v>226</v>
      </c>
      <c r="I1681" s="6" t="s">
        <v>100</v>
      </c>
      <c r="J1681" s="6">
        <v>2</v>
      </c>
      <c r="K1681" s="6">
        <v>6</v>
      </c>
      <c r="L1681" s="6" t="s">
        <v>50</v>
      </c>
      <c r="M1681" s="6" t="s">
        <v>177</v>
      </c>
      <c r="N1681" s="6"/>
      <c r="O1681" s="6"/>
      <c r="P1681" s="10">
        <v>13</v>
      </c>
      <c r="Q1681" s="10" t="str">
        <f t="shared" si="131"/>
        <v>10-15</v>
      </c>
      <c r="R1681" s="6" t="s">
        <v>102</v>
      </c>
      <c r="S1681" s="6">
        <v>12</v>
      </c>
      <c r="T1681" t="s">
        <v>53</v>
      </c>
      <c r="U1681" t="s">
        <v>54</v>
      </c>
      <c r="V1681" t="s">
        <v>55</v>
      </c>
      <c r="W1681" t="s">
        <v>56</v>
      </c>
      <c r="X1681" s="6"/>
      <c r="Y1681" s="6" t="s">
        <v>57</v>
      </c>
      <c r="Z1681" s="6" t="s">
        <v>58</v>
      </c>
      <c r="AB1681" s="11">
        <v>4</v>
      </c>
      <c r="AJ1681" s="12">
        <f t="shared" si="132"/>
        <v>7.5</v>
      </c>
      <c r="AL1681" s="13">
        <f t="shared" si="133"/>
        <v>4</v>
      </c>
      <c r="AM1681" s="14">
        <v>9.2999999999999992E-3</v>
      </c>
      <c r="AN1681" s="14">
        <v>3.07</v>
      </c>
      <c r="AO1681" s="13">
        <f t="shared" si="130"/>
        <v>4.5177378560589574</v>
      </c>
      <c r="AQ1681" s="12">
        <f t="shared" si="134"/>
        <v>0.1</v>
      </c>
    </row>
    <row r="1682" spans="1:46" ht="12.75" customHeight="1" x14ac:dyDescent="0.2">
      <c r="A1682" s="6">
        <v>160</v>
      </c>
      <c r="B1682" s="6">
        <v>2</v>
      </c>
      <c r="C1682" s="7">
        <v>39874</v>
      </c>
      <c r="D1682" s="6" t="s">
        <v>151</v>
      </c>
      <c r="E1682" s="8" t="s">
        <v>309</v>
      </c>
      <c r="F1682" s="9" t="s">
        <v>310</v>
      </c>
      <c r="G1682" s="9" t="s">
        <v>154</v>
      </c>
      <c r="H1682" s="9" t="s">
        <v>226</v>
      </c>
      <c r="I1682" s="6" t="s">
        <v>100</v>
      </c>
      <c r="J1682" s="6">
        <v>2</v>
      </c>
      <c r="K1682" s="6">
        <v>6</v>
      </c>
      <c r="L1682" s="6" t="s">
        <v>50</v>
      </c>
      <c r="M1682" s="6" t="s">
        <v>177</v>
      </c>
      <c r="N1682" s="6"/>
      <c r="O1682" s="6"/>
      <c r="P1682" s="10">
        <v>13</v>
      </c>
      <c r="Q1682" s="10" t="str">
        <f t="shared" si="131"/>
        <v>10-15</v>
      </c>
      <c r="R1682" s="6" t="s">
        <v>102</v>
      </c>
      <c r="S1682" s="6">
        <v>13</v>
      </c>
      <c r="T1682" t="s">
        <v>131</v>
      </c>
      <c r="U1682" t="s">
        <v>54</v>
      </c>
      <c r="V1682" t="s">
        <v>63</v>
      </c>
      <c r="W1682" t="s">
        <v>56</v>
      </c>
      <c r="X1682" s="6"/>
      <c r="Y1682" s="6" t="s">
        <v>57</v>
      </c>
      <c r="Z1682" s="6" t="s">
        <v>58</v>
      </c>
      <c r="AC1682" s="11">
        <v>30</v>
      </c>
      <c r="AJ1682" s="12">
        <f t="shared" si="132"/>
        <v>15</v>
      </c>
      <c r="AK1682" s="20">
        <f>(AJ1682-1.82)/1.15</f>
        <v>11.460869565217392</v>
      </c>
      <c r="AL1682" s="13">
        <f t="shared" si="133"/>
        <v>30</v>
      </c>
      <c r="AM1682" s="14">
        <v>0.01</v>
      </c>
      <c r="AN1682" s="14">
        <v>3.2080000000000002</v>
      </c>
      <c r="AO1682" s="13">
        <f t="shared" si="130"/>
        <v>59.278985026012037</v>
      </c>
      <c r="AQ1682" s="12">
        <f t="shared" si="134"/>
        <v>0.75</v>
      </c>
    </row>
    <row r="1683" spans="1:46" ht="12.75" customHeight="1" x14ac:dyDescent="0.2">
      <c r="A1683" s="6">
        <v>160</v>
      </c>
      <c r="B1683" s="6">
        <v>2</v>
      </c>
      <c r="C1683" s="7">
        <v>39874</v>
      </c>
      <c r="D1683" s="6" t="s">
        <v>151</v>
      </c>
      <c r="E1683" s="8" t="s">
        <v>309</v>
      </c>
      <c r="F1683" s="9" t="s">
        <v>310</v>
      </c>
      <c r="G1683" s="9" t="s">
        <v>154</v>
      </c>
      <c r="H1683" s="9" t="s">
        <v>226</v>
      </c>
      <c r="I1683" s="6" t="s">
        <v>100</v>
      </c>
      <c r="J1683" s="6">
        <v>2</v>
      </c>
      <c r="K1683" s="6">
        <v>6</v>
      </c>
      <c r="L1683" s="6" t="s">
        <v>50</v>
      </c>
      <c r="M1683" s="6" t="s">
        <v>177</v>
      </c>
      <c r="N1683" s="6"/>
      <c r="O1683" s="6"/>
      <c r="P1683" s="10">
        <v>13</v>
      </c>
      <c r="Q1683" s="10" t="str">
        <f t="shared" si="131"/>
        <v>10-15</v>
      </c>
      <c r="R1683" s="6" t="s">
        <v>102</v>
      </c>
      <c r="S1683" s="6">
        <v>14</v>
      </c>
      <c r="T1683" t="s">
        <v>130</v>
      </c>
      <c r="U1683" t="s">
        <v>69</v>
      </c>
      <c r="V1683" t="s">
        <v>70</v>
      </c>
      <c r="W1683" t="s">
        <v>56</v>
      </c>
      <c r="X1683" s="6"/>
      <c r="Y1683" s="10" t="s">
        <v>57</v>
      </c>
      <c r="Z1683" s="10" t="s">
        <v>61</v>
      </c>
      <c r="AB1683" s="11">
        <v>3</v>
      </c>
      <c r="AJ1683" s="12">
        <f t="shared" si="132"/>
        <v>7.5</v>
      </c>
      <c r="AL1683" s="13">
        <f t="shared" si="133"/>
        <v>3</v>
      </c>
      <c r="AM1683" s="14">
        <v>1.9400000000000001E-2</v>
      </c>
      <c r="AN1683" s="14">
        <v>2.8527999999999998</v>
      </c>
      <c r="AO1683" s="13">
        <f t="shared" si="130"/>
        <v>6.0838220437352977</v>
      </c>
      <c r="AQ1683" s="12">
        <f t="shared" si="134"/>
        <v>7.4999999999999997E-2</v>
      </c>
    </row>
    <row r="1684" spans="1:46" ht="12.75" customHeight="1" x14ac:dyDescent="0.2">
      <c r="A1684" s="6">
        <v>160</v>
      </c>
      <c r="B1684" s="6">
        <v>2</v>
      </c>
      <c r="C1684" s="7">
        <v>39874</v>
      </c>
      <c r="D1684" s="6" t="s">
        <v>151</v>
      </c>
      <c r="E1684" s="8" t="s">
        <v>309</v>
      </c>
      <c r="F1684" s="9" t="s">
        <v>310</v>
      </c>
      <c r="G1684" s="9" t="s">
        <v>154</v>
      </c>
      <c r="H1684" s="9" t="s">
        <v>226</v>
      </c>
      <c r="I1684" s="6" t="s">
        <v>100</v>
      </c>
      <c r="J1684" s="6">
        <v>2</v>
      </c>
      <c r="K1684" s="6">
        <v>6</v>
      </c>
      <c r="L1684" s="6" t="s">
        <v>50</v>
      </c>
      <c r="M1684" s="6" t="s">
        <v>177</v>
      </c>
      <c r="N1684" s="6"/>
      <c r="O1684" s="6"/>
      <c r="P1684" s="10">
        <v>13</v>
      </c>
      <c r="Q1684" s="10" t="str">
        <f t="shared" si="131"/>
        <v>10-15</v>
      </c>
      <c r="R1684" s="6" t="s">
        <v>102</v>
      </c>
      <c r="S1684" s="6">
        <v>15</v>
      </c>
      <c r="T1684" s="19" t="s">
        <v>85</v>
      </c>
      <c r="U1684" s="6" t="s">
        <v>54</v>
      </c>
      <c r="V1684" s="6" t="s">
        <v>86</v>
      </c>
      <c r="W1684" s="6" t="s">
        <v>56</v>
      </c>
      <c r="X1684" s="6"/>
      <c r="Y1684" s="6" t="s">
        <v>57</v>
      </c>
      <c r="Z1684" s="6" t="s">
        <v>61</v>
      </c>
      <c r="AA1684" s="11">
        <v>2</v>
      </c>
      <c r="AJ1684" s="12">
        <f t="shared" si="132"/>
        <v>2.5</v>
      </c>
      <c r="AL1684" s="13">
        <f t="shared" si="133"/>
        <v>2</v>
      </c>
      <c r="AM1684" s="14">
        <v>8.8999999999999999E-3</v>
      </c>
      <c r="AN1684" s="14">
        <v>3</v>
      </c>
      <c r="AO1684" s="13">
        <f t="shared" si="130"/>
        <v>0.13906250000000001</v>
      </c>
      <c r="AQ1684" s="12">
        <f t="shared" si="134"/>
        <v>0.05</v>
      </c>
    </row>
    <row r="1685" spans="1:46" ht="12.75" customHeight="1" x14ac:dyDescent="0.2">
      <c r="A1685" s="6">
        <v>161</v>
      </c>
      <c r="B1685" s="6">
        <v>2</v>
      </c>
      <c r="C1685" s="7">
        <v>39874</v>
      </c>
      <c r="D1685" s="6" t="s">
        <v>151</v>
      </c>
      <c r="E1685" s="8" t="s">
        <v>309</v>
      </c>
      <c r="F1685" s="9" t="s">
        <v>310</v>
      </c>
      <c r="G1685" s="9" t="s">
        <v>154</v>
      </c>
      <c r="H1685" s="9" t="s">
        <v>226</v>
      </c>
      <c r="I1685" s="6" t="s">
        <v>100</v>
      </c>
      <c r="J1685" s="6">
        <v>2</v>
      </c>
      <c r="K1685" s="6">
        <v>7</v>
      </c>
      <c r="L1685" s="6" t="s">
        <v>167</v>
      </c>
      <c r="M1685" s="6" t="s">
        <v>210</v>
      </c>
      <c r="N1685" s="6"/>
      <c r="O1685" s="6"/>
      <c r="P1685" s="10">
        <v>13</v>
      </c>
      <c r="Q1685" s="10" t="str">
        <f t="shared" si="131"/>
        <v>10-15</v>
      </c>
      <c r="R1685" s="6" t="s">
        <v>52</v>
      </c>
      <c r="S1685" s="6">
        <v>1</v>
      </c>
      <c r="T1685" t="s">
        <v>53</v>
      </c>
      <c r="U1685" t="s">
        <v>54</v>
      </c>
      <c r="V1685" t="s">
        <v>55</v>
      </c>
      <c r="W1685" t="s">
        <v>56</v>
      </c>
      <c r="X1685" s="6"/>
      <c r="Y1685" s="6" t="s">
        <v>57</v>
      </c>
      <c r="Z1685" s="6" t="s">
        <v>58</v>
      </c>
      <c r="AA1685" s="11">
        <v>6</v>
      </c>
      <c r="AB1685" s="11">
        <v>2</v>
      </c>
      <c r="AC1685" s="11">
        <v>1</v>
      </c>
      <c r="AJ1685" s="12">
        <f t="shared" si="132"/>
        <v>5</v>
      </c>
      <c r="AL1685" s="13">
        <f t="shared" si="133"/>
        <v>9</v>
      </c>
      <c r="AM1685" s="14">
        <v>9.2999999999999992E-3</v>
      </c>
      <c r="AN1685" s="14">
        <v>3.07</v>
      </c>
      <c r="AO1685" s="13">
        <f t="shared" si="130"/>
        <v>1.3011305135240103</v>
      </c>
      <c r="AQ1685" s="12">
        <f t="shared" si="134"/>
        <v>0.22500000000000001</v>
      </c>
      <c r="AS1685" s="12" t="s">
        <v>317</v>
      </c>
    </row>
    <row r="1686" spans="1:46" ht="12.75" customHeight="1" x14ac:dyDescent="0.2">
      <c r="A1686" s="6">
        <v>161</v>
      </c>
      <c r="B1686" s="6">
        <v>2</v>
      </c>
      <c r="C1686" s="7">
        <v>39874</v>
      </c>
      <c r="D1686" s="6" t="s">
        <v>151</v>
      </c>
      <c r="E1686" s="8" t="s">
        <v>309</v>
      </c>
      <c r="F1686" s="9" t="s">
        <v>310</v>
      </c>
      <c r="G1686" s="9" t="s">
        <v>154</v>
      </c>
      <c r="H1686" s="9" t="s">
        <v>226</v>
      </c>
      <c r="I1686" s="6" t="s">
        <v>100</v>
      </c>
      <c r="J1686" s="6">
        <v>2</v>
      </c>
      <c r="K1686" s="6">
        <v>7</v>
      </c>
      <c r="L1686" s="6" t="s">
        <v>167</v>
      </c>
      <c r="M1686" s="6" t="s">
        <v>210</v>
      </c>
      <c r="N1686" s="6"/>
      <c r="O1686" s="6"/>
      <c r="P1686" s="10">
        <v>13</v>
      </c>
      <c r="Q1686" s="10" t="str">
        <f t="shared" si="131"/>
        <v>10-15</v>
      </c>
      <c r="R1686" s="6" t="s">
        <v>52</v>
      </c>
      <c r="S1686" s="6">
        <v>2</v>
      </c>
      <c r="T1686" t="s">
        <v>182</v>
      </c>
      <c r="U1686" t="s">
        <v>54</v>
      </c>
      <c r="V1686" t="s">
        <v>181</v>
      </c>
      <c r="W1686" t="s">
        <v>56</v>
      </c>
      <c r="X1686" s="6"/>
      <c r="Y1686" s="10" t="s">
        <v>57</v>
      </c>
      <c r="Z1686" s="10" t="s">
        <v>58</v>
      </c>
      <c r="AA1686" s="11">
        <v>70</v>
      </c>
      <c r="AJ1686" s="12">
        <f t="shared" si="132"/>
        <v>2.5</v>
      </c>
      <c r="AK1686" s="12">
        <f>0.946*AJ1686</f>
        <v>2.3649999999999998</v>
      </c>
      <c r="AL1686" s="13">
        <f t="shared" si="133"/>
        <v>70</v>
      </c>
      <c r="AM1686" s="13">
        <v>0</v>
      </c>
      <c r="AN1686" s="13">
        <v>0.94599999999999995</v>
      </c>
      <c r="AO1686" s="13">
        <f t="shared" si="130"/>
        <v>0</v>
      </c>
      <c r="AQ1686" s="12">
        <f t="shared" si="134"/>
        <v>1.75</v>
      </c>
    </row>
    <row r="1687" spans="1:46" ht="12.75" customHeight="1" x14ac:dyDescent="0.2">
      <c r="A1687" s="6">
        <v>161</v>
      </c>
      <c r="B1687" s="6">
        <v>2</v>
      </c>
      <c r="C1687" s="7">
        <v>39874</v>
      </c>
      <c r="D1687" s="6" t="s">
        <v>151</v>
      </c>
      <c r="E1687" s="8" t="s">
        <v>309</v>
      </c>
      <c r="F1687" s="9" t="s">
        <v>310</v>
      </c>
      <c r="G1687" s="9" t="s">
        <v>154</v>
      </c>
      <c r="H1687" s="9" t="s">
        <v>226</v>
      </c>
      <c r="I1687" s="6" t="s">
        <v>100</v>
      </c>
      <c r="J1687" s="6">
        <v>2</v>
      </c>
      <c r="K1687" s="6">
        <v>7</v>
      </c>
      <c r="L1687" s="6" t="s">
        <v>167</v>
      </c>
      <c r="M1687" s="6" t="s">
        <v>210</v>
      </c>
      <c r="N1687" s="6"/>
      <c r="O1687" s="6"/>
      <c r="P1687" s="10">
        <v>13</v>
      </c>
      <c r="Q1687" s="10" t="str">
        <f t="shared" si="131"/>
        <v>10-15</v>
      </c>
      <c r="R1687" s="6" t="s">
        <v>52</v>
      </c>
      <c r="S1687" s="6">
        <v>3</v>
      </c>
      <c r="T1687" t="s">
        <v>184</v>
      </c>
      <c r="U1687" t="s">
        <v>66</v>
      </c>
      <c r="V1687" t="s">
        <v>119</v>
      </c>
      <c r="W1687" t="s">
        <v>56</v>
      </c>
      <c r="X1687" s="6"/>
      <c r="Y1687" s="6" t="s">
        <v>57</v>
      </c>
      <c r="Z1687" s="6" t="s">
        <v>61</v>
      </c>
      <c r="AA1687" s="11">
        <v>1</v>
      </c>
      <c r="AJ1687" s="12">
        <f t="shared" si="132"/>
        <v>2.5</v>
      </c>
      <c r="AK1687">
        <f>AJ1687/1.04</f>
        <v>2.4038461538461537</v>
      </c>
      <c r="AL1687" s="13">
        <f t="shared" si="133"/>
        <v>1</v>
      </c>
      <c r="AM1687" s="14">
        <v>4.2200000000000001E-2</v>
      </c>
      <c r="AN1687" s="14">
        <v>2.835</v>
      </c>
      <c r="AO1687" s="13">
        <f t="shared" si="130"/>
        <v>0.56685551402708279</v>
      </c>
      <c r="AQ1687" s="12">
        <f t="shared" si="134"/>
        <v>2.5000000000000001E-2</v>
      </c>
    </row>
    <row r="1688" spans="1:46" ht="12.75" customHeight="1" x14ac:dyDescent="0.2">
      <c r="A1688" s="6">
        <v>161</v>
      </c>
      <c r="B1688" s="6">
        <v>2</v>
      </c>
      <c r="C1688" s="7">
        <v>39874</v>
      </c>
      <c r="D1688" s="6" t="s">
        <v>151</v>
      </c>
      <c r="E1688" s="8" t="s">
        <v>309</v>
      </c>
      <c r="F1688" s="9" t="s">
        <v>310</v>
      </c>
      <c r="G1688" s="9" t="s">
        <v>154</v>
      </c>
      <c r="H1688" s="9" t="s">
        <v>226</v>
      </c>
      <c r="I1688" s="6" t="s">
        <v>100</v>
      </c>
      <c r="J1688" s="6">
        <v>2</v>
      </c>
      <c r="K1688" s="6">
        <v>7</v>
      </c>
      <c r="L1688" s="6" t="s">
        <v>167</v>
      </c>
      <c r="M1688" s="6" t="s">
        <v>210</v>
      </c>
      <c r="N1688" s="6"/>
      <c r="O1688" s="6"/>
      <c r="P1688" s="10">
        <v>13</v>
      </c>
      <c r="Q1688" s="10" t="str">
        <f t="shared" si="131"/>
        <v>10-15</v>
      </c>
      <c r="R1688" s="6" t="s">
        <v>52</v>
      </c>
      <c r="S1688" s="6">
        <v>4</v>
      </c>
      <c r="T1688" t="s">
        <v>59</v>
      </c>
      <c r="U1688" t="s">
        <v>54</v>
      </c>
      <c r="V1688" t="s">
        <v>60</v>
      </c>
      <c r="W1688" t="s">
        <v>56</v>
      </c>
      <c r="X1688" s="6"/>
      <c r="Y1688" s="10" t="s">
        <v>57</v>
      </c>
      <c r="Z1688" s="10" t="s">
        <v>61</v>
      </c>
      <c r="AA1688" s="11">
        <v>1</v>
      </c>
      <c r="AJ1688" s="12">
        <f t="shared" si="132"/>
        <v>2.5</v>
      </c>
      <c r="AL1688" s="13">
        <f t="shared" si="133"/>
        <v>1</v>
      </c>
      <c r="AM1688" s="14">
        <v>8.6999999999999994E-3</v>
      </c>
      <c r="AN1688" s="14">
        <v>3.202</v>
      </c>
      <c r="AO1688" s="13">
        <f t="shared" si="130"/>
        <v>0.16357734705077065</v>
      </c>
      <c r="AQ1688" s="12">
        <f t="shared" si="134"/>
        <v>2.5000000000000001E-2</v>
      </c>
    </row>
    <row r="1689" spans="1:46" s="22" customFormat="1" ht="12.75" customHeight="1" x14ac:dyDescent="0.2">
      <c r="A1689" s="6">
        <v>161</v>
      </c>
      <c r="B1689" s="6">
        <v>2</v>
      </c>
      <c r="C1689" s="7">
        <v>39874</v>
      </c>
      <c r="D1689" s="6" t="s">
        <v>151</v>
      </c>
      <c r="E1689" s="8" t="s">
        <v>309</v>
      </c>
      <c r="F1689" s="9" t="s">
        <v>310</v>
      </c>
      <c r="G1689" s="9" t="s">
        <v>154</v>
      </c>
      <c r="H1689" s="9" t="s">
        <v>226</v>
      </c>
      <c r="I1689" s="6" t="s">
        <v>100</v>
      </c>
      <c r="J1689" s="6">
        <v>2</v>
      </c>
      <c r="K1689" s="6">
        <v>7</v>
      </c>
      <c r="L1689" s="6" t="s">
        <v>167</v>
      </c>
      <c r="M1689" s="6" t="s">
        <v>210</v>
      </c>
      <c r="N1689" s="6"/>
      <c r="O1689" s="6"/>
      <c r="P1689" s="10">
        <v>13</v>
      </c>
      <c r="Q1689" s="10" t="str">
        <f t="shared" si="131"/>
        <v>10-15</v>
      </c>
      <c r="R1689" s="6" t="s">
        <v>52</v>
      </c>
      <c r="S1689" s="6">
        <v>5</v>
      </c>
      <c r="T1689" t="s">
        <v>235</v>
      </c>
      <c r="U1689" s="6" t="s">
        <v>69</v>
      </c>
      <c r="V1689" s="6" t="s">
        <v>70</v>
      </c>
      <c r="W1689" s="6" t="s">
        <v>56</v>
      </c>
      <c r="X1689" s="6"/>
      <c r="Y1689" s="6" t="s">
        <v>77</v>
      </c>
      <c r="Z1689" s="6" t="s">
        <v>64</v>
      </c>
      <c r="AA1689" s="11"/>
      <c r="AB1689" s="11"/>
      <c r="AC1689" s="11"/>
      <c r="AD1689" s="11"/>
      <c r="AE1689" s="11"/>
      <c r="AF1689" s="11">
        <v>1</v>
      </c>
      <c r="AG1689" s="11"/>
      <c r="AH1689" s="11"/>
      <c r="AI1689" s="11"/>
      <c r="AJ1689" s="12">
        <f t="shared" si="132"/>
        <v>45</v>
      </c>
      <c r="AK1689" s="12"/>
      <c r="AL1689" s="13">
        <f t="shared" si="133"/>
        <v>1</v>
      </c>
      <c r="AM1689" s="14">
        <v>1.2999999999999999E-2</v>
      </c>
      <c r="AN1689" s="14">
        <v>3.0329999999999999</v>
      </c>
      <c r="AO1689" s="13">
        <f t="shared" si="130"/>
        <v>1343.1883198380501</v>
      </c>
      <c r="AP1689" s="13"/>
      <c r="AQ1689" s="12">
        <f t="shared" si="134"/>
        <v>2.5000000000000001E-2</v>
      </c>
      <c r="AR1689" s="12"/>
      <c r="AS1689" s="12"/>
      <c r="AT1689" s="15"/>
    </row>
    <row r="1690" spans="1:46" ht="12.75" customHeight="1" x14ac:dyDescent="0.2">
      <c r="A1690" s="6">
        <v>161</v>
      </c>
      <c r="B1690" s="6">
        <v>2</v>
      </c>
      <c r="C1690" s="7">
        <v>39874</v>
      </c>
      <c r="D1690" s="6" t="s">
        <v>151</v>
      </c>
      <c r="E1690" s="8" t="s">
        <v>309</v>
      </c>
      <c r="F1690" s="9" t="s">
        <v>310</v>
      </c>
      <c r="G1690" s="9" t="s">
        <v>154</v>
      </c>
      <c r="H1690" s="9" t="s">
        <v>226</v>
      </c>
      <c r="I1690" s="6" t="s">
        <v>100</v>
      </c>
      <c r="J1690" s="6">
        <v>2</v>
      </c>
      <c r="K1690" s="6">
        <v>7</v>
      </c>
      <c r="L1690" s="6" t="s">
        <v>167</v>
      </c>
      <c r="M1690" s="6" t="s">
        <v>210</v>
      </c>
      <c r="N1690" s="6"/>
      <c r="O1690" s="6"/>
      <c r="P1690" s="10">
        <v>13</v>
      </c>
      <c r="Q1690" s="10" t="str">
        <f t="shared" si="131"/>
        <v>10-15</v>
      </c>
      <c r="R1690" s="6" t="s">
        <v>52</v>
      </c>
      <c r="S1690" s="6">
        <v>6</v>
      </c>
      <c r="T1690" t="s">
        <v>130</v>
      </c>
      <c r="U1690" t="s">
        <v>69</v>
      </c>
      <c r="V1690" t="s">
        <v>70</v>
      </c>
      <c r="W1690" t="s">
        <v>56</v>
      </c>
      <c r="X1690" s="6"/>
      <c r="Y1690" s="10" t="s">
        <v>57</v>
      </c>
      <c r="Z1690" s="10" t="s">
        <v>61</v>
      </c>
      <c r="AB1690" s="11">
        <v>2</v>
      </c>
      <c r="AJ1690" s="12">
        <f t="shared" si="132"/>
        <v>7.5</v>
      </c>
      <c r="AL1690" s="13">
        <f t="shared" si="133"/>
        <v>2</v>
      </c>
      <c r="AM1690" s="14">
        <v>1.9400000000000001E-2</v>
      </c>
      <c r="AN1690" s="14">
        <v>2.8527999999999998</v>
      </c>
      <c r="AO1690" s="13">
        <f t="shared" si="130"/>
        <v>6.0838220437352977</v>
      </c>
      <c r="AQ1690" s="12">
        <f t="shared" si="134"/>
        <v>0.05</v>
      </c>
    </row>
    <row r="1691" spans="1:46" ht="12.75" customHeight="1" x14ac:dyDescent="0.2">
      <c r="A1691" s="6">
        <v>162</v>
      </c>
      <c r="B1691" s="6">
        <v>2</v>
      </c>
      <c r="C1691" s="7">
        <v>39874</v>
      </c>
      <c r="D1691" s="6" t="s">
        <v>151</v>
      </c>
      <c r="E1691" s="8" t="s">
        <v>309</v>
      </c>
      <c r="F1691" s="9" t="s">
        <v>310</v>
      </c>
      <c r="G1691" s="9" t="s">
        <v>154</v>
      </c>
      <c r="H1691" s="9" t="s">
        <v>226</v>
      </c>
      <c r="I1691" s="6" t="s">
        <v>100</v>
      </c>
      <c r="J1691" s="6">
        <v>2</v>
      </c>
      <c r="K1691" s="6">
        <v>8</v>
      </c>
      <c r="L1691" s="6" t="s">
        <v>167</v>
      </c>
      <c r="M1691" s="6" t="s">
        <v>210</v>
      </c>
      <c r="N1691" s="6"/>
      <c r="O1691" s="6" t="s">
        <v>237</v>
      </c>
      <c r="P1691" s="10">
        <v>13</v>
      </c>
      <c r="Q1691" s="10" t="str">
        <f t="shared" si="131"/>
        <v>10-15</v>
      </c>
      <c r="R1691" s="6" t="s">
        <v>102</v>
      </c>
      <c r="S1691" s="6">
        <v>1</v>
      </c>
      <c r="T1691" t="s">
        <v>53</v>
      </c>
      <c r="U1691" t="s">
        <v>54</v>
      </c>
      <c r="V1691" t="s">
        <v>55</v>
      </c>
      <c r="W1691" t="s">
        <v>56</v>
      </c>
      <c r="X1691" s="6"/>
      <c r="Y1691" s="6" t="s">
        <v>57</v>
      </c>
      <c r="Z1691" s="6" t="s">
        <v>58</v>
      </c>
      <c r="AB1691" s="11">
        <v>2</v>
      </c>
      <c r="AJ1691" s="12">
        <f t="shared" si="132"/>
        <v>7.5</v>
      </c>
      <c r="AL1691" s="13">
        <f t="shared" si="133"/>
        <v>2</v>
      </c>
      <c r="AM1691" s="14">
        <v>9.2999999999999992E-3</v>
      </c>
      <c r="AN1691" s="14">
        <v>3.07</v>
      </c>
      <c r="AO1691" s="13">
        <f t="shared" si="130"/>
        <v>4.5177378560589574</v>
      </c>
      <c r="AQ1691" s="12">
        <f t="shared" si="134"/>
        <v>0.05</v>
      </c>
      <c r="AS1691" s="12" t="s">
        <v>318</v>
      </c>
    </row>
    <row r="1692" spans="1:46" ht="12.75" customHeight="1" x14ac:dyDescent="0.2">
      <c r="A1692" s="6">
        <v>162</v>
      </c>
      <c r="B1692" s="6">
        <v>2</v>
      </c>
      <c r="C1692" s="7">
        <v>39874</v>
      </c>
      <c r="D1692" s="6" t="s">
        <v>151</v>
      </c>
      <c r="E1692" s="8" t="s">
        <v>309</v>
      </c>
      <c r="F1692" s="9" t="s">
        <v>310</v>
      </c>
      <c r="G1692" s="9" t="s">
        <v>154</v>
      </c>
      <c r="H1692" s="9" t="s">
        <v>226</v>
      </c>
      <c r="I1692" s="6" t="s">
        <v>100</v>
      </c>
      <c r="J1692" s="6">
        <v>2</v>
      </c>
      <c r="K1692" s="6">
        <v>8</v>
      </c>
      <c r="L1692" s="6" t="s">
        <v>167</v>
      </c>
      <c r="M1692" s="6" t="s">
        <v>210</v>
      </c>
      <c r="N1692" s="6"/>
      <c r="O1692" s="6" t="s">
        <v>237</v>
      </c>
      <c r="P1692" s="10">
        <v>13</v>
      </c>
      <c r="Q1692" s="10" t="str">
        <f t="shared" si="131"/>
        <v>10-15</v>
      </c>
      <c r="R1692" s="6" t="s">
        <v>102</v>
      </c>
      <c r="S1692" s="6">
        <v>2</v>
      </c>
      <c r="T1692" s="16" t="s">
        <v>160</v>
      </c>
      <c r="U1692" t="s">
        <v>54</v>
      </c>
      <c r="V1692" s="16" t="s">
        <v>63</v>
      </c>
      <c r="W1692" s="16" t="s">
        <v>56</v>
      </c>
      <c r="X1692" s="6"/>
      <c r="Y1692" s="6" t="s">
        <v>57</v>
      </c>
      <c r="Z1692" s="6" t="s">
        <v>58</v>
      </c>
      <c r="AB1692" s="11">
        <v>1</v>
      </c>
      <c r="AJ1692" s="12">
        <f t="shared" si="132"/>
        <v>7.5</v>
      </c>
      <c r="AK1692" s="14">
        <f>AJ1692/1.11359</f>
        <v>6.7349742723982793</v>
      </c>
      <c r="AL1692" s="13">
        <f t="shared" si="133"/>
        <v>1</v>
      </c>
      <c r="AM1692" s="14">
        <v>1.4800000000000001E-2</v>
      </c>
      <c r="AN1692" s="14">
        <v>3.1669999999999998</v>
      </c>
      <c r="AO1692" s="13">
        <f t="shared" si="130"/>
        <v>8.7413948245631392</v>
      </c>
      <c r="AQ1692" s="12">
        <f t="shared" si="134"/>
        <v>2.5000000000000001E-2</v>
      </c>
    </row>
    <row r="1693" spans="1:46" s="17" customFormat="1" ht="12.75" customHeight="1" x14ac:dyDescent="0.2">
      <c r="A1693" s="6">
        <v>162</v>
      </c>
      <c r="B1693" s="6">
        <v>2</v>
      </c>
      <c r="C1693" s="7">
        <v>39874</v>
      </c>
      <c r="D1693" s="6" t="s">
        <v>151</v>
      </c>
      <c r="E1693" s="8" t="s">
        <v>309</v>
      </c>
      <c r="F1693" s="9" t="s">
        <v>310</v>
      </c>
      <c r="G1693" s="9" t="s">
        <v>154</v>
      </c>
      <c r="H1693" s="9" t="s">
        <v>226</v>
      </c>
      <c r="I1693" s="6" t="s">
        <v>100</v>
      </c>
      <c r="J1693" s="6">
        <v>2</v>
      </c>
      <c r="K1693" s="6">
        <v>8</v>
      </c>
      <c r="L1693" s="6" t="s">
        <v>167</v>
      </c>
      <c r="M1693" s="6" t="s">
        <v>210</v>
      </c>
      <c r="N1693" s="6"/>
      <c r="O1693" s="6" t="s">
        <v>237</v>
      </c>
      <c r="P1693" s="10">
        <v>13</v>
      </c>
      <c r="Q1693" s="10" t="str">
        <f t="shared" si="131"/>
        <v>10-15</v>
      </c>
      <c r="R1693" s="6" t="s">
        <v>102</v>
      </c>
      <c r="S1693" s="6">
        <v>3</v>
      </c>
      <c r="T1693" t="s">
        <v>194</v>
      </c>
      <c r="U1693" t="s">
        <v>195</v>
      </c>
      <c r="V1693" t="s">
        <v>163</v>
      </c>
      <c r="W1693" t="s">
        <v>56</v>
      </c>
      <c r="X1693" s="6"/>
      <c r="Y1693" s="6" t="s">
        <v>57</v>
      </c>
      <c r="Z1693" s="6" t="s">
        <v>61</v>
      </c>
      <c r="AA1693" s="11"/>
      <c r="AB1693" s="11">
        <v>1</v>
      </c>
      <c r="AC1693" s="11"/>
      <c r="AD1693" s="11"/>
      <c r="AE1693" s="11"/>
      <c r="AF1693" s="11"/>
      <c r="AG1693" s="11"/>
      <c r="AH1693" s="11"/>
      <c r="AI1693" s="11"/>
      <c r="AJ1693" s="12">
        <f t="shared" si="132"/>
        <v>7.5</v>
      </c>
      <c r="AK1693" s="12"/>
      <c r="AL1693" s="13">
        <f t="shared" si="133"/>
        <v>1</v>
      </c>
      <c r="AM1693" s="14">
        <v>2.0199999999999999E-2</v>
      </c>
      <c r="AN1693" s="14">
        <v>2.9594999999999998</v>
      </c>
      <c r="AO1693" s="13">
        <f t="shared" si="130"/>
        <v>7.8540774295436098</v>
      </c>
      <c r="AP1693" s="13"/>
      <c r="AQ1693" s="12">
        <f t="shared" si="134"/>
        <v>2.5000000000000001E-2</v>
      </c>
      <c r="AR1693" s="12"/>
      <c r="AS1693" s="12"/>
      <c r="AT1693" s="15"/>
    </row>
    <row r="1694" spans="1:46" ht="12.75" customHeight="1" x14ac:dyDescent="0.2">
      <c r="A1694" s="6">
        <v>162</v>
      </c>
      <c r="B1694" s="6">
        <v>2</v>
      </c>
      <c r="C1694" s="7">
        <v>39874</v>
      </c>
      <c r="D1694" s="6" t="s">
        <v>151</v>
      </c>
      <c r="E1694" s="8" t="s">
        <v>309</v>
      </c>
      <c r="F1694" s="9" t="s">
        <v>310</v>
      </c>
      <c r="G1694" s="9" t="s">
        <v>154</v>
      </c>
      <c r="H1694" s="9" t="s">
        <v>226</v>
      </c>
      <c r="I1694" s="6" t="s">
        <v>100</v>
      </c>
      <c r="J1694" s="6">
        <v>2</v>
      </c>
      <c r="K1694" s="6">
        <v>8</v>
      </c>
      <c r="L1694" s="6" t="s">
        <v>167</v>
      </c>
      <c r="M1694" s="6" t="s">
        <v>210</v>
      </c>
      <c r="N1694" s="6"/>
      <c r="O1694" s="6" t="s">
        <v>237</v>
      </c>
      <c r="P1694" s="10">
        <v>13</v>
      </c>
      <c r="Q1694" s="10" t="str">
        <f t="shared" si="131"/>
        <v>10-15</v>
      </c>
      <c r="R1694" s="6" t="s">
        <v>102</v>
      </c>
      <c r="S1694" s="6">
        <v>4</v>
      </c>
      <c r="T1694" s="19" t="s">
        <v>316</v>
      </c>
      <c r="U1694" s="6" t="s">
        <v>114</v>
      </c>
      <c r="V1694" s="6" t="s">
        <v>115</v>
      </c>
      <c r="W1694" s="6" t="s">
        <v>56</v>
      </c>
      <c r="X1694" s="6"/>
      <c r="Y1694" s="10" t="s">
        <v>57</v>
      </c>
      <c r="Z1694" s="10" t="s">
        <v>64</v>
      </c>
      <c r="AG1694" s="11">
        <v>3</v>
      </c>
      <c r="AJ1694" s="12">
        <f t="shared" si="132"/>
        <v>45</v>
      </c>
      <c r="AK1694" s="12">
        <f>AJ1694/1.107</f>
        <v>40.650406504065039</v>
      </c>
      <c r="AL1694" s="13">
        <f t="shared" si="133"/>
        <v>3</v>
      </c>
      <c r="AM1694" s="13">
        <v>0</v>
      </c>
      <c r="AN1694" s="13">
        <v>1.107</v>
      </c>
      <c r="AO1694" s="13">
        <f t="shared" si="130"/>
        <v>0</v>
      </c>
      <c r="AQ1694" s="12">
        <f t="shared" si="134"/>
        <v>7.4999999999999997E-2</v>
      </c>
    </row>
    <row r="1695" spans="1:46" ht="12.75" customHeight="1" x14ac:dyDescent="0.2">
      <c r="A1695" s="6">
        <v>162</v>
      </c>
      <c r="B1695" s="6">
        <v>2</v>
      </c>
      <c r="C1695" s="7">
        <v>39874</v>
      </c>
      <c r="D1695" s="6" t="s">
        <v>151</v>
      </c>
      <c r="E1695" s="8" t="s">
        <v>309</v>
      </c>
      <c r="F1695" s="9" t="s">
        <v>310</v>
      </c>
      <c r="G1695" s="9" t="s">
        <v>154</v>
      </c>
      <c r="H1695" s="9" t="s">
        <v>226</v>
      </c>
      <c r="I1695" s="6" t="s">
        <v>100</v>
      </c>
      <c r="J1695" s="6">
        <v>2</v>
      </c>
      <c r="K1695" s="6">
        <v>8</v>
      </c>
      <c r="L1695" s="6" t="s">
        <v>167</v>
      </c>
      <c r="M1695" s="6" t="s">
        <v>210</v>
      </c>
      <c r="N1695" s="6"/>
      <c r="O1695" s="6" t="s">
        <v>237</v>
      </c>
      <c r="P1695" s="10">
        <v>13</v>
      </c>
      <c r="Q1695" s="10" t="str">
        <f t="shared" si="131"/>
        <v>10-15</v>
      </c>
      <c r="R1695" s="6" t="s">
        <v>102</v>
      </c>
      <c r="S1695" s="6">
        <v>5</v>
      </c>
      <c r="T1695" t="s">
        <v>131</v>
      </c>
      <c r="U1695" t="s">
        <v>54</v>
      </c>
      <c r="V1695" t="s">
        <v>63</v>
      </c>
      <c r="W1695" t="s">
        <v>56</v>
      </c>
      <c r="X1695" s="6"/>
      <c r="Y1695" s="6" t="s">
        <v>57</v>
      </c>
      <c r="Z1695" s="6" t="s">
        <v>58</v>
      </c>
      <c r="AA1695" s="11">
        <v>40</v>
      </c>
      <c r="AJ1695" s="12">
        <f t="shared" si="132"/>
        <v>2.5</v>
      </c>
      <c r="AK1695" s="20">
        <f>(AJ1695-1.82)/1.15</f>
        <v>0.59130434782608698</v>
      </c>
      <c r="AL1695" s="13">
        <f t="shared" si="133"/>
        <v>40</v>
      </c>
      <c r="AM1695" s="14">
        <v>0.01</v>
      </c>
      <c r="AN1695" s="14">
        <v>3.2080000000000002</v>
      </c>
      <c r="AO1695" s="13">
        <f t="shared" si="130"/>
        <v>0.18905647138855972</v>
      </c>
      <c r="AQ1695" s="12">
        <f t="shared" si="134"/>
        <v>1</v>
      </c>
    </row>
    <row r="1696" spans="1:46" ht="12.75" customHeight="1" x14ac:dyDescent="0.2">
      <c r="A1696" s="6">
        <v>162</v>
      </c>
      <c r="B1696" s="6">
        <v>2</v>
      </c>
      <c r="C1696" s="7">
        <v>39874</v>
      </c>
      <c r="D1696" s="6" t="s">
        <v>151</v>
      </c>
      <c r="E1696" s="8" t="s">
        <v>309</v>
      </c>
      <c r="F1696" s="9" t="s">
        <v>310</v>
      </c>
      <c r="G1696" s="9" t="s">
        <v>154</v>
      </c>
      <c r="H1696" s="9" t="s">
        <v>226</v>
      </c>
      <c r="I1696" s="6" t="s">
        <v>100</v>
      </c>
      <c r="J1696" s="6">
        <v>2</v>
      </c>
      <c r="K1696" s="6">
        <v>8</v>
      </c>
      <c r="L1696" s="6" t="s">
        <v>167</v>
      </c>
      <c r="M1696" s="6" t="s">
        <v>210</v>
      </c>
      <c r="N1696" s="6"/>
      <c r="O1696" s="6" t="s">
        <v>237</v>
      </c>
      <c r="P1696" s="10">
        <v>13</v>
      </c>
      <c r="Q1696" s="10" t="str">
        <f t="shared" si="131"/>
        <v>10-15</v>
      </c>
      <c r="R1696" s="6" t="s">
        <v>102</v>
      </c>
      <c r="S1696" s="6">
        <v>6</v>
      </c>
      <c r="T1696" t="s">
        <v>182</v>
      </c>
      <c r="U1696" t="s">
        <v>54</v>
      </c>
      <c r="V1696" t="s">
        <v>181</v>
      </c>
      <c r="W1696" t="s">
        <v>56</v>
      </c>
      <c r="X1696" s="6"/>
      <c r="Y1696" s="10" t="s">
        <v>57</v>
      </c>
      <c r="Z1696" s="10" t="s">
        <v>58</v>
      </c>
      <c r="AA1696" s="11">
        <v>50</v>
      </c>
      <c r="AJ1696" s="12">
        <f t="shared" si="132"/>
        <v>2.5</v>
      </c>
      <c r="AK1696" s="12">
        <f>0.946*AJ1696</f>
        <v>2.3649999999999998</v>
      </c>
      <c r="AL1696" s="13">
        <f t="shared" si="133"/>
        <v>50</v>
      </c>
      <c r="AM1696" s="13">
        <v>0</v>
      </c>
      <c r="AN1696" s="13">
        <v>0.94599999999999995</v>
      </c>
      <c r="AO1696" s="13">
        <f t="shared" si="130"/>
        <v>0</v>
      </c>
      <c r="AQ1696" s="12">
        <f t="shared" si="134"/>
        <v>1.25</v>
      </c>
    </row>
    <row r="1697" spans="1:46" ht="12.75" customHeight="1" x14ac:dyDescent="0.2">
      <c r="A1697" s="6">
        <v>162</v>
      </c>
      <c r="B1697" s="6">
        <v>2</v>
      </c>
      <c r="C1697" s="7">
        <v>39874</v>
      </c>
      <c r="D1697" s="6" t="s">
        <v>151</v>
      </c>
      <c r="E1697" s="8" t="s">
        <v>309</v>
      </c>
      <c r="F1697" s="9" t="s">
        <v>310</v>
      </c>
      <c r="G1697" s="9" t="s">
        <v>154</v>
      </c>
      <c r="H1697" s="9" t="s">
        <v>226</v>
      </c>
      <c r="I1697" s="6" t="s">
        <v>100</v>
      </c>
      <c r="J1697" s="6">
        <v>2</v>
      </c>
      <c r="K1697" s="6">
        <v>8</v>
      </c>
      <c r="L1697" s="6" t="s">
        <v>167</v>
      </c>
      <c r="M1697" s="6" t="s">
        <v>210</v>
      </c>
      <c r="N1697" s="6"/>
      <c r="O1697" s="6" t="s">
        <v>237</v>
      </c>
      <c r="P1697" s="10">
        <v>13</v>
      </c>
      <c r="Q1697" s="10" t="str">
        <f t="shared" si="131"/>
        <v>10-15</v>
      </c>
      <c r="R1697" s="6" t="s">
        <v>102</v>
      </c>
      <c r="S1697" s="6">
        <v>7</v>
      </c>
      <c r="T1697" t="s">
        <v>238</v>
      </c>
      <c r="U1697" s="6" t="s">
        <v>195</v>
      </c>
      <c r="V1697" s="16" t="s">
        <v>115</v>
      </c>
      <c r="W1697" s="16" t="s">
        <v>56</v>
      </c>
      <c r="X1697" s="6"/>
      <c r="Y1697" s="6" t="s">
        <v>57</v>
      </c>
      <c r="Z1697" s="6" t="s">
        <v>61</v>
      </c>
      <c r="AA1697" s="11">
        <v>15</v>
      </c>
      <c r="AJ1697" s="12">
        <f t="shared" si="132"/>
        <v>2.5</v>
      </c>
      <c r="AK1697" s="12">
        <f>AJ1697/1.099</f>
        <v>2.2747952684258417</v>
      </c>
      <c r="AL1697" s="13">
        <f t="shared" si="133"/>
        <v>15</v>
      </c>
      <c r="AM1697" s="13">
        <v>0</v>
      </c>
      <c r="AN1697" s="13">
        <v>1.099</v>
      </c>
      <c r="AO1697" s="13">
        <f t="shared" si="130"/>
        <v>0</v>
      </c>
      <c r="AQ1697" s="12">
        <f t="shared" si="134"/>
        <v>0.375</v>
      </c>
    </row>
    <row r="1698" spans="1:46" s="22" customFormat="1" ht="12.75" customHeight="1" x14ac:dyDescent="0.2">
      <c r="A1698" s="6">
        <v>162</v>
      </c>
      <c r="B1698" s="6">
        <v>2</v>
      </c>
      <c r="C1698" s="7">
        <v>39874</v>
      </c>
      <c r="D1698" s="6" t="s">
        <v>151</v>
      </c>
      <c r="E1698" s="8" t="s">
        <v>309</v>
      </c>
      <c r="F1698" s="9" t="s">
        <v>310</v>
      </c>
      <c r="G1698" s="9" t="s">
        <v>154</v>
      </c>
      <c r="H1698" s="9" t="s">
        <v>226</v>
      </c>
      <c r="I1698" s="6" t="s">
        <v>100</v>
      </c>
      <c r="J1698" s="6">
        <v>2</v>
      </c>
      <c r="K1698" s="6">
        <v>8</v>
      </c>
      <c r="L1698" s="6" t="s">
        <v>167</v>
      </c>
      <c r="M1698" s="6" t="s">
        <v>210</v>
      </c>
      <c r="N1698" s="6"/>
      <c r="O1698" s="6" t="s">
        <v>237</v>
      </c>
      <c r="P1698" s="10">
        <v>13</v>
      </c>
      <c r="Q1698" s="10" t="str">
        <f t="shared" si="131"/>
        <v>10-15</v>
      </c>
      <c r="R1698" s="6" t="s">
        <v>102</v>
      </c>
      <c r="S1698" s="6">
        <v>8</v>
      </c>
      <c r="T1698" t="s">
        <v>130</v>
      </c>
      <c r="U1698" t="s">
        <v>69</v>
      </c>
      <c r="V1698" t="s">
        <v>70</v>
      </c>
      <c r="W1698" t="s">
        <v>56</v>
      </c>
      <c r="X1698" s="6"/>
      <c r="Y1698" s="10" t="s">
        <v>57</v>
      </c>
      <c r="Z1698" s="10" t="s">
        <v>61</v>
      </c>
      <c r="AA1698" s="11">
        <v>1</v>
      </c>
      <c r="AB1698" s="11">
        <v>2</v>
      </c>
      <c r="AC1698" s="11"/>
      <c r="AD1698" s="11"/>
      <c r="AE1698" s="11"/>
      <c r="AF1698" s="11"/>
      <c r="AG1698" s="11"/>
      <c r="AH1698" s="11"/>
      <c r="AI1698" s="11"/>
      <c r="AJ1698" s="12">
        <f t="shared" si="132"/>
        <v>5.833333333333333</v>
      </c>
      <c r="AK1698" s="12"/>
      <c r="AL1698" s="13">
        <f t="shared" si="133"/>
        <v>3</v>
      </c>
      <c r="AM1698" s="14">
        <v>1.9400000000000001E-2</v>
      </c>
      <c r="AN1698" s="14">
        <v>2.8527999999999998</v>
      </c>
      <c r="AO1698" s="13">
        <f t="shared" si="130"/>
        <v>2.970360491594989</v>
      </c>
      <c r="AP1698" s="13"/>
      <c r="AQ1698" s="12">
        <f t="shared" si="134"/>
        <v>7.4999999999999997E-2</v>
      </c>
      <c r="AR1698" s="12"/>
      <c r="AS1698" s="12"/>
      <c r="AT1698" s="15"/>
    </row>
    <row r="1699" spans="1:46" ht="12.75" customHeight="1" x14ac:dyDescent="0.2">
      <c r="A1699" s="6">
        <v>73</v>
      </c>
      <c r="B1699" s="6">
        <v>5</v>
      </c>
      <c r="C1699" s="7">
        <v>39877</v>
      </c>
      <c r="D1699" s="6" t="s">
        <v>151</v>
      </c>
      <c r="E1699" s="8" t="s">
        <v>319</v>
      </c>
      <c r="F1699" s="9" t="s">
        <v>320</v>
      </c>
      <c r="G1699" s="9" t="s">
        <v>154</v>
      </c>
      <c r="H1699" s="9" t="s">
        <v>155</v>
      </c>
      <c r="I1699" s="6" t="s">
        <v>49</v>
      </c>
      <c r="J1699" s="6">
        <v>2</v>
      </c>
      <c r="K1699" s="6">
        <v>1</v>
      </c>
      <c r="L1699" s="6" t="s">
        <v>167</v>
      </c>
      <c r="M1699" s="6" t="s">
        <v>51</v>
      </c>
      <c r="N1699" s="6"/>
      <c r="O1699" s="6"/>
      <c r="P1699" s="10">
        <v>7</v>
      </c>
      <c r="Q1699" s="10" t="str">
        <f t="shared" si="131"/>
        <v>5-10</v>
      </c>
      <c r="R1699" s="6" t="s">
        <v>159</v>
      </c>
      <c r="S1699" s="6">
        <v>1</v>
      </c>
      <c r="T1699" t="s">
        <v>161</v>
      </c>
      <c r="U1699" t="s">
        <v>162</v>
      </c>
      <c r="V1699" t="s">
        <v>163</v>
      </c>
      <c r="W1699" s="20" t="s">
        <v>56</v>
      </c>
      <c r="X1699" s="6"/>
      <c r="Y1699" s="10" t="s">
        <v>57</v>
      </c>
      <c r="Z1699" s="10" t="s">
        <v>61</v>
      </c>
      <c r="AB1699" s="11">
        <v>4</v>
      </c>
      <c r="AC1699" s="11">
        <v>3</v>
      </c>
      <c r="AJ1699" s="12">
        <f t="shared" si="132"/>
        <v>10.714285714285714</v>
      </c>
      <c r="AL1699" s="13">
        <f t="shared" si="133"/>
        <v>7</v>
      </c>
      <c r="AM1699" s="14">
        <v>1.9300000000000001E-2</v>
      </c>
      <c r="AN1699" s="14">
        <v>2.96</v>
      </c>
      <c r="AO1699" s="13">
        <f t="shared" si="130"/>
        <v>21.589791598473106</v>
      </c>
      <c r="AQ1699" s="12">
        <f t="shared" si="134"/>
        <v>0.17499999999999999</v>
      </c>
      <c r="AT1699" s="23"/>
    </row>
    <row r="1700" spans="1:46" ht="12.75" customHeight="1" x14ac:dyDescent="0.2">
      <c r="A1700" s="6">
        <v>73</v>
      </c>
      <c r="B1700" s="6">
        <v>5</v>
      </c>
      <c r="C1700" s="7">
        <v>39877</v>
      </c>
      <c r="D1700" s="6" t="s">
        <v>151</v>
      </c>
      <c r="E1700" s="8" t="s">
        <v>319</v>
      </c>
      <c r="F1700" s="9" t="s">
        <v>320</v>
      </c>
      <c r="G1700" s="9" t="s">
        <v>154</v>
      </c>
      <c r="H1700" s="9" t="s">
        <v>155</v>
      </c>
      <c r="I1700" s="6" t="s">
        <v>49</v>
      </c>
      <c r="J1700" s="6">
        <v>2</v>
      </c>
      <c r="K1700" s="6">
        <v>1</v>
      </c>
      <c r="L1700" s="6" t="s">
        <v>167</v>
      </c>
      <c r="M1700" s="6" t="s">
        <v>51</v>
      </c>
      <c r="N1700" s="6"/>
      <c r="O1700" s="6"/>
      <c r="P1700" s="10">
        <v>7</v>
      </c>
      <c r="Q1700" s="10" t="str">
        <f t="shared" si="131"/>
        <v>5-10</v>
      </c>
      <c r="R1700" s="6" t="s">
        <v>159</v>
      </c>
      <c r="S1700" s="6">
        <v>2</v>
      </c>
      <c r="T1700" t="s">
        <v>53</v>
      </c>
      <c r="U1700" t="s">
        <v>54</v>
      </c>
      <c r="V1700" t="s">
        <v>55</v>
      </c>
      <c r="W1700" t="s">
        <v>56</v>
      </c>
      <c r="X1700" s="6"/>
      <c r="Y1700" s="6" t="s">
        <v>57</v>
      </c>
      <c r="Z1700" s="6" t="s">
        <v>58</v>
      </c>
      <c r="AA1700" s="30"/>
      <c r="AB1700" s="30">
        <v>6</v>
      </c>
      <c r="AC1700" s="30"/>
      <c r="AD1700" s="30"/>
      <c r="AE1700" s="30"/>
      <c r="AF1700" s="30"/>
      <c r="AG1700" s="30"/>
      <c r="AH1700" s="30"/>
      <c r="AI1700" s="30"/>
      <c r="AJ1700" s="12">
        <f t="shared" si="132"/>
        <v>7.5</v>
      </c>
      <c r="AL1700" s="13">
        <f t="shared" si="133"/>
        <v>6</v>
      </c>
      <c r="AM1700" s="14">
        <v>9.2999999999999992E-3</v>
      </c>
      <c r="AN1700" s="14">
        <v>3.07</v>
      </c>
      <c r="AO1700" s="13">
        <f t="shared" si="130"/>
        <v>4.5177378560589574</v>
      </c>
      <c r="AP1700" s="31"/>
      <c r="AQ1700" s="12">
        <f t="shared" si="134"/>
        <v>0.15</v>
      </c>
      <c r="AS1700" s="6"/>
      <c r="AT1700" s="23"/>
    </row>
    <row r="1701" spans="1:46" ht="12.75" customHeight="1" x14ac:dyDescent="0.2">
      <c r="A1701" s="6">
        <v>73</v>
      </c>
      <c r="B1701" s="6">
        <v>5</v>
      </c>
      <c r="C1701" s="7">
        <v>39877</v>
      </c>
      <c r="D1701" s="6" t="s">
        <v>151</v>
      </c>
      <c r="E1701" s="8" t="s">
        <v>319</v>
      </c>
      <c r="F1701" s="9" t="s">
        <v>320</v>
      </c>
      <c r="G1701" s="9" t="s">
        <v>154</v>
      </c>
      <c r="H1701" s="9" t="s">
        <v>155</v>
      </c>
      <c r="I1701" s="6" t="s">
        <v>49</v>
      </c>
      <c r="J1701" s="6">
        <v>2</v>
      </c>
      <c r="K1701" s="6">
        <v>1</v>
      </c>
      <c r="L1701" s="6" t="s">
        <v>167</v>
      </c>
      <c r="M1701" s="6" t="s">
        <v>51</v>
      </c>
      <c r="N1701" s="6"/>
      <c r="O1701" s="6"/>
      <c r="P1701" s="10">
        <v>7</v>
      </c>
      <c r="Q1701" s="10" t="str">
        <f t="shared" si="131"/>
        <v>5-10</v>
      </c>
      <c r="R1701" s="6" t="s">
        <v>159</v>
      </c>
      <c r="S1701" s="6">
        <v>3</v>
      </c>
      <c r="T1701" t="s">
        <v>164</v>
      </c>
      <c r="U1701" t="s">
        <v>162</v>
      </c>
      <c r="V1701" t="s">
        <v>163</v>
      </c>
      <c r="W1701" t="s">
        <v>56</v>
      </c>
      <c r="X1701" s="6"/>
      <c r="Y1701" s="10" t="s">
        <v>57</v>
      </c>
      <c r="Z1701" s="10" t="s">
        <v>61</v>
      </c>
      <c r="AA1701" s="11">
        <v>3</v>
      </c>
      <c r="AJ1701" s="12">
        <f t="shared" si="132"/>
        <v>2.5</v>
      </c>
      <c r="AL1701" s="13">
        <f t="shared" si="133"/>
        <v>3</v>
      </c>
      <c r="AM1701" s="14">
        <v>1.5599999999999999E-2</v>
      </c>
      <c r="AN1701" s="14">
        <v>3.13</v>
      </c>
      <c r="AO1701" s="13">
        <f t="shared" si="130"/>
        <v>0.27458501045858014</v>
      </c>
      <c r="AQ1701" s="12">
        <f t="shared" si="134"/>
        <v>7.4999999999999997E-2</v>
      </c>
      <c r="AT1701" s="23"/>
    </row>
    <row r="1702" spans="1:46" ht="12.75" customHeight="1" x14ac:dyDescent="0.2">
      <c r="A1702" s="6">
        <v>73</v>
      </c>
      <c r="B1702" s="6">
        <v>5</v>
      </c>
      <c r="C1702" s="7">
        <v>39877</v>
      </c>
      <c r="D1702" s="6" t="s">
        <v>151</v>
      </c>
      <c r="E1702" s="8" t="s">
        <v>319</v>
      </c>
      <c r="F1702" s="9" t="s">
        <v>320</v>
      </c>
      <c r="G1702" s="9" t="s">
        <v>154</v>
      </c>
      <c r="H1702" s="9" t="s">
        <v>155</v>
      </c>
      <c r="I1702" s="6" t="s">
        <v>49</v>
      </c>
      <c r="J1702" s="6">
        <v>2</v>
      </c>
      <c r="K1702" s="6">
        <v>1</v>
      </c>
      <c r="L1702" s="6" t="s">
        <v>167</v>
      </c>
      <c r="M1702" s="6" t="s">
        <v>51</v>
      </c>
      <c r="N1702" s="6"/>
      <c r="O1702" s="6"/>
      <c r="P1702" s="10">
        <v>7</v>
      </c>
      <c r="Q1702" s="10" t="str">
        <f t="shared" si="131"/>
        <v>5-10</v>
      </c>
      <c r="R1702" s="6" t="s">
        <v>159</v>
      </c>
      <c r="S1702" s="6">
        <v>4</v>
      </c>
      <c r="T1702" t="s">
        <v>90</v>
      </c>
      <c r="U1702" t="s">
        <v>66</v>
      </c>
      <c r="V1702" t="s">
        <v>67</v>
      </c>
      <c r="W1702" t="s">
        <v>56</v>
      </c>
      <c r="X1702" s="6"/>
      <c r="Y1702" s="10" t="s">
        <v>57</v>
      </c>
      <c r="Z1702" s="10" t="s">
        <v>58</v>
      </c>
      <c r="AA1702" s="30"/>
      <c r="AB1702" s="30"/>
      <c r="AC1702" s="30">
        <v>1</v>
      </c>
      <c r="AD1702" s="30">
        <v>2</v>
      </c>
      <c r="AE1702" s="30"/>
      <c r="AF1702" s="30">
        <v>50</v>
      </c>
      <c r="AG1702" s="30"/>
      <c r="AH1702" s="30"/>
      <c r="AI1702" s="30"/>
      <c r="AJ1702" s="12">
        <f t="shared" si="132"/>
        <v>43.679245283018865</v>
      </c>
      <c r="AL1702" s="13">
        <f t="shared" si="133"/>
        <v>53</v>
      </c>
      <c r="AM1702" s="14">
        <v>1.6199999999999999E-2</v>
      </c>
      <c r="AN1702" s="14">
        <v>3.0251999999999999</v>
      </c>
      <c r="AO1702" s="13">
        <f t="shared" ref="AO1702:AO1765" si="135">AM1702*(AJ1702^AN1702)</f>
        <v>1484.8251840009575</v>
      </c>
      <c r="AP1702" s="31"/>
      <c r="AQ1702" s="12">
        <f t="shared" si="134"/>
        <v>1.325</v>
      </c>
      <c r="AS1702" s="6"/>
      <c r="AT1702" s="23"/>
    </row>
    <row r="1703" spans="1:46" ht="12.75" customHeight="1" x14ac:dyDescent="0.2">
      <c r="A1703" s="6">
        <v>73</v>
      </c>
      <c r="B1703" s="6">
        <v>5</v>
      </c>
      <c r="C1703" s="7">
        <v>39877</v>
      </c>
      <c r="D1703" s="6" t="s">
        <v>151</v>
      </c>
      <c r="E1703" s="8" t="s">
        <v>319</v>
      </c>
      <c r="F1703" s="9" t="s">
        <v>320</v>
      </c>
      <c r="G1703" s="9" t="s">
        <v>154</v>
      </c>
      <c r="H1703" s="9" t="s">
        <v>155</v>
      </c>
      <c r="I1703" s="6" t="s">
        <v>49</v>
      </c>
      <c r="J1703" s="6">
        <v>2</v>
      </c>
      <c r="K1703" s="6">
        <v>1</v>
      </c>
      <c r="L1703" s="6" t="s">
        <v>167</v>
      </c>
      <c r="M1703" s="6" t="s">
        <v>51</v>
      </c>
      <c r="N1703" s="6"/>
      <c r="O1703" s="6"/>
      <c r="P1703" s="10">
        <v>7</v>
      </c>
      <c r="Q1703" s="10" t="str">
        <f t="shared" si="131"/>
        <v>5-10</v>
      </c>
      <c r="R1703" s="6" t="s">
        <v>159</v>
      </c>
      <c r="S1703" s="6">
        <v>5</v>
      </c>
      <c r="T1703" t="s">
        <v>121</v>
      </c>
      <c r="U1703" t="s">
        <v>54</v>
      </c>
      <c r="V1703" t="s">
        <v>55</v>
      </c>
      <c r="W1703" t="s">
        <v>56</v>
      </c>
      <c r="X1703" s="6"/>
      <c r="Y1703" s="6" t="s">
        <v>57</v>
      </c>
      <c r="Z1703" s="6" t="s">
        <v>58</v>
      </c>
      <c r="AE1703" s="11">
        <v>1</v>
      </c>
      <c r="AJ1703" s="12">
        <f t="shared" si="132"/>
        <v>35</v>
      </c>
      <c r="AK1703">
        <f>AJ1703/1.08175</f>
        <v>32.354980355904786</v>
      </c>
      <c r="AL1703" s="13">
        <f t="shared" si="133"/>
        <v>1</v>
      </c>
      <c r="AM1703" s="14">
        <v>1.4500000000000001E-2</v>
      </c>
      <c r="AN1703" s="14">
        <v>3.0529999999999999</v>
      </c>
      <c r="AO1703" s="13">
        <f t="shared" si="135"/>
        <v>750.59858547360375</v>
      </c>
      <c r="AQ1703" s="12">
        <f t="shared" si="134"/>
        <v>2.5000000000000001E-2</v>
      </c>
      <c r="AS1703" s="22"/>
      <c r="AT1703" s="23"/>
    </row>
    <row r="1704" spans="1:46" ht="12.75" customHeight="1" x14ac:dyDescent="0.2">
      <c r="A1704" s="6">
        <v>73</v>
      </c>
      <c r="B1704" s="6">
        <v>5</v>
      </c>
      <c r="C1704" s="7">
        <v>39877</v>
      </c>
      <c r="D1704" s="6" t="s">
        <v>151</v>
      </c>
      <c r="E1704" s="8" t="s">
        <v>319</v>
      </c>
      <c r="F1704" s="9" t="s">
        <v>320</v>
      </c>
      <c r="G1704" s="9" t="s">
        <v>154</v>
      </c>
      <c r="H1704" s="9" t="s">
        <v>155</v>
      </c>
      <c r="I1704" s="6" t="s">
        <v>49</v>
      </c>
      <c r="J1704" s="6">
        <v>2</v>
      </c>
      <c r="K1704" s="6">
        <v>1</v>
      </c>
      <c r="L1704" s="6" t="s">
        <v>167</v>
      </c>
      <c r="M1704" s="6" t="s">
        <v>51</v>
      </c>
      <c r="N1704" s="6"/>
      <c r="O1704" s="6"/>
      <c r="P1704" s="10">
        <v>7</v>
      </c>
      <c r="Q1704" s="10" t="str">
        <f t="shared" si="131"/>
        <v>5-10</v>
      </c>
      <c r="R1704" s="6" t="s">
        <v>159</v>
      </c>
      <c r="S1704" s="6">
        <v>6</v>
      </c>
      <c r="T1704" t="s">
        <v>130</v>
      </c>
      <c r="U1704" t="s">
        <v>69</v>
      </c>
      <c r="V1704" t="s">
        <v>70</v>
      </c>
      <c r="W1704" t="s">
        <v>56</v>
      </c>
      <c r="X1704" s="6"/>
      <c r="Y1704" s="10" t="s">
        <v>57</v>
      </c>
      <c r="Z1704" s="10" t="s">
        <v>61</v>
      </c>
      <c r="AB1704" s="11">
        <v>1</v>
      </c>
      <c r="AJ1704" s="12">
        <f t="shared" si="132"/>
        <v>7.5</v>
      </c>
      <c r="AL1704" s="13">
        <f t="shared" si="133"/>
        <v>1</v>
      </c>
      <c r="AM1704" s="14">
        <v>1.9400000000000001E-2</v>
      </c>
      <c r="AN1704" s="14">
        <v>2.8527999999999998</v>
      </c>
      <c r="AO1704" s="13">
        <f t="shared" si="135"/>
        <v>6.0838220437352977</v>
      </c>
      <c r="AQ1704" s="12">
        <f t="shared" si="134"/>
        <v>2.5000000000000001E-2</v>
      </c>
      <c r="AT1704" s="23"/>
    </row>
    <row r="1705" spans="1:46" ht="12.75" customHeight="1" x14ac:dyDescent="0.2">
      <c r="A1705" s="6">
        <v>73</v>
      </c>
      <c r="B1705" s="6">
        <v>5</v>
      </c>
      <c r="C1705" s="7">
        <v>39877</v>
      </c>
      <c r="D1705" s="6" t="s">
        <v>151</v>
      </c>
      <c r="E1705" s="8" t="s">
        <v>319</v>
      </c>
      <c r="F1705" s="9" t="s">
        <v>320</v>
      </c>
      <c r="G1705" s="9" t="s">
        <v>154</v>
      </c>
      <c r="H1705" s="9" t="s">
        <v>155</v>
      </c>
      <c r="I1705" s="6" t="s">
        <v>49</v>
      </c>
      <c r="J1705" s="6">
        <v>2</v>
      </c>
      <c r="K1705" s="6">
        <v>1</v>
      </c>
      <c r="L1705" s="6" t="s">
        <v>167</v>
      </c>
      <c r="M1705" s="6" t="s">
        <v>51</v>
      </c>
      <c r="N1705" s="6"/>
      <c r="O1705" s="6"/>
      <c r="P1705" s="10">
        <v>7</v>
      </c>
      <c r="Q1705" s="10" t="str">
        <f t="shared" si="131"/>
        <v>5-10</v>
      </c>
      <c r="R1705" s="6" t="s">
        <v>159</v>
      </c>
      <c r="S1705" s="6">
        <v>7</v>
      </c>
      <c r="T1705" t="s">
        <v>140</v>
      </c>
      <c r="U1705" t="s">
        <v>66</v>
      </c>
      <c r="V1705" t="s">
        <v>119</v>
      </c>
      <c r="W1705" t="s">
        <v>56</v>
      </c>
      <c r="X1705" s="6"/>
      <c r="Y1705" s="6" t="s">
        <v>57</v>
      </c>
      <c r="Z1705" s="6" t="s">
        <v>61</v>
      </c>
      <c r="AD1705" s="11">
        <v>1</v>
      </c>
      <c r="AJ1705" s="12">
        <f t="shared" si="132"/>
        <v>25</v>
      </c>
      <c r="AK1705" s="14">
        <f>AJ1705/1.03416</f>
        <v>24.17420901988087</v>
      </c>
      <c r="AL1705" s="13">
        <f t="shared" si="133"/>
        <v>1</v>
      </c>
      <c r="AM1705" s="14">
        <v>2.2499999999999999E-2</v>
      </c>
      <c r="AN1705" s="14">
        <v>3</v>
      </c>
      <c r="AO1705" s="13">
        <f t="shared" si="135"/>
        <v>351.5625</v>
      </c>
      <c r="AQ1705" s="12">
        <f t="shared" si="134"/>
        <v>2.5000000000000001E-2</v>
      </c>
      <c r="AT1705" s="23"/>
    </row>
    <row r="1706" spans="1:46" ht="12.75" customHeight="1" x14ac:dyDescent="0.2">
      <c r="A1706" s="6">
        <v>73</v>
      </c>
      <c r="B1706" s="6">
        <v>5</v>
      </c>
      <c r="C1706" s="7">
        <v>39877</v>
      </c>
      <c r="D1706" s="6" t="s">
        <v>151</v>
      </c>
      <c r="E1706" s="8" t="s">
        <v>319</v>
      </c>
      <c r="F1706" s="9" t="s">
        <v>320</v>
      </c>
      <c r="G1706" s="9" t="s">
        <v>154</v>
      </c>
      <c r="H1706" s="9" t="s">
        <v>155</v>
      </c>
      <c r="I1706" s="6" t="s">
        <v>49</v>
      </c>
      <c r="J1706" s="6">
        <v>2</v>
      </c>
      <c r="K1706" s="6">
        <v>1</v>
      </c>
      <c r="L1706" s="6" t="s">
        <v>167</v>
      </c>
      <c r="M1706" s="6" t="s">
        <v>51</v>
      </c>
      <c r="N1706" s="6"/>
      <c r="O1706" s="6"/>
      <c r="P1706" s="10">
        <v>7</v>
      </c>
      <c r="Q1706" s="10" t="str">
        <f t="shared" si="131"/>
        <v>5-10</v>
      </c>
      <c r="R1706" s="6" t="s">
        <v>159</v>
      </c>
      <c r="S1706" s="6">
        <v>8</v>
      </c>
      <c r="T1706" t="s">
        <v>118</v>
      </c>
      <c r="U1706" t="s">
        <v>66</v>
      </c>
      <c r="V1706" t="s">
        <v>119</v>
      </c>
      <c r="W1706" t="s">
        <v>56</v>
      </c>
      <c r="X1706" s="6"/>
      <c r="Y1706" s="6" t="s">
        <v>57</v>
      </c>
      <c r="Z1706" s="6" t="s">
        <v>61</v>
      </c>
      <c r="AA1706" s="30"/>
      <c r="AC1706" s="11">
        <v>3</v>
      </c>
      <c r="AJ1706" s="12">
        <f t="shared" si="132"/>
        <v>15</v>
      </c>
      <c r="AK1706" s="24">
        <f>AJ1706/1.1</f>
        <v>13.636363636363635</v>
      </c>
      <c r="AL1706" s="13">
        <f t="shared" si="133"/>
        <v>3</v>
      </c>
      <c r="AM1706" s="14">
        <v>2.3599999999999999E-2</v>
      </c>
      <c r="AN1706" s="14">
        <v>2.9750000000000001</v>
      </c>
      <c r="AO1706" s="13">
        <f t="shared" si="135"/>
        <v>74.436080804008085</v>
      </c>
      <c r="AQ1706" s="12">
        <f t="shared" si="134"/>
        <v>7.4999999999999997E-2</v>
      </c>
      <c r="AT1706" s="23"/>
    </row>
    <row r="1707" spans="1:46" ht="12.75" customHeight="1" x14ac:dyDescent="0.2">
      <c r="A1707" s="6">
        <v>73</v>
      </c>
      <c r="B1707" s="6">
        <v>5</v>
      </c>
      <c r="C1707" s="7">
        <v>39877</v>
      </c>
      <c r="D1707" s="6" t="s">
        <v>151</v>
      </c>
      <c r="E1707" s="8" t="s">
        <v>319</v>
      </c>
      <c r="F1707" s="9" t="s">
        <v>320</v>
      </c>
      <c r="G1707" s="9" t="s">
        <v>154</v>
      </c>
      <c r="H1707" s="9" t="s">
        <v>155</v>
      </c>
      <c r="I1707" s="6" t="s">
        <v>49</v>
      </c>
      <c r="J1707" s="6">
        <v>2</v>
      </c>
      <c r="K1707" s="6">
        <v>1</v>
      </c>
      <c r="L1707" s="6" t="s">
        <v>167</v>
      </c>
      <c r="M1707" s="6" t="s">
        <v>51</v>
      </c>
      <c r="N1707" s="6"/>
      <c r="O1707" s="6"/>
      <c r="P1707" s="10">
        <v>7</v>
      </c>
      <c r="Q1707" s="10" t="str">
        <f t="shared" si="131"/>
        <v>5-10</v>
      </c>
      <c r="R1707" s="6" t="s">
        <v>159</v>
      </c>
      <c r="S1707" s="6">
        <v>9</v>
      </c>
      <c r="T1707" s="16" t="s">
        <v>160</v>
      </c>
      <c r="U1707" t="s">
        <v>54</v>
      </c>
      <c r="V1707" s="16" t="s">
        <v>63</v>
      </c>
      <c r="W1707" s="16" t="s">
        <v>56</v>
      </c>
      <c r="X1707" s="6"/>
      <c r="Y1707" s="6" t="s">
        <v>57</v>
      </c>
      <c r="Z1707" s="6" t="s">
        <v>58</v>
      </c>
      <c r="AC1707" s="11">
        <v>2</v>
      </c>
      <c r="AJ1707" s="12">
        <f t="shared" si="132"/>
        <v>15</v>
      </c>
      <c r="AK1707" s="14">
        <f>AJ1707/1.11359</f>
        <v>13.469948544796559</v>
      </c>
      <c r="AL1707" s="13">
        <f t="shared" si="133"/>
        <v>2</v>
      </c>
      <c r="AM1707" s="14">
        <v>1.4800000000000001E-2</v>
      </c>
      <c r="AN1707" s="14">
        <v>3.1669999999999998</v>
      </c>
      <c r="AO1707" s="13">
        <f t="shared" si="135"/>
        <v>78.513209826723369</v>
      </c>
      <c r="AQ1707" s="12">
        <f t="shared" si="134"/>
        <v>0.05</v>
      </c>
      <c r="AT1707" s="23"/>
    </row>
    <row r="1708" spans="1:46" ht="12.75" customHeight="1" x14ac:dyDescent="0.2">
      <c r="A1708" s="6">
        <v>73</v>
      </c>
      <c r="B1708" s="6">
        <v>5</v>
      </c>
      <c r="C1708" s="7">
        <v>39877</v>
      </c>
      <c r="D1708" s="6" t="s">
        <v>151</v>
      </c>
      <c r="E1708" s="8" t="s">
        <v>319</v>
      </c>
      <c r="F1708" s="9" t="s">
        <v>320</v>
      </c>
      <c r="G1708" s="9" t="s">
        <v>154</v>
      </c>
      <c r="H1708" s="9" t="s">
        <v>155</v>
      </c>
      <c r="I1708" s="6" t="s">
        <v>49</v>
      </c>
      <c r="J1708" s="6">
        <v>2</v>
      </c>
      <c r="K1708" s="6">
        <v>1</v>
      </c>
      <c r="L1708" s="6" t="s">
        <v>167</v>
      </c>
      <c r="M1708" s="6" t="s">
        <v>51</v>
      </c>
      <c r="N1708" s="6"/>
      <c r="O1708" s="6"/>
      <c r="P1708" s="10">
        <v>7</v>
      </c>
      <c r="Q1708" s="10" t="str">
        <f t="shared" si="131"/>
        <v>5-10</v>
      </c>
      <c r="R1708" s="6" t="s">
        <v>159</v>
      </c>
      <c r="S1708" s="6">
        <v>10</v>
      </c>
      <c r="T1708" t="s">
        <v>194</v>
      </c>
      <c r="U1708" t="s">
        <v>195</v>
      </c>
      <c r="V1708" t="s">
        <v>163</v>
      </c>
      <c r="W1708" t="s">
        <v>56</v>
      </c>
      <c r="X1708" s="6"/>
      <c r="Y1708" s="6" t="s">
        <v>57</v>
      </c>
      <c r="Z1708" s="6" t="s">
        <v>61</v>
      </c>
      <c r="AA1708" s="11">
        <v>2</v>
      </c>
      <c r="AB1708" s="11">
        <v>4</v>
      </c>
      <c r="AJ1708" s="12">
        <f t="shared" si="132"/>
        <v>5.833333333333333</v>
      </c>
      <c r="AL1708" s="13">
        <f t="shared" si="133"/>
        <v>6</v>
      </c>
      <c r="AM1708" s="14">
        <v>2.0199999999999999E-2</v>
      </c>
      <c r="AN1708" s="14">
        <v>2.9594999999999998</v>
      </c>
      <c r="AO1708" s="13">
        <f t="shared" si="135"/>
        <v>3.7332074272575366</v>
      </c>
      <c r="AQ1708" s="12">
        <f t="shared" si="134"/>
        <v>0.15</v>
      </c>
      <c r="AT1708" s="23"/>
    </row>
    <row r="1709" spans="1:46" ht="12.75" customHeight="1" x14ac:dyDescent="0.2">
      <c r="A1709" s="6">
        <v>73</v>
      </c>
      <c r="B1709" s="6">
        <v>5</v>
      </c>
      <c r="C1709" s="7">
        <v>39877</v>
      </c>
      <c r="D1709" s="6" t="s">
        <v>151</v>
      </c>
      <c r="E1709" s="8" t="s">
        <v>319</v>
      </c>
      <c r="F1709" s="9" t="s">
        <v>320</v>
      </c>
      <c r="G1709" s="9" t="s">
        <v>154</v>
      </c>
      <c r="H1709" s="9" t="s">
        <v>155</v>
      </c>
      <c r="I1709" s="6" t="s">
        <v>49</v>
      </c>
      <c r="J1709" s="6">
        <v>2</v>
      </c>
      <c r="K1709" s="6">
        <v>1</v>
      </c>
      <c r="L1709" s="6" t="s">
        <v>167</v>
      </c>
      <c r="M1709" s="6" t="s">
        <v>51</v>
      </c>
      <c r="N1709" s="6"/>
      <c r="O1709" s="6"/>
      <c r="P1709" s="10">
        <v>7</v>
      </c>
      <c r="Q1709" s="10" t="str">
        <f t="shared" si="131"/>
        <v>5-10</v>
      </c>
      <c r="R1709" s="6" t="s">
        <v>159</v>
      </c>
      <c r="S1709" s="6">
        <v>11</v>
      </c>
      <c r="T1709" t="s">
        <v>200</v>
      </c>
      <c r="U1709" t="s">
        <v>69</v>
      </c>
      <c r="V1709" t="s">
        <v>70</v>
      </c>
      <c r="W1709" t="s">
        <v>56</v>
      </c>
      <c r="X1709" s="6"/>
      <c r="Y1709" s="10" t="s">
        <v>57</v>
      </c>
      <c r="Z1709" s="10" t="s">
        <v>61</v>
      </c>
      <c r="AC1709" s="11">
        <v>1</v>
      </c>
      <c r="AJ1709" s="12">
        <f t="shared" si="132"/>
        <v>15</v>
      </c>
      <c r="AL1709" s="13">
        <f t="shared" si="133"/>
        <v>1</v>
      </c>
      <c r="AM1709" s="14">
        <v>1.5299999999999999E-2</v>
      </c>
      <c r="AN1709" s="14">
        <v>3.0038</v>
      </c>
      <c r="AO1709" s="13">
        <f t="shared" si="135"/>
        <v>52.171623892313889</v>
      </c>
      <c r="AQ1709" s="12">
        <f t="shared" si="134"/>
        <v>2.5000000000000001E-2</v>
      </c>
      <c r="AT1709" s="23"/>
    </row>
    <row r="1710" spans="1:46" ht="12.75" customHeight="1" x14ac:dyDescent="0.2">
      <c r="A1710" s="6">
        <v>73</v>
      </c>
      <c r="B1710" s="6">
        <v>5</v>
      </c>
      <c r="C1710" s="7">
        <v>39877</v>
      </c>
      <c r="D1710" s="6" t="s">
        <v>151</v>
      </c>
      <c r="E1710" s="8" t="s">
        <v>319</v>
      </c>
      <c r="F1710" s="9" t="s">
        <v>320</v>
      </c>
      <c r="G1710" s="9" t="s">
        <v>154</v>
      </c>
      <c r="H1710" s="9" t="s">
        <v>155</v>
      </c>
      <c r="I1710" s="6" t="s">
        <v>49</v>
      </c>
      <c r="J1710" s="6">
        <v>2</v>
      </c>
      <c r="K1710" s="6">
        <v>1</v>
      </c>
      <c r="L1710" s="6" t="s">
        <v>167</v>
      </c>
      <c r="M1710" s="6" t="s">
        <v>51</v>
      </c>
      <c r="N1710" s="6"/>
      <c r="O1710" s="6"/>
      <c r="P1710" s="10">
        <v>7</v>
      </c>
      <c r="Q1710" s="10" t="str">
        <f t="shared" si="131"/>
        <v>5-10</v>
      </c>
      <c r="R1710" s="6" t="s">
        <v>159</v>
      </c>
      <c r="S1710" s="6">
        <v>12</v>
      </c>
      <c r="T1710" s="19" t="s">
        <v>85</v>
      </c>
      <c r="U1710" s="6" t="s">
        <v>54</v>
      </c>
      <c r="V1710" s="6" t="s">
        <v>86</v>
      </c>
      <c r="W1710" s="6" t="s">
        <v>56</v>
      </c>
      <c r="X1710" s="6"/>
      <c r="Y1710" s="6" t="s">
        <v>57</v>
      </c>
      <c r="Z1710" s="6" t="s">
        <v>61</v>
      </c>
      <c r="AA1710" s="11">
        <v>3</v>
      </c>
      <c r="AJ1710" s="12">
        <f t="shared" si="132"/>
        <v>2.5</v>
      </c>
      <c r="AL1710" s="13">
        <f t="shared" si="133"/>
        <v>3</v>
      </c>
      <c r="AM1710" s="14">
        <v>8.8999999999999999E-3</v>
      </c>
      <c r="AN1710" s="14">
        <v>3</v>
      </c>
      <c r="AO1710" s="13">
        <f t="shared" si="135"/>
        <v>0.13906250000000001</v>
      </c>
      <c r="AQ1710" s="12">
        <f t="shared" si="134"/>
        <v>7.4999999999999997E-2</v>
      </c>
      <c r="AT1710" s="23"/>
    </row>
    <row r="1711" spans="1:46" ht="12.75" customHeight="1" x14ac:dyDescent="0.2">
      <c r="A1711" s="6">
        <v>73</v>
      </c>
      <c r="B1711" s="6">
        <v>5</v>
      </c>
      <c r="C1711" s="7">
        <v>39877</v>
      </c>
      <c r="D1711" s="6" t="s">
        <v>151</v>
      </c>
      <c r="E1711" s="8" t="s">
        <v>319</v>
      </c>
      <c r="F1711" s="9" t="s">
        <v>320</v>
      </c>
      <c r="G1711" s="9" t="s">
        <v>154</v>
      </c>
      <c r="H1711" s="9" t="s">
        <v>155</v>
      </c>
      <c r="I1711" s="6" t="s">
        <v>49</v>
      </c>
      <c r="J1711" s="6">
        <v>2</v>
      </c>
      <c r="K1711" s="6">
        <v>1</v>
      </c>
      <c r="L1711" s="6" t="s">
        <v>167</v>
      </c>
      <c r="M1711" s="6" t="s">
        <v>51</v>
      </c>
      <c r="N1711" s="6"/>
      <c r="O1711" s="6"/>
      <c r="P1711" s="10">
        <v>7</v>
      </c>
      <c r="Q1711" s="10" t="str">
        <f t="shared" si="131"/>
        <v>5-10</v>
      </c>
      <c r="R1711" s="6" t="s">
        <v>159</v>
      </c>
      <c r="S1711" s="6">
        <v>13</v>
      </c>
      <c r="T1711" t="s">
        <v>78</v>
      </c>
      <c r="U1711" s="16" t="s">
        <v>75</v>
      </c>
      <c r="V1711" t="s">
        <v>79</v>
      </c>
      <c r="W1711" t="s">
        <v>56</v>
      </c>
      <c r="X1711" s="6"/>
      <c r="Y1711" s="10" t="s">
        <v>57</v>
      </c>
      <c r="Z1711" s="10" t="s">
        <v>61</v>
      </c>
      <c r="AA1711" s="30">
        <v>1</v>
      </c>
      <c r="AJ1711" s="12">
        <f t="shared" si="132"/>
        <v>2.5</v>
      </c>
      <c r="AL1711" s="13">
        <f t="shared" si="133"/>
        <v>1</v>
      </c>
      <c r="AM1711" s="14">
        <v>1.09E-2</v>
      </c>
      <c r="AN1711" s="14">
        <v>3.0249000000000001</v>
      </c>
      <c r="AO1711" s="13">
        <f t="shared" si="135"/>
        <v>0.17424295598865394</v>
      </c>
      <c r="AQ1711" s="12">
        <f t="shared" si="134"/>
        <v>2.5000000000000001E-2</v>
      </c>
      <c r="AT1711" s="23"/>
    </row>
    <row r="1712" spans="1:46" ht="12.75" customHeight="1" x14ac:dyDescent="0.2">
      <c r="A1712" s="6">
        <v>74</v>
      </c>
      <c r="B1712" s="6">
        <v>5</v>
      </c>
      <c r="C1712" s="7">
        <v>39877</v>
      </c>
      <c r="D1712" s="6" t="s">
        <v>151</v>
      </c>
      <c r="E1712" s="8" t="s">
        <v>319</v>
      </c>
      <c r="F1712" s="9" t="s">
        <v>320</v>
      </c>
      <c r="G1712" s="9" t="s">
        <v>154</v>
      </c>
      <c r="H1712" s="9" t="s">
        <v>155</v>
      </c>
      <c r="I1712" s="6" t="s">
        <v>49</v>
      </c>
      <c r="J1712" s="6">
        <v>2</v>
      </c>
      <c r="K1712" s="6">
        <v>2</v>
      </c>
      <c r="L1712" s="6" t="s">
        <v>167</v>
      </c>
      <c r="M1712" s="6" t="s">
        <v>51</v>
      </c>
      <c r="N1712" s="6"/>
      <c r="O1712" s="6"/>
      <c r="P1712" s="10">
        <v>7</v>
      </c>
      <c r="Q1712" s="10" t="str">
        <f t="shared" si="131"/>
        <v>5-10</v>
      </c>
      <c r="R1712" s="6" t="s">
        <v>159</v>
      </c>
      <c r="S1712" s="6">
        <v>1</v>
      </c>
      <c r="T1712" t="s">
        <v>164</v>
      </c>
      <c r="U1712" t="s">
        <v>162</v>
      </c>
      <c r="V1712" t="s">
        <v>163</v>
      </c>
      <c r="W1712" t="s">
        <v>56</v>
      </c>
      <c r="X1712" s="6"/>
      <c r="Y1712" s="10" t="s">
        <v>57</v>
      </c>
      <c r="Z1712" s="10" t="s">
        <v>61</v>
      </c>
      <c r="AA1712" s="11">
        <v>4</v>
      </c>
      <c r="AJ1712" s="12">
        <f t="shared" si="132"/>
        <v>2.5</v>
      </c>
      <c r="AL1712" s="13">
        <f t="shared" si="133"/>
        <v>4</v>
      </c>
      <c r="AM1712" s="14">
        <v>1.5599999999999999E-2</v>
      </c>
      <c r="AN1712" s="14">
        <v>3.13</v>
      </c>
      <c r="AO1712" s="13">
        <f t="shared" si="135"/>
        <v>0.27458501045858014</v>
      </c>
      <c r="AQ1712" s="12">
        <f t="shared" si="134"/>
        <v>0.1</v>
      </c>
      <c r="AT1712" s="23"/>
    </row>
    <row r="1713" spans="1:46" ht="12.75" customHeight="1" x14ac:dyDescent="0.2">
      <c r="A1713" s="6">
        <v>74</v>
      </c>
      <c r="B1713" s="6">
        <v>5</v>
      </c>
      <c r="C1713" s="7">
        <v>39877</v>
      </c>
      <c r="D1713" s="6" t="s">
        <v>151</v>
      </c>
      <c r="E1713" s="8" t="s">
        <v>319</v>
      </c>
      <c r="F1713" s="9" t="s">
        <v>320</v>
      </c>
      <c r="G1713" s="9" t="s">
        <v>154</v>
      </c>
      <c r="H1713" s="9" t="s">
        <v>155</v>
      </c>
      <c r="I1713" s="6" t="s">
        <v>49</v>
      </c>
      <c r="J1713" s="6">
        <v>2</v>
      </c>
      <c r="K1713" s="6">
        <v>2</v>
      </c>
      <c r="L1713" s="6" t="s">
        <v>167</v>
      </c>
      <c r="M1713" s="6" t="s">
        <v>51</v>
      </c>
      <c r="N1713" s="6"/>
      <c r="O1713" s="6"/>
      <c r="P1713" s="10">
        <v>7</v>
      </c>
      <c r="Q1713" s="10" t="str">
        <f t="shared" si="131"/>
        <v>5-10</v>
      </c>
      <c r="R1713" s="6" t="s">
        <v>159</v>
      </c>
      <c r="S1713" s="6">
        <v>2</v>
      </c>
      <c r="T1713" t="s">
        <v>53</v>
      </c>
      <c r="U1713" t="s">
        <v>54</v>
      </c>
      <c r="V1713" t="s">
        <v>55</v>
      </c>
      <c r="W1713" t="s">
        <v>56</v>
      </c>
      <c r="X1713" s="6"/>
      <c r="Y1713" s="6" t="s">
        <v>57</v>
      </c>
      <c r="Z1713" s="6" t="s">
        <v>58</v>
      </c>
      <c r="AA1713" s="11">
        <v>3</v>
      </c>
      <c r="AB1713" s="11">
        <v>6</v>
      </c>
      <c r="AC1713" s="11">
        <v>1</v>
      </c>
      <c r="AJ1713" s="12">
        <f t="shared" si="132"/>
        <v>6.75</v>
      </c>
      <c r="AL1713" s="13">
        <f t="shared" si="133"/>
        <v>10</v>
      </c>
      <c r="AM1713" s="14">
        <v>9.2999999999999992E-3</v>
      </c>
      <c r="AN1713" s="14">
        <v>3.07</v>
      </c>
      <c r="AO1713" s="13">
        <f t="shared" si="135"/>
        <v>3.2692304184536543</v>
      </c>
      <c r="AQ1713" s="12">
        <f t="shared" si="134"/>
        <v>0.25</v>
      </c>
      <c r="AS1713" s="22"/>
      <c r="AT1713" s="23"/>
    </row>
    <row r="1714" spans="1:46" ht="12.75" customHeight="1" x14ac:dyDescent="0.2">
      <c r="A1714" s="6">
        <v>74</v>
      </c>
      <c r="B1714" s="6">
        <v>5</v>
      </c>
      <c r="C1714" s="7">
        <v>39877</v>
      </c>
      <c r="D1714" s="6" t="s">
        <v>151</v>
      </c>
      <c r="E1714" s="8" t="s">
        <v>319</v>
      </c>
      <c r="F1714" s="9" t="s">
        <v>320</v>
      </c>
      <c r="G1714" s="9" t="s">
        <v>154</v>
      </c>
      <c r="H1714" s="9" t="s">
        <v>155</v>
      </c>
      <c r="I1714" s="6" t="s">
        <v>49</v>
      </c>
      <c r="J1714" s="6">
        <v>2</v>
      </c>
      <c r="K1714" s="6">
        <v>2</v>
      </c>
      <c r="L1714" s="6" t="s">
        <v>167</v>
      </c>
      <c r="M1714" s="6" t="s">
        <v>51</v>
      </c>
      <c r="N1714" s="6"/>
      <c r="O1714" s="6"/>
      <c r="P1714" s="10">
        <v>7</v>
      </c>
      <c r="Q1714" s="10" t="str">
        <f t="shared" si="131"/>
        <v>5-10</v>
      </c>
      <c r="R1714" s="6" t="s">
        <v>159</v>
      </c>
      <c r="S1714" s="6">
        <v>3</v>
      </c>
      <c r="T1714" s="16" t="s">
        <v>71</v>
      </c>
      <c r="U1714" s="6" t="s">
        <v>72</v>
      </c>
      <c r="V1714" s="16" t="s">
        <v>73</v>
      </c>
      <c r="W1714" s="16" t="s">
        <v>56</v>
      </c>
      <c r="X1714" s="6"/>
      <c r="Y1714" s="6" t="s">
        <v>57</v>
      </c>
      <c r="Z1714" s="6" t="s">
        <v>61</v>
      </c>
      <c r="AB1714" s="11">
        <v>2</v>
      </c>
      <c r="AJ1714" s="12">
        <f t="shared" si="132"/>
        <v>7.5</v>
      </c>
      <c r="AL1714" s="13">
        <f t="shared" si="133"/>
        <v>2</v>
      </c>
      <c r="AM1714" s="14">
        <v>2.5100000000000001E-2</v>
      </c>
      <c r="AN1714" s="14">
        <v>3.0760000000000001</v>
      </c>
      <c r="AO1714" s="13">
        <f t="shared" si="135"/>
        <v>12.341335752240466</v>
      </c>
      <c r="AQ1714" s="12">
        <f t="shared" si="134"/>
        <v>0.05</v>
      </c>
      <c r="AS1714" s="22"/>
      <c r="AT1714" s="23"/>
    </row>
    <row r="1715" spans="1:46" ht="12.75" customHeight="1" x14ac:dyDescent="0.2">
      <c r="A1715" s="6">
        <v>74</v>
      </c>
      <c r="B1715" s="6">
        <v>5</v>
      </c>
      <c r="C1715" s="7">
        <v>39877</v>
      </c>
      <c r="D1715" s="6" t="s">
        <v>151</v>
      </c>
      <c r="E1715" s="8" t="s">
        <v>319</v>
      </c>
      <c r="F1715" s="9" t="s">
        <v>320</v>
      </c>
      <c r="G1715" s="9" t="s">
        <v>154</v>
      </c>
      <c r="H1715" s="9" t="s">
        <v>155</v>
      </c>
      <c r="I1715" s="6" t="s">
        <v>49</v>
      </c>
      <c r="J1715" s="6">
        <v>2</v>
      </c>
      <c r="K1715" s="6">
        <v>2</v>
      </c>
      <c r="L1715" s="6" t="s">
        <v>167</v>
      </c>
      <c r="M1715" s="6" t="s">
        <v>51</v>
      </c>
      <c r="N1715" s="6"/>
      <c r="O1715" s="6"/>
      <c r="P1715" s="10">
        <v>7</v>
      </c>
      <c r="Q1715" s="10" t="str">
        <f t="shared" si="131"/>
        <v>5-10</v>
      </c>
      <c r="R1715" s="6" t="s">
        <v>159</v>
      </c>
      <c r="S1715" s="6">
        <v>4</v>
      </c>
      <c r="T1715" t="s">
        <v>118</v>
      </c>
      <c r="U1715" t="s">
        <v>66</v>
      </c>
      <c r="V1715" t="s">
        <v>119</v>
      </c>
      <c r="W1715" t="s">
        <v>56</v>
      </c>
      <c r="X1715" s="6"/>
      <c r="Y1715" s="6" t="s">
        <v>57</v>
      </c>
      <c r="Z1715" s="6" t="s">
        <v>61</v>
      </c>
      <c r="AA1715" s="30"/>
      <c r="AB1715" s="11">
        <v>3</v>
      </c>
      <c r="AC1715" s="11">
        <v>2</v>
      </c>
      <c r="AJ1715" s="12">
        <f t="shared" si="132"/>
        <v>10.5</v>
      </c>
      <c r="AL1715" s="13">
        <f t="shared" si="133"/>
        <v>5</v>
      </c>
      <c r="AM1715" s="14">
        <v>2.5999999999999999E-2</v>
      </c>
      <c r="AN1715" s="14">
        <v>2.87</v>
      </c>
      <c r="AO1715" s="13">
        <f t="shared" si="135"/>
        <v>22.171069140115289</v>
      </c>
      <c r="AQ1715" s="12">
        <f t="shared" si="134"/>
        <v>0.125</v>
      </c>
      <c r="AT1715" s="23"/>
    </row>
    <row r="1716" spans="1:46" ht="12.75" customHeight="1" x14ac:dyDescent="0.2">
      <c r="A1716" s="6">
        <v>74</v>
      </c>
      <c r="B1716" s="6">
        <v>5</v>
      </c>
      <c r="C1716" s="7">
        <v>39877</v>
      </c>
      <c r="D1716" s="6" t="s">
        <v>151</v>
      </c>
      <c r="E1716" s="8" t="s">
        <v>319</v>
      </c>
      <c r="F1716" s="9" t="s">
        <v>320</v>
      </c>
      <c r="G1716" s="9" t="s">
        <v>154</v>
      </c>
      <c r="H1716" s="9" t="s">
        <v>155</v>
      </c>
      <c r="I1716" s="6" t="s">
        <v>49</v>
      </c>
      <c r="J1716" s="6">
        <v>2</v>
      </c>
      <c r="K1716" s="6">
        <v>2</v>
      </c>
      <c r="L1716" s="6" t="s">
        <v>167</v>
      </c>
      <c r="M1716" s="6" t="s">
        <v>51</v>
      </c>
      <c r="N1716" s="6"/>
      <c r="O1716" s="6"/>
      <c r="P1716" s="10">
        <v>7</v>
      </c>
      <c r="Q1716" s="10" t="str">
        <f t="shared" si="131"/>
        <v>5-10</v>
      </c>
      <c r="R1716" s="6" t="s">
        <v>159</v>
      </c>
      <c r="S1716" s="6">
        <v>5</v>
      </c>
      <c r="T1716" t="s">
        <v>161</v>
      </c>
      <c r="U1716" t="s">
        <v>162</v>
      </c>
      <c r="V1716" t="s">
        <v>163</v>
      </c>
      <c r="W1716" s="20" t="s">
        <v>56</v>
      </c>
      <c r="X1716" s="6"/>
      <c r="Y1716" s="10" t="s">
        <v>57</v>
      </c>
      <c r="Z1716" s="10" t="s">
        <v>61</v>
      </c>
      <c r="AB1716" s="11">
        <v>4</v>
      </c>
      <c r="AJ1716" s="12">
        <f t="shared" si="132"/>
        <v>7.5</v>
      </c>
      <c r="AL1716" s="13">
        <f t="shared" si="133"/>
        <v>4</v>
      </c>
      <c r="AM1716" s="14">
        <v>1.9300000000000001E-2</v>
      </c>
      <c r="AN1716" s="14">
        <v>2.96</v>
      </c>
      <c r="AO1716" s="13">
        <f t="shared" si="135"/>
        <v>7.5117071566069322</v>
      </c>
      <c r="AQ1716" s="12">
        <f t="shared" si="134"/>
        <v>0.1</v>
      </c>
      <c r="AT1716" s="23"/>
    </row>
    <row r="1717" spans="1:46" ht="12.75" customHeight="1" x14ac:dyDescent="0.2">
      <c r="A1717" s="6">
        <v>74</v>
      </c>
      <c r="B1717" s="6">
        <v>5</v>
      </c>
      <c r="C1717" s="7">
        <v>39877</v>
      </c>
      <c r="D1717" s="6" t="s">
        <v>151</v>
      </c>
      <c r="E1717" s="8" t="s">
        <v>319</v>
      </c>
      <c r="F1717" s="9" t="s">
        <v>320</v>
      </c>
      <c r="G1717" s="9" t="s">
        <v>154</v>
      </c>
      <c r="H1717" s="9" t="s">
        <v>155</v>
      </c>
      <c r="I1717" s="6" t="s">
        <v>49</v>
      </c>
      <c r="J1717" s="6">
        <v>2</v>
      </c>
      <c r="K1717" s="6">
        <v>2</v>
      </c>
      <c r="L1717" s="6" t="s">
        <v>167</v>
      </c>
      <c r="M1717" s="6" t="s">
        <v>51</v>
      </c>
      <c r="N1717" s="6"/>
      <c r="O1717" s="6"/>
      <c r="P1717" s="10">
        <v>7</v>
      </c>
      <c r="Q1717" s="10" t="str">
        <f t="shared" si="131"/>
        <v>5-10</v>
      </c>
      <c r="R1717" s="6" t="s">
        <v>159</v>
      </c>
      <c r="S1717" s="6">
        <v>6</v>
      </c>
      <c r="T1717" t="s">
        <v>130</v>
      </c>
      <c r="U1717" t="s">
        <v>69</v>
      </c>
      <c r="V1717" t="s">
        <v>70</v>
      </c>
      <c r="W1717" t="s">
        <v>56</v>
      </c>
      <c r="X1717" s="6"/>
      <c r="Y1717" s="10" t="s">
        <v>57</v>
      </c>
      <c r="Z1717" s="10" t="s">
        <v>61</v>
      </c>
      <c r="AB1717" s="11">
        <v>1</v>
      </c>
      <c r="AJ1717" s="12">
        <f t="shared" si="132"/>
        <v>7.5</v>
      </c>
      <c r="AL1717" s="13">
        <f t="shared" si="133"/>
        <v>1</v>
      </c>
      <c r="AM1717" s="14">
        <v>1.9400000000000001E-2</v>
      </c>
      <c r="AN1717" s="14">
        <v>2.8527999999999998</v>
      </c>
      <c r="AO1717" s="13">
        <f t="shared" si="135"/>
        <v>6.0838220437352977</v>
      </c>
      <c r="AQ1717" s="12">
        <f t="shared" si="134"/>
        <v>2.5000000000000001E-2</v>
      </c>
      <c r="AT1717" s="23"/>
    </row>
    <row r="1718" spans="1:46" ht="12.75" customHeight="1" x14ac:dyDescent="0.2">
      <c r="A1718" s="6">
        <v>74</v>
      </c>
      <c r="B1718" s="6">
        <v>5</v>
      </c>
      <c r="C1718" s="7">
        <v>39877</v>
      </c>
      <c r="D1718" s="6" t="s">
        <v>151</v>
      </c>
      <c r="E1718" s="8" t="s">
        <v>319</v>
      </c>
      <c r="F1718" s="9" t="s">
        <v>320</v>
      </c>
      <c r="G1718" s="9" t="s">
        <v>154</v>
      </c>
      <c r="H1718" s="9" t="s">
        <v>155</v>
      </c>
      <c r="I1718" s="6" t="s">
        <v>49</v>
      </c>
      <c r="J1718" s="6">
        <v>2</v>
      </c>
      <c r="K1718" s="6">
        <v>2</v>
      </c>
      <c r="L1718" s="6" t="s">
        <v>167</v>
      </c>
      <c r="M1718" s="6" t="s">
        <v>51</v>
      </c>
      <c r="N1718" s="6"/>
      <c r="O1718" s="6"/>
      <c r="P1718" s="10">
        <v>7</v>
      </c>
      <c r="Q1718" s="10" t="str">
        <f t="shared" si="131"/>
        <v>5-10</v>
      </c>
      <c r="R1718" s="6" t="s">
        <v>159</v>
      </c>
      <c r="S1718" s="6">
        <v>7</v>
      </c>
      <c r="T1718" t="s">
        <v>90</v>
      </c>
      <c r="U1718" t="s">
        <v>66</v>
      </c>
      <c r="V1718" t="s">
        <v>67</v>
      </c>
      <c r="W1718" t="s">
        <v>56</v>
      </c>
      <c r="X1718" s="6"/>
      <c r="Y1718" s="10" t="s">
        <v>57</v>
      </c>
      <c r="Z1718" s="10" t="s">
        <v>58</v>
      </c>
      <c r="AF1718" s="11">
        <v>50</v>
      </c>
      <c r="AJ1718" s="12">
        <f t="shared" si="132"/>
        <v>45</v>
      </c>
      <c r="AL1718" s="13">
        <f t="shared" si="133"/>
        <v>50</v>
      </c>
      <c r="AM1718" s="14">
        <v>1.6199999999999999E-2</v>
      </c>
      <c r="AN1718" s="14">
        <v>3.0251999999999999</v>
      </c>
      <c r="AO1718" s="13">
        <f t="shared" si="135"/>
        <v>1624.8508847285632</v>
      </c>
      <c r="AQ1718" s="12">
        <f t="shared" si="134"/>
        <v>1.25</v>
      </c>
      <c r="AT1718" s="23"/>
    </row>
    <row r="1719" spans="1:46" ht="12.75" customHeight="1" x14ac:dyDescent="0.2">
      <c r="A1719" s="6">
        <v>74</v>
      </c>
      <c r="B1719" s="6">
        <v>5</v>
      </c>
      <c r="C1719" s="7">
        <v>39877</v>
      </c>
      <c r="D1719" s="6" t="s">
        <v>151</v>
      </c>
      <c r="E1719" s="8" t="s">
        <v>319</v>
      </c>
      <c r="F1719" s="9" t="s">
        <v>320</v>
      </c>
      <c r="G1719" s="9" t="s">
        <v>154</v>
      </c>
      <c r="H1719" s="9" t="s">
        <v>155</v>
      </c>
      <c r="I1719" s="6" t="s">
        <v>49</v>
      </c>
      <c r="J1719" s="6">
        <v>2</v>
      </c>
      <c r="K1719" s="6">
        <v>2</v>
      </c>
      <c r="L1719" s="6" t="s">
        <v>167</v>
      </c>
      <c r="M1719" s="6" t="s">
        <v>51</v>
      </c>
      <c r="N1719" s="6"/>
      <c r="O1719" s="6"/>
      <c r="P1719" s="10">
        <v>7</v>
      </c>
      <c r="Q1719" s="10" t="str">
        <f t="shared" si="131"/>
        <v>5-10</v>
      </c>
      <c r="R1719" s="6" t="s">
        <v>159</v>
      </c>
      <c r="S1719" s="6">
        <v>8</v>
      </c>
      <c r="T1719" s="16" t="s">
        <v>82</v>
      </c>
      <c r="U1719" s="6" t="s">
        <v>72</v>
      </c>
      <c r="V1719" s="16" t="s">
        <v>73</v>
      </c>
      <c r="W1719" s="16" t="s">
        <v>56</v>
      </c>
      <c r="X1719" s="6"/>
      <c r="Y1719" s="6" t="s">
        <v>57</v>
      </c>
      <c r="Z1719" s="6" t="s">
        <v>61</v>
      </c>
      <c r="AC1719" s="11">
        <v>1</v>
      </c>
      <c r="AJ1719" s="12">
        <f t="shared" si="132"/>
        <v>15</v>
      </c>
      <c r="AL1719" s="13">
        <f t="shared" si="133"/>
        <v>1</v>
      </c>
      <c r="AM1719" s="14">
        <v>2.9000000000000001E-2</v>
      </c>
      <c r="AN1719" s="14">
        <v>2.98</v>
      </c>
      <c r="AO1719" s="13">
        <f t="shared" si="135"/>
        <v>92.714988736016096</v>
      </c>
      <c r="AQ1719" s="12">
        <f t="shared" si="134"/>
        <v>2.5000000000000001E-2</v>
      </c>
      <c r="AT1719" s="23"/>
    </row>
    <row r="1720" spans="1:46" ht="12.75" customHeight="1" x14ac:dyDescent="0.2">
      <c r="A1720" s="6">
        <v>74</v>
      </c>
      <c r="B1720" s="6">
        <v>5</v>
      </c>
      <c r="C1720" s="7">
        <v>39877</v>
      </c>
      <c r="D1720" s="6" t="s">
        <v>151</v>
      </c>
      <c r="E1720" s="8" t="s">
        <v>319</v>
      </c>
      <c r="F1720" s="9" t="s">
        <v>320</v>
      </c>
      <c r="G1720" s="9" t="s">
        <v>154</v>
      </c>
      <c r="H1720" s="9" t="s">
        <v>155</v>
      </c>
      <c r="I1720" s="6" t="s">
        <v>49</v>
      </c>
      <c r="J1720" s="6">
        <v>2</v>
      </c>
      <c r="K1720" s="6">
        <v>2</v>
      </c>
      <c r="L1720" s="6" t="s">
        <v>167</v>
      </c>
      <c r="M1720" s="6" t="s">
        <v>51</v>
      </c>
      <c r="N1720" s="6"/>
      <c r="O1720" s="6"/>
      <c r="P1720" s="10">
        <v>7</v>
      </c>
      <c r="Q1720" s="10" t="str">
        <f t="shared" si="131"/>
        <v>5-10</v>
      </c>
      <c r="R1720" s="6" t="s">
        <v>159</v>
      </c>
      <c r="S1720" s="6">
        <v>9</v>
      </c>
      <c r="T1720" s="19" t="s">
        <v>85</v>
      </c>
      <c r="U1720" s="6" t="s">
        <v>54</v>
      </c>
      <c r="V1720" s="6" t="s">
        <v>86</v>
      </c>
      <c r="W1720" s="6" t="s">
        <v>56</v>
      </c>
      <c r="X1720" s="6"/>
      <c r="Y1720" s="6" t="s">
        <v>57</v>
      </c>
      <c r="Z1720" s="6" t="s">
        <v>61</v>
      </c>
      <c r="AA1720" s="11">
        <v>6</v>
      </c>
      <c r="AJ1720" s="12">
        <f t="shared" si="132"/>
        <v>2.5</v>
      </c>
      <c r="AL1720" s="13">
        <f t="shared" si="133"/>
        <v>6</v>
      </c>
      <c r="AM1720" s="14">
        <v>8.8999999999999999E-3</v>
      </c>
      <c r="AN1720" s="14">
        <v>3</v>
      </c>
      <c r="AO1720" s="13">
        <f t="shared" si="135"/>
        <v>0.13906250000000001</v>
      </c>
      <c r="AQ1720" s="12">
        <f t="shared" si="134"/>
        <v>0.15</v>
      </c>
      <c r="AT1720" s="23"/>
    </row>
    <row r="1721" spans="1:46" ht="12.75" customHeight="1" x14ac:dyDescent="0.2">
      <c r="A1721" s="6">
        <v>74</v>
      </c>
      <c r="B1721" s="6">
        <v>5</v>
      </c>
      <c r="C1721" s="7">
        <v>39877</v>
      </c>
      <c r="D1721" s="6" t="s">
        <v>151</v>
      </c>
      <c r="E1721" s="8" t="s">
        <v>319</v>
      </c>
      <c r="F1721" s="9" t="s">
        <v>320</v>
      </c>
      <c r="G1721" s="9" t="s">
        <v>154</v>
      </c>
      <c r="H1721" s="9" t="s">
        <v>155</v>
      </c>
      <c r="I1721" s="6" t="s">
        <v>49</v>
      </c>
      <c r="J1721" s="6">
        <v>2</v>
      </c>
      <c r="K1721" s="6">
        <v>2</v>
      </c>
      <c r="L1721" s="6" t="s">
        <v>167</v>
      </c>
      <c r="M1721" s="6" t="s">
        <v>51</v>
      </c>
      <c r="N1721" s="6"/>
      <c r="O1721" s="6"/>
      <c r="P1721" s="10">
        <v>7</v>
      </c>
      <c r="Q1721" s="10" t="str">
        <f t="shared" si="131"/>
        <v>5-10</v>
      </c>
      <c r="R1721" s="6" t="s">
        <v>159</v>
      </c>
      <c r="S1721" s="6">
        <v>10</v>
      </c>
      <c r="T1721" t="s">
        <v>78</v>
      </c>
      <c r="U1721" s="16" t="s">
        <v>75</v>
      </c>
      <c r="V1721" t="s">
        <v>79</v>
      </c>
      <c r="W1721" t="s">
        <v>56</v>
      </c>
      <c r="X1721" s="6"/>
      <c r="Y1721" s="10" t="s">
        <v>57</v>
      </c>
      <c r="Z1721" s="10" t="s">
        <v>61</v>
      </c>
      <c r="AA1721" s="11">
        <v>2</v>
      </c>
      <c r="AJ1721" s="12">
        <f t="shared" si="132"/>
        <v>2.5</v>
      </c>
      <c r="AL1721" s="13">
        <f t="shared" si="133"/>
        <v>2</v>
      </c>
      <c r="AM1721" s="14">
        <v>1.09E-2</v>
      </c>
      <c r="AN1721" s="14">
        <v>3.0249000000000001</v>
      </c>
      <c r="AO1721" s="13">
        <f t="shared" si="135"/>
        <v>0.17424295598865394</v>
      </c>
      <c r="AQ1721" s="12">
        <f t="shared" si="134"/>
        <v>0.05</v>
      </c>
      <c r="AT1721" s="23"/>
    </row>
    <row r="1722" spans="1:46" ht="12.75" customHeight="1" x14ac:dyDescent="0.2">
      <c r="A1722" s="6">
        <v>74</v>
      </c>
      <c r="B1722" s="6">
        <v>5</v>
      </c>
      <c r="C1722" s="7">
        <v>39877</v>
      </c>
      <c r="D1722" s="6" t="s">
        <v>151</v>
      </c>
      <c r="E1722" s="8" t="s">
        <v>319</v>
      </c>
      <c r="F1722" s="9" t="s">
        <v>320</v>
      </c>
      <c r="G1722" s="9" t="s">
        <v>154</v>
      </c>
      <c r="H1722" s="9" t="s">
        <v>155</v>
      </c>
      <c r="I1722" s="6" t="s">
        <v>49</v>
      </c>
      <c r="J1722" s="6">
        <v>2</v>
      </c>
      <c r="K1722" s="6">
        <v>2</v>
      </c>
      <c r="L1722" s="6" t="s">
        <v>167</v>
      </c>
      <c r="M1722" s="6" t="s">
        <v>51</v>
      </c>
      <c r="N1722" s="6"/>
      <c r="O1722" s="6"/>
      <c r="P1722" s="10">
        <v>7</v>
      </c>
      <c r="Q1722" s="10" t="str">
        <f t="shared" si="131"/>
        <v>5-10</v>
      </c>
      <c r="R1722" s="6" t="s">
        <v>159</v>
      </c>
      <c r="S1722" s="6">
        <v>11</v>
      </c>
      <c r="T1722" t="s">
        <v>96</v>
      </c>
      <c r="U1722" t="s">
        <v>69</v>
      </c>
      <c r="V1722" t="s">
        <v>97</v>
      </c>
      <c r="W1722" t="s">
        <v>98</v>
      </c>
      <c r="X1722" s="6"/>
      <c r="Y1722" s="6" t="s">
        <v>57</v>
      </c>
      <c r="Z1722" s="6" t="s">
        <v>58</v>
      </c>
      <c r="AE1722" s="11">
        <v>1</v>
      </c>
      <c r="AJ1722" s="12">
        <f t="shared" si="132"/>
        <v>35</v>
      </c>
      <c r="AL1722" s="13">
        <f t="shared" si="133"/>
        <v>1</v>
      </c>
      <c r="AM1722" s="14">
        <v>1E-3</v>
      </c>
      <c r="AN1722" s="14">
        <v>3.07</v>
      </c>
      <c r="AO1722" s="13">
        <f t="shared" si="135"/>
        <v>54.990655444598652</v>
      </c>
      <c r="AQ1722" s="12">
        <f t="shared" si="134"/>
        <v>2.5000000000000001E-2</v>
      </c>
      <c r="AT1722" s="23"/>
    </row>
    <row r="1723" spans="1:46" ht="12.75" customHeight="1" x14ac:dyDescent="0.2">
      <c r="A1723" s="6">
        <v>75</v>
      </c>
      <c r="B1723" s="6">
        <v>5</v>
      </c>
      <c r="C1723" s="7">
        <v>39877</v>
      </c>
      <c r="D1723" s="6" t="s">
        <v>151</v>
      </c>
      <c r="E1723" s="8" t="s">
        <v>319</v>
      </c>
      <c r="F1723" s="9" t="s">
        <v>320</v>
      </c>
      <c r="G1723" s="9" t="s">
        <v>154</v>
      </c>
      <c r="H1723" s="9" t="s">
        <v>155</v>
      </c>
      <c r="I1723" s="6" t="s">
        <v>49</v>
      </c>
      <c r="J1723" s="6">
        <v>2</v>
      </c>
      <c r="K1723" s="6">
        <v>3</v>
      </c>
      <c r="L1723" s="6" t="s">
        <v>167</v>
      </c>
      <c r="M1723" s="6" t="s">
        <v>51</v>
      </c>
      <c r="N1723" s="6"/>
      <c r="O1723" s="6"/>
      <c r="P1723" s="10">
        <v>7</v>
      </c>
      <c r="Q1723" s="10" t="str">
        <f t="shared" si="131"/>
        <v>5-10</v>
      </c>
      <c r="R1723" s="6" t="s">
        <v>159</v>
      </c>
      <c r="S1723" s="6">
        <v>1</v>
      </c>
      <c r="T1723" t="s">
        <v>62</v>
      </c>
      <c r="U1723" t="s">
        <v>54</v>
      </c>
      <c r="V1723" t="s">
        <v>63</v>
      </c>
      <c r="W1723" t="s">
        <v>56</v>
      </c>
      <c r="X1723" s="6"/>
      <c r="Y1723" s="6" t="s">
        <v>57</v>
      </c>
      <c r="Z1723" s="6" t="s">
        <v>64</v>
      </c>
      <c r="AC1723" s="11">
        <v>1</v>
      </c>
      <c r="AD1723" s="11">
        <v>1</v>
      </c>
      <c r="AJ1723" s="12">
        <f t="shared" si="132"/>
        <v>20</v>
      </c>
      <c r="AL1723" s="13">
        <f t="shared" si="133"/>
        <v>2</v>
      </c>
      <c r="AM1723" s="13">
        <v>1.32E-2</v>
      </c>
      <c r="AN1723" s="13">
        <v>3.4356</v>
      </c>
      <c r="AO1723" s="13">
        <f t="shared" si="135"/>
        <v>389.39698476838777</v>
      </c>
      <c r="AQ1723" s="12">
        <f t="shared" si="134"/>
        <v>0.05</v>
      </c>
      <c r="AT1723" s="23"/>
    </row>
    <row r="1724" spans="1:46" ht="12.75" customHeight="1" x14ac:dyDescent="0.2">
      <c r="A1724" s="6">
        <v>75</v>
      </c>
      <c r="B1724" s="6">
        <v>5</v>
      </c>
      <c r="C1724" s="7">
        <v>39877</v>
      </c>
      <c r="D1724" s="6" t="s">
        <v>151</v>
      </c>
      <c r="E1724" s="8" t="s">
        <v>319</v>
      </c>
      <c r="F1724" s="9" t="s">
        <v>320</v>
      </c>
      <c r="G1724" s="9" t="s">
        <v>154</v>
      </c>
      <c r="H1724" s="9" t="s">
        <v>155</v>
      </c>
      <c r="I1724" s="6" t="s">
        <v>49</v>
      </c>
      <c r="J1724" s="6">
        <v>2</v>
      </c>
      <c r="K1724" s="6">
        <v>3</v>
      </c>
      <c r="L1724" s="6" t="s">
        <v>167</v>
      </c>
      <c r="M1724" s="6" t="s">
        <v>51</v>
      </c>
      <c r="N1724" s="6"/>
      <c r="O1724" s="6"/>
      <c r="P1724" s="10">
        <v>7</v>
      </c>
      <c r="Q1724" s="10" t="str">
        <f t="shared" si="131"/>
        <v>5-10</v>
      </c>
      <c r="R1724" s="6" t="s">
        <v>159</v>
      </c>
      <c r="S1724" s="6">
        <v>2</v>
      </c>
      <c r="T1724" t="s">
        <v>184</v>
      </c>
      <c r="U1724" t="s">
        <v>66</v>
      </c>
      <c r="V1724" t="s">
        <v>119</v>
      </c>
      <c r="W1724" t="s">
        <v>56</v>
      </c>
      <c r="X1724" s="6"/>
      <c r="Y1724" s="6" t="s">
        <v>57</v>
      </c>
      <c r="Z1724" s="6" t="s">
        <v>61</v>
      </c>
      <c r="AA1724" s="11">
        <v>1</v>
      </c>
      <c r="AJ1724" s="12">
        <f t="shared" si="132"/>
        <v>2.5</v>
      </c>
      <c r="AK1724">
        <f>AJ1724/1.04</f>
        <v>2.4038461538461537</v>
      </c>
      <c r="AL1724" s="13">
        <f t="shared" si="133"/>
        <v>1</v>
      </c>
      <c r="AM1724" s="14">
        <v>4.2200000000000001E-2</v>
      </c>
      <c r="AN1724" s="14">
        <v>2.835</v>
      </c>
      <c r="AO1724" s="13">
        <f t="shared" si="135"/>
        <v>0.56685551402708279</v>
      </c>
      <c r="AQ1724" s="12">
        <f t="shared" si="134"/>
        <v>2.5000000000000001E-2</v>
      </c>
      <c r="AT1724" s="23"/>
    </row>
    <row r="1725" spans="1:46" ht="12.75" customHeight="1" x14ac:dyDescent="0.2">
      <c r="A1725" s="6">
        <v>75</v>
      </c>
      <c r="B1725" s="6">
        <v>5</v>
      </c>
      <c r="C1725" s="7">
        <v>39877</v>
      </c>
      <c r="D1725" s="6" t="s">
        <v>151</v>
      </c>
      <c r="E1725" s="8" t="s">
        <v>319</v>
      </c>
      <c r="F1725" s="9" t="s">
        <v>320</v>
      </c>
      <c r="G1725" s="9" t="s">
        <v>154</v>
      </c>
      <c r="H1725" s="9" t="s">
        <v>155</v>
      </c>
      <c r="I1725" s="6" t="s">
        <v>49</v>
      </c>
      <c r="J1725" s="6">
        <v>2</v>
      </c>
      <c r="K1725" s="6">
        <v>3</v>
      </c>
      <c r="L1725" s="6" t="s">
        <v>167</v>
      </c>
      <c r="M1725" s="6" t="s">
        <v>51</v>
      </c>
      <c r="N1725" s="6"/>
      <c r="O1725" s="6"/>
      <c r="P1725" s="10">
        <v>7</v>
      </c>
      <c r="Q1725" s="10" t="str">
        <f t="shared" si="131"/>
        <v>5-10</v>
      </c>
      <c r="R1725" s="6" t="s">
        <v>159</v>
      </c>
      <c r="S1725" s="6">
        <v>3</v>
      </c>
      <c r="T1725" t="s">
        <v>164</v>
      </c>
      <c r="U1725" t="s">
        <v>162</v>
      </c>
      <c r="V1725" t="s">
        <v>163</v>
      </c>
      <c r="W1725" t="s">
        <v>56</v>
      </c>
      <c r="X1725" s="6"/>
      <c r="Y1725" s="10" t="s">
        <v>57</v>
      </c>
      <c r="Z1725" s="10" t="s">
        <v>61</v>
      </c>
      <c r="AA1725" s="11">
        <v>2</v>
      </c>
      <c r="AJ1725" s="12">
        <f t="shared" si="132"/>
        <v>2.5</v>
      </c>
      <c r="AL1725" s="13">
        <f t="shared" si="133"/>
        <v>2</v>
      </c>
      <c r="AM1725" s="14">
        <v>1.5599999999999999E-2</v>
      </c>
      <c r="AN1725" s="14">
        <v>3.13</v>
      </c>
      <c r="AO1725" s="13">
        <f t="shared" si="135"/>
        <v>0.27458501045858014</v>
      </c>
      <c r="AQ1725" s="12">
        <f t="shared" si="134"/>
        <v>0.05</v>
      </c>
      <c r="AT1725" s="23"/>
    </row>
    <row r="1726" spans="1:46" ht="12.75" customHeight="1" x14ac:dyDescent="0.2">
      <c r="A1726" s="6">
        <v>75</v>
      </c>
      <c r="B1726" s="6">
        <v>5</v>
      </c>
      <c r="C1726" s="7">
        <v>39877</v>
      </c>
      <c r="D1726" s="6" t="s">
        <v>151</v>
      </c>
      <c r="E1726" s="8" t="s">
        <v>319</v>
      </c>
      <c r="F1726" s="9" t="s">
        <v>320</v>
      </c>
      <c r="G1726" s="9" t="s">
        <v>154</v>
      </c>
      <c r="H1726" s="9" t="s">
        <v>155</v>
      </c>
      <c r="I1726" s="6" t="s">
        <v>49</v>
      </c>
      <c r="J1726" s="6">
        <v>2</v>
      </c>
      <c r="K1726" s="6">
        <v>3</v>
      </c>
      <c r="L1726" s="6" t="s">
        <v>167</v>
      </c>
      <c r="M1726" s="6" t="s">
        <v>51</v>
      </c>
      <c r="N1726" s="6"/>
      <c r="O1726" s="6"/>
      <c r="P1726" s="10">
        <v>7</v>
      </c>
      <c r="Q1726" s="10" t="str">
        <f t="shared" si="131"/>
        <v>5-10</v>
      </c>
      <c r="R1726" s="6" t="s">
        <v>159</v>
      </c>
      <c r="S1726" s="6">
        <v>4</v>
      </c>
      <c r="T1726" t="s">
        <v>90</v>
      </c>
      <c r="U1726" t="s">
        <v>66</v>
      </c>
      <c r="V1726" t="s">
        <v>67</v>
      </c>
      <c r="W1726" t="s">
        <v>56</v>
      </c>
      <c r="X1726" s="6"/>
      <c r="Y1726" s="10" t="s">
        <v>57</v>
      </c>
      <c r="Z1726" s="10" t="s">
        <v>58</v>
      </c>
      <c r="AC1726" s="11">
        <v>3</v>
      </c>
      <c r="AD1726" s="11">
        <v>4</v>
      </c>
      <c r="AE1726" s="11">
        <v>5</v>
      </c>
      <c r="AJ1726" s="12">
        <f t="shared" si="132"/>
        <v>26.666666666666668</v>
      </c>
      <c r="AL1726" s="13">
        <f t="shared" si="133"/>
        <v>12</v>
      </c>
      <c r="AM1726" s="14">
        <v>1.6199999999999999E-2</v>
      </c>
      <c r="AN1726" s="14">
        <v>3.0251999999999999</v>
      </c>
      <c r="AO1726" s="13">
        <f t="shared" si="135"/>
        <v>333.69955185305901</v>
      </c>
      <c r="AQ1726" s="12">
        <f t="shared" si="134"/>
        <v>0.3</v>
      </c>
      <c r="AT1726" s="23"/>
    </row>
    <row r="1727" spans="1:46" ht="12.75" customHeight="1" x14ac:dyDescent="0.2">
      <c r="A1727" s="6">
        <v>75</v>
      </c>
      <c r="B1727" s="6">
        <v>5</v>
      </c>
      <c r="C1727" s="7">
        <v>39877</v>
      </c>
      <c r="D1727" s="6" t="s">
        <v>151</v>
      </c>
      <c r="E1727" s="8" t="s">
        <v>319</v>
      </c>
      <c r="F1727" s="9" t="s">
        <v>320</v>
      </c>
      <c r="G1727" s="9" t="s">
        <v>154</v>
      </c>
      <c r="H1727" s="9" t="s">
        <v>155</v>
      </c>
      <c r="I1727" s="6" t="s">
        <v>49</v>
      </c>
      <c r="J1727" s="6">
        <v>2</v>
      </c>
      <c r="K1727" s="6">
        <v>3</v>
      </c>
      <c r="L1727" s="6" t="s">
        <v>167</v>
      </c>
      <c r="M1727" s="6" t="s">
        <v>51</v>
      </c>
      <c r="N1727" s="6"/>
      <c r="O1727" s="6"/>
      <c r="P1727" s="10">
        <v>7</v>
      </c>
      <c r="Q1727" s="10" t="str">
        <f t="shared" si="131"/>
        <v>5-10</v>
      </c>
      <c r="R1727" s="6" t="s">
        <v>159</v>
      </c>
      <c r="S1727" s="6">
        <v>5</v>
      </c>
      <c r="T1727" t="s">
        <v>161</v>
      </c>
      <c r="U1727" t="s">
        <v>162</v>
      </c>
      <c r="V1727" t="s">
        <v>163</v>
      </c>
      <c r="W1727" s="20" t="s">
        <v>56</v>
      </c>
      <c r="X1727" s="6"/>
      <c r="Y1727" s="10" t="s">
        <v>57</v>
      </c>
      <c r="Z1727" s="10" t="s">
        <v>61</v>
      </c>
      <c r="AB1727" s="11">
        <v>2</v>
      </c>
      <c r="AC1727" s="11">
        <v>2</v>
      </c>
      <c r="AJ1727" s="12">
        <f t="shared" si="132"/>
        <v>11.25</v>
      </c>
      <c r="AL1727" s="13">
        <f t="shared" si="133"/>
        <v>4</v>
      </c>
      <c r="AM1727" s="14">
        <v>1.9300000000000001E-2</v>
      </c>
      <c r="AN1727" s="14">
        <v>2.96</v>
      </c>
      <c r="AO1727" s="13">
        <f t="shared" si="135"/>
        <v>24.944153790674463</v>
      </c>
      <c r="AQ1727" s="12">
        <f t="shared" si="134"/>
        <v>0.1</v>
      </c>
      <c r="AT1727" s="23"/>
    </row>
    <row r="1728" spans="1:46" ht="12.75" customHeight="1" x14ac:dyDescent="0.2">
      <c r="A1728" s="6">
        <v>75</v>
      </c>
      <c r="B1728" s="6">
        <v>5</v>
      </c>
      <c r="C1728" s="7">
        <v>39877</v>
      </c>
      <c r="D1728" s="6" t="s">
        <v>151</v>
      </c>
      <c r="E1728" s="8" t="s">
        <v>319</v>
      </c>
      <c r="F1728" s="9" t="s">
        <v>320</v>
      </c>
      <c r="G1728" s="9" t="s">
        <v>154</v>
      </c>
      <c r="H1728" s="9" t="s">
        <v>155</v>
      </c>
      <c r="I1728" s="6" t="s">
        <v>49</v>
      </c>
      <c r="J1728" s="6">
        <v>2</v>
      </c>
      <c r="K1728" s="6">
        <v>3</v>
      </c>
      <c r="L1728" s="6" t="s">
        <v>167</v>
      </c>
      <c r="M1728" s="6" t="s">
        <v>51</v>
      </c>
      <c r="N1728" s="6"/>
      <c r="O1728" s="6"/>
      <c r="P1728" s="10">
        <v>7</v>
      </c>
      <c r="Q1728" s="10" t="str">
        <f t="shared" si="131"/>
        <v>5-10</v>
      </c>
      <c r="R1728" s="6" t="s">
        <v>159</v>
      </c>
      <c r="S1728" s="6">
        <v>6</v>
      </c>
      <c r="T1728" t="s">
        <v>194</v>
      </c>
      <c r="U1728" t="s">
        <v>195</v>
      </c>
      <c r="V1728" t="s">
        <v>163</v>
      </c>
      <c r="W1728" t="s">
        <v>56</v>
      </c>
      <c r="X1728" s="6"/>
      <c r="Y1728" s="6" t="s">
        <v>57</v>
      </c>
      <c r="Z1728" s="6" t="s">
        <v>61</v>
      </c>
      <c r="AC1728" s="30">
        <v>1</v>
      </c>
      <c r="AJ1728" s="12">
        <f t="shared" si="132"/>
        <v>15</v>
      </c>
      <c r="AL1728" s="13">
        <f t="shared" si="133"/>
        <v>1</v>
      </c>
      <c r="AM1728" s="14">
        <v>2.0199999999999999E-2</v>
      </c>
      <c r="AN1728" s="14">
        <v>2.9594999999999998</v>
      </c>
      <c r="AO1728" s="13">
        <f t="shared" si="135"/>
        <v>61.093281166361997</v>
      </c>
      <c r="AQ1728" s="12">
        <f t="shared" si="134"/>
        <v>2.5000000000000001E-2</v>
      </c>
      <c r="AT1728" s="23"/>
    </row>
    <row r="1729" spans="1:46" ht="12.75" customHeight="1" x14ac:dyDescent="0.2">
      <c r="A1729" s="6">
        <v>75</v>
      </c>
      <c r="B1729" s="6">
        <v>5</v>
      </c>
      <c r="C1729" s="7">
        <v>39877</v>
      </c>
      <c r="D1729" s="6" t="s">
        <v>151</v>
      </c>
      <c r="E1729" s="8" t="s">
        <v>319</v>
      </c>
      <c r="F1729" s="9" t="s">
        <v>320</v>
      </c>
      <c r="G1729" s="9" t="s">
        <v>154</v>
      </c>
      <c r="H1729" s="9" t="s">
        <v>155</v>
      </c>
      <c r="I1729" s="6" t="s">
        <v>49</v>
      </c>
      <c r="J1729" s="6">
        <v>2</v>
      </c>
      <c r="K1729" s="6">
        <v>3</v>
      </c>
      <c r="L1729" s="6" t="s">
        <v>167</v>
      </c>
      <c r="M1729" s="6" t="s">
        <v>51</v>
      </c>
      <c r="N1729" s="6"/>
      <c r="O1729" s="6"/>
      <c r="P1729" s="10">
        <v>7</v>
      </c>
      <c r="Q1729" s="10" t="str">
        <f t="shared" si="131"/>
        <v>5-10</v>
      </c>
      <c r="R1729" s="6" t="s">
        <v>159</v>
      </c>
      <c r="S1729" s="6">
        <v>7</v>
      </c>
      <c r="T1729" t="s">
        <v>118</v>
      </c>
      <c r="U1729" t="s">
        <v>66</v>
      </c>
      <c r="V1729" t="s">
        <v>119</v>
      </c>
      <c r="W1729" t="s">
        <v>56</v>
      </c>
      <c r="X1729" s="6"/>
      <c r="Y1729" s="6" t="s">
        <v>57</v>
      </c>
      <c r="Z1729" s="6" t="s">
        <v>61</v>
      </c>
      <c r="AA1729" s="11">
        <v>2</v>
      </c>
      <c r="AB1729" s="11">
        <v>9</v>
      </c>
      <c r="AC1729" s="11">
        <v>15</v>
      </c>
      <c r="AJ1729" s="12">
        <f t="shared" si="132"/>
        <v>11.442307692307692</v>
      </c>
      <c r="AL1729" s="13">
        <f t="shared" si="133"/>
        <v>26</v>
      </c>
      <c r="AM1729" s="14">
        <v>2.5999999999999999E-2</v>
      </c>
      <c r="AN1729" s="14">
        <v>2.87</v>
      </c>
      <c r="AO1729" s="13">
        <f t="shared" si="135"/>
        <v>28.373142770193795</v>
      </c>
      <c r="AQ1729" s="12">
        <f t="shared" si="134"/>
        <v>0.65</v>
      </c>
      <c r="AT1729" s="23"/>
    </row>
    <row r="1730" spans="1:46" ht="12.75" customHeight="1" x14ac:dyDescent="0.2">
      <c r="A1730" s="6">
        <v>75</v>
      </c>
      <c r="B1730" s="6">
        <v>5</v>
      </c>
      <c r="C1730" s="7">
        <v>39877</v>
      </c>
      <c r="D1730" s="6" t="s">
        <v>151</v>
      </c>
      <c r="E1730" s="8" t="s">
        <v>319</v>
      </c>
      <c r="F1730" s="9" t="s">
        <v>320</v>
      </c>
      <c r="G1730" s="9" t="s">
        <v>154</v>
      </c>
      <c r="H1730" s="9" t="s">
        <v>155</v>
      </c>
      <c r="I1730" s="6" t="s">
        <v>49</v>
      </c>
      <c r="J1730" s="6">
        <v>2</v>
      </c>
      <c r="K1730" s="6">
        <v>3</v>
      </c>
      <c r="L1730" s="6" t="s">
        <v>167</v>
      </c>
      <c r="M1730" s="6" t="s">
        <v>51</v>
      </c>
      <c r="N1730" s="6"/>
      <c r="O1730" s="6"/>
      <c r="P1730" s="10">
        <v>7</v>
      </c>
      <c r="Q1730" s="10" t="str">
        <f t="shared" ref="Q1730:Q1793" si="136">IF(P1730&lt;=5,"0-5",IF(P1730&lt;=10,"5-10",IF(P1730&lt;=15,"10-15",IF(P1730&lt;=20,"15-20",IF(P1730&lt;=25,"20-25",IF(P1730&lt;=30,"25-30",IF(P1730&lt;=35,"30-35","35-40")))))))</f>
        <v>5-10</v>
      </c>
      <c r="R1730" s="6" t="s">
        <v>159</v>
      </c>
      <c r="S1730" s="6">
        <v>8</v>
      </c>
      <c r="T1730" t="s">
        <v>140</v>
      </c>
      <c r="U1730" t="s">
        <v>66</v>
      </c>
      <c r="V1730" t="s">
        <v>119</v>
      </c>
      <c r="W1730" t="s">
        <v>56</v>
      </c>
      <c r="X1730" s="6"/>
      <c r="Y1730" s="6" t="s">
        <v>57</v>
      </c>
      <c r="Z1730" s="6" t="s">
        <v>61</v>
      </c>
      <c r="AB1730" s="11">
        <v>1</v>
      </c>
      <c r="AC1730" s="11">
        <v>4</v>
      </c>
      <c r="AD1730" s="11">
        <v>1</v>
      </c>
      <c r="AJ1730" s="12">
        <f t="shared" ref="AJ1730:AJ1793" si="137">((AA1730*2.5)+(AB1730*7.5)+(AC1730*15)+(AD1730*25)+(AE1730*35)+(AF1730*45)+(AG1730*45)+(AH1730*65)+(AI1730*80))/SUM(AA1730:AI1730)</f>
        <v>15.416666666666666</v>
      </c>
      <c r="AK1730" s="14">
        <f>AJ1730/1.03416</f>
        <v>14.907428895593203</v>
      </c>
      <c r="AL1730" s="13">
        <f t="shared" si="133"/>
        <v>6</v>
      </c>
      <c r="AM1730" s="14">
        <v>2.2499999999999999E-2</v>
      </c>
      <c r="AN1730" s="14">
        <v>3</v>
      </c>
      <c r="AO1730" s="13">
        <f t="shared" si="135"/>
        <v>82.443033854166657</v>
      </c>
      <c r="AQ1730" s="12">
        <f t="shared" si="134"/>
        <v>0.15</v>
      </c>
      <c r="AT1730" s="23"/>
    </row>
    <row r="1731" spans="1:46" ht="12.75" customHeight="1" x14ac:dyDescent="0.2">
      <c r="A1731" s="6">
        <v>75</v>
      </c>
      <c r="B1731" s="6">
        <v>5</v>
      </c>
      <c r="C1731" s="7">
        <v>39877</v>
      </c>
      <c r="D1731" s="6" t="s">
        <v>151</v>
      </c>
      <c r="E1731" s="8" t="s">
        <v>319</v>
      </c>
      <c r="F1731" s="9" t="s">
        <v>320</v>
      </c>
      <c r="G1731" s="9" t="s">
        <v>154</v>
      </c>
      <c r="H1731" s="9" t="s">
        <v>155</v>
      </c>
      <c r="I1731" s="6" t="s">
        <v>49</v>
      </c>
      <c r="J1731" s="6">
        <v>2</v>
      </c>
      <c r="K1731" s="6">
        <v>3</v>
      </c>
      <c r="L1731" s="6" t="s">
        <v>167</v>
      </c>
      <c r="M1731" s="6" t="s">
        <v>51</v>
      </c>
      <c r="N1731" s="6"/>
      <c r="O1731" s="6"/>
      <c r="P1731" s="10">
        <v>7</v>
      </c>
      <c r="Q1731" s="10" t="str">
        <f t="shared" si="136"/>
        <v>5-10</v>
      </c>
      <c r="R1731" s="6" t="s">
        <v>159</v>
      </c>
      <c r="S1731" s="6">
        <v>9</v>
      </c>
      <c r="T1731" s="16" t="s">
        <v>82</v>
      </c>
      <c r="U1731" s="6" t="s">
        <v>72</v>
      </c>
      <c r="V1731" s="16" t="s">
        <v>73</v>
      </c>
      <c r="W1731" s="16" t="s">
        <v>56</v>
      </c>
      <c r="X1731" s="6"/>
      <c r="Y1731" s="6" t="s">
        <v>57</v>
      </c>
      <c r="Z1731" s="6" t="s">
        <v>61</v>
      </c>
      <c r="AC1731" s="11">
        <v>2</v>
      </c>
      <c r="AJ1731" s="12">
        <f t="shared" si="137"/>
        <v>15</v>
      </c>
      <c r="AL1731" s="13">
        <f t="shared" si="133"/>
        <v>2</v>
      </c>
      <c r="AM1731" s="14">
        <v>2.9000000000000001E-2</v>
      </c>
      <c r="AN1731" s="14">
        <v>2.98</v>
      </c>
      <c r="AO1731" s="13">
        <f t="shared" si="135"/>
        <v>92.714988736016096</v>
      </c>
      <c r="AQ1731" s="12">
        <f t="shared" si="134"/>
        <v>0.05</v>
      </c>
      <c r="AT1731" s="23"/>
    </row>
    <row r="1732" spans="1:46" ht="12.75" customHeight="1" x14ac:dyDescent="0.2">
      <c r="A1732" s="6">
        <v>75</v>
      </c>
      <c r="B1732" s="6">
        <v>5</v>
      </c>
      <c r="C1732" s="7">
        <v>39877</v>
      </c>
      <c r="D1732" s="6" t="s">
        <v>151</v>
      </c>
      <c r="E1732" s="8" t="s">
        <v>319</v>
      </c>
      <c r="F1732" s="9" t="s">
        <v>320</v>
      </c>
      <c r="G1732" s="9" t="s">
        <v>154</v>
      </c>
      <c r="H1732" s="9" t="s">
        <v>155</v>
      </c>
      <c r="I1732" s="6" t="s">
        <v>49</v>
      </c>
      <c r="J1732" s="6">
        <v>2</v>
      </c>
      <c r="K1732" s="6">
        <v>3</v>
      </c>
      <c r="L1732" s="6" t="s">
        <v>167</v>
      </c>
      <c r="M1732" s="6" t="s">
        <v>51</v>
      </c>
      <c r="N1732" s="6"/>
      <c r="O1732" s="6"/>
      <c r="P1732" s="10">
        <v>7</v>
      </c>
      <c r="Q1732" s="10" t="str">
        <f t="shared" si="136"/>
        <v>5-10</v>
      </c>
      <c r="R1732" s="6" t="s">
        <v>159</v>
      </c>
      <c r="S1732" s="6">
        <v>10</v>
      </c>
      <c r="T1732" t="s">
        <v>53</v>
      </c>
      <c r="U1732" t="s">
        <v>54</v>
      </c>
      <c r="V1732" t="s">
        <v>55</v>
      </c>
      <c r="W1732" t="s">
        <v>56</v>
      </c>
      <c r="X1732" s="6"/>
      <c r="Y1732" s="6" t="s">
        <v>57</v>
      </c>
      <c r="Z1732" s="6" t="s">
        <v>58</v>
      </c>
      <c r="AA1732" s="11">
        <v>3</v>
      </c>
      <c r="AB1732" s="11">
        <v>5</v>
      </c>
      <c r="AC1732" s="11">
        <v>2</v>
      </c>
      <c r="AJ1732" s="12">
        <f t="shared" si="137"/>
        <v>7.5</v>
      </c>
      <c r="AL1732" s="13">
        <f t="shared" si="133"/>
        <v>10</v>
      </c>
      <c r="AM1732" s="14">
        <v>9.2999999999999992E-3</v>
      </c>
      <c r="AN1732" s="14">
        <v>3.07</v>
      </c>
      <c r="AO1732" s="13">
        <f t="shared" si="135"/>
        <v>4.5177378560589574</v>
      </c>
      <c r="AQ1732" s="12">
        <f t="shared" si="134"/>
        <v>0.25</v>
      </c>
      <c r="AT1732" s="23"/>
    </row>
    <row r="1733" spans="1:46" ht="12.75" customHeight="1" x14ac:dyDescent="0.2">
      <c r="A1733" s="6">
        <v>75</v>
      </c>
      <c r="B1733" s="6">
        <v>5</v>
      </c>
      <c r="C1733" s="7">
        <v>39877</v>
      </c>
      <c r="D1733" s="6" t="s">
        <v>151</v>
      </c>
      <c r="E1733" s="8" t="s">
        <v>319</v>
      </c>
      <c r="F1733" s="9" t="s">
        <v>320</v>
      </c>
      <c r="G1733" s="9" t="s">
        <v>154</v>
      </c>
      <c r="H1733" s="9" t="s">
        <v>155</v>
      </c>
      <c r="I1733" s="6" t="s">
        <v>49</v>
      </c>
      <c r="J1733" s="6">
        <v>2</v>
      </c>
      <c r="K1733" s="6">
        <v>3</v>
      </c>
      <c r="L1733" s="6" t="s">
        <v>167</v>
      </c>
      <c r="M1733" s="6" t="s">
        <v>51</v>
      </c>
      <c r="N1733" s="6"/>
      <c r="O1733" s="6"/>
      <c r="P1733" s="10">
        <v>7</v>
      </c>
      <c r="Q1733" s="10" t="str">
        <f t="shared" si="136"/>
        <v>5-10</v>
      </c>
      <c r="R1733" s="6" t="s">
        <v>159</v>
      </c>
      <c r="S1733" s="6">
        <v>11</v>
      </c>
      <c r="T1733" s="16" t="s">
        <v>71</v>
      </c>
      <c r="U1733" s="6" t="s">
        <v>72</v>
      </c>
      <c r="V1733" s="16" t="s">
        <v>73</v>
      </c>
      <c r="W1733" s="16" t="s">
        <v>56</v>
      </c>
      <c r="X1733" s="6"/>
      <c r="Y1733" s="6" t="s">
        <v>57</v>
      </c>
      <c r="Z1733" s="6" t="s">
        <v>61</v>
      </c>
      <c r="AB1733" s="11">
        <v>1</v>
      </c>
      <c r="AJ1733" s="12">
        <f t="shared" si="137"/>
        <v>7.5</v>
      </c>
      <c r="AL1733" s="13">
        <f t="shared" si="133"/>
        <v>1</v>
      </c>
      <c r="AM1733" s="14">
        <v>2.5100000000000001E-2</v>
      </c>
      <c r="AN1733" s="14">
        <v>3.0760000000000001</v>
      </c>
      <c r="AO1733" s="13">
        <f t="shared" si="135"/>
        <v>12.341335752240466</v>
      </c>
      <c r="AQ1733" s="12">
        <f t="shared" si="134"/>
        <v>2.5000000000000001E-2</v>
      </c>
      <c r="AT1733" s="23"/>
    </row>
    <row r="1734" spans="1:46" ht="12.75" customHeight="1" x14ac:dyDescent="0.2">
      <c r="A1734" s="6">
        <v>75</v>
      </c>
      <c r="B1734" s="6">
        <v>5</v>
      </c>
      <c r="C1734" s="7">
        <v>39877</v>
      </c>
      <c r="D1734" s="6" t="s">
        <v>151</v>
      </c>
      <c r="E1734" s="8" t="s">
        <v>319</v>
      </c>
      <c r="F1734" s="9" t="s">
        <v>320</v>
      </c>
      <c r="G1734" s="9" t="s">
        <v>154</v>
      </c>
      <c r="H1734" s="9" t="s">
        <v>155</v>
      </c>
      <c r="I1734" s="6" t="s">
        <v>49</v>
      </c>
      <c r="J1734" s="6">
        <v>2</v>
      </c>
      <c r="K1734" s="6">
        <v>3</v>
      </c>
      <c r="L1734" s="6" t="s">
        <v>167</v>
      </c>
      <c r="M1734" s="6" t="s">
        <v>51</v>
      </c>
      <c r="N1734" s="6"/>
      <c r="O1734" s="6"/>
      <c r="P1734" s="10">
        <v>7</v>
      </c>
      <c r="Q1734" s="10" t="str">
        <f t="shared" si="136"/>
        <v>5-10</v>
      </c>
      <c r="R1734" s="6" t="s">
        <v>159</v>
      </c>
      <c r="S1734" s="6">
        <v>12</v>
      </c>
      <c r="T1734" t="s">
        <v>80</v>
      </c>
      <c r="U1734" t="s">
        <v>54</v>
      </c>
      <c r="V1734" t="s">
        <v>81</v>
      </c>
      <c r="W1734" t="s">
        <v>56</v>
      </c>
      <c r="X1734" s="10"/>
      <c r="Y1734" s="10" t="s">
        <v>57</v>
      </c>
      <c r="Z1734" s="10" t="s">
        <v>61</v>
      </c>
      <c r="AC1734" s="11">
        <v>1</v>
      </c>
      <c r="AJ1734" s="12">
        <f t="shared" si="137"/>
        <v>15</v>
      </c>
      <c r="AK1734">
        <f>AJ1734/1.08</f>
        <v>13.888888888888888</v>
      </c>
      <c r="AL1734" s="13">
        <f t="shared" si="133"/>
        <v>1</v>
      </c>
      <c r="AM1734" s="14">
        <v>2.29E-2</v>
      </c>
      <c r="AN1734" s="14">
        <v>2.9580000000000002</v>
      </c>
      <c r="AO1734" s="13">
        <f t="shared" si="135"/>
        <v>68.97844927320179</v>
      </c>
      <c r="AQ1734" s="12">
        <f t="shared" si="134"/>
        <v>2.5000000000000001E-2</v>
      </c>
      <c r="AT1734" s="23"/>
    </row>
    <row r="1735" spans="1:46" ht="12.75" customHeight="1" x14ac:dyDescent="0.2">
      <c r="A1735" s="6">
        <v>75</v>
      </c>
      <c r="B1735" s="6">
        <v>5</v>
      </c>
      <c r="C1735" s="7">
        <v>39877</v>
      </c>
      <c r="D1735" s="6" t="s">
        <v>151</v>
      </c>
      <c r="E1735" s="8" t="s">
        <v>319</v>
      </c>
      <c r="F1735" s="9" t="s">
        <v>320</v>
      </c>
      <c r="G1735" s="9" t="s">
        <v>154</v>
      </c>
      <c r="H1735" s="9" t="s">
        <v>155</v>
      </c>
      <c r="I1735" s="6" t="s">
        <v>49</v>
      </c>
      <c r="J1735" s="6">
        <v>2</v>
      </c>
      <c r="K1735" s="6">
        <v>3</v>
      </c>
      <c r="L1735" s="6" t="s">
        <v>167</v>
      </c>
      <c r="M1735" s="6" t="s">
        <v>51</v>
      </c>
      <c r="N1735" s="6"/>
      <c r="O1735" s="6"/>
      <c r="P1735" s="10">
        <v>7</v>
      </c>
      <c r="Q1735" s="10" t="str">
        <f t="shared" si="136"/>
        <v>5-10</v>
      </c>
      <c r="R1735" s="6" t="s">
        <v>159</v>
      </c>
      <c r="S1735" s="6">
        <v>13</v>
      </c>
      <c r="T1735" s="19" t="s">
        <v>85</v>
      </c>
      <c r="U1735" s="6" t="s">
        <v>54</v>
      </c>
      <c r="V1735" s="6" t="s">
        <v>86</v>
      </c>
      <c r="W1735" s="6" t="s">
        <v>56</v>
      </c>
      <c r="X1735" s="10"/>
      <c r="Y1735" s="6" t="s">
        <v>57</v>
      </c>
      <c r="Z1735" s="6" t="s">
        <v>61</v>
      </c>
      <c r="AA1735" s="11">
        <v>4</v>
      </c>
      <c r="AJ1735" s="12">
        <f t="shared" si="137"/>
        <v>2.5</v>
      </c>
      <c r="AL1735" s="13">
        <f t="shared" si="133"/>
        <v>4</v>
      </c>
      <c r="AM1735" s="14">
        <v>8.8999999999999999E-3</v>
      </c>
      <c r="AN1735" s="14">
        <v>3</v>
      </c>
      <c r="AO1735" s="13">
        <f t="shared" si="135"/>
        <v>0.13906250000000001</v>
      </c>
      <c r="AQ1735" s="12">
        <f t="shared" si="134"/>
        <v>0.1</v>
      </c>
      <c r="AT1735" s="23"/>
    </row>
    <row r="1736" spans="1:46" ht="12.75" customHeight="1" x14ac:dyDescent="0.2">
      <c r="A1736" s="6">
        <v>75</v>
      </c>
      <c r="B1736" s="6">
        <v>5</v>
      </c>
      <c r="C1736" s="7">
        <v>39877</v>
      </c>
      <c r="D1736" s="6" t="s">
        <v>151</v>
      </c>
      <c r="E1736" s="8" t="s">
        <v>319</v>
      </c>
      <c r="F1736" s="9" t="s">
        <v>320</v>
      </c>
      <c r="G1736" s="9" t="s">
        <v>154</v>
      </c>
      <c r="H1736" s="9" t="s">
        <v>155</v>
      </c>
      <c r="I1736" s="6" t="s">
        <v>49</v>
      </c>
      <c r="J1736" s="6">
        <v>2</v>
      </c>
      <c r="K1736" s="6">
        <v>3</v>
      </c>
      <c r="L1736" s="6" t="s">
        <v>167</v>
      </c>
      <c r="M1736" s="6" t="s">
        <v>51</v>
      </c>
      <c r="N1736" s="6"/>
      <c r="O1736" s="6"/>
      <c r="P1736" s="10">
        <v>7</v>
      </c>
      <c r="Q1736" s="10" t="str">
        <f t="shared" si="136"/>
        <v>5-10</v>
      </c>
      <c r="R1736" s="6" t="s">
        <v>159</v>
      </c>
      <c r="S1736" s="6">
        <v>14</v>
      </c>
      <c r="T1736" t="s">
        <v>106</v>
      </c>
      <c r="U1736" t="s">
        <v>54</v>
      </c>
      <c r="V1736" t="s">
        <v>107</v>
      </c>
      <c r="W1736" t="s">
        <v>56</v>
      </c>
      <c r="X1736" s="10"/>
      <c r="Y1736" s="6" t="s">
        <v>57</v>
      </c>
      <c r="Z1736" s="6" t="s">
        <v>61</v>
      </c>
      <c r="AA1736" s="11">
        <v>1</v>
      </c>
      <c r="AJ1736" s="12">
        <f t="shared" si="137"/>
        <v>2.5</v>
      </c>
      <c r="AL1736" s="13">
        <f t="shared" si="133"/>
        <v>1</v>
      </c>
      <c r="AM1736" s="14">
        <v>2.1299999999999999E-2</v>
      </c>
      <c r="AN1736" s="14">
        <v>2.8235000000000001</v>
      </c>
      <c r="AO1736" s="13">
        <f t="shared" si="135"/>
        <v>0.28311522044385118</v>
      </c>
      <c r="AQ1736" s="12">
        <f t="shared" si="134"/>
        <v>2.5000000000000001E-2</v>
      </c>
      <c r="AT1736" s="23"/>
    </row>
    <row r="1737" spans="1:46" ht="12.75" customHeight="1" x14ac:dyDescent="0.2">
      <c r="A1737" s="6">
        <v>75</v>
      </c>
      <c r="B1737" s="6">
        <v>5</v>
      </c>
      <c r="C1737" s="7">
        <v>39877</v>
      </c>
      <c r="D1737" s="6" t="s">
        <v>151</v>
      </c>
      <c r="E1737" s="8" t="s">
        <v>319</v>
      </c>
      <c r="F1737" s="9" t="s">
        <v>320</v>
      </c>
      <c r="G1737" s="9" t="s">
        <v>154</v>
      </c>
      <c r="H1737" s="9" t="s">
        <v>155</v>
      </c>
      <c r="I1737" s="6" t="s">
        <v>49</v>
      </c>
      <c r="J1737" s="6">
        <v>2</v>
      </c>
      <c r="K1737" s="6">
        <v>3</v>
      </c>
      <c r="L1737" s="6" t="s">
        <v>167</v>
      </c>
      <c r="M1737" s="6" t="s">
        <v>51</v>
      </c>
      <c r="N1737" s="6"/>
      <c r="O1737" s="6"/>
      <c r="P1737" s="10">
        <v>7</v>
      </c>
      <c r="Q1737" s="10" t="str">
        <f t="shared" si="136"/>
        <v>5-10</v>
      </c>
      <c r="R1737" s="6" t="s">
        <v>159</v>
      </c>
      <c r="S1737" s="6">
        <v>15</v>
      </c>
      <c r="T1737" t="s">
        <v>78</v>
      </c>
      <c r="U1737" s="16" t="s">
        <v>75</v>
      </c>
      <c r="V1737" t="s">
        <v>79</v>
      </c>
      <c r="W1737" t="s">
        <v>56</v>
      </c>
      <c r="X1737" s="10"/>
      <c r="Y1737" s="10" t="s">
        <v>57</v>
      </c>
      <c r="Z1737" s="10" t="s">
        <v>61</v>
      </c>
      <c r="AA1737" s="11">
        <v>2</v>
      </c>
      <c r="AJ1737" s="12">
        <f t="shared" si="137"/>
        <v>2.5</v>
      </c>
      <c r="AL1737" s="13">
        <f t="shared" ref="AL1737:AL1800" si="138">SUM(AA1737:AI1737)</f>
        <v>2</v>
      </c>
      <c r="AM1737" s="14">
        <v>1.09E-2</v>
      </c>
      <c r="AN1737" s="14">
        <v>3.0249000000000001</v>
      </c>
      <c r="AO1737" s="13">
        <f t="shared" si="135"/>
        <v>0.17424295598865394</v>
      </c>
      <c r="AQ1737" s="12">
        <f t="shared" ref="AQ1737:AQ1800" si="139">AL1737/40</f>
        <v>0.05</v>
      </c>
      <c r="AS1737" s="22"/>
      <c r="AT1737" s="23"/>
    </row>
    <row r="1738" spans="1:46" ht="12.75" customHeight="1" x14ac:dyDescent="0.2">
      <c r="A1738" s="6">
        <v>75</v>
      </c>
      <c r="B1738" s="6">
        <v>5</v>
      </c>
      <c r="C1738" s="7">
        <v>39877</v>
      </c>
      <c r="D1738" s="6" t="s">
        <v>151</v>
      </c>
      <c r="E1738" s="8" t="s">
        <v>319</v>
      </c>
      <c r="F1738" s="9" t="s">
        <v>320</v>
      </c>
      <c r="G1738" s="9" t="s">
        <v>154</v>
      </c>
      <c r="H1738" s="9" t="s">
        <v>155</v>
      </c>
      <c r="I1738" s="6" t="s">
        <v>49</v>
      </c>
      <c r="J1738" s="6">
        <v>2</v>
      </c>
      <c r="K1738" s="6">
        <v>3</v>
      </c>
      <c r="L1738" s="6" t="s">
        <v>167</v>
      </c>
      <c r="M1738" s="6" t="s">
        <v>51</v>
      </c>
      <c r="N1738" s="6"/>
      <c r="O1738" s="6"/>
      <c r="P1738" s="10">
        <v>7</v>
      </c>
      <c r="Q1738" s="10" t="str">
        <f t="shared" si="136"/>
        <v>5-10</v>
      </c>
      <c r="R1738" s="6" t="s">
        <v>159</v>
      </c>
      <c r="S1738" s="6">
        <v>16</v>
      </c>
      <c r="T1738" s="19" t="s">
        <v>275</v>
      </c>
      <c r="U1738" s="10" t="s">
        <v>54</v>
      </c>
      <c r="V1738" s="6" t="s">
        <v>86</v>
      </c>
      <c r="W1738" s="6" t="s">
        <v>56</v>
      </c>
      <c r="X1738" s="10"/>
      <c r="Y1738" s="6" t="s">
        <v>57</v>
      </c>
      <c r="Z1738" s="6" t="s">
        <v>61</v>
      </c>
      <c r="AB1738" s="11">
        <v>1</v>
      </c>
      <c r="AJ1738" s="12">
        <f t="shared" si="137"/>
        <v>7.5</v>
      </c>
      <c r="AL1738" s="13">
        <f t="shared" si="138"/>
        <v>1</v>
      </c>
      <c r="AO1738" s="13">
        <f t="shared" si="135"/>
        <v>0</v>
      </c>
      <c r="AQ1738" s="12">
        <f t="shared" si="139"/>
        <v>2.5000000000000001E-2</v>
      </c>
      <c r="AT1738" s="23"/>
    </row>
    <row r="1739" spans="1:46" ht="12.75" customHeight="1" x14ac:dyDescent="0.2">
      <c r="A1739" s="6">
        <v>76</v>
      </c>
      <c r="B1739" s="6">
        <v>5</v>
      </c>
      <c r="C1739" s="7">
        <v>39877</v>
      </c>
      <c r="D1739" s="6" t="s">
        <v>151</v>
      </c>
      <c r="E1739" s="8" t="s">
        <v>319</v>
      </c>
      <c r="F1739" s="9" t="s">
        <v>320</v>
      </c>
      <c r="G1739" s="9" t="s">
        <v>154</v>
      </c>
      <c r="H1739" s="9" t="s">
        <v>155</v>
      </c>
      <c r="I1739" s="6" t="s">
        <v>49</v>
      </c>
      <c r="J1739" s="6">
        <v>2</v>
      </c>
      <c r="K1739" s="6">
        <v>4</v>
      </c>
      <c r="L1739" s="6" t="s">
        <v>167</v>
      </c>
      <c r="M1739" s="6" t="s">
        <v>51</v>
      </c>
      <c r="N1739" s="6"/>
      <c r="O1739" s="6"/>
      <c r="P1739" s="10">
        <v>8</v>
      </c>
      <c r="Q1739" s="10" t="str">
        <f t="shared" si="136"/>
        <v>5-10</v>
      </c>
      <c r="R1739" s="6" t="s">
        <v>102</v>
      </c>
      <c r="S1739" s="6">
        <v>1</v>
      </c>
      <c r="T1739" s="16" t="s">
        <v>71</v>
      </c>
      <c r="U1739" s="6" t="s">
        <v>72</v>
      </c>
      <c r="V1739" s="16" t="s">
        <v>73</v>
      </c>
      <c r="W1739" s="16" t="s">
        <v>56</v>
      </c>
      <c r="X1739" s="10"/>
      <c r="Y1739" s="6" t="s">
        <v>57</v>
      </c>
      <c r="Z1739" s="6" t="s">
        <v>61</v>
      </c>
      <c r="AA1739" s="11">
        <v>1</v>
      </c>
      <c r="AJ1739" s="12">
        <f t="shared" si="137"/>
        <v>2.5</v>
      </c>
      <c r="AL1739" s="13">
        <f t="shared" si="138"/>
        <v>1</v>
      </c>
      <c r="AM1739" s="14">
        <v>2.5100000000000001E-2</v>
      </c>
      <c r="AN1739" s="14">
        <v>3.0760000000000001</v>
      </c>
      <c r="AO1739" s="13">
        <f t="shared" si="135"/>
        <v>0.42047210410157781</v>
      </c>
      <c r="AQ1739" s="12">
        <f t="shared" si="139"/>
        <v>2.5000000000000001E-2</v>
      </c>
      <c r="AS1739" s="22"/>
      <c r="AT1739" s="23"/>
    </row>
    <row r="1740" spans="1:46" ht="12.75" customHeight="1" x14ac:dyDescent="0.2">
      <c r="A1740" s="6">
        <v>76</v>
      </c>
      <c r="B1740" s="6">
        <v>5</v>
      </c>
      <c r="C1740" s="7">
        <v>39877</v>
      </c>
      <c r="D1740" s="6" t="s">
        <v>151</v>
      </c>
      <c r="E1740" s="8" t="s">
        <v>319</v>
      </c>
      <c r="F1740" s="9" t="s">
        <v>320</v>
      </c>
      <c r="G1740" s="9" t="s">
        <v>154</v>
      </c>
      <c r="H1740" s="9" t="s">
        <v>155</v>
      </c>
      <c r="I1740" s="6" t="s">
        <v>49</v>
      </c>
      <c r="J1740" s="6">
        <v>2</v>
      </c>
      <c r="K1740" s="6">
        <v>4</v>
      </c>
      <c r="L1740" s="6" t="s">
        <v>167</v>
      </c>
      <c r="M1740" s="6" t="s">
        <v>51</v>
      </c>
      <c r="N1740" s="6"/>
      <c r="O1740" s="6"/>
      <c r="P1740" s="10">
        <v>8</v>
      </c>
      <c r="Q1740" s="10" t="str">
        <f t="shared" si="136"/>
        <v>5-10</v>
      </c>
      <c r="R1740" s="6" t="s">
        <v>102</v>
      </c>
      <c r="S1740" s="6">
        <v>2</v>
      </c>
      <c r="T1740" t="s">
        <v>118</v>
      </c>
      <c r="U1740" t="s">
        <v>66</v>
      </c>
      <c r="V1740" t="s">
        <v>119</v>
      </c>
      <c r="W1740" t="s">
        <v>56</v>
      </c>
      <c r="X1740" s="10"/>
      <c r="Y1740" s="6" t="s">
        <v>57</v>
      </c>
      <c r="Z1740" s="6" t="s">
        <v>61</v>
      </c>
      <c r="AA1740" s="11">
        <v>1</v>
      </c>
      <c r="AC1740" s="30">
        <v>2</v>
      </c>
      <c r="AJ1740" s="12">
        <f t="shared" si="137"/>
        <v>10.833333333333334</v>
      </c>
      <c r="AL1740" s="13">
        <f t="shared" si="138"/>
        <v>3</v>
      </c>
      <c r="AM1740" s="14">
        <v>2.5999999999999999E-2</v>
      </c>
      <c r="AN1740" s="14">
        <v>2.87</v>
      </c>
      <c r="AO1740" s="13">
        <f t="shared" si="135"/>
        <v>24.25161097062394</v>
      </c>
      <c r="AQ1740" s="12">
        <f t="shared" si="139"/>
        <v>7.4999999999999997E-2</v>
      </c>
      <c r="AT1740" s="23"/>
    </row>
    <row r="1741" spans="1:46" ht="12.75" customHeight="1" x14ac:dyDescent="0.2">
      <c r="A1741" s="6">
        <v>76</v>
      </c>
      <c r="B1741" s="6">
        <v>5</v>
      </c>
      <c r="C1741" s="7">
        <v>39877</v>
      </c>
      <c r="D1741" s="6" t="s">
        <v>151</v>
      </c>
      <c r="E1741" s="8" t="s">
        <v>319</v>
      </c>
      <c r="F1741" s="9" t="s">
        <v>320</v>
      </c>
      <c r="G1741" s="9" t="s">
        <v>154</v>
      </c>
      <c r="H1741" s="9" t="s">
        <v>155</v>
      </c>
      <c r="I1741" s="6" t="s">
        <v>49</v>
      </c>
      <c r="J1741" s="6">
        <v>2</v>
      </c>
      <c r="K1741" s="6">
        <v>4</v>
      </c>
      <c r="L1741" s="6" t="s">
        <v>167</v>
      </c>
      <c r="M1741" s="6" t="s">
        <v>51</v>
      </c>
      <c r="N1741" s="6"/>
      <c r="O1741" s="6"/>
      <c r="P1741" s="10">
        <v>8</v>
      </c>
      <c r="Q1741" s="10" t="str">
        <f t="shared" si="136"/>
        <v>5-10</v>
      </c>
      <c r="R1741" s="6" t="s">
        <v>102</v>
      </c>
      <c r="S1741" s="6">
        <v>3</v>
      </c>
      <c r="T1741" t="s">
        <v>53</v>
      </c>
      <c r="U1741" t="s">
        <v>54</v>
      </c>
      <c r="V1741" t="s">
        <v>55</v>
      </c>
      <c r="W1741" t="s">
        <v>56</v>
      </c>
      <c r="X1741" s="10"/>
      <c r="Y1741" s="6" t="s">
        <v>57</v>
      </c>
      <c r="Z1741" s="6" t="s">
        <v>58</v>
      </c>
      <c r="AA1741" s="30">
        <v>4</v>
      </c>
      <c r="AB1741" s="30">
        <v>1</v>
      </c>
      <c r="AC1741" s="30">
        <v>4</v>
      </c>
      <c r="AD1741" s="30"/>
      <c r="AE1741" s="30"/>
      <c r="AF1741" s="30"/>
      <c r="AG1741" s="30"/>
      <c r="AH1741" s="30"/>
      <c r="AI1741" s="30"/>
      <c r="AJ1741" s="12">
        <f t="shared" si="137"/>
        <v>8.6111111111111107</v>
      </c>
      <c r="AL1741" s="13">
        <f t="shared" si="138"/>
        <v>9</v>
      </c>
      <c r="AM1741" s="14">
        <v>9.2999999999999992E-3</v>
      </c>
      <c r="AN1741" s="14">
        <v>3.07</v>
      </c>
      <c r="AO1741" s="13">
        <f t="shared" si="135"/>
        <v>6.9042207906667343</v>
      </c>
      <c r="AP1741" s="31"/>
      <c r="AQ1741" s="12">
        <f t="shared" si="139"/>
        <v>0.22500000000000001</v>
      </c>
      <c r="AS1741" s="6"/>
      <c r="AT1741" s="23"/>
    </row>
    <row r="1742" spans="1:46" ht="12.75" customHeight="1" x14ac:dyDescent="0.2">
      <c r="A1742" s="6">
        <v>76</v>
      </c>
      <c r="B1742" s="6">
        <v>5</v>
      </c>
      <c r="C1742" s="7">
        <v>39877</v>
      </c>
      <c r="D1742" s="6" t="s">
        <v>151</v>
      </c>
      <c r="E1742" s="8" t="s">
        <v>319</v>
      </c>
      <c r="F1742" s="9" t="s">
        <v>320</v>
      </c>
      <c r="G1742" s="9" t="s">
        <v>154</v>
      </c>
      <c r="H1742" s="9" t="s">
        <v>155</v>
      </c>
      <c r="I1742" s="6" t="s">
        <v>49</v>
      </c>
      <c r="J1742" s="6">
        <v>2</v>
      </c>
      <c r="K1742" s="6">
        <v>4</v>
      </c>
      <c r="L1742" s="6" t="s">
        <v>167</v>
      </c>
      <c r="M1742" s="6" t="s">
        <v>51</v>
      </c>
      <c r="N1742" s="6"/>
      <c r="O1742" s="6"/>
      <c r="P1742" s="10">
        <v>8</v>
      </c>
      <c r="Q1742" s="10" t="str">
        <f t="shared" si="136"/>
        <v>5-10</v>
      </c>
      <c r="R1742" s="6" t="s">
        <v>102</v>
      </c>
      <c r="S1742" s="6">
        <v>4</v>
      </c>
      <c r="T1742" t="s">
        <v>161</v>
      </c>
      <c r="U1742" t="s">
        <v>162</v>
      </c>
      <c r="V1742" t="s">
        <v>163</v>
      </c>
      <c r="W1742" s="20" t="s">
        <v>56</v>
      </c>
      <c r="X1742" s="10"/>
      <c r="Y1742" s="10" t="s">
        <v>57</v>
      </c>
      <c r="Z1742" s="10" t="s">
        <v>61</v>
      </c>
      <c r="AB1742" s="11">
        <v>4</v>
      </c>
      <c r="AJ1742" s="12">
        <f t="shared" si="137"/>
        <v>7.5</v>
      </c>
      <c r="AL1742" s="13">
        <f t="shared" si="138"/>
        <v>4</v>
      </c>
      <c r="AM1742" s="14">
        <v>1.9300000000000001E-2</v>
      </c>
      <c r="AN1742" s="14">
        <v>2.96</v>
      </c>
      <c r="AO1742" s="13">
        <f t="shared" si="135"/>
        <v>7.5117071566069322</v>
      </c>
      <c r="AQ1742" s="12">
        <f t="shared" si="139"/>
        <v>0.1</v>
      </c>
      <c r="AT1742" s="23"/>
    </row>
    <row r="1743" spans="1:46" ht="12.75" customHeight="1" x14ac:dyDescent="0.2">
      <c r="A1743" s="6">
        <v>76</v>
      </c>
      <c r="B1743" s="6">
        <v>5</v>
      </c>
      <c r="C1743" s="7">
        <v>39877</v>
      </c>
      <c r="D1743" s="6" t="s">
        <v>151</v>
      </c>
      <c r="E1743" s="8" t="s">
        <v>319</v>
      </c>
      <c r="F1743" s="9" t="s">
        <v>320</v>
      </c>
      <c r="G1743" s="9" t="s">
        <v>154</v>
      </c>
      <c r="H1743" s="9" t="s">
        <v>155</v>
      </c>
      <c r="I1743" s="6" t="s">
        <v>49</v>
      </c>
      <c r="J1743" s="6">
        <v>2</v>
      </c>
      <c r="K1743" s="6">
        <v>4</v>
      </c>
      <c r="L1743" s="6" t="s">
        <v>167</v>
      </c>
      <c r="M1743" s="6" t="s">
        <v>51</v>
      </c>
      <c r="N1743" s="6"/>
      <c r="O1743" s="6"/>
      <c r="P1743" s="10">
        <v>8</v>
      </c>
      <c r="Q1743" s="10" t="str">
        <f t="shared" si="136"/>
        <v>5-10</v>
      </c>
      <c r="R1743" s="6" t="s">
        <v>102</v>
      </c>
      <c r="S1743" s="6">
        <v>5</v>
      </c>
      <c r="T1743" t="s">
        <v>80</v>
      </c>
      <c r="U1743" t="s">
        <v>54</v>
      </c>
      <c r="V1743" t="s">
        <v>81</v>
      </c>
      <c r="W1743" t="s">
        <v>56</v>
      </c>
      <c r="X1743" s="10"/>
      <c r="Y1743" s="10" t="s">
        <v>57</v>
      </c>
      <c r="Z1743" s="10" t="s">
        <v>61</v>
      </c>
      <c r="AA1743" s="30"/>
      <c r="AC1743" s="11">
        <v>1</v>
      </c>
      <c r="AJ1743" s="12">
        <f t="shared" si="137"/>
        <v>15</v>
      </c>
      <c r="AK1743">
        <f>AJ1743/1.08</f>
        <v>13.888888888888888</v>
      </c>
      <c r="AL1743" s="13">
        <f t="shared" si="138"/>
        <v>1</v>
      </c>
      <c r="AM1743" s="14">
        <v>2.29E-2</v>
      </c>
      <c r="AN1743" s="14">
        <v>2.9580000000000002</v>
      </c>
      <c r="AO1743" s="13">
        <f t="shared" si="135"/>
        <v>68.97844927320179</v>
      </c>
      <c r="AQ1743" s="12">
        <f t="shared" si="139"/>
        <v>2.5000000000000001E-2</v>
      </c>
      <c r="AT1743" s="23"/>
    </row>
    <row r="1744" spans="1:46" ht="12.75" customHeight="1" x14ac:dyDescent="0.2">
      <c r="A1744" s="6">
        <v>76</v>
      </c>
      <c r="B1744" s="6">
        <v>5</v>
      </c>
      <c r="C1744" s="7">
        <v>39877</v>
      </c>
      <c r="D1744" s="6" t="s">
        <v>151</v>
      </c>
      <c r="E1744" s="8" t="s">
        <v>319</v>
      </c>
      <c r="F1744" s="9" t="s">
        <v>320</v>
      </c>
      <c r="G1744" s="9" t="s">
        <v>154</v>
      </c>
      <c r="H1744" s="9" t="s">
        <v>155</v>
      </c>
      <c r="I1744" s="6" t="s">
        <v>49</v>
      </c>
      <c r="J1744" s="6">
        <v>2</v>
      </c>
      <c r="K1744" s="6">
        <v>4</v>
      </c>
      <c r="L1744" s="6" t="s">
        <v>167</v>
      </c>
      <c r="M1744" s="6" t="s">
        <v>51</v>
      </c>
      <c r="N1744" s="6"/>
      <c r="O1744" s="6"/>
      <c r="P1744" s="10">
        <v>8</v>
      </c>
      <c r="Q1744" s="10" t="str">
        <f t="shared" si="136"/>
        <v>5-10</v>
      </c>
      <c r="R1744" s="6" t="s">
        <v>102</v>
      </c>
      <c r="S1744" s="6">
        <v>6</v>
      </c>
      <c r="T1744" t="s">
        <v>130</v>
      </c>
      <c r="U1744" t="s">
        <v>69</v>
      </c>
      <c r="V1744" t="s">
        <v>70</v>
      </c>
      <c r="W1744" t="s">
        <v>56</v>
      </c>
      <c r="X1744" s="10"/>
      <c r="Y1744" s="10" t="s">
        <v>57</v>
      </c>
      <c r="Z1744" s="10" t="s">
        <v>61</v>
      </c>
      <c r="AB1744" s="11">
        <v>1</v>
      </c>
      <c r="AJ1744" s="12">
        <f t="shared" si="137"/>
        <v>7.5</v>
      </c>
      <c r="AL1744" s="13">
        <f t="shared" si="138"/>
        <v>1</v>
      </c>
      <c r="AM1744" s="14">
        <v>1.9400000000000001E-2</v>
      </c>
      <c r="AN1744" s="14">
        <v>2.8527999999999998</v>
      </c>
      <c r="AO1744" s="13">
        <f t="shared" si="135"/>
        <v>6.0838220437352977</v>
      </c>
      <c r="AQ1744" s="12">
        <f t="shared" si="139"/>
        <v>2.5000000000000001E-2</v>
      </c>
      <c r="AT1744" s="23"/>
    </row>
    <row r="1745" spans="1:46" ht="12.75" customHeight="1" x14ac:dyDescent="0.2">
      <c r="A1745" s="6">
        <v>76</v>
      </c>
      <c r="B1745" s="6">
        <v>5</v>
      </c>
      <c r="C1745" s="7">
        <v>39877</v>
      </c>
      <c r="D1745" s="6" t="s">
        <v>151</v>
      </c>
      <c r="E1745" s="8" t="s">
        <v>319</v>
      </c>
      <c r="F1745" s="9" t="s">
        <v>320</v>
      </c>
      <c r="G1745" s="9" t="s">
        <v>154</v>
      </c>
      <c r="H1745" s="9" t="s">
        <v>155</v>
      </c>
      <c r="I1745" s="6" t="s">
        <v>49</v>
      </c>
      <c r="J1745" s="6">
        <v>2</v>
      </c>
      <c r="K1745" s="6">
        <v>4</v>
      </c>
      <c r="L1745" s="6" t="s">
        <v>167</v>
      </c>
      <c r="M1745" s="6" t="s">
        <v>51</v>
      </c>
      <c r="N1745" s="6"/>
      <c r="O1745" s="6"/>
      <c r="P1745" s="10">
        <v>8</v>
      </c>
      <c r="Q1745" s="10" t="str">
        <f t="shared" si="136"/>
        <v>5-10</v>
      </c>
      <c r="R1745" s="6" t="s">
        <v>102</v>
      </c>
      <c r="S1745" s="6">
        <v>7</v>
      </c>
      <c r="T1745" s="19" t="s">
        <v>85</v>
      </c>
      <c r="U1745" s="6" t="s">
        <v>54</v>
      </c>
      <c r="V1745" s="6" t="s">
        <v>86</v>
      </c>
      <c r="W1745" s="6" t="s">
        <v>56</v>
      </c>
      <c r="X1745" s="10"/>
      <c r="Y1745" s="6" t="s">
        <v>57</v>
      </c>
      <c r="Z1745" s="6" t="s">
        <v>61</v>
      </c>
      <c r="AA1745" s="11">
        <v>1</v>
      </c>
      <c r="AJ1745" s="12">
        <f t="shared" si="137"/>
        <v>2.5</v>
      </c>
      <c r="AL1745" s="13">
        <f t="shared" si="138"/>
        <v>1</v>
      </c>
      <c r="AM1745" s="14">
        <v>8.8999999999999999E-3</v>
      </c>
      <c r="AN1745" s="14">
        <v>3</v>
      </c>
      <c r="AO1745" s="13">
        <f t="shared" si="135"/>
        <v>0.13906250000000001</v>
      </c>
      <c r="AQ1745" s="12">
        <f t="shared" si="139"/>
        <v>2.5000000000000001E-2</v>
      </c>
      <c r="AT1745" s="23"/>
    </row>
    <row r="1746" spans="1:46" ht="12.75" customHeight="1" x14ac:dyDescent="0.2">
      <c r="A1746" s="6">
        <v>77</v>
      </c>
      <c r="B1746" s="6">
        <v>5</v>
      </c>
      <c r="C1746" s="7">
        <v>39877</v>
      </c>
      <c r="D1746" s="6" t="s">
        <v>151</v>
      </c>
      <c r="E1746" s="8" t="s">
        <v>319</v>
      </c>
      <c r="F1746" s="9" t="s">
        <v>320</v>
      </c>
      <c r="G1746" s="9" t="s">
        <v>154</v>
      </c>
      <c r="H1746" s="9" t="s">
        <v>155</v>
      </c>
      <c r="I1746" s="6" t="s">
        <v>49</v>
      </c>
      <c r="J1746" s="6">
        <v>2</v>
      </c>
      <c r="K1746" s="6">
        <v>5</v>
      </c>
      <c r="L1746" s="6" t="s">
        <v>167</v>
      </c>
      <c r="M1746" s="6" t="s">
        <v>51</v>
      </c>
      <c r="N1746" s="6"/>
      <c r="O1746" s="6"/>
      <c r="P1746" s="10">
        <v>8</v>
      </c>
      <c r="Q1746" s="10" t="str">
        <f t="shared" si="136"/>
        <v>5-10</v>
      </c>
      <c r="R1746" s="6" t="s">
        <v>102</v>
      </c>
      <c r="S1746" s="6">
        <v>1</v>
      </c>
      <c r="T1746" t="s">
        <v>164</v>
      </c>
      <c r="U1746" t="s">
        <v>162</v>
      </c>
      <c r="V1746" t="s">
        <v>163</v>
      </c>
      <c r="W1746" t="s">
        <v>56</v>
      </c>
      <c r="X1746" s="10"/>
      <c r="Y1746" s="10" t="s">
        <v>57</v>
      </c>
      <c r="Z1746" s="10" t="s">
        <v>61</v>
      </c>
      <c r="AA1746" s="11">
        <v>6</v>
      </c>
      <c r="AB1746" s="11">
        <v>1</v>
      </c>
      <c r="AJ1746" s="12">
        <f t="shared" si="137"/>
        <v>3.2142857142857144</v>
      </c>
      <c r="AL1746" s="13">
        <f t="shared" si="138"/>
        <v>7</v>
      </c>
      <c r="AM1746" s="14">
        <v>1.5599999999999999E-2</v>
      </c>
      <c r="AN1746" s="14">
        <v>3.13</v>
      </c>
      <c r="AO1746" s="13">
        <f t="shared" si="135"/>
        <v>0.60297459542979548</v>
      </c>
      <c r="AQ1746" s="12">
        <f t="shared" si="139"/>
        <v>0.17499999999999999</v>
      </c>
      <c r="AT1746" s="23"/>
    </row>
    <row r="1747" spans="1:46" ht="12.75" customHeight="1" x14ac:dyDescent="0.2">
      <c r="A1747" s="6">
        <v>77</v>
      </c>
      <c r="B1747" s="6">
        <v>5</v>
      </c>
      <c r="C1747" s="7">
        <v>39877</v>
      </c>
      <c r="D1747" s="6" t="s">
        <v>151</v>
      </c>
      <c r="E1747" s="8" t="s">
        <v>319</v>
      </c>
      <c r="F1747" s="9" t="s">
        <v>320</v>
      </c>
      <c r="G1747" s="9" t="s">
        <v>154</v>
      </c>
      <c r="H1747" s="9" t="s">
        <v>155</v>
      </c>
      <c r="I1747" s="6" t="s">
        <v>49</v>
      </c>
      <c r="J1747" s="6">
        <v>2</v>
      </c>
      <c r="K1747" s="6">
        <v>5</v>
      </c>
      <c r="L1747" s="6" t="s">
        <v>167</v>
      </c>
      <c r="M1747" s="6" t="s">
        <v>51</v>
      </c>
      <c r="N1747" s="6"/>
      <c r="O1747" s="6"/>
      <c r="P1747" s="10">
        <v>8</v>
      </c>
      <c r="Q1747" s="10" t="str">
        <f t="shared" si="136"/>
        <v>5-10</v>
      </c>
      <c r="R1747" s="6" t="s">
        <v>102</v>
      </c>
      <c r="S1747" s="6">
        <v>2</v>
      </c>
      <c r="T1747" t="s">
        <v>53</v>
      </c>
      <c r="U1747" t="s">
        <v>54</v>
      </c>
      <c r="V1747" t="s">
        <v>55</v>
      </c>
      <c r="W1747" t="s">
        <v>56</v>
      </c>
      <c r="X1747" s="10"/>
      <c r="Y1747" s="6" t="s">
        <v>57</v>
      </c>
      <c r="Z1747" s="6" t="s">
        <v>58</v>
      </c>
      <c r="AA1747" s="11">
        <v>4</v>
      </c>
      <c r="AB1747" s="11">
        <v>2</v>
      </c>
      <c r="AJ1747" s="12">
        <f t="shared" si="137"/>
        <v>4.166666666666667</v>
      </c>
      <c r="AL1747" s="13">
        <f t="shared" si="138"/>
        <v>6</v>
      </c>
      <c r="AM1747" s="14">
        <v>9.2999999999999992E-3</v>
      </c>
      <c r="AN1747" s="14">
        <v>3.07</v>
      </c>
      <c r="AO1747" s="13">
        <f t="shared" si="135"/>
        <v>0.74342033532447072</v>
      </c>
      <c r="AQ1747" s="12">
        <f t="shared" si="139"/>
        <v>0.15</v>
      </c>
      <c r="AT1747" s="23"/>
    </row>
    <row r="1748" spans="1:46" ht="12.75" customHeight="1" x14ac:dyDescent="0.2">
      <c r="A1748" s="6">
        <v>77</v>
      </c>
      <c r="B1748" s="6">
        <v>5</v>
      </c>
      <c r="C1748" s="7">
        <v>39877</v>
      </c>
      <c r="D1748" s="6" t="s">
        <v>151</v>
      </c>
      <c r="E1748" s="8" t="s">
        <v>319</v>
      </c>
      <c r="F1748" s="9" t="s">
        <v>320</v>
      </c>
      <c r="G1748" s="9" t="s">
        <v>154</v>
      </c>
      <c r="H1748" s="9" t="s">
        <v>155</v>
      </c>
      <c r="I1748" s="6" t="s">
        <v>49</v>
      </c>
      <c r="J1748" s="6">
        <v>2</v>
      </c>
      <c r="K1748" s="6">
        <v>5</v>
      </c>
      <c r="L1748" s="6" t="s">
        <v>167</v>
      </c>
      <c r="M1748" s="6" t="s">
        <v>51</v>
      </c>
      <c r="N1748" s="6"/>
      <c r="O1748" s="6"/>
      <c r="P1748" s="10">
        <v>8</v>
      </c>
      <c r="Q1748" s="10" t="str">
        <f t="shared" si="136"/>
        <v>5-10</v>
      </c>
      <c r="R1748" s="6" t="s">
        <v>102</v>
      </c>
      <c r="S1748" s="6">
        <v>3</v>
      </c>
      <c r="T1748" t="s">
        <v>161</v>
      </c>
      <c r="U1748" t="s">
        <v>162</v>
      </c>
      <c r="V1748" t="s">
        <v>163</v>
      </c>
      <c r="W1748" s="20" t="s">
        <v>56</v>
      </c>
      <c r="X1748" s="10"/>
      <c r="Y1748" s="10" t="s">
        <v>57</v>
      </c>
      <c r="Z1748" s="10" t="s">
        <v>61</v>
      </c>
      <c r="AB1748" s="11">
        <v>2</v>
      </c>
      <c r="AC1748" s="11">
        <v>2</v>
      </c>
      <c r="AJ1748" s="12">
        <f t="shared" si="137"/>
        <v>11.25</v>
      </c>
      <c r="AL1748" s="13">
        <f t="shared" si="138"/>
        <v>4</v>
      </c>
      <c r="AM1748" s="14">
        <v>1.9300000000000001E-2</v>
      </c>
      <c r="AN1748" s="14">
        <v>2.96</v>
      </c>
      <c r="AO1748" s="13">
        <f t="shared" si="135"/>
        <v>24.944153790674463</v>
      </c>
      <c r="AQ1748" s="12">
        <f t="shared" si="139"/>
        <v>0.1</v>
      </c>
      <c r="AT1748" s="23"/>
    </row>
    <row r="1749" spans="1:46" ht="12.75" customHeight="1" x14ac:dyDescent="0.2">
      <c r="A1749" s="6">
        <v>77</v>
      </c>
      <c r="B1749" s="6">
        <v>5</v>
      </c>
      <c r="C1749" s="7">
        <v>39877</v>
      </c>
      <c r="D1749" s="6" t="s">
        <v>151</v>
      </c>
      <c r="E1749" s="8" t="s">
        <v>319</v>
      </c>
      <c r="F1749" s="9" t="s">
        <v>320</v>
      </c>
      <c r="G1749" s="9" t="s">
        <v>154</v>
      </c>
      <c r="H1749" s="9" t="s">
        <v>155</v>
      </c>
      <c r="I1749" s="6" t="s">
        <v>49</v>
      </c>
      <c r="J1749" s="6">
        <v>2</v>
      </c>
      <c r="K1749" s="6">
        <v>5</v>
      </c>
      <c r="L1749" s="6" t="s">
        <v>167</v>
      </c>
      <c r="M1749" s="6" t="s">
        <v>51</v>
      </c>
      <c r="N1749" s="6"/>
      <c r="O1749" s="6"/>
      <c r="P1749" s="10">
        <v>8</v>
      </c>
      <c r="Q1749" s="10" t="str">
        <f t="shared" si="136"/>
        <v>5-10</v>
      </c>
      <c r="R1749" s="6" t="s">
        <v>102</v>
      </c>
      <c r="S1749" s="6">
        <v>4</v>
      </c>
      <c r="T1749" s="19" t="s">
        <v>85</v>
      </c>
      <c r="U1749" s="6" t="s">
        <v>54</v>
      </c>
      <c r="V1749" s="6" t="s">
        <v>86</v>
      </c>
      <c r="W1749" s="6" t="s">
        <v>56</v>
      </c>
      <c r="X1749" s="10"/>
      <c r="Y1749" s="6" t="s">
        <v>57</v>
      </c>
      <c r="Z1749" s="6" t="s">
        <v>61</v>
      </c>
      <c r="AA1749" s="11">
        <v>3</v>
      </c>
      <c r="AJ1749" s="12">
        <f t="shared" si="137"/>
        <v>2.5</v>
      </c>
      <c r="AL1749" s="13">
        <f t="shared" si="138"/>
        <v>3</v>
      </c>
      <c r="AM1749" s="14">
        <v>8.8999999999999999E-3</v>
      </c>
      <c r="AN1749" s="14">
        <v>3</v>
      </c>
      <c r="AO1749" s="13">
        <f t="shared" si="135"/>
        <v>0.13906250000000001</v>
      </c>
      <c r="AQ1749" s="12">
        <f t="shared" si="139"/>
        <v>7.4999999999999997E-2</v>
      </c>
      <c r="AT1749" s="23"/>
    </row>
    <row r="1750" spans="1:46" ht="12.75" customHeight="1" x14ac:dyDescent="0.2">
      <c r="A1750" s="6">
        <v>77</v>
      </c>
      <c r="B1750" s="6">
        <v>5</v>
      </c>
      <c r="C1750" s="7">
        <v>39877</v>
      </c>
      <c r="D1750" s="6" t="s">
        <v>151</v>
      </c>
      <c r="E1750" s="8" t="s">
        <v>319</v>
      </c>
      <c r="F1750" s="9" t="s">
        <v>320</v>
      </c>
      <c r="G1750" s="9" t="s">
        <v>154</v>
      </c>
      <c r="H1750" s="9" t="s">
        <v>155</v>
      </c>
      <c r="I1750" s="6" t="s">
        <v>49</v>
      </c>
      <c r="J1750" s="6">
        <v>2</v>
      </c>
      <c r="K1750" s="6">
        <v>5</v>
      </c>
      <c r="L1750" s="6" t="s">
        <v>167</v>
      </c>
      <c r="M1750" s="6" t="s">
        <v>51</v>
      </c>
      <c r="N1750" s="6"/>
      <c r="O1750" s="6"/>
      <c r="P1750" s="10">
        <v>8</v>
      </c>
      <c r="Q1750" s="10" t="str">
        <f t="shared" si="136"/>
        <v>5-10</v>
      </c>
      <c r="R1750" s="6" t="s">
        <v>102</v>
      </c>
      <c r="S1750" s="6">
        <v>5</v>
      </c>
      <c r="T1750" t="s">
        <v>78</v>
      </c>
      <c r="U1750" s="16" t="s">
        <v>75</v>
      </c>
      <c r="V1750" t="s">
        <v>79</v>
      </c>
      <c r="W1750" t="s">
        <v>56</v>
      </c>
      <c r="X1750" s="10"/>
      <c r="Y1750" s="10" t="s">
        <v>57</v>
      </c>
      <c r="Z1750" s="10" t="s">
        <v>61</v>
      </c>
      <c r="AA1750" s="11">
        <v>1</v>
      </c>
      <c r="AJ1750" s="12">
        <f t="shared" si="137"/>
        <v>2.5</v>
      </c>
      <c r="AL1750" s="13">
        <f t="shared" si="138"/>
        <v>1</v>
      </c>
      <c r="AM1750" s="14">
        <v>1.09E-2</v>
      </c>
      <c r="AN1750" s="14">
        <v>3.0249000000000001</v>
      </c>
      <c r="AO1750" s="13">
        <f t="shared" si="135"/>
        <v>0.17424295598865394</v>
      </c>
      <c r="AQ1750" s="12">
        <f t="shared" si="139"/>
        <v>2.5000000000000001E-2</v>
      </c>
      <c r="AS1750" s="22"/>
      <c r="AT1750" s="23"/>
    </row>
    <row r="1751" spans="1:46" ht="12.75" customHeight="1" x14ac:dyDescent="0.2">
      <c r="A1751" s="6">
        <v>78</v>
      </c>
      <c r="B1751" s="6">
        <v>5</v>
      </c>
      <c r="C1751" s="7">
        <v>39877</v>
      </c>
      <c r="D1751" s="6" t="s">
        <v>151</v>
      </c>
      <c r="E1751" s="8" t="s">
        <v>319</v>
      </c>
      <c r="F1751" s="9" t="s">
        <v>320</v>
      </c>
      <c r="G1751" s="9" t="s">
        <v>154</v>
      </c>
      <c r="H1751" s="9" t="s">
        <v>155</v>
      </c>
      <c r="I1751" s="6" t="s">
        <v>49</v>
      </c>
      <c r="J1751" s="6">
        <v>2</v>
      </c>
      <c r="K1751" s="6">
        <v>6</v>
      </c>
      <c r="L1751" s="6" t="s">
        <v>167</v>
      </c>
      <c r="M1751" s="6" t="s">
        <v>51</v>
      </c>
      <c r="N1751" s="6"/>
      <c r="O1751" s="6"/>
      <c r="P1751" s="10">
        <v>7</v>
      </c>
      <c r="Q1751" s="10" t="str">
        <f t="shared" si="136"/>
        <v>5-10</v>
      </c>
      <c r="R1751" s="6" t="s">
        <v>159</v>
      </c>
      <c r="S1751" s="6">
        <v>1</v>
      </c>
      <c r="T1751" t="s">
        <v>212</v>
      </c>
      <c r="U1751" s="6" t="s">
        <v>72</v>
      </c>
      <c r="V1751" t="s">
        <v>138</v>
      </c>
      <c r="W1751" t="s">
        <v>56</v>
      </c>
      <c r="X1751" s="10"/>
      <c r="Y1751" s="6" t="s">
        <v>57</v>
      </c>
      <c r="Z1751" s="6" t="s">
        <v>58</v>
      </c>
      <c r="AD1751" s="11">
        <v>2</v>
      </c>
      <c r="AJ1751" s="12">
        <f t="shared" si="137"/>
        <v>25</v>
      </c>
      <c r="AL1751" s="13">
        <f t="shared" si="138"/>
        <v>2</v>
      </c>
      <c r="AM1751" s="14">
        <v>4.2799999999999998E-2</v>
      </c>
      <c r="AN1751" s="14">
        <v>2.8580000000000001</v>
      </c>
      <c r="AO1751" s="13">
        <f t="shared" si="135"/>
        <v>423.40532317837847</v>
      </c>
      <c r="AQ1751" s="12">
        <f t="shared" si="139"/>
        <v>0.05</v>
      </c>
      <c r="AT1751" s="23"/>
    </row>
    <row r="1752" spans="1:46" ht="12.75" customHeight="1" x14ac:dyDescent="0.2">
      <c r="A1752" s="6">
        <v>78</v>
      </c>
      <c r="B1752" s="6">
        <v>5</v>
      </c>
      <c r="C1752" s="7">
        <v>39877</v>
      </c>
      <c r="D1752" s="6" t="s">
        <v>151</v>
      </c>
      <c r="E1752" s="8" t="s">
        <v>319</v>
      </c>
      <c r="F1752" s="9" t="s">
        <v>320</v>
      </c>
      <c r="G1752" s="9" t="s">
        <v>154</v>
      </c>
      <c r="H1752" s="9" t="s">
        <v>155</v>
      </c>
      <c r="I1752" s="6" t="s">
        <v>49</v>
      </c>
      <c r="J1752" s="6">
        <v>2</v>
      </c>
      <c r="K1752" s="6">
        <v>6</v>
      </c>
      <c r="L1752" s="6" t="s">
        <v>167</v>
      </c>
      <c r="M1752" s="6" t="s">
        <v>51</v>
      </c>
      <c r="N1752" s="6"/>
      <c r="O1752" s="6"/>
      <c r="P1752" s="10">
        <v>7</v>
      </c>
      <c r="Q1752" s="10" t="str">
        <f t="shared" si="136"/>
        <v>5-10</v>
      </c>
      <c r="R1752" s="6" t="s">
        <v>159</v>
      </c>
      <c r="S1752" s="6">
        <v>2</v>
      </c>
      <c r="T1752" t="s">
        <v>121</v>
      </c>
      <c r="U1752" t="s">
        <v>54</v>
      </c>
      <c r="V1752" t="s">
        <v>55</v>
      </c>
      <c r="W1752" t="s">
        <v>56</v>
      </c>
      <c r="X1752" s="10"/>
      <c r="Y1752" s="6" t="s">
        <v>57</v>
      </c>
      <c r="Z1752" s="6" t="s">
        <v>58</v>
      </c>
      <c r="AC1752" s="30">
        <v>1</v>
      </c>
      <c r="AD1752" s="11">
        <v>1</v>
      </c>
      <c r="AE1752" s="11">
        <v>1</v>
      </c>
      <c r="AJ1752" s="12">
        <f t="shared" si="137"/>
        <v>25</v>
      </c>
      <c r="AK1752">
        <f>AJ1752/1.08175</f>
        <v>23.110700254217704</v>
      </c>
      <c r="AL1752" s="13">
        <f t="shared" si="138"/>
        <v>3</v>
      </c>
      <c r="AM1752" s="14">
        <v>1.4500000000000001E-2</v>
      </c>
      <c r="AN1752" s="14">
        <v>3.0529999999999999</v>
      </c>
      <c r="AO1752" s="13">
        <f t="shared" si="135"/>
        <v>268.70691861578308</v>
      </c>
      <c r="AQ1752" s="12">
        <f t="shared" si="139"/>
        <v>7.4999999999999997E-2</v>
      </c>
      <c r="AT1752" s="23"/>
    </row>
    <row r="1753" spans="1:46" ht="12.75" customHeight="1" x14ac:dyDescent="0.2">
      <c r="A1753" s="6">
        <v>78</v>
      </c>
      <c r="B1753" s="6">
        <v>5</v>
      </c>
      <c r="C1753" s="7">
        <v>39877</v>
      </c>
      <c r="D1753" s="6" t="s">
        <v>151</v>
      </c>
      <c r="E1753" s="8" t="s">
        <v>319</v>
      </c>
      <c r="F1753" s="9" t="s">
        <v>320</v>
      </c>
      <c r="G1753" s="9" t="s">
        <v>154</v>
      </c>
      <c r="H1753" s="9" t="s">
        <v>155</v>
      </c>
      <c r="I1753" s="6" t="s">
        <v>49</v>
      </c>
      <c r="J1753" s="6">
        <v>2</v>
      </c>
      <c r="K1753" s="6">
        <v>6</v>
      </c>
      <c r="L1753" s="6" t="s">
        <v>167</v>
      </c>
      <c r="M1753" s="6" t="s">
        <v>51</v>
      </c>
      <c r="N1753" s="6"/>
      <c r="O1753" s="6"/>
      <c r="P1753" s="10">
        <v>7</v>
      </c>
      <c r="Q1753" s="10" t="str">
        <f t="shared" si="136"/>
        <v>5-10</v>
      </c>
      <c r="R1753" s="6" t="s">
        <v>159</v>
      </c>
      <c r="S1753" s="6">
        <v>3</v>
      </c>
      <c r="T1753" s="16" t="s">
        <v>160</v>
      </c>
      <c r="U1753" t="s">
        <v>54</v>
      </c>
      <c r="V1753" s="16" t="s">
        <v>63</v>
      </c>
      <c r="W1753" s="16" t="s">
        <v>56</v>
      </c>
      <c r="X1753" s="10"/>
      <c r="Y1753" s="6" t="s">
        <v>57</v>
      </c>
      <c r="Z1753" s="6" t="s">
        <v>58</v>
      </c>
      <c r="AA1753" s="11">
        <v>1</v>
      </c>
      <c r="AB1753" s="11">
        <v>1</v>
      </c>
      <c r="AC1753" s="11">
        <v>2</v>
      </c>
      <c r="AD1753" s="11">
        <v>1</v>
      </c>
      <c r="AJ1753" s="12">
        <f t="shared" si="137"/>
        <v>13</v>
      </c>
      <c r="AK1753" s="14">
        <f>AJ1753/1.11359</f>
        <v>11.67395540549035</v>
      </c>
      <c r="AL1753" s="13">
        <f t="shared" si="138"/>
        <v>5</v>
      </c>
      <c r="AM1753" s="14">
        <v>1.4800000000000001E-2</v>
      </c>
      <c r="AN1753" s="14">
        <v>3.1669999999999998</v>
      </c>
      <c r="AO1753" s="13">
        <f t="shared" si="135"/>
        <v>49.902271205831745</v>
      </c>
      <c r="AQ1753" s="12">
        <f t="shared" si="139"/>
        <v>0.125</v>
      </c>
      <c r="AT1753" s="23"/>
    </row>
    <row r="1754" spans="1:46" ht="12.75" customHeight="1" x14ac:dyDescent="0.2">
      <c r="A1754" s="6">
        <v>78</v>
      </c>
      <c r="B1754" s="6">
        <v>5</v>
      </c>
      <c r="C1754" s="7">
        <v>39877</v>
      </c>
      <c r="D1754" s="6" t="s">
        <v>151</v>
      </c>
      <c r="E1754" s="8" t="s">
        <v>319</v>
      </c>
      <c r="F1754" s="9" t="s">
        <v>320</v>
      </c>
      <c r="G1754" s="9" t="s">
        <v>154</v>
      </c>
      <c r="H1754" s="9" t="s">
        <v>155</v>
      </c>
      <c r="I1754" s="6" t="s">
        <v>49</v>
      </c>
      <c r="J1754" s="6">
        <v>2</v>
      </c>
      <c r="K1754" s="6">
        <v>6</v>
      </c>
      <c r="L1754" s="6" t="s">
        <v>167</v>
      </c>
      <c r="M1754" s="6" t="s">
        <v>51</v>
      </c>
      <c r="N1754" s="6"/>
      <c r="O1754" s="6"/>
      <c r="P1754" s="10">
        <v>7</v>
      </c>
      <c r="Q1754" s="10" t="str">
        <f t="shared" si="136"/>
        <v>5-10</v>
      </c>
      <c r="R1754" s="6" t="s">
        <v>159</v>
      </c>
      <c r="S1754" s="6">
        <v>4</v>
      </c>
      <c r="T1754" t="s">
        <v>184</v>
      </c>
      <c r="U1754" t="s">
        <v>66</v>
      </c>
      <c r="V1754" t="s">
        <v>119</v>
      </c>
      <c r="W1754" t="s">
        <v>56</v>
      </c>
      <c r="X1754" s="6"/>
      <c r="Y1754" s="6" t="s">
        <v>57</v>
      </c>
      <c r="Z1754" s="6" t="s">
        <v>61</v>
      </c>
      <c r="AA1754" s="30"/>
      <c r="AC1754" s="11">
        <v>1</v>
      </c>
      <c r="AJ1754" s="12">
        <f t="shared" si="137"/>
        <v>15</v>
      </c>
      <c r="AK1754">
        <f>AJ1754/1.04</f>
        <v>14.423076923076923</v>
      </c>
      <c r="AL1754" s="13">
        <f t="shared" si="138"/>
        <v>1</v>
      </c>
      <c r="AM1754" s="14">
        <v>4.2200000000000001E-2</v>
      </c>
      <c r="AN1754" s="14">
        <v>2.835</v>
      </c>
      <c r="AO1754" s="13">
        <f t="shared" si="135"/>
        <v>91.102683655919165</v>
      </c>
      <c r="AQ1754" s="12">
        <f t="shared" si="139"/>
        <v>2.5000000000000001E-2</v>
      </c>
      <c r="AT1754" s="23"/>
    </row>
    <row r="1755" spans="1:46" ht="12.75" customHeight="1" x14ac:dyDescent="0.2">
      <c r="A1755" s="6">
        <v>78</v>
      </c>
      <c r="B1755" s="6">
        <v>5</v>
      </c>
      <c r="C1755" s="7">
        <v>39877</v>
      </c>
      <c r="D1755" s="6" t="s">
        <v>151</v>
      </c>
      <c r="E1755" s="8" t="s">
        <v>319</v>
      </c>
      <c r="F1755" s="9" t="s">
        <v>320</v>
      </c>
      <c r="G1755" s="9" t="s">
        <v>154</v>
      </c>
      <c r="H1755" s="9" t="s">
        <v>155</v>
      </c>
      <c r="I1755" s="6" t="s">
        <v>49</v>
      </c>
      <c r="J1755" s="6">
        <v>2</v>
      </c>
      <c r="K1755" s="6">
        <v>6</v>
      </c>
      <c r="L1755" s="6" t="s">
        <v>167</v>
      </c>
      <c r="M1755" s="6" t="s">
        <v>51</v>
      </c>
      <c r="N1755" s="6"/>
      <c r="O1755" s="6"/>
      <c r="P1755" s="10">
        <v>7</v>
      </c>
      <c r="Q1755" s="10" t="str">
        <f t="shared" si="136"/>
        <v>5-10</v>
      </c>
      <c r="R1755" s="6" t="s">
        <v>159</v>
      </c>
      <c r="S1755" s="6">
        <v>5</v>
      </c>
      <c r="T1755" t="s">
        <v>90</v>
      </c>
      <c r="U1755" t="s">
        <v>66</v>
      </c>
      <c r="V1755" t="s">
        <v>67</v>
      </c>
      <c r="W1755" t="s">
        <v>56</v>
      </c>
      <c r="X1755" s="6"/>
      <c r="Y1755" s="10" t="s">
        <v>57</v>
      </c>
      <c r="Z1755" s="10" t="s">
        <v>58</v>
      </c>
      <c r="AA1755" s="30"/>
      <c r="AE1755" s="11">
        <v>1</v>
      </c>
      <c r="AJ1755" s="12">
        <f t="shared" si="137"/>
        <v>35</v>
      </c>
      <c r="AL1755" s="13">
        <f t="shared" si="138"/>
        <v>1</v>
      </c>
      <c r="AM1755" s="14">
        <v>1.6199999999999999E-2</v>
      </c>
      <c r="AN1755" s="14">
        <v>3.0251999999999999</v>
      </c>
      <c r="AO1755" s="13">
        <f t="shared" si="135"/>
        <v>759.67819720000477</v>
      </c>
      <c r="AQ1755" s="12">
        <f t="shared" si="139"/>
        <v>2.5000000000000001E-2</v>
      </c>
      <c r="AT1755" s="23"/>
    </row>
    <row r="1756" spans="1:46" ht="12.75" customHeight="1" x14ac:dyDescent="0.2">
      <c r="A1756" s="6">
        <v>78</v>
      </c>
      <c r="B1756" s="6">
        <v>5</v>
      </c>
      <c r="C1756" s="7">
        <v>39877</v>
      </c>
      <c r="D1756" s="6" t="s">
        <v>151</v>
      </c>
      <c r="E1756" s="8" t="s">
        <v>319</v>
      </c>
      <c r="F1756" s="9" t="s">
        <v>320</v>
      </c>
      <c r="G1756" s="9" t="s">
        <v>154</v>
      </c>
      <c r="H1756" s="9" t="s">
        <v>155</v>
      </c>
      <c r="I1756" s="6" t="s">
        <v>49</v>
      </c>
      <c r="J1756" s="6">
        <v>2</v>
      </c>
      <c r="K1756" s="6">
        <v>6</v>
      </c>
      <c r="L1756" s="6" t="s">
        <v>167</v>
      </c>
      <c r="M1756" s="6" t="s">
        <v>51</v>
      </c>
      <c r="N1756" s="6"/>
      <c r="O1756" s="6"/>
      <c r="P1756" s="10">
        <v>7</v>
      </c>
      <c r="Q1756" s="10" t="str">
        <f t="shared" si="136"/>
        <v>5-10</v>
      </c>
      <c r="R1756" s="6" t="s">
        <v>159</v>
      </c>
      <c r="S1756" s="6">
        <v>6</v>
      </c>
      <c r="T1756" t="s">
        <v>118</v>
      </c>
      <c r="U1756" t="s">
        <v>66</v>
      </c>
      <c r="V1756" t="s">
        <v>119</v>
      </c>
      <c r="W1756" t="s">
        <v>56</v>
      </c>
      <c r="X1756" s="6"/>
      <c r="Y1756" s="6" t="s">
        <v>57</v>
      </c>
      <c r="Z1756" s="6" t="s">
        <v>61</v>
      </c>
      <c r="AA1756" s="11">
        <v>1</v>
      </c>
      <c r="AC1756" s="11">
        <v>7</v>
      </c>
      <c r="AJ1756" s="12">
        <f t="shared" si="137"/>
        <v>13.4375</v>
      </c>
      <c r="AL1756" s="13">
        <f t="shared" si="138"/>
        <v>8</v>
      </c>
      <c r="AM1756" s="14">
        <v>2.5999999999999999E-2</v>
      </c>
      <c r="AN1756" s="14">
        <v>2.87</v>
      </c>
      <c r="AO1756" s="13">
        <f t="shared" si="135"/>
        <v>45.003612617529484</v>
      </c>
      <c r="AQ1756" s="12">
        <f t="shared" si="139"/>
        <v>0.2</v>
      </c>
      <c r="AT1756" s="23"/>
    </row>
    <row r="1757" spans="1:46" ht="12.75" customHeight="1" x14ac:dyDescent="0.2">
      <c r="A1757" s="6">
        <v>78</v>
      </c>
      <c r="B1757" s="6">
        <v>5</v>
      </c>
      <c r="C1757" s="7">
        <v>39877</v>
      </c>
      <c r="D1757" s="6" t="s">
        <v>151</v>
      </c>
      <c r="E1757" s="8" t="s">
        <v>319</v>
      </c>
      <c r="F1757" s="9" t="s">
        <v>320</v>
      </c>
      <c r="G1757" s="9" t="s">
        <v>154</v>
      </c>
      <c r="H1757" s="9" t="s">
        <v>155</v>
      </c>
      <c r="I1757" s="6" t="s">
        <v>49</v>
      </c>
      <c r="J1757" s="6">
        <v>2</v>
      </c>
      <c r="K1757" s="6">
        <v>6</v>
      </c>
      <c r="L1757" s="6" t="s">
        <v>167</v>
      </c>
      <c r="M1757" s="6" t="s">
        <v>51</v>
      </c>
      <c r="N1757" s="6"/>
      <c r="O1757" s="6"/>
      <c r="P1757" s="10">
        <v>7</v>
      </c>
      <c r="Q1757" s="10" t="str">
        <f t="shared" si="136"/>
        <v>5-10</v>
      </c>
      <c r="R1757" s="6" t="s">
        <v>159</v>
      </c>
      <c r="S1757" s="6">
        <v>7</v>
      </c>
      <c r="T1757" t="s">
        <v>139</v>
      </c>
      <c r="U1757" t="s">
        <v>54</v>
      </c>
      <c r="V1757" t="s">
        <v>63</v>
      </c>
      <c r="W1757" t="s">
        <v>56</v>
      </c>
      <c r="X1757" s="6"/>
      <c r="Y1757" s="6" t="s">
        <v>57</v>
      </c>
      <c r="Z1757" s="6" t="s">
        <v>58</v>
      </c>
      <c r="AA1757" s="11">
        <v>500</v>
      </c>
      <c r="AJ1757" s="12">
        <f t="shared" si="137"/>
        <v>2.5</v>
      </c>
      <c r="AK1757">
        <f>AJ1757/1.15476</f>
        <v>2.1649520246631333</v>
      </c>
      <c r="AL1757" s="13">
        <f t="shared" si="138"/>
        <v>500</v>
      </c>
      <c r="AM1757" s="14">
        <v>3.9E-2</v>
      </c>
      <c r="AN1757" s="14">
        <v>2.91</v>
      </c>
      <c r="AO1757" s="13">
        <f t="shared" si="135"/>
        <v>0.56113845525500017</v>
      </c>
      <c r="AQ1757" s="12">
        <f t="shared" si="139"/>
        <v>12.5</v>
      </c>
      <c r="AT1757" s="23"/>
    </row>
    <row r="1758" spans="1:46" ht="12.75" customHeight="1" x14ac:dyDescent="0.2">
      <c r="A1758" s="6">
        <v>78</v>
      </c>
      <c r="B1758" s="6">
        <v>5</v>
      </c>
      <c r="C1758" s="7">
        <v>39877</v>
      </c>
      <c r="D1758" s="6" t="s">
        <v>151</v>
      </c>
      <c r="E1758" s="8" t="s">
        <v>319</v>
      </c>
      <c r="F1758" s="9" t="s">
        <v>320</v>
      </c>
      <c r="G1758" s="9" t="s">
        <v>154</v>
      </c>
      <c r="H1758" s="9" t="s">
        <v>155</v>
      </c>
      <c r="I1758" s="6" t="s">
        <v>49</v>
      </c>
      <c r="J1758" s="6">
        <v>2</v>
      </c>
      <c r="K1758" s="6">
        <v>6</v>
      </c>
      <c r="L1758" s="6" t="s">
        <v>167</v>
      </c>
      <c r="M1758" s="6" t="s">
        <v>51</v>
      </c>
      <c r="N1758" s="6"/>
      <c r="O1758" s="6"/>
      <c r="P1758" s="10">
        <v>7</v>
      </c>
      <c r="Q1758" s="10" t="str">
        <f t="shared" si="136"/>
        <v>5-10</v>
      </c>
      <c r="R1758" s="6" t="s">
        <v>159</v>
      </c>
      <c r="S1758" s="6">
        <v>8</v>
      </c>
      <c r="T1758" t="s">
        <v>161</v>
      </c>
      <c r="U1758" t="s">
        <v>162</v>
      </c>
      <c r="V1758" t="s">
        <v>163</v>
      </c>
      <c r="W1758" s="20" t="s">
        <v>56</v>
      </c>
      <c r="X1758" s="6"/>
      <c r="Y1758" s="10" t="s">
        <v>57</v>
      </c>
      <c r="Z1758" s="10" t="s">
        <v>61</v>
      </c>
      <c r="AB1758" s="11">
        <v>6</v>
      </c>
      <c r="AC1758" s="11">
        <v>3</v>
      </c>
      <c r="AJ1758" s="12">
        <f t="shared" si="137"/>
        <v>10</v>
      </c>
      <c r="AL1758" s="13">
        <f t="shared" si="138"/>
        <v>9</v>
      </c>
      <c r="AM1758" s="14">
        <v>1.9300000000000001E-2</v>
      </c>
      <c r="AN1758" s="14">
        <v>2.96</v>
      </c>
      <c r="AO1758" s="13">
        <f t="shared" si="135"/>
        <v>17.601809199569061</v>
      </c>
      <c r="AQ1758" s="12">
        <f t="shared" si="139"/>
        <v>0.22500000000000001</v>
      </c>
      <c r="AT1758" s="23"/>
    </row>
    <row r="1759" spans="1:46" ht="12.75" customHeight="1" x14ac:dyDescent="0.2">
      <c r="A1759" s="6">
        <v>78</v>
      </c>
      <c r="B1759" s="6">
        <v>5</v>
      </c>
      <c r="C1759" s="7">
        <v>39877</v>
      </c>
      <c r="D1759" s="6" t="s">
        <v>151</v>
      </c>
      <c r="E1759" s="8" t="s">
        <v>319</v>
      </c>
      <c r="F1759" s="9" t="s">
        <v>320</v>
      </c>
      <c r="G1759" s="9" t="s">
        <v>154</v>
      </c>
      <c r="H1759" s="9" t="s">
        <v>155</v>
      </c>
      <c r="I1759" s="6" t="s">
        <v>49</v>
      </c>
      <c r="J1759" s="6">
        <v>2</v>
      </c>
      <c r="K1759" s="6">
        <v>6</v>
      </c>
      <c r="L1759" s="6" t="s">
        <v>167</v>
      </c>
      <c r="M1759" s="6" t="s">
        <v>51</v>
      </c>
      <c r="N1759" s="6"/>
      <c r="O1759" s="6"/>
      <c r="P1759" s="10">
        <v>7</v>
      </c>
      <c r="Q1759" s="10" t="str">
        <f t="shared" si="136"/>
        <v>5-10</v>
      </c>
      <c r="R1759" s="6" t="s">
        <v>159</v>
      </c>
      <c r="S1759" s="6">
        <v>9</v>
      </c>
      <c r="T1759" s="19" t="s">
        <v>93</v>
      </c>
      <c r="U1759" s="6" t="s">
        <v>54</v>
      </c>
      <c r="V1759" s="6" t="s">
        <v>94</v>
      </c>
      <c r="W1759" s="6" t="s">
        <v>95</v>
      </c>
      <c r="X1759" s="6"/>
      <c r="Y1759" s="6" t="s">
        <v>57</v>
      </c>
      <c r="Z1759" s="6" t="s">
        <v>58</v>
      </c>
      <c r="AD1759" s="11">
        <v>1</v>
      </c>
      <c r="AJ1759" s="12">
        <f t="shared" si="137"/>
        <v>25</v>
      </c>
      <c r="AL1759" s="13">
        <f t="shared" si="138"/>
        <v>1</v>
      </c>
      <c r="AM1759" s="14">
        <v>7.9000000000000008E-3</v>
      </c>
      <c r="AN1759" s="14">
        <v>3.0760000000000001</v>
      </c>
      <c r="AO1759" s="13">
        <f t="shared" si="135"/>
        <v>157.64875958225977</v>
      </c>
      <c r="AQ1759" s="12">
        <f t="shared" si="139"/>
        <v>2.5000000000000001E-2</v>
      </c>
      <c r="AT1759" s="23"/>
    </row>
    <row r="1760" spans="1:46" ht="12.75" customHeight="1" x14ac:dyDescent="0.2">
      <c r="A1760" s="6">
        <v>78</v>
      </c>
      <c r="B1760" s="6">
        <v>5</v>
      </c>
      <c r="C1760" s="7">
        <v>39877</v>
      </c>
      <c r="D1760" s="6" t="s">
        <v>151</v>
      </c>
      <c r="E1760" s="8" t="s">
        <v>319</v>
      </c>
      <c r="F1760" s="9" t="s">
        <v>320</v>
      </c>
      <c r="G1760" s="9" t="s">
        <v>154</v>
      </c>
      <c r="H1760" s="9" t="s">
        <v>155</v>
      </c>
      <c r="I1760" s="6" t="s">
        <v>49</v>
      </c>
      <c r="J1760" s="6">
        <v>2</v>
      </c>
      <c r="K1760" s="6">
        <v>6</v>
      </c>
      <c r="L1760" s="6" t="s">
        <v>167</v>
      </c>
      <c r="M1760" s="6" t="s">
        <v>51</v>
      </c>
      <c r="N1760" s="6"/>
      <c r="O1760" s="6"/>
      <c r="P1760" s="10">
        <v>7</v>
      </c>
      <c r="Q1760" s="10" t="str">
        <f t="shared" si="136"/>
        <v>5-10</v>
      </c>
      <c r="R1760" s="6" t="s">
        <v>159</v>
      </c>
      <c r="S1760" s="6">
        <v>10</v>
      </c>
      <c r="T1760" t="s">
        <v>53</v>
      </c>
      <c r="U1760" t="s">
        <v>54</v>
      </c>
      <c r="V1760" t="s">
        <v>55</v>
      </c>
      <c r="W1760" t="s">
        <v>56</v>
      </c>
      <c r="X1760" s="6"/>
      <c r="Y1760" s="6" t="s">
        <v>57</v>
      </c>
      <c r="Z1760" s="6" t="s">
        <v>58</v>
      </c>
      <c r="AB1760" s="11">
        <v>5</v>
      </c>
      <c r="AC1760" s="11">
        <v>2</v>
      </c>
      <c r="AJ1760" s="12">
        <f t="shared" si="137"/>
        <v>9.6428571428571423</v>
      </c>
      <c r="AL1760" s="13">
        <f t="shared" si="138"/>
        <v>7</v>
      </c>
      <c r="AM1760" s="14">
        <v>9.2999999999999992E-3</v>
      </c>
      <c r="AN1760" s="14">
        <v>3.07</v>
      </c>
      <c r="AO1760" s="13">
        <f t="shared" si="135"/>
        <v>9.7722495377407057</v>
      </c>
      <c r="AQ1760" s="12">
        <f t="shared" si="139"/>
        <v>0.17499999999999999</v>
      </c>
      <c r="AS1760" s="22"/>
      <c r="AT1760" s="23"/>
    </row>
    <row r="1761" spans="1:46" ht="12.75" customHeight="1" x14ac:dyDescent="0.2">
      <c r="A1761" s="6">
        <v>78</v>
      </c>
      <c r="B1761" s="6">
        <v>5</v>
      </c>
      <c r="C1761" s="7">
        <v>39877</v>
      </c>
      <c r="D1761" s="6" t="s">
        <v>151</v>
      </c>
      <c r="E1761" s="8" t="s">
        <v>319</v>
      </c>
      <c r="F1761" s="9" t="s">
        <v>320</v>
      </c>
      <c r="G1761" s="9" t="s">
        <v>154</v>
      </c>
      <c r="H1761" s="9" t="s">
        <v>155</v>
      </c>
      <c r="I1761" s="6" t="s">
        <v>49</v>
      </c>
      <c r="J1761" s="6">
        <v>2</v>
      </c>
      <c r="K1761" s="6">
        <v>6</v>
      </c>
      <c r="L1761" s="6" t="s">
        <v>167</v>
      </c>
      <c r="M1761" s="6" t="s">
        <v>51</v>
      </c>
      <c r="N1761" s="6"/>
      <c r="O1761" s="6"/>
      <c r="P1761" s="10">
        <v>7</v>
      </c>
      <c r="Q1761" s="10" t="str">
        <f t="shared" si="136"/>
        <v>5-10</v>
      </c>
      <c r="R1761" s="6" t="s">
        <v>159</v>
      </c>
      <c r="S1761" s="6">
        <v>11</v>
      </c>
      <c r="T1761" t="s">
        <v>193</v>
      </c>
      <c r="U1761" s="16" t="s">
        <v>75</v>
      </c>
      <c r="V1761" t="s">
        <v>76</v>
      </c>
      <c r="W1761" t="s">
        <v>56</v>
      </c>
      <c r="X1761" s="6"/>
      <c r="Y1761" s="6" t="s">
        <v>57</v>
      </c>
      <c r="Z1761" s="6" t="s">
        <v>58</v>
      </c>
      <c r="AA1761" s="11">
        <v>10</v>
      </c>
      <c r="AJ1761" s="12">
        <f t="shared" si="137"/>
        <v>2.5</v>
      </c>
      <c r="AL1761" s="13">
        <f t="shared" si="138"/>
        <v>10</v>
      </c>
      <c r="AM1761" s="14">
        <v>2.0400000000000001E-2</v>
      </c>
      <c r="AN1761" s="14">
        <v>2.9910000000000001</v>
      </c>
      <c r="AO1761" s="13">
        <f t="shared" si="135"/>
        <v>0.31613219979587109</v>
      </c>
      <c r="AQ1761" s="12">
        <f t="shared" si="139"/>
        <v>0.25</v>
      </c>
      <c r="AT1761" s="23"/>
    </row>
    <row r="1762" spans="1:46" ht="12.75" customHeight="1" x14ac:dyDescent="0.2">
      <c r="A1762" s="6">
        <v>78</v>
      </c>
      <c r="B1762" s="6">
        <v>5</v>
      </c>
      <c r="C1762" s="7">
        <v>39877</v>
      </c>
      <c r="D1762" s="6" t="s">
        <v>151</v>
      </c>
      <c r="E1762" s="8" t="s">
        <v>319</v>
      </c>
      <c r="F1762" s="9" t="s">
        <v>320</v>
      </c>
      <c r="G1762" s="9" t="s">
        <v>154</v>
      </c>
      <c r="H1762" s="9" t="s">
        <v>155</v>
      </c>
      <c r="I1762" s="6" t="s">
        <v>49</v>
      </c>
      <c r="J1762" s="6">
        <v>2</v>
      </c>
      <c r="K1762" s="6">
        <v>6</v>
      </c>
      <c r="L1762" s="6" t="s">
        <v>167</v>
      </c>
      <c r="M1762" s="6" t="s">
        <v>51</v>
      </c>
      <c r="N1762" s="6"/>
      <c r="O1762" s="6"/>
      <c r="P1762" s="10">
        <v>7</v>
      </c>
      <c r="Q1762" s="10" t="str">
        <f t="shared" si="136"/>
        <v>5-10</v>
      </c>
      <c r="R1762" s="6" t="s">
        <v>159</v>
      </c>
      <c r="S1762" s="6">
        <v>12</v>
      </c>
      <c r="T1762" t="s">
        <v>78</v>
      </c>
      <c r="U1762" s="16" t="s">
        <v>75</v>
      </c>
      <c r="V1762" t="s">
        <v>79</v>
      </c>
      <c r="W1762" t="s">
        <v>56</v>
      </c>
      <c r="X1762" s="6"/>
      <c r="Y1762" s="10" t="s">
        <v>57</v>
      </c>
      <c r="Z1762" s="10" t="s">
        <v>61</v>
      </c>
      <c r="AA1762" s="11">
        <v>5</v>
      </c>
      <c r="AD1762" s="30"/>
      <c r="AJ1762" s="12">
        <f t="shared" si="137"/>
        <v>2.5</v>
      </c>
      <c r="AL1762" s="13">
        <f t="shared" si="138"/>
        <v>5</v>
      </c>
      <c r="AM1762" s="14">
        <v>1.09E-2</v>
      </c>
      <c r="AN1762" s="14">
        <v>3.0249000000000001</v>
      </c>
      <c r="AO1762" s="13">
        <f t="shared" si="135"/>
        <v>0.17424295598865394</v>
      </c>
      <c r="AQ1762" s="12">
        <f t="shared" si="139"/>
        <v>0.125</v>
      </c>
      <c r="AT1762" s="23"/>
    </row>
    <row r="1763" spans="1:46" ht="12.75" customHeight="1" x14ac:dyDescent="0.2">
      <c r="A1763" s="6">
        <v>78</v>
      </c>
      <c r="B1763" s="6">
        <v>5</v>
      </c>
      <c r="C1763" s="7">
        <v>39877</v>
      </c>
      <c r="D1763" s="6" t="s">
        <v>151</v>
      </c>
      <c r="E1763" s="8" t="s">
        <v>319</v>
      </c>
      <c r="F1763" s="9" t="s">
        <v>320</v>
      </c>
      <c r="G1763" s="9" t="s">
        <v>154</v>
      </c>
      <c r="H1763" s="9" t="s">
        <v>155</v>
      </c>
      <c r="I1763" s="6" t="s">
        <v>49</v>
      </c>
      <c r="J1763" s="6">
        <v>2</v>
      </c>
      <c r="K1763" s="6">
        <v>6</v>
      </c>
      <c r="L1763" s="6" t="s">
        <v>167</v>
      </c>
      <c r="M1763" s="6" t="s">
        <v>51</v>
      </c>
      <c r="N1763" s="6"/>
      <c r="O1763" s="6"/>
      <c r="P1763" s="10">
        <v>7</v>
      </c>
      <c r="Q1763" s="10" t="str">
        <f t="shared" si="136"/>
        <v>5-10</v>
      </c>
      <c r="R1763" s="6" t="s">
        <v>159</v>
      </c>
      <c r="S1763" s="6">
        <v>13</v>
      </c>
      <c r="T1763" s="19" t="s">
        <v>85</v>
      </c>
      <c r="U1763" s="6" t="s">
        <v>54</v>
      </c>
      <c r="V1763" s="6" t="s">
        <v>86</v>
      </c>
      <c r="W1763" s="6" t="s">
        <v>56</v>
      </c>
      <c r="X1763" s="6"/>
      <c r="Y1763" s="6" t="s">
        <v>57</v>
      </c>
      <c r="Z1763" s="6" t="s">
        <v>61</v>
      </c>
      <c r="AA1763" s="11">
        <v>3</v>
      </c>
      <c r="AD1763" s="30"/>
      <c r="AJ1763" s="12">
        <f t="shared" si="137"/>
        <v>2.5</v>
      </c>
      <c r="AL1763" s="13">
        <f t="shared" si="138"/>
        <v>3</v>
      </c>
      <c r="AM1763" s="14">
        <v>8.8999999999999999E-3</v>
      </c>
      <c r="AN1763" s="14">
        <v>3</v>
      </c>
      <c r="AO1763" s="13">
        <f t="shared" si="135"/>
        <v>0.13906250000000001</v>
      </c>
      <c r="AQ1763" s="12">
        <f t="shared" si="139"/>
        <v>7.4999999999999997E-2</v>
      </c>
      <c r="AT1763" s="23"/>
    </row>
    <row r="1764" spans="1:46" ht="12.75" customHeight="1" x14ac:dyDescent="0.2">
      <c r="A1764" s="6">
        <v>78</v>
      </c>
      <c r="B1764" s="6">
        <v>5</v>
      </c>
      <c r="C1764" s="7">
        <v>39877</v>
      </c>
      <c r="D1764" s="6" t="s">
        <v>151</v>
      </c>
      <c r="E1764" s="8" t="s">
        <v>319</v>
      </c>
      <c r="F1764" s="9" t="s">
        <v>320</v>
      </c>
      <c r="G1764" s="9" t="s">
        <v>154</v>
      </c>
      <c r="H1764" s="9" t="s">
        <v>155</v>
      </c>
      <c r="I1764" s="6" t="s">
        <v>49</v>
      </c>
      <c r="J1764" s="6">
        <v>2</v>
      </c>
      <c r="K1764" s="6">
        <v>6</v>
      </c>
      <c r="L1764" s="6" t="s">
        <v>167</v>
      </c>
      <c r="M1764" s="6" t="s">
        <v>51</v>
      </c>
      <c r="N1764" s="6"/>
      <c r="O1764" s="6"/>
      <c r="P1764" s="10">
        <v>7</v>
      </c>
      <c r="Q1764" s="10" t="str">
        <f t="shared" si="136"/>
        <v>5-10</v>
      </c>
      <c r="R1764" s="6" t="s">
        <v>159</v>
      </c>
      <c r="S1764" s="6">
        <v>14</v>
      </c>
      <c r="T1764" t="s">
        <v>169</v>
      </c>
      <c r="U1764" s="6" t="s">
        <v>54</v>
      </c>
      <c r="V1764" s="6" t="s">
        <v>86</v>
      </c>
      <c r="W1764" s="6" t="s">
        <v>56</v>
      </c>
      <c r="X1764" s="6"/>
      <c r="Y1764" s="6" t="s">
        <v>57</v>
      </c>
      <c r="Z1764" s="6" t="s">
        <v>61</v>
      </c>
      <c r="AA1764" s="30"/>
      <c r="AB1764" s="11">
        <v>1</v>
      </c>
      <c r="AJ1764" s="12">
        <f t="shared" si="137"/>
        <v>7.5</v>
      </c>
      <c r="AL1764" s="13">
        <f t="shared" si="138"/>
        <v>1</v>
      </c>
      <c r="AM1764" s="14">
        <v>1.2200000000000001E-2</v>
      </c>
      <c r="AN1764" s="14">
        <v>2.95</v>
      </c>
      <c r="AO1764" s="13">
        <f t="shared" si="135"/>
        <v>4.6536161468209674</v>
      </c>
      <c r="AQ1764" s="12">
        <f t="shared" si="139"/>
        <v>2.5000000000000001E-2</v>
      </c>
      <c r="AT1764" s="23"/>
    </row>
    <row r="1765" spans="1:46" ht="12.75" customHeight="1" x14ac:dyDescent="0.2">
      <c r="A1765" s="6">
        <v>79</v>
      </c>
      <c r="B1765" s="6">
        <v>5</v>
      </c>
      <c r="C1765" s="7">
        <v>39877</v>
      </c>
      <c r="D1765" s="6" t="s">
        <v>151</v>
      </c>
      <c r="E1765" s="8" t="s">
        <v>319</v>
      </c>
      <c r="F1765" s="9" t="s">
        <v>320</v>
      </c>
      <c r="G1765" s="9" t="s">
        <v>154</v>
      </c>
      <c r="H1765" s="9" t="s">
        <v>155</v>
      </c>
      <c r="I1765" s="6" t="s">
        <v>49</v>
      </c>
      <c r="J1765" s="6">
        <v>2</v>
      </c>
      <c r="K1765" s="6">
        <v>7</v>
      </c>
      <c r="L1765" s="6" t="s">
        <v>167</v>
      </c>
      <c r="M1765" s="6" t="s">
        <v>51</v>
      </c>
      <c r="N1765" s="6"/>
      <c r="O1765" s="6"/>
      <c r="P1765" s="10">
        <v>7</v>
      </c>
      <c r="Q1765" s="10" t="str">
        <f t="shared" si="136"/>
        <v>5-10</v>
      </c>
      <c r="R1765" s="6" t="s">
        <v>159</v>
      </c>
      <c r="S1765" s="6">
        <v>1</v>
      </c>
      <c r="T1765" t="s">
        <v>161</v>
      </c>
      <c r="U1765" t="s">
        <v>162</v>
      </c>
      <c r="V1765" t="s">
        <v>163</v>
      </c>
      <c r="W1765" s="20" t="s">
        <v>56</v>
      </c>
      <c r="X1765" s="6"/>
      <c r="Y1765" s="10" t="s">
        <v>57</v>
      </c>
      <c r="Z1765" s="10" t="s">
        <v>61</v>
      </c>
      <c r="AA1765" s="11">
        <v>1</v>
      </c>
      <c r="AB1765" s="11">
        <v>4</v>
      </c>
      <c r="AC1765" s="11">
        <v>6</v>
      </c>
      <c r="AJ1765" s="12">
        <f t="shared" si="137"/>
        <v>11.136363636363637</v>
      </c>
      <c r="AL1765" s="13">
        <f t="shared" si="138"/>
        <v>11</v>
      </c>
      <c r="AM1765" s="14">
        <v>1.9300000000000001E-2</v>
      </c>
      <c r="AN1765" s="14">
        <v>2.96</v>
      </c>
      <c r="AO1765" s="13">
        <f t="shared" si="135"/>
        <v>24.205707638891354</v>
      </c>
      <c r="AQ1765" s="12">
        <f t="shared" si="139"/>
        <v>0.27500000000000002</v>
      </c>
      <c r="AT1765" s="23"/>
    </row>
    <row r="1766" spans="1:46" s="17" customFormat="1" ht="12.75" customHeight="1" x14ac:dyDescent="0.2">
      <c r="A1766" s="6">
        <v>79</v>
      </c>
      <c r="B1766" s="6">
        <v>5</v>
      </c>
      <c r="C1766" s="7">
        <v>39877</v>
      </c>
      <c r="D1766" s="6" t="s">
        <v>151</v>
      </c>
      <c r="E1766" s="8" t="s">
        <v>319</v>
      </c>
      <c r="F1766" s="9" t="s">
        <v>320</v>
      </c>
      <c r="G1766" s="9" t="s">
        <v>154</v>
      </c>
      <c r="H1766" s="9" t="s">
        <v>155</v>
      </c>
      <c r="I1766" s="6" t="s">
        <v>49</v>
      </c>
      <c r="J1766" s="6">
        <v>2</v>
      </c>
      <c r="K1766" s="6">
        <v>7</v>
      </c>
      <c r="L1766" s="6" t="s">
        <v>167</v>
      </c>
      <c r="M1766" s="6" t="s">
        <v>51</v>
      </c>
      <c r="N1766" s="6"/>
      <c r="O1766" s="6"/>
      <c r="P1766" s="10">
        <v>7</v>
      </c>
      <c r="Q1766" s="10" t="str">
        <f t="shared" si="136"/>
        <v>5-10</v>
      </c>
      <c r="R1766" s="6" t="s">
        <v>159</v>
      </c>
      <c r="S1766" s="6">
        <v>2</v>
      </c>
      <c r="T1766" t="s">
        <v>53</v>
      </c>
      <c r="U1766" t="s">
        <v>54</v>
      </c>
      <c r="V1766" t="s">
        <v>55</v>
      </c>
      <c r="W1766" t="s">
        <v>56</v>
      </c>
      <c r="X1766" s="6"/>
      <c r="Y1766" s="6" t="s">
        <v>57</v>
      </c>
      <c r="Z1766" s="6" t="s">
        <v>58</v>
      </c>
      <c r="AA1766" s="11">
        <v>1</v>
      </c>
      <c r="AB1766" s="11">
        <v>8</v>
      </c>
      <c r="AC1766" s="11">
        <v>4</v>
      </c>
      <c r="AD1766" s="11"/>
      <c r="AE1766" s="11"/>
      <c r="AF1766" s="11"/>
      <c r="AG1766" s="11"/>
      <c r="AH1766" s="11"/>
      <c r="AI1766" s="11"/>
      <c r="AJ1766" s="12">
        <f t="shared" si="137"/>
        <v>9.4230769230769234</v>
      </c>
      <c r="AK1766" s="12"/>
      <c r="AL1766" s="13">
        <f t="shared" si="138"/>
        <v>13</v>
      </c>
      <c r="AM1766" s="14">
        <v>9.2999999999999992E-3</v>
      </c>
      <c r="AN1766" s="14">
        <v>3.07</v>
      </c>
      <c r="AO1766" s="13">
        <f t="shared" ref="AO1766:AO1829" si="140">AM1766*(AJ1766^AN1766)</f>
        <v>9.1044695822228903</v>
      </c>
      <c r="AP1766" s="13"/>
      <c r="AQ1766" s="12">
        <f t="shared" si="139"/>
        <v>0.32500000000000001</v>
      </c>
      <c r="AR1766" s="12"/>
      <c r="AS1766" s="12"/>
      <c r="AT1766" s="23"/>
    </row>
    <row r="1767" spans="1:46" ht="12.75" customHeight="1" x14ac:dyDescent="0.2">
      <c r="A1767" s="6">
        <v>79</v>
      </c>
      <c r="B1767" s="6">
        <v>5</v>
      </c>
      <c r="C1767" s="7">
        <v>39877</v>
      </c>
      <c r="D1767" s="6" t="s">
        <v>151</v>
      </c>
      <c r="E1767" s="8" t="s">
        <v>319</v>
      </c>
      <c r="F1767" s="9" t="s">
        <v>320</v>
      </c>
      <c r="G1767" s="9" t="s">
        <v>154</v>
      </c>
      <c r="H1767" s="9" t="s">
        <v>155</v>
      </c>
      <c r="I1767" s="6" t="s">
        <v>49</v>
      </c>
      <c r="J1767" s="6">
        <v>2</v>
      </c>
      <c r="K1767" s="6">
        <v>7</v>
      </c>
      <c r="L1767" s="6" t="s">
        <v>167</v>
      </c>
      <c r="M1767" s="6" t="s">
        <v>51</v>
      </c>
      <c r="N1767" s="6"/>
      <c r="O1767" s="6"/>
      <c r="P1767" s="10">
        <v>7</v>
      </c>
      <c r="Q1767" s="10" t="str">
        <f t="shared" si="136"/>
        <v>5-10</v>
      </c>
      <c r="R1767" s="6" t="s">
        <v>159</v>
      </c>
      <c r="S1767" s="6">
        <v>3</v>
      </c>
      <c r="T1767" t="s">
        <v>164</v>
      </c>
      <c r="U1767" t="s">
        <v>162</v>
      </c>
      <c r="V1767" t="s">
        <v>163</v>
      </c>
      <c r="W1767" t="s">
        <v>56</v>
      </c>
      <c r="X1767" s="6"/>
      <c r="Y1767" s="10" t="s">
        <v>57</v>
      </c>
      <c r="Z1767" s="10" t="s">
        <v>61</v>
      </c>
      <c r="AA1767" s="11">
        <v>2</v>
      </c>
      <c r="AB1767" s="11">
        <v>1</v>
      </c>
      <c r="AJ1767" s="12">
        <f t="shared" si="137"/>
        <v>4.166666666666667</v>
      </c>
      <c r="AL1767" s="13">
        <f t="shared" si="138"/>
        <v>3</v>
      </c>
      <c r="AM1767" s="14">
        <v>1.5599999999999999E-2</v>
      </c>
      <c r="AN1767" s="14">
        <v>3.13</v>
      </c>
      <c r="AO1767" s="13">
        <f t="shared" si="140"/>
        <v>1.3585117898514787</v>
      </c>
      <c r="AQ1767" s="12">
        <f t="shared" si="139"/>
        <v>7.4999999999999997E-2</v>
      </c>
      <c r="AT1767" s="23"/>
    </row>
    <row r="1768" spans="1:46" ht="12.75" customHeight="1" x14ac:dyDescent="0.2">
      <c r="A1768" s="6">
        <v>79</v>
      </c>
      <c r="B1768" s="6">
        <v>5</v>
      </c>
      <c r="C1768" s="7">
        <v>39877</v>
      </c>
      <c r="D1768" s="6" t="s">
        <v>151</v>
      </c>
      <c r="E1768" s="8" t="s">
        <v>319</v>
      </c>
      <c r="F1768" s="9" t="s">
        <v>320</v>
      </c>
      <c r="G1768" s="9" t="s">
        <v>154</v>
      </c>
      <c r="H1768" s="9" t="s">
        <v>155</v>
      </c>
      <c r="I1768" s="6" t="s">
        <v>49</v>
      </c>
      <c r="J1768" s="6">
        <v>2</v>
      </c>
      <c r="K1768" s="6">
        <v>7</v>
      </c>
      <c r="L1768" s="6" t="s">
        <v>167</v>
      </c>
      <c r="M1768" s="6" t="s">
        <v>51</v>
      </c>
      <c r="N1768" s="6"/>
      <c r="O1768" s="6"/>
      <c r="P1768" s="10">
        <v>7</v>
      </c>
      <c r="Q1768" s="10" t="str">
        <f t="shared" si="136"/>
        <v>5-10</v>
      </c>
      <c r="R1768" s="6" t="s">
        <v>159</v>
      </c>
      <c r="S1768" s="6">
        <v>4</v>
      </c>
      <c r="T1768" t="s">
        <v>201</v>
      </c>
      <c r="U1768" t="s">
        <v>104</v>
      </c>
      <c r="V1768" t="s">
        <v>202</v>
      </c>
      <c r="W1768" t="s">
        <v>56</v>
      </c>
      <c r="X1768" s="6"/>
      <c r="Y1768" s="10" t="s">
        <v>57</v>
      </c>
      <c r="Z1768" s="10" t="s">
        <v>61</v>
      </c>
      <c r="AA1768" s="11">
        <v>50</v>
      </c>
      <c r="AJ1768" s="12">
        <f t="shared" si="137"/>
        <v>2.5</v>
      </c>
      <c r="AL1768" s="13">
        <f t="shared" si="138"/>
        <v>50</v>
      </c>
      <c r="AM1768" s="13">
        <v>2.4500000000000001E-2</v>
      </c>
      <c r="AN1768" s="13">
        <v>3.0720000000000001</v>
      </c>
      <c r="AO1768" s="13">
        <f t="shared" si="140"/>
        <v>0.40891947166722548</v>
      </c>
      <c r="AQ1768" s="12">
        <f t="shared" si="139"/>
        <v>1.25</v>
      </c>
      <c r="AT1768" s="23"/>
    </row>
    <row r="1769" spans="1:46" ht="12.75" customHeight="1" x14ac:dyDescent="0.2">
      <c r="A1769" s="6">
        <v>79</v>
      </c>
      <c r="B1769" s="6">
        <v>5</v>
      </c>
      <c r="C1769" s="7">
        <v>39877</v>
      </c>
      <c r="D1769" s="6" t="s">
        <v>151</v>
      </c>
      <c r="E1769" s="8" t="s">
        <v>319</v>
      </c>
      <c r="F1769" s="9" t="s">
        <v>320</v>
      </c>
      <c r="G1769" s="9" t="s">
        <v>154</v>
      </c>
      <c r="H1769" s="9" t="s">
        <v>155</v>
      </c>
      <c r="I1769" s="6" t="s">
        <v>49</v>
      </c>
      <c r="J1769" s="6">
        <v>2</v>
      </c>
      <c r="K1769" s="6">
        <v>7</v>
      </c>
      <c r="L1769" s="6" t="s">
        <v>167</v>
      </c>
      <c r="M1769" s="6" t="s">
        <v>51</v>
      </c>
      <c r="N1769" s="6"/>
      <c r="O1769" s="6"/>
      <c r="P1769" s="10">
        <v>7</v>
      </c>
      <c r="Q1769" s="10" t="str">
        <f t="shared" si="136"/>
        <v>5-10</v>
      </c>
      <c r="R1769" s="6" t="s">
        <v>159</v>
      </c>
      <c r="S1769" s="6">
        <v>5</v>
      </c>
      <c r="T1769" t="s">
        <v>139</v>
      </c>
      <c r="U1769" t="s">
        <v>54</v>
      </c>
      <c r="V1769" t="s">
        <v>63</v>
      </c>
      <c r="W1769" t="s">
        <v>56</v>
      </c>
      <c r="X1769" s="6"/>
      <c r="Y1769" s="6" t="s">
        <v>57</v>
      </c>
      <c r="Z1769" s="6" t="s">
        <v>58</v>
      </c>
      <c r="AA1769" s="11">
        <v>500</v>
      </c>
      <c r="AJ1769" s="12">
        <f t="shared" si="137"/>
        <v>2.5</v>
      </c>
      <c r="AK1769">
        <f>AJ1769/1.15476</f>
        <v>2.1649520246631333</v>
      </c>
      <c r="AL1769" s="13">
        <f t="shared" si="138"/>
        <v>500</v>
      </c>
      <c r="AM1769" s="14">
        <v>3.9E-2</v>
      </c>
      <c r="AN1769" s="14">
        <v>2.91</v>
      </c>
      <c r="AO1769" s="13">
        <f t="shared" si="140"/>
        <v>0.56113845525500017</v>
      </c>
      <c r="AQ1769" s="12">
        <f t="shared" si="139"/>
        <v>12.5</v>
      </c>
      <c r="AT1769" s="23"/>
    </row>
    <row r="1770" spans="1:46" ht="12.75" customHeight="1" x14ac:dyDescent="0.2">
      <c r="A1770" s="6">
        <v>79</v>
      </c>
      <c r="B1770" s="6">
        <v>5</v>
      </c>
      <c r="C1770" s="7">
        <v>39877</v>
      </c>
      <c r="D1770" s="6" t="s">
        <v>151</v>
      </c>
      <c r="E1770" s="8" t="s">
        <v>319</v>
      </c>
      <c r="F1770" s="9" t="s">
        <v>320</v>
      </c>
      <c r="G1770" s="9" t="s">
        <v>154</v>
      </c>
      <c r="H1770" s="9" t="s">
        <v>155</v>
      </c>
      <c r="I1770" s="6" t="s">
        <v>49</v>
      </c>
      <c r="J1770" s="6">
        <v>2</v>
      </c>
      <c r="K1770" s="6">
        <v>7</v>
      </c>
      <c r="L1770" s="6" t="s">
        <v>167</v>
      </c>
      <c r="M1770" s="6" t="s">
        <v>51</v>
      </c>
      <c r="N1770" s="6"/>
      <c r="O1770" s="6"/>
      <c r="P1770" s="10">
        <v>7</v>
      </c>
      <c r="Q1770" s="10" t="str">
        <f t="shared" si="136"/>
        <v>5-10</v>
      </c>
      <c r="R1770" s="6" t="s">
        <v>159</v>
      </c>
      <c r="S1770" s="6">
        <v>6</v>
      </c>
      <c r="T1770" s="20" t="s">
        <v>178</v>
      </c>
      <c r="U1770" s="16" t="s">
        <v>75</v>
      </c>
      <c r="V1770" t="s">
        <v>163</v>
      </c>
      <c r="W1770" t="s">
        <v>56</v>
      </c>
      <c r="X1770" s="6"/>
      <c r="Y1770" s="6" t="s">
        <v>57</v>
      </c>
      <c r="Z1770" s="6" t="s">
        <v>61</v>
      </c>
      <c r="AA1770" s="30">
        <v>3</v>
      </c>
      <c r="AJ1770" s="12">
        <f t="shared" si="137"/>
        <v>2.5</v>
      </c>
      <c r="AL1770" s="13">
        <f t="shared" si="138"/>
        <v>3</v>
      </c>
      <c r="AM1770" s="14">
        <v>2.46E-2</v>
      </c>
      <c r="AN1770" s="14">
        <v>2.85</v>
      </c>
      <c r="AO1770" s="13">
        <f t="shared" si="140"/>
        <v>0.33501490681144003</v>
      </c>
      <c r="AP1770" s="13">
        <f>AO1770*AL1770</f>
        <v>1.00504472043432</v>
      </c>
      <c r="AQ1770" s="12">
        <f t="shared" si="139"/>
        <v>7.4999999999999997E-2</v>
      </c>
      <c r="AT1770" s="23"/>
    </row>
    <row r="1771" spans="1:46" ht="12.75" customHeight="1" x14ac:dyDescent="0.2">
      <c r="A1771" s="6">
        <v>79</v>
      </c>
      <c r="B1771" s="6">
        <v>5</v>
      </c>
      <c r="C1771" s="7">
        <v>39877</v>
      </c>
      <c r="D1771" s="6" t="s">
        <v>151</v>
      </c>
      <c r="E1771" s="8" t="s">
        <v>319</v>
      </c>
      <c r="F1771" s="9" t="s">
        <v>320</v>
      </c>
      <c r="G1771" s="9" t="s">
        <v>154</v>
      </c>
      <c r="H1771" s="9" t="s">
        <v>155</v>
      </c>
      <c r="I1771" s="6" t="s">
        <v>49</v>
      </c>
      <c r="J1771" s="6">
        <v>2</v>
      </c>
      <c r="K1771" s="6">
        <v>7</v>
      </c>
      <c r="L1771" s="6" t="s">
        <v>167</v>
      </c>
      <c r="M1771" s="6" t="s">
        <v>51</v>
      </c>
      <c r="N1771" s="6"/>
      <c r="O1771" s="6"/>
      <c r="P1771" s="10">
        <v>7</v>
      </c>
      <c r="Q1771" s="10" t="str">
        <f t="shared" si="136"/>
        <v>5-10</v>
      </c>
      <c r="R1771" s="6" t="s">
        <v>159</v>
      </c>
      <c r="S1771" s="6">
        <v>7</v>
      </c>
      <c r="T1771" t="s">
        <v>130</v>
      </c>
      <c r="U1771" t="s">
        <v>69</v>
      </c>
      <c r="V1771" t="s">
        <v>70</v>
      </c>
      <c r="W1771" t="s">
        <v>56</v>
      </c>
      <c r="X1771" s="6"/>
      <c r="Y1771" s="10" t="s">
        <v>57</v>
      </c>
      <c r="Z1771" s="10" t="s">
        <v>61</v>
      </c>
      <c r="AC1771" s="11">
        <v>1</v>
      </c>
      <c r="AJ1771" s="12">
        <f t="shared" si="137"/>
        <v>15</v>
      </c>
      <c r="AL1771" s="13">
        <f t="shared" si="138"/>
        <v>1</v>
      </c>
      <c r="AM1771" s="14">
        <v>1.9400000000000001E-2</v>
      </c>
      <c r="AN1771" s="14">
        <v>2.8527999999999998</v>
      </c>
      <c r="AO1771" s="13">
        <f t="shared" si="140"/>
        <v>43.949594636091526</v>
      </c>
      <c r="AQ1771" s="12">
        <f t="shared" si="139"/>
        <v>2.5000000000000001E-2</v>
      </c>
      <c r="AT1771" s="23"/>
    </row>
    <row r="1772" spans="1:46" ht="12.75" customHeight="1" x14ac:dyDescent="0.2">
      <c r="A1772" s="6">
        <v>79</v>
      </c>
      <c r="B1772" s="6">
        <v>5</v>
      </c>
      <c r="C1772" s="7">
        <v>39877</v>
      </c>
      <c r="D1772" s="6" t="s">
        <v>151</v>
      </c>
      <c r="E1772" s="8" t="s">
        <v>319</v>
      </c>
      <c r="F1772" s="9" t="s">
        <v>320</v>
      </c>
      <c r="G1772" s="9" t="s">
        <v>154</v>
      </c>
      <c r="H1772" s="9" t="s">
        <v>155</v>
      </c>
      <c r="I1772" s="6" t="s">
        <v>49</v>
      </c>
      <c r="J1772" s="6">
        <v>2</v>
      </c>
      <c r="K1772" s="6">
        <v>7</v>
      </c>
      <c r="L1772" s="6" t="s">
        <v>167</v>
      </c>
      <c r="M1772" s="6" t="s">
        <v>51</v>
      </c>
      <c r="N1772" s="6"/>
      <c r="O1772" s="6"/>
      <c r="P1772" s="10">
        <v>7</v>
      </c>
      <c r="Q1772" s="10" t="str">
        <f t="shared" si="136"/>
        <v>5-10</v>
      </c>
      <c r="R1772" s="6" t="s">
        <v>159</v>
      </c>
      <c r="S1772" s="6">
        <v>8</v>
      </c>
      <c r="T1772" t="s">
        <v>118</v>
      </c>
      <c r="U1772" t="s">
        <v>66</v>
      </c>
      <c r="V1772" t="s">
        <v>119</v>
      </c>
      <c r="W1772" t="s">
        <v>56</v>
      </c>
      <c r="X1772" s="6"/>
      <c r="Y1772" s="6" t="s">
        <v>57</v>
      </c>
      <c r="Z1772" s="6" t="s">
        <v>61</v>
      </c>
      <c r="AA1772" s="11">
        <v>1</v>
      </c>
      <c r="AJ1772" s="12">
        <f t="shared" si="137"/>
        <v>2.5</v>
      </c>
      <c r="AL1772" s="13">
        <f t="shared" si="138"/>
        <v>1</v>
      </c>
      <c r="AM1772" s="14">
        <v>2.5999999999999999E-2</v>
      </c>
      <c r="AN1772" s="14">
        <v>2.87</v>
      </c>
      <c r="AO1772" s="13">
        <f t="shared" si="140"/>
        <v>0.3606294361612184</v>
      </c>
      <c r="AQ1772" s="12">
        <f t="shared" si="139"/>
        <v>2.5000000000000001E-2</v>
      </c>
      <c r="AT1772" s="23"/>
    </row>
    <row r="1773" spans="1:46" ht="12.75" customHeight="1" x14ac:dyDescent="0.2">
      <c r="A1773" s="6">
        <v>79</v>
      </c>
      <c r="B1773" s="6">
        <v>5</v>
      </c>
      <c r="C1773" s="7">
        <v>39877</v>
      </c>
      <c r="D1773" s="6" t="s">
        <v>151</v>
      </c>
      <c r="E1773" s="8" t="s">
        <v>319</v>
      </c>
      <c r="F1773" s="9" t="s">
        <v>320</v>
      </c>
      <c r="G1773" s="9" t="s">
        <v>154</v>
      </c>
      <c r="H1773" s="9" t="s">
        <v>155</v>
      </c>
      <c r="I1773" s="6" t="s">
        <v>49</v>
      </c>
      <c r="J1773" s="6">
        <v>2</v>
      </c>
      <c r="K1773" s="6">
        <v>7</v>
      </c>
      <c r="L1773" s="6" t="s">
        <v>167</v>
      </c>
      <c r="M1773" s="6" t="s">
        <v>51</v>
      </c>
      <c r="N1773" s="6"/>
      <c r="O1773" s="6"/>
      <c r="P1773" s="10">
        <v>7</v>
      </c>
      <c r="Q1773" s="10" t="str">
        <f t="shared" si="136"/>
        <v>5-10</v>
      </c>
      <c r="R1773" s="6" t="s">
        <v>159</v>
      </c>
      <c r="S1773" s="6">
        <v>9</v>
      </c>
      <c r="T1773" s="19" t="s">
        <v>85</v>
      </c>
      <c r="U1773" s="6" t="s">
        <v>54</v>
      </c>
      <c r="V1773" s="6" t="s">
        <v>86</v>
      </c>
      <c r="W1773" s="6" t="s">
        <v>56</v>
      </c>
      <c r="X1773" s="6"/>
      <c r="Y1773" s="6" t="s">
        <v>57</v>
      </c>
      <c r="Z1773" s="6" t="s">
        <v>61</v>
      </c>
      <c r="AA1773" s="11">
        <v>4</v>
      </c>
      <c r="AJ1773" s="12">
        <f t="shared" si="137"/>
        <v>2.5</v>
      </c>
      <c r="AL1773" s="13">
        <f t="shared" si="138"/>
        <v>4</v>
      </c>
      <c r="AM1773" s="14">
        <v>8.8999999999999999E-3</v>
      </c>
      <c r="AN1773" s="14">
        <v>3</v>
      </c>
      <c r="AO1773" s="13">
        <f t="shared" si="140"/>
        <v>0.13906250000000001</v>
      </c>
      <c r="AQ1773" s="12">
        <f t="shared" si="139"/>
        <v>0.1</v>
      </c>
      <c r="AS1773" s="22"/>
      <c r="AT1773" s="23"/>
    </row>
    <row r="1774" spans="1:46" ht="12.75" customHeight="1" x14ac:dyDescent="0.2">
      <c r="A1774" s="6">
        <v>79</v>
      </c>
      <c r="B1774" s="6">
        <v>5</v>
      </c>
      <c r="C1774" s="7">
        <v>39877</v>
      </c>
      <c r="D1774" s="6" t="s">
        <v>151</v>
      </c>
      <c r="E1774" s="8" t="s">
        <v>319</v>
      </c>
      <c r="F1774" s="9" t="s">
        <v>320</v>
      </c>
      <c r="G1774" s="9" t="s">
        <v>154</v>
      </c>
      <c r="H1774" s="9" t="s">
        <v>155</v>
      </c>
      <c r="I1774" s="6" t="s">
        <v>49</v>
      </c>
      <c r="J1774" s="6">
        <v>2</v>
      </c>
      <c r="K1774" s="6">
        <v>7</v>
      </c>
      <c r="L1774" s="6" t="s">
        <v>167</v>
      </c>
      <c r="M1774" s="6" t="s">
        <v>51</v>
      </c>
      <c r="N1774" s="6"/>
      <c r="O1774" s="6"/>
      <c r="P1774" s="10">
        <v>7</v>
      </c>
      <c r="Q1774" s="10" t="str">
        <f t="shared" si="136"/>
        <v>5-10</v>
      </c>
      <c r="R1774" s="6" t="s">
        <v>159</v>
      </c>
      <c r="S1774" s="6">
        <v>10</v>
      </c>
      <c r="T1774" t="s">
        <v>78</v>
      </c>
      <c r="U1774" s="16" t="s">
        <v>75</v>
      </c>
      <c r="V1774" t="s">
        <v>79</v>
      </c>
      <c r="W1774" t="s">
        <v>56</v>
      </c>
      <c r="X1774" s="6"/>
      <c r="Y1774" s="10" t="s">
        <v>57</v>
      </c>
      <c r="Z1774" s="10" t="s">
        <v>61</v>
      </c>
      <c r="AA1774" s="11">
        <v>1</v>
      </c>
      <c r="AD1774" s="30"/>
      <c r="AJ1774" s="12">
        <f t="shared" si="137"/>
        <v>2.5</v>
      </c>
      <c r="AL1774" s="13">
        <f t="shared" si="138"/>
        <v>1</v>
      </c>
      <c r="AM1774" s="14">
        <v>1.09E-2</v>
      </c>
      <c r="AN1774" s="14">
        <v>3.0249000000000001</v>
      </c>
      <c r="AO1774" s="13">
        <f t="shared" si="140"/>
        <v>0.17424295598865394</v>
      </c>
      <c r="AQ1774" s="12">
        <f t="shared" si="139"/>
        <v>2.5000000000000001E-2</v>
      </c>
      <c r="AS1774" s="17"/>
      <c r="AT1774" s="23"/>
    </row>
    <row r="1775" spans="1:46" ht="12.75" customHeight="1" x14ac:dyDescent="0.2">
      <c r="A1775" s="6">
        <v>79</v>
      </c>
      <c r="B1775" s="6">
        <v>5</v>
      </c>
      <c r="C1775" s="7">
        <v>39877</v>
      </c>
      <c r="D1775" s="6" t="s">
        <v>151</v>
      </c>
      <c r="E1775" s="8" t="s">
        <v>319</v>
      </c>
      <c r="F1775" s="9" t="s">
        <v>320</v>
      </c>
      <c r="G1775" s="9" t="s">
        <v>154</v>
      </c>
      <c r="H1775" s="9" t="s">
        <v>155</v>
      </c>
      <c r="I1775" s="6" t="s">
        <v>49</v>
      </c>
      <c r="J1775" s="6">
        <v>2</v>
      </c>
      <c r="K1775" s="6">
        <v>7</v>
      </c>
      <c r="L1775" s="6" t="s">
        <v>167</v>
      </c>
      <c r="M1775" s="6" t="s">
        <v>51</v>
      </c>
      <c r="N1775" s="6"/>
      <c r="O1775" s="6"/>
      <c r="P1775" s="10">
        <v>7</v>
      </c>
      <c r="Q1775" s="10" t="str">
        <f t="shared" si="136"/>
        <v>5-10</v>
      </c>
      <c r="R1775" s="6" t="s">
        <v>159</v>
      </c>
      <c r="S1775" s="6">
        <v>11</v>
      </c>
      <c r="T1775" t="s">
        <v>169</v>
      </c>
      <c r="U1775" s="6" t="s">
        <v>54</v>
      </c>
      <c r="V1775" s="6" t="s">
        <v>86</v>
      </c>
      <c r="W1775" s="6" t="s">
        <v>56</v>
      </c>
      <c r="X1775" s="6"/>
      <c r="Y1775" s="6" t="s">
        <v>57</v>
      </c>
      <c r="Z1775" s="6" t="s">
        <v>61</v>
      </c>
      <c r="AA1775" s="11">
        <v>1</v>
      </c>
      <c r="AJ1775" s="12">
        <f t="shared" si="137"/>
        <v>2.5</v>
      </c>
      <c r="AL1775" s="13">
        <f t="shared" si="138"/>
        <v>1</v>
      </c>
      <c r="AM1775" s="14">
        <v>1.2200000000000001E-2</v>
      </c>
      <c r="AN1775" s="14">
        <v>2.95</v>
      </c>
      <c r="AO1775" s="13">
        <f t="shared" si="140"/>
        <v>0.18208864169091182</v>
      </c>
      <c r="AQ1775" s="12">
        <f t="shared" si="139"/>
        <v>2.5000000000000001E-2</v>
      </c>
      <c r="AT1775" s="23"/>
    </row>
    <row r="1776" spans="1:46" ht="12.75" customHeight="1" x14ac:dyDescent="0.2">
      <c r="A1776" s="6">
        <v>80</v>
      </c>
      <c r="B1776" s="6">
        <v>5</v>
      </c>
      <c r="C1776" s="7">
        <v>39877</v>
      </c>
      <c r="D1776" s="6" t="s">
        <v>151</v>
      </c>
      <c r="E1776" s="8" t="s">
        <v>319</v>
      </c>
      <c r="F1776" s="9" t="s">
        <v>320</v>
      </c>
      <c r="G1776" s="9" t="s">
        <v>154</v>
      </c>
      <c r="H1776" s="9" t="s">
        <v>155</v>
      </c>
      <c r="I1776" s="6" t="s">
        <v>49</v>
      </c>
      <c r="J1776" s="6">
        <v>2</v>
      </c>
      <c r="K1776" s="6">
        <v>8</v>
      </c>
      <c r="L1776" s="6" t="s">
        <v>167</v>
      </c>
      <c r="M1776" s="6" t="s">
        <v>51</v>
      </c>
      <c r="N1776" s="6"/>
      <c r="O1776" s="6"/>
      <c r="P1776" s="10">
        <v>7</v>
      </c>
      <c r="Q1776" s="10" t="str">
        <f t="shared" si="136"/>
        <v>5-10</v>
      </c>
      <c r="R1776" s="6" t="s">
        <v>159</v>
      </c>
      <c r="S1776" s="6">
        <v>1</v>
      </c>
      <c r="T1776" t="s">
        <v>80</v>
      </c>
      <c r="U1776" t="s">
        <v>54</v>
      </c>
      <c r="V1776" t="s">
        <v>81</v>
      </c>
      <c r="W1776" t="s">
        <v>56</v>
      </c>
      <c r="X1776" s="6"/>
      <c r="Y1776" s="10" t="s">
        <v>57</v>
      </c>
      <c r="Z1776" s="10" t="s">
        <v>61</v>
      </c>
      <c r="AC1776" s="11">
        <v>30</v>
      </c>
      <c r="AJ1776" s="12">
        <f t="shared" si="137"/>
        <v>15</v>
      </c>
      <c r="AK1776">
        <f>AJ1776/1.08</f>
        <v>13.888888888888888</v>
      </c>
      <c r="AL1776" s="13">
        <f t="shared" si="138"/>
        <v>30</v>
      </c>
      <c r="AM1776" s="14">
        <v>2.29E-2</v>
      </c>
      <c r="AN1776" s="14">
        <v>2.9580000000000002</v>
      </c>
      <c r="AO1776" s="13">
        <f t="shared" si="140"/>
        <v>68.97844927320179</v>
      </c>
      <c r="AQ1776" s="12">
        <f t="shared" si="139"/>
        <v>0.75</v>
      </c>
      <c r="AS1776" s="22"/>
      <c r="AT1776" s="23"/>
    </row>
    <row r="1777" spans="1:51" ht="12.75" customHeight="1" x14ac:dyDescent="0.2">
      <c r="A1777" s="6">
        <v>80</v>
      </c>
      <c r="B1777" s="6">
        <v>5</v>
      </c>
      <c r="C1777" s="7">
        <v>39877</v>
      </c>
      <c r="D1777" s="6" t="s">
        <v>151</v>
      </c>
      <c r="E1777" s="8" t="s">
        <v>319</v>
      </c>
      <c r="F1777" s="9" t="s">
        <v>320</v>
      </c>
      <c r="G1777" s="9" t="s">
        <v>154</v>
      </c>
      <c r="H1777" s="9" t="s">
        <v>155</v>
      </c>
      <c r="I1777" s="6" t="s">
        <v>49</v>
      </c>
      <c r="J1777" s="6">
        <v>2</v>
      </c>
      <c r="K1777" s="6">
        <v>8</v>
      </c>
      <c r="L1777" s="6" t="s">
        <v>167</v>
      </c>
      <c r="M1777" s="6" t="s">
        <v>51</v>
      </c>
      <c r="N1777" s="6"/>
      <c r="O1777" s="6"/>
      <c r="P1777" s="10">
        <v>7</v>
      </c>
      <c r="Q1777" s="10" t="str">
        <f t="shared" si="136"/>
        <v>5-10</v>
      </c>
      <c r="R1777" s="6" t="s">
        <v>159</v>
      </c>
      <c r="S1777" s="6">
        <v>2</v>
      </c>
      <c r="T1777" t="s">
        <v>118</v>
      </c>
      <c r="U1777" t="s">
        <v>66</v>
      </c>
      <c r="V1777" t="s">
        <v>119</v>
      </c>
      <c r="W1777" t="s">
        <v>56</v>
      </c>
      <c r="X1777" s="6"/>
      <c r="Y1777" s="6" t="s">
        <v>57</v>
      </c>
      <c r="Z1777" s="6" t="s">
        <v>61</v>
      </c>
      <c r="AA1777" s="11">
        <v>8</v>
      </c>
      <c r="AC1777" s="11">
        <v>30</v>
      </c>
      <c r="AJ1777" s="12">
        <f t="shared" si="137"/>
        <v>12.368421052631579</v>
      </c>
      <c r="AL1777" s="13">
        <f t="shared" si="138"/>
        <v>38</v>
      </c>
      <c r="AM1777" s="14">
        <v>2.5999999999999999E-2</v>
      </c>
      <c r="AN1777" s="14">
        <v>2.87</v>
      </c>
      <c r="AO1777" s="13">
        <f t="shared" si="140"/>
        <v>35.474417908956021</v>
      </c>
      <c r="AQ1777" s="12">
        <f t="shared" si="139"/>
        <v>0.95</v>
      </c>
      <c r="AT1777" s="23"/>
    </row>
    <row r="1778" spans="1:51" ht="12.75" customHeight="1" x14ac:dyDescent="0.2">
      <c r="A1778" s="6">
        <v>80</v>
      </c>
      <c r="B1778" s="6">
        <v>5</v>
      </c>
      <c r="C1778" s="7">
        <v>39877</v>
      </c>
      <c r="D1778" s="6" t="s">
        <v>151</v>
      </c>
      <c r="E1778" s="8" t="s">
        <v>319</v>
      </c>
      <c r="F1778" s="9" t="s">
        <v>320</v>
      </c>
      <c r="G1778" s="9" t="s">
        <v>154</v>
      </c>
      <c r="H1778" s="9" t="s">
        <v>155</v>
      </c>
      <c r="I1778" s="6" t="s">
        <v>49</v>
      </c>
      <c r="J1778" s="6">
        <v>2</v>
      </c>
      <c r="K1778" s="6">
        <v>8</v>
      </c>
      <c r="L1778" s="6" t="s">
        <v>167</v>
      </c>
      <c r="M1778" s="6" t="s">
        <v>51</v>
      </c>
      <c r="N1778" s="6"/>
      <c r="O1778" s="6"/>
      <c r="P1778" s="10">
        <v>7</v>
      </c>
      <c r="Q1778" s="10" t="str">
        <f t="shared" si="136"/>
        <v>5-10</v>
      </c>
      <c r="R1778" s="6" t="s">
        <v>159</v>
      </c>
      <c r="S1778" s="6">
        <v>3</v>
      </c>
      <c r="T1778" t="s">
        <v>164</v>
      </c>
      <c r="U1778" t="s">
        <v>162</v>
      </c>
      <c r="V1778" t="s">
        <v>163</v>
      </c>
      <c r="W1778" t="s">
        <v>56</v>
      </c>
      <c r="X1778" s="6"/>
      <c r="Y1778" s="10" t="s">
        <v>57</v>
      </c>
      <c r="Z1778" s="10" t="s">
        <v>61</v>
      </c>
      <c r="AA1778" s="11">
        <v>2</v>
      </c>
      <c r="AJ1778" s="12">
        <f t="shared" si="137"/>
        <v>2.5</v>
      </c>
      <c r="AL1778" s="13">
        <f t="shared" si="138"/>
        <v>2</v>
      </c>
      <c r="AM1778" s="14">
        <v>1.5599999999999999E-2</v>
      </c>
      <c r="AN1778" s="14">
        <v>3.13</v>
      </c>
      <c r="AO1778" s="13">
        <f t="shared" si="140"/>
        <v>0.27458501045858014</v>
      </c>
      <c r="AQ1778" s="12">
        <f t="shared" si="139"/>
        <v>0.05</v>
      </c>
      <c r="AT1778" s="23"/>
    </row>
    <row r="1779" spans="1:51" ht="12.75" customHeight="1" x14ac:dyDescent="0.2">
      <c r="A1779" s="6">
        <v>80</v>
      </c>
      <c r="B1779" s="6">
        <v>5</v>
      </c>
      <c r="C1779" s="7">
        <v>39877</v>
      </c>
      <c r="D1779" s="6" t="s">
        <v>151</v>
      </c>
      <c r="E1779" s="8" t="s">
        <v>319</v>
      </c>
      <c r="F1779" s="9" t="s">
        <v>320</v>
      </c>
      <c r="G1779" s="9" t="s">
        <v>154</v>
      </c>
      <c r="H1779" s="9" t="s">
        <v>155</v>
      </c>
      <c r="I1779" s="6" t="s">
        <v>49</v>
      </c>
      <c r="J1779" s="6">
        <v>2</v>
      </c>
      <c r="K1779" s="6">
        <v>8</v>
      </c>
      <c r="L1779" s="6" t="s">
        <v>167</v>
      </c>
      <c r="M1779" s="6" t="s">
        <v>51</v>
      </c>
      <c r="N1779" s="6"/>
      <c r="O1779" s="6"/>
      <c r="P1779" s="10">
        <v>7</v>
      </c>
      <c r="Q1779" s="10" t="str">
        <f t="shared" si="136"/>
        <v>5-10</v>
      </c>
      <c r="R1779" s="6" t="s">
        <v>159</v>
      </c>
      <c r="S1779" s="6">
        <v>4</v>
      </c>
      <c r="T1779" t="s">
        <v>161</v>
      </c>
      <c r="U1779" t="s">
        <v>162</v>
      </c>
      <c r="V1779" t="s">
        <v>163</v>
      </c>
      <c r="W1779" s="20" t="s">
        <v>56</v>
      </c>
      <c r="X1779" s="6"/>
      <c r="Y1779" s="10" t="s">
        <v>57</v>
      </c>
      <c r="Z1779" s="10" t="s">
        <v>61</v>
      </c>
      <c r="AB1779" s="11">
        <v>4</v>
      </c>
      <c r="AC1779" s="11">
        <v>4</v>
      </c>
      <c r="AJ1779" s="12">
        <f t="shared" si="137"/>
        <v>11.25</v>
      </c>
      <c r="AL1779" s="13">
        <f t="shared" si="138"/>
        <v>8</v>
      </c>
      <c r="AM1779" s="14">
        <v>1.9300000000000001E-2</v>
      </c>
      <c r="AN1779" s="14">
        <v>2.96</v>
      </c>
      <c r="AO1779" s="13">
        <f t="shared" si="140"/>
        <v>24.944153790674463</v>
      </c>
      <c r="AQ1779" s="12">
        <f t="shared" si="139"/>
        <v>0.2</v>
      </c>
      <c r="AT1779" s="23"/>
    </row>
    <row r="1780" spans="1:51" ht="12.75" customHeight="1" x14ac:dyDescent="0.2">
      <c r="A1780" s="6">
        <v>80</v>
      </c>
      <c r="B1780" s="6">
        <v>5</v>
      </c>
      <c r="C1780" s="7">
        <v>39877</v>
      </c>
      <c r="D1780" s="6" t="s">
        <v>151</v>
      </c>
      <c r="E1780" s="8" t="s">
        <v>319</v>
      </c>
      <c r="F1780" s="9" t="s">
        <v>320</v>
      </c>
      <c r="G1780" s="9" t="s">
        <v>154</v>
      </c>
      <c r="H1780" s="9" t="s">
        <v>155</v>
      </c>
      <c r="I1780" s="6" t="s">
        <v>49</v>
      </c>
      <c r="J1780" s="6">
        <v>2</v>
      </c>
      <c r="K1780" s="6">
        <v>8</v>
      </c>
      <c r="L1780" s="6" t="s">
        <v>167</v>
      </c>
      <c r="M1780" s="6" t="s">
        <v>51</v>
      </c>
      <c r="N1780" s="6"/>
      <c r="O1780" s="6"/>
      <c r="P1780" s="10">
        <v>7</v>
      </c>
      <c r="Q1780" s="10" t="str">
        <f t="shared" si="136"/>
        <v>5-10</v>
      </c>
      <c r="R1780" s="6" t="s">
        <v>159</v>
      </c>
      <c r="S1780" s="6">
        <v>5</v>
      </c>
      <c r="T1780" t="s">
        <v>53</v>
      </c>
      <c r="U1780" t="s">
        <v>54</v>
      </c>
      <c r="V1780" t="s">
        <v>55</v>
      </c>
      <c r="W1780" t="s">
        <v>56</v>
      </c>
      <c r="X1780" s="6"/>
      <c r="Y1780" s="6" t="s">
        <v>57</v>
      </c>
      <c r="Z1780" s="6" t="s">
        <v>58</v>
      </c>
      <c r="AA1780" s="11">
        <v>1</v>
      </c>
      <c r="AB1780" s="11">
        <v>4</v>
      </c>
      <c r="AJ1780" s="12">
        <f t="shared" si="137"/>
        <v>6.5</v>
      </c>
      <c r="AL1780" s="13">
        <f t="shared" si="138"/>
        <v>5</v>
      </c>
      <c r="AM1780" s="14">
        <v>9.2999999999999992E-3</v>
      </c>
      <c r="AN1780" s="14">
        <v>3.07</v>
      </c>
      <c r="AO1780" s="13">
        <f t="shared" si="140"/>
        <v>2.9115681065169943</v>
      </c>
      <c r="AQ1780" s="12">
        <f t="shared" si="139"/>
        <v>0.125</v>
      </c>
      <c r="AT1780" s="23"/>
    </row>
    <row r="1781" spans="1:51" ht="12.75" customHeight="1" x14ac:dyDescent="0.2">
      <c r="A1781" s="6">
        <v>80</v>
      </c>
      <c r="B1781" s="6">
        <v>5</v>
      </c>
      <c r="C1781" s="7">
        <v>39877</v>
      </c>
      <c r="D1781" s="6" t="s">
        <v>151</v>
      </c>
      <c r="E1781" s="8" t="s">
        <v>319</v>
      </c>
      <c r="F1781" s="9" t="s">
        <v>320</v>
      </c>
      <c r="G1781" s="9" t="s">
        <v>154</v>
      </c>
      <c r="H1781" s="9" t="s">
        <v>155</v>
      </c>
      <c r="I1781" s="6" t="s">
        <v>49</v>
      </c>
      <c r="J1781" s="6">
        <v>2</v>
      </c>
      <c r="K1781" s="6">
        <v>8</v>
      </c>
      <c r="L1781" s="6" t="s">
        <v>167</v>
      </c>
      <c r="M1781" s="6" t="s">
        <v>51</v>
      </c>
      <c r="N1781" s="6"/>
      <c r="O1781" s="6"/>
      <c r="P1781" s="10">
        <v>7</v>
      </c>
      <c r="Q1781" s="10" t="str">
        <f t="shared" si="136"/>
        <v>5-10</v>
      </c>
      <c r="R1781" s="6" t="s">
        <v>159</v>
      </c>
      <c r="S1781" s="6">
        <v>6</v>
      </c>
      <c r="T1781" s="19" t="s">
        <v>85</v>
      </c>
      <c r="U1781" s="6" t="s">
        <v>54</v>
      </c>
      <c r="V1781" s="6" t="s">
        <v>86</v>
      </c>
      <c r="W1781" s="6" t="s">
        <v>56</v>
      </c>
      <c r="X1781" s="6"/>
      <c r="Y1781" s="6" t="s">
        <v>57</v>
      </c>
      <c r="Z1781" s="6" t="s">
        <v>61</v>
      </c>
      <c r="AA1781" s="30">
        <v>4</v>
      </c>
      <c r="AJ1781" s="12">
        <f t="shared" si="137"/>
        <v>2.5</v>
      </c>
      <c r="AL1781" s="13">
        <f t="shared" si="138"/>
        <v>4</v>
      </c>
      <c r="AM1781" s="14">
        <v>8.8999999999999999E-3</v>
      </c>
      <c r="AN1781" s="14">
        <v>3</v>
      </c>
      <c r="AO1781" s="13">
        <f t="shared" si="140"/>
        <v>0.13906250000000001</v>
      </c>
      <c r="AQ1781" s="12">
        <f t="shared" si="139"/>
        <v>0.1</v>
      </c>
      <c r="AT1781" s="23"/>
    </row>
    <row r="1782" spans="1:51" ht="12.75" customHeight="1" x14ac:dyDescent="0.2">
      <c r="A1782" s="6">
        <v>81</v>
      </c>
      <c r="B1782" s="6">
        <v>5</v>
      </c>
      <c r="C1782" s="7">
        <v>39877</v>
      </c>
      <c r="D1782" s="6" t="s">
        <v>151</v>
      </c>
      <c r="E1782" s="8" t="s">
        <v>319</v>
      </c>
      <c r="F1782" s="9" t="s">
        <v>320</v>
      </c>
      <c r="G1782" s="9" t="s">
        <v>154</v>
      </c>
      <c r="H1782" s="9" t="s">
        <v>155</v>
      </c>
      <c r="I1782" s="6" t="s">
        <v>49</v>
      </c>
      <c r="J1782" s="6">
        <v>2</v>
      </c>
      <c r="K1782" s="6">
        <v>9</v>
      </c>
      <c r="L1782" s="6" t="s">
        <v>167</v>
      </c>
      <c r="M1782" s="6" t="s">
        <v>51</v>
      </c>
      <c r="N1782" s="6"/>
      <c r="O1782" s="6"/>
      <c r="P1782" s="10">
        <v>6</v>
      </c>
      <c r="Q1782" s="10" t="str">
        <f t="shared" si="136"/>
        <v>5-10</v>
      </c>
      <c r="R1782" s="6" t="s">
        <v>159</v>
      </c>
      <c r="S1782" s="6">
        <v>1</v>
      </c>
      <c r="T1782" t="s">
        <v>161</v>
      </c>
      <c r="U1782" t="s">
        <v>162</v>
      </c>
      <c r="V1782" t="s">
        <v>163</v>
      </c>
      <c r="W1782" s="20" t="s">
        <v>56</v>
      </c>
      <c r="X1782" s="6"/>
      <c r="Y1782" s="10" t="s">
        <v>57</v>
      </c>
      <c r="Z1782" s="10" t="s">
        <v>61</v>
      </c>
      <c r="AB1782" s="11">
        <v>5</v>
      </c>
      <c r="AC1782" s="11">
        <v>5</v>
      </c>
      <c r="AJ1782" s="12">
        <f t="shared" si="137"/>
        <v>11.25</v>
      </c>
      <c r="AL1782" s="13">
        <f t="shared" si="138"/>
        <v>10</v>
      </c>
      <c r="AM1782" s="14">
        <v>1.9300000000000001E-2</v>
      </c>
      <c r="AN1782" s="14">
        <v>2.96</v>
      </c>
      <c r="AO1782" s="13">
        <f t="shared" si="140"/>
        <v>24.944153790674463</v>
      </c>
      <c r="AQ1782" s="12">
        <f t="shared" si="139"/>
        <v>0.25</v>
      </c>
      <c r="AT1782" s="23"/>
    </row>
    <row r="1783" spans="1:51" ht="12.75" customHeight="1" x14ac:dyDescent="0.2">
      <c r="A1783" s="6">
        <v>81</v>
      </c>
      <c r="B1783" s="6">
        <v>5</v>
      </c>
      <c r="C1783" s="7">
        <v>39877</v>
      </c>
      <c r="D1783" s="6" t="s">
        <v>151</v>
      </c>
      <c r="E1783" s="8" t="s">
        <v>319</v>
      </c>
      <c r="F1783" s="9" t="s">
        <v>320</v>
      </c>
      <c r="G1783" s="9" t="s">
        <v>154</v>
      </c>
      <c r="H1783" s="9" t="s">
        <v>155</v>
      </c>
      <c r="I1783" s="6" t="s">
        <v>49</v>
      </c>
      <c r="J1783" s="6">
        <v>2</v>
      </c>
      <c r="K1783" s="6">
        <v>9</v>
      </c>
      <c r="L1783" s="6" t="s">
        <v>167</v>
      </c>
      <c r="M1783" s="6" t="s">
        <v>51</v>
      </c>
      <c r="N1783" s="6"/>
      <c r="O1783" s="6"/>
      <c r="P1783" s="10">
        <v>6</v>
      </c>
      <c r="Q1783" s="10" t="str">
        <f t="shared" si="136"/>
        <v>5-10</v>
      </c>
      <c r="R1783" s="6" t="s">
        <v>159</v>
      </c>
      <c r="S1783" s="6">
        <v>2</v>
      </c>
      <c r="T1783" t="s">
        <v>53</v>
      </c>
      <c r="U1783" t="s">
        <v>54</v>
      </c>
      <c r="V1783" t="s">
        <v>55</v>
      </c>
      <c r="W1783" t="s">
        <v>56</v>
      </c>
      <c r="X1783" s="6"/>
      <c r="Y1783" s="6" t="s">
        <v>57</v>
      </c>
      <c r="Z1783" s="6" t="s">
        <v>58</v>
      </c>
      <c r="AB1783" s="11">
        <v>1</v>
      </c>
      <c r="AC1783" s="11">
        <v>1</v>
      </c>
      <c r="AD1783" s="30"/>
      <c r="AJ1783" s="12">
        <f t="shared" si="137"/>
        <v>11.25</v>
      </c>
      <c r="AL1783" s="13">
        <f t="shared" si="138"/>
        <v>2</v>
      </c>
      <c r="AM1783" s="14">
        <v>9.2999999999999992E-3</v>
      </c>
      <c r="AN1783" s="14">
        <v>3.07</v>
      </c>
      <c r="AO1783" s="13">
        <f t="shared" si="140"/>
        <v>15.686324410907433</v>
      </c>
      <c r="AQ1783" s="12">
        <f t="shared" si="139"/>
        <v>0.05</v>
      </c>
      <c r="AT1783" s="23"/>
    </row>
    <row r="1784" spans="1:51" ht="12.75" customHeight="1" x14ac:dyDescent="0.2">
      <c r="A1784" s="6">
        <v>81</v>
      </c>
      <c r="B1784" s="6">
        <v>5</v>
      </c>
      <c r="C1784" s="7">
        <v>39877</v>
      </c>
      <c r="D1784" s="6" t="s">
        <v>151</v>
      </c>
      <c r="E1784" s="8" t="s">
        <v>319</v>
      </c>
      <c r="F1784" s="9" t="s">
        <v>320</v>
      </c>
      <c r="G1784" s="9" t="s">
        <v>154</v>
      </c>
      <c r="H1784" s="9" t="s">
        <v>155</v>
      </c>
      <c r="I1784" s="6" t="s">
        <v>49</v>
      </c>
      <c r="J1784" s="6">
        <v>2</v>
      </c>
      <c r="K1784" s="6">
        <v>9</v>
      </c>
      <c r="L1784" s="6" t="s">
        <v>167</v>
      </c>
      <c r="M1784" s="6" t="s">
        <v>51</v>
      </c>
      <c r="N1784" s="6"/>
      <c r="O1784" s="6"/>
      <c r="P1784" s="10">
        <v>6</v>
      </c>
      <c r="Q1784" s="10" t="str">
        <f t="shared" si="136"/>
        <v>5-10</v>
      </c>
      <c r="R1784" s="6" t="s">
        <v>159</v>
      </c>
      <c r="S1784" s="6">
        <v>3</v>
      </c>
      <c r="T1784" t="s">
        <v>62</v>
      </c>
      <c r="U1784" t="s">
        <v>54</v>
      </c>
      <c r="V1784" t="s">
        <v>63</v>
      </c>
      <c r="W1784" t="s">
        <v>56</v>
      </c>
      <c r="X1784" s="6"/>
      <c r="Y1784" s="6" t="s">
        <v>57</v>
      </c>
      <c r="Z1784" s="6" t="s">
        <v>64</v>
      </c>
      <c r="AA1784" s="11">
        <v>1</v>
      </c>
      <c r="AJ1784" s="12">
        <f t="shared" si="137"/>
        <v>2.5</v>
      </c>
      <c r="AK1784">
        <f>AJ1784/1.08687</f>
        <v>2.300183094574328</v>
      </c>
      <c r="AL1784" s="13">
        <f t="shared" si="138"/>
        <v>1</v>
      </c>
      <c r="AM1784" s="14">
        <v>1.21E-2</v>
      </c>
      <c r="AN1784" s="14">
        <v>3.161</v>
      </c>
      <c r="AO1784" s="13">
        <f t="shared" si="140"/>
        <v>0.2191158216629254</v>
      </c>
      <c r="AQ1784" s="12">
        <f t="shared" si="139"/>
        <v>2.5000000000000001E-2</v>
      </c>
      <c r="AT1784" s="23"/>
    </row>
    <row r="1785" spans="1:51" ht="12.75" customHeight="1" x14ac:dyDescent="0.2">
      <c r="A1785" s="6">
        <v>81</v>
      </c>
      <c r="B1785" s="6">
        <v>5</v>
      </c>
      <c r="C1785" s="7">
        <v>39877</v>
      </c>
      <c r="D1785" s="6" t="s">
        <v>151</v>
      </c>
      <c r="E1785" s="8" t="s">
        <v>319</v>
      </c>
      <c r="F1785" s="9" t="s">
        <v>320</v>
      </c>
      <c r="G1785" s="9" t="s">
        <v>154</v>
      </c>
      <c r="H1785" s="9" t="s">
        <v>155</v>
      </c>
      <c r="I1785" s="6" t="s">
        <v>49</v>
      </c>
      <c r="J1785" s="6">
        <v>2</v>
      </c>
      <c r="K1785" s="6">
        <v>9</v>
      </c>
      <c r="L1785" s="6" t="s">
        <v>167</v>
      </c>
      <c r="M1785" s="6" t="s">
        <v>51</v>
      </c>
      <c r="N1785" s="6"/>
      <c r="O1785" s="6"/>
      <c r="P1785" s="10">
        <v>6</v>
      </c>
      <c r="Q1785" s="10" t="str">
        <f t="shared" si="136"/>
        <v>5-10</v>
      </c>
      <c r="R1785" s="6" t="s">
        <v>159</v>
      </c>
      <c r="S1785" s="6">
        <v>4</v>
      </c>
      <c r="T1785" s="20" t="s">
        <v>178</v>
      </c>
      <c r="U1785" s="16" t="s">
        <v>75</v>
      </c>
      <c r="V1785" t="s">
        <v>163</v>
      </c>
      <c r="W1785" t="s">
        <v>56</v>
      </c>
      <c r="X1785" s="10"/>
      <c r="Y1785" s="6" t="s">
        <v>57</v>
      </c>
      <c r="Z1785" s="6" t="s">
        <v>61</v>
      </c>
      <c r="AA1785" s="11">
        <v>1</v>
      </c>
      <c r="AJ1785" s="12">
        <f t="shared" si="137"/>
        <v>2.5</v>
      </c>
      <c r="AL1785" s="13">
        <f t="shared" si="138"/>
        <v>1</v>
      </c>
      <c r="AM1785" s="14">
        <v>2.46E-2</v>
      </c>
      <c r="AN1785" s="14">
        <v>2.85</v>
      </c>
      <c r="AO1785" s="13">
        <f t="shared" si="140"/>
        <v>0.33501490681144003</v>
      </c>
      <c r="AP1785" s="13">
        <f>AO1785*AL1785</f>
        <v>0.33501490681144003</v>
      </c>
      <c r="AQ1785" s="12">
        <f t="shared" si="139"/>
        <v>2.5000000000000001E-2</v>
      </c>
      <c r="AT1785" s="23"/>
    </row>
    <row r="1786" spans="1:51" s="22" customFormat="1" ht="12.75" customHeight="1" x14ac:dyDescent="0.2">
      <c r="A1786" s="6">
        <v>81</v>
      </c>
      <c r="B1786" s="6">
        <v>5</v>
      </c>
      <c r="C1786" s="7">
        <v>39877</v>
      </c>
      <c r="D1786" s="6" t="s">
        <v>151</v>
      </c>
      <c r="E1786" s="8" t="s">
        <v>319</v>
      </c>
      <c r="F1786" s="9" t="s">
        <v>320</v>
      </c>
      <c r="G1786" s="9" t="s">
        <v>154</v>
      </c>
      <c r="H1786" s="9" t="s">
        <v>155</v>
      </c>
      <c r="I1786" s="6" t="s">
        <v>49</v>
      </c>
      <c r="J1786" s="6">
        <v>2</v>
      </c>
      <c r="K1786" s="6">
        <v>9</v>
      </c>
      <c r="L1786" s="6" t="s">
        <v>167</v>
      </c>
      <c r="M1786" s="6" t="s">
        <v>51</v>
      </c>
      <c r="N1786" s="6"/>
      <c r="O1786" s="6"/>
      <c r="P1786" s="10">
        <v>6</v>
      </c>
      <c r="Q1786" s="10" t="str">
        <f t="shared" si="136"/>
        <v>5-10</v>
      </c>
      <c r="R1786" s="6" t="s">
        <v>159</v>
      </c>
      <c r="S1786" s="6">
        <v>5</v>
      </c>
      <c r="T1786" t="s">
        <v>164</v>
      </c>
      <c r="U1786" t="s">
        <v>162</v>
      </c>
      <c r="V1786" t="s">
        <v>163</v>
      </c>
      <c r="W1786" t="s">
        <v>56</v>
      </c>
      <c r="X1786" s="10"/>
      <c r="Y1786" s="10" t="s">
        <v>57</v>
      </c>
      <c r="Z1786" s="10" t="s">
        <v>61</v>
      </c>
      <c r="AA1786" s="11">
        <v>2</v>
      </c>
      <c r="AB1786" s="11">
        <v>1</v>
      </c>
      <c r="AC1786" s="11"/>
      <c r="AD1786" s="11"/>
      <c r="AE1786" s="11"/>
      <c r="AF1786" s="11"/>
      <c r="AG1786" s="11"/>
      <c r="AH1786" s="11"/>
      <c r="AI1786" s="11"/>
      <c r="AJ1786" s="12">
        <f t="shared" si="137"/>
        <v>4.166666666666667</v>
      </c>
      <c r="AK1786" s="12"/>
      <c r="AL1786" s="13">
        <f t="shared" si="138"/>
        <v>3</v>
      </c>
      <c r="AM1786" s="14">
        <v>1.5599999999999999E-2</v>
      </c>
      <c r="AN1786" s="14">
        <v>3.13</v>
      </c>
      <c r="AO1786" s="13">
        <f t="shared" si="140"/>
        <v>1.3585117898514787</v>
      </c>
      <c r="AP1786" s="13"/>
      <c r="AQ1786" s="12">
        <f t="shared" si="139"/>
        <v>7.4999999999999997E-2</v>
      </c>
      <c r="AR1786" s="12"/>
      <c r="AS1786" s="12"/>
      <c r="AT1786" s="23"/>
      <c r="AU1786" s="12"/>
      <c r="AV1786" s="12"/>
      <c r="AW1786" s="12"/>
      <c r="AX1786" s="12"/>
      <c r="AY1786" s="12"/>
    </row>
    <row r="1787" spans="1:51" ht="12.75" customHeight="1" x14ac:dyDescent="0.2">
      <c r="A1787" s="6">
        <v>81</v>
      </c>
      <c r="B1787" s="6">
        <v>5</v>
      </c>
      <c r="C1787" s="7">
        <v>39877</v>
      </c>
      <c r="D1787" s="6" t="s">
        <v>151</v>
      </c>
      <c r="E1787" s="8" t="s">
        <v>319</v>
      </c>
      <c r="F1787" s="9" t="s">
        <v>320</v>
      </c>
      <c r="G1787" s="9" t="s">
        <v>154</v>
      </c>
      <c r="H1787" s="9" t="s">
        <v>155</v>
      </c>
      <c r="I1787" s="6" t="s">
        <v>49</v>
      </c>
      <c r="J1787" s="6">
        <v>2</v>
      </c>
      <c r="K1787" s="6">
        <v>9</v>
      </c>
      <c r="L1787" s="6" t="s">
        <v>167</v>
      </c>
      <c r="M1787" s="6" t="s">
        <v>51</v>
      </c>
      <c r="N1787" s="6"/>
      <c r="O1787" s="6"/>
      <c r="P1787" s="10">
        <v>6</v>
      </c>
      <c r="Q1787" s="10" t="str">
        <f t="shared" si="136"/>
        <v>5-10</v>
      </c>
      <c r="R1787" s="6" t="s">
        <v>159</v>
      </c>
      <c r="S1787" s="6">
        <v>6</v>
      </c>
      <c r="T1787" t="s">
        <v>118</v>
      </c>
      <c r="U1787" t="s">
        <v>66</v>
      </c>
      <c r="V1787" t="s">
        <v>119</v>
      </c>
      <c r="W1787" t="s">
        <v>56</v>
      </c>
      <c r="X1787" s="10"/>
      <c r="Y1787" s="6" t="s">
        <v>57</v>
      </c>
      <c r="Z1787" s="6" t="s">
        <v>61</v>
      </c>
      <c r="AC1787" s="11">
        <v>1</v>
      </c>
      <c r="AE1787" s="30"/>
      <c r="AJ1787" s="12">
        <f t="shared" si="137"/>
        <v>15</v>
      </c>
      <c r="AK1787" s="24">
        <f>AJ1787/1.1</f>
        <v>13.636363636363635</v>
      </c>
      <c r="AL1787" s="13">
        <f t="shared" si="138"/>
        <v>1</v>
      </c>
      <c r="AM1787" s="14">
        <v>2.3599999999999999E-2</v>
      </c>
      <c r="AN1787" s="14">
        <v>2.9750000000000001</v>
      </c>
      <c r="AO1787" s="13">
        <f t="shared" si="140"/>
        <v>74.436080804008085</v>
      </c>
      <c r="AQ1787" s="12">
        <f t="shared" si="139"/>
        <v>2.5000000000000001E-2</v>
      </c>
      <c r="AT1787" s="23"/>
    </row>
    <row r="1788" spans="1:51" ht="12.75" customHeight="1" x14ac:dyDescent="0.2">
      <c r="A1788" s="6">
        <v>81</v>
      </c>
      <c r="B1788" s="6">
        <v>5</v>
      </c>
      <c r="C1788" s="7">
        <v>39877</v>
      </c>
      <c r="D1788" s="6" t="s">
        <v>151</v>
      </c>
      <c r="E1788" s="8" t="s">
        <v>319</v>
      </c>
      <c r="F1788" s="9" t="s">
        <v>320</v>
      </c>
      <c r="G1788" s="9" t="s">
        <v>154</v>
      </c>
      <c r="H1788" s="9" t="s">
        <v>155</v>
      </c>
      <c r="I1788" s="6" t="s">
        <v>49</v>
      </c>
      <c r="J1788" s="6">
        <v>2</v>
      </c>
      <c r="K1788" s="6">
        <v>9</v>
      </c>
      <c r="L1788" s="6" t="s">
        <v>167</v>
      </c>
      <c r="M1788" s="6" t="s">
        <v>51</v>
      </c>
      <c r="N1788" s="6"/>
      <c r="O1788" s="6"/>
      <c r="P1788" s="10">
        <v>6</v>
      </c>
      <c r="Q1788" s="10" t="str">
        <f t="shared" si="136"/>
        <v>5-10</v>
      </c>
      <c r="R1788" s="6" t="s">
        <v>159</v>
      </c>
      <c r="S1788" s="6">
        <v>7</v>
      </c>
      <c r="T1788" s="19" t="s">
        <v>85</v>
      </c>
      <c r="U1788" s="6" t="s">
        <v>54</v>
      </c>
      <c r="V1788" s="6" t="s">
        <v>86</v>
      </c>
      <c r="W1788" s="6" t="s">
        <v>56</v>
      </c>
      <c r="X1788" s="10"/>
      <c r="Y1788" s="6" t="s">
        <v>57</v>
      </c>
      <c r="Z1788" s="6" t="s">
        <v>61</v>
      </c>
      <c r="AA1788" s="11">
        <v>3</v>
      </c>
      <c r="AJ1788" s="12">
        <f t="shared" si="137"/>
        <v>2.5</v>
      </c>
      <c r="AL1788" s="13">
        <f t="shared" si="138"/>
        <v>3</v>
      </c>
      <c r="AM1788" s="14">
        <v>8.8999999999999999E-3</v>
      </c>
      <c r="AN1788" s="14">
        <v>3</v>
      </c>
      <c r="AO1788" s="13">
        <f t="shared" si="140"/>
        <v>0.13906250000000001</v>
      </c>
      <c r="AQ1788" s="12">
        <f t="shared" si="139"/>
        <v>7.4999999999999997E-2</v>
      </c>
      <c r="AT1788" s="23"/>
    </row>
    <row r="1789" spans="1:51" ht="12.75" customHeight="1" x14ac:dyDescent="0.2">
      <c r="A1789" s="6">
        <v>81</v>
      </c>
      <c r="B1789" s="6">
        <v>5</v>
      </c>
      <c r="C1789" s="7">
        <v>39877</v>
      </c>
      <c r="D1789" s="6" t="s">
        <v>151</v>
      </c>
      <c r="E1789" s="8" t="s">
        <v>319</v>
      </c>
      <c r="F1789" s="9" t="s">
        <v>320</v>
      </c>
      <c r="G1789" s="9" t="s">
        <v>154</v>
      </c>
      <c r="H1789" s="9" t="s">
        <v>155</v>
      </c>
      <c r="I1789" s="6" t="s">
        <v>49</v>
      </c>
      <c r="J1789" s="6">
        <v>2</v>
      </c>
      <c r="K1789" s="6">
        <v>9</v>
      </c>
      <c r="L1789" s="6" t="s">
        <v>167</v>
      </c>
      <c r="M1789" s="6" t="s">
        <v>51</v>
      </c>
      <c r="N1789" s="6"/>
      <c r="O1789" s="6"/>
      <c r="P1789" s="10">
        <v>6</v>
      </c>
      <c r="Q1789" s="10" t="str">
        <f t="shared" si="136"/>
        <v>5-10</v>
      </c>
      <c r="R1789" s="6" t="s">
        <v>159</v>
      </c>
      <c r="S1789" s="6">
        <v>8</v>
      </c>
      <c r="T1789" t="s">
        <v>169</v>
      </c>
      <c r="U1789" s="6" t="s">
        <v>54</v>
      </c>
      <c r="V1789" s="6" t="s">
        <v>86</v>
      </c>
      <c r="W1789" s="6" t="s">
        <v>56</v>
      </c>
      <c r="X1789" s="10"/>
      <c r="Y1789" s="6" t="s">
        <v>57</v>
      </c>
      <c r="Z1789" s="6" t="s">
        <v>61</v>
      </c>
      <c r="AA1789" s="11">
        <v>1</v>
      </c>
      <c r="AE1789" s="30"/>
      <c r="AJ1789" s="12">
        <f t="shared" si="137"/>
        <v>2.5</v>
      </c>
      <c r="AL1789" s="13">
        <f t="shared" si="138"/>
        <v>1</v>
      </c>
      <c r="AM1789" s="14">
        <v>1.2200000000000001E-2</v>
      </c>
      <c r="AN1789" s="14">
        <v>2.95</v>
      </c>
      <c r="AO1789" s="13">
        <f t="shared" si="140"/>
        <v>0.18208864169091182</v>
      </c>
      <c r="AQ1789" s="12">
        <f t="shared" si="139"/>
        <v>2.5000000000000001E-2</v>
      </c>
      <c r="AS1789" s="17"/>
      <c r="AT1789" s="23"/>
    </row>
    <row r="1790" spans="1:51" ht="12.75" customHeight="1" x14ac:dyDescent="0.2">
      <c r="A1790" s="6">
        <v>82</v>
      </c>
      <c r="B1790" s="6">
        <v>5</v>
      </c>
      <c r="C1790" s="7">
        <v>39877</v>
      </c>
      <c r="D1790" s="6" t="s">
        <v>151</v>
      </c>
      <c r="E1790" s="8" t="s">
        <v>319</v>
      </c>
      <c r="F1790" s="9" t="s">
        <v>320</v>
      </c>
      <c r="G1790" s="9" t="s">
        <v>154</v>
      </c>
      <c r="H1790" s="9" t="s">
        <v>155</v>
      </c>
      <c r="I1790" s="6" t="s">
        <v>49</v>
      </c>
      <c r="J1790" s="6">
        <v>2</v>
      </c>
      <c r="K1790" s="6">
        <v>10</v>
      </c>
      <c r="L1790" s="6" t="s">
        <v>167</v>
      </c>
      <c r="M1790" s="6" t="s">
        <v>51</v>
      </c>
      <c r="N1790" s="6"/>
      <c r="O1790" s="6"/>
      <c r="P1790" s="10">
        <v>6</v>
      </c>
      <c r="Q1790" s="10" t="str">
        <f t="shared" si="136"/>
        <v>5-10</v>
      </c>
      <c r="R1790" s="6" t="s">
        <v>159</v>
      </c>
      <c r="S1790" s="6">
        <v>1</v>
      </c>
      <c r="T1790" t="s">
        <v>62</v>
      </c>
      <c r="U1790" t="s">
        <v>54</v>
      </c>
      <c r="V1790" t="s">
        <v>63</v>
      </c>
      <c r="W1790" t="s">
        <v>56</v>
      </c>
      <c r="X1790" s="6"/>
      <c r="Y1790" s="6" t="s">
        <v>57</v>
      </c>
      <c r="Z1790" s="6" t="s">
        <v>64</v>
      </c>
      <c r="AA1790" s="11">
        <v>11</v>
      </c>
      <c r="AB1790" s="11">
        <v>2</v>
      </c>
      <c r="AC1790" s="11">
        <v>1</v>
      </c>
      <c r="AJ1790" s="12">
        <f t="shared" si="137"/>
        <v>4.1071428571428568</v>
      </c>
      <c r="AK1790">
        <f>AJ1790/1.08687</f>
        <v>3.7788722268006816</v>
      </c>
      <c r="AL1790" s="13">
        <f t="shared" si="138"/>
        <v>14</v>
      </c>
      <c r="AM1790" s="14">
        <v>1.21E-2</v>
      </c>
      <c r="AN1790" s="14">
        <v>3.161</v>
      </c>
      <c r="AO1790" s="13">
        <f t="shared" si="140"/>
        <v>1.0524093711680123</v>
      </c>
      <c r="AQ1790" s="12">
        <f t="shared" si="139"/>
        <v>0.35</v>
      </c>
      <c r="AT1790" s="23"/>
    </row>
    <row r="1791" spans="1:51" ht="12.75" customHeight="1" x14ac:dyDescent="0.2">
      <c r="A1791" s="6">
        <v>82</v>
      </c>
      <c r="B1791" s="6">
        <v>5</v>
      </c>
      <c r="C1791" s="7">
        <v>39877</v>
      </c>
      <c r="D1791" s="6" t="s">
        <v>151</v>
      </c>
      <c r="E1791" s="8" t="s">
        <v>319</v>
      </c>
      <c r="F1791" s="9" t="s">
        <v>320</v>
      </c>
      <c r="G1791" s="9" t="s">
        <v>154</v>
      </c>
      <c r="H1791" s="9" t="s">
        <v>155</v>
      </c>
      <c r="I1791" s="6" t="s">
        <v>49</v>
      </c>
      <c r="J1791" s="6">
        <v>2</v>
      </c>
      <c r="K1791" s="6">
        <v>10</v>
      </c>
      <c r="L1791" s="6" t="s">
        <v>167</v>
      </c>
      <c r="M1791" s="6" t="s">
        <v>51</v>
      </c>
      <c r="N1791" s="6"/>
      <c r="O1791" s="6"/>
      <c r="P1791" s="10">
        <v>6</v>
      </c>
      <c r="Q1791" s="10" t="str">
        <f t="shared" si="136"/>
        <v>5-10</v>
      </c>
      <c r="R1791" s="6" t="s">
        <v>159</v>
      </c>
      <c r="S1791" s="6">
        <v>2</v>
      </c>
      <c r="T1791" t="s">
        <v>90</v>
      </c>
      <c r="U1791" t="s">
        <v>66</v>
      </c>
      <c r="V1791" t="s">
        <v>67</v>
      </c>
      <c r="W1791" t="s">
        <v>56</v>
      </c>
      <c r="X1791" s="6"/>
      <c r="Y1791" s="10" t="s">
        <v>57</v>
      </c>
      <c r="Z1791" s="10" t="s">
        <v>58</v>
      </c>
      <c r="AC1791" s="11">
        <v>1</v>
      </c>
      <c r="AD1791" s="11">
        <v>2</v>
      </c>
      <c r="AJ1791" s="12">
        <f t="shared" si="137"/>
        <v>21.666666666666668</v>
      </c>
      <c r="AL1791" s="13">
        <f t="shared" si="138"/>
        <v>3</v>
      </c>
      <c r="AM1791" s="14">
        <v>1.6199999999999999E-2</v>
      </c>
      <c r="AN1791" s="14">
        <v>3.0251999999999999</v>
      </c>
      <c r="AO1791" s="13">
        <f t="shared" si="140"/>
        <v>178.05463412170596</v>
      </c>
      <c r="AQ1791" s="12">
        <f t="shared" si="139"/>
        <v>7.4999999999999997E-2</v>
      </c>
      <c r="AT1791" s="23"/>
    </row>
    <row r="1792" spans="1:51" ht="12.75" customHeight="1" x14ac:dyDescent="0.2">
      <c r="A1792" s="6">
        <v>82</v>
      </c>
      <c r="B1792" s="6">
        <v>5</v>
      </c>
      <c r="C1792" s="7">
        <v>39877</v>
      </c>
      <c r="D1792" s="6" t="s">
        <v>151</v>
      </c>
      <c r="E1792" s="8" t="s">
        <v>319</v>
      </c>
      <c r="F1792" s="9" t="s">
        <v>320</v>
      </c>
      <c r="G1792" s="9" t="s">
        <v>154</v>
      </c>
      <c r="H1792" s="9" t="s">
        <v>155</v>
      </c>
      <c r="I1792" s="6" t="s">
        <v>49</v>
      </c>
      <c r="J1792" s="6">
        <v>2</v>
      </c>
      <c r="K1792" s="6">
        <v>10</v>
      </c>
      <c r="L1792" s="6" t="s">
        <v>167</v>
      </c>
      <c r="M1792" s="6" t="s">
        <v>51</v>
      </c>
      <c r="N1792" s="6"/>
      <c r="O1792" s="6"/>
      <c r="P1792" s="10">
        <v>6</v>
      </c>
      <c r="Q1792" s="10" t="str">
        <f t="shared" si="136"/>
        <v>5-10</v>
      </c>
      <c r="R1792" s="6" t="s">
        <v>159</v>
      </c>
      <c r="S1792" s="6">
        <v>3</v>
      </c>
      <c r="T1792" t="s">
        <v>161</v>
      </c>
      <c r="U1792" t="s">
        <v>162</v>
      </c>
      <c r="V1792" t="s">
        <v>163</v>
      </c>
      <c r="W1792" s="20" t="s">
        <v>56</v>
      </c>
      <c r="X1792" s="6"/>
      <c r="Y1792" s="10" t="s">
        <v>57</v>
      </c>
      <c r="Z1792" s="10" t="s">
        <v>61</v>
      </c>
      <c r="AB1792" s="11">
        <v>5</v>
      </c>
      <c r="AC1792" s="11">
        <v>3</v>
      </c>
      <c r="AJ1792" s="12">
        <f t="shared" si="137"/>
        <v>10.3125</v>
      </c>
      <c r="AL1792" s="13">
        <f t="shared" si="138"/>
        <v>8</v>
      </c>
      <c r="AM1792" s="14">
        <v>1.9300000000000001E-2</v>
      </c>
      <c r="AN1792" s="14">
        <v>2.96</v>
      </c>
      <c r="AO1792" s="13">
        <f t="shared" si="140"/>
        <v>19.280337647085108</v>
      </c>
      <c r="AQ1792" s="12">
        <f t="shared" si="139"/>
        <v>0.2</v>
      </c>
      <c r="AT1792" s="23"/>
    </row>
    <row r="1793" spans="1:46" ht="12.75" customHeight="1" x14ac:dyDescent="0.2">
      <c r="A1793" s="6">
        <v>82</v>
      </c>
      <c r="B1793" s="6">
        <v>5</v>
      </c>
      <c r="C1793" s="7">
        <v>39877</v>
      </c>
      <c r="D1793" s="6" t="s">
        <v>151</v>
      </c>
      <c r="E1793" s="8" t="s">
        <v>319</v>
      </c>
      <c r="F1793" s="9" t="s">
        <v>320</v>
      </c>
      <c r="G1793" s="9" t="s">
        <v>154</v>
      </c>
      <c r="H1793" s="9" t="s">
        <v>155</v>
      </c>
      <c r="I1793" s="6" t="s">
        <v>49</v>
      </c>
      <c r="J1793" s="6">
        <v>2</v>
      </c>
      <c r="K1793" s="6">
        <v>10</v>
      </c>
      <c r="L1793" s="6" t="s">
        <v>167</v>
      </c>
      <c r="M1793" s="6" t="s">
        <v>51</v>
      </c>
      <c r="N1793" s="6"/>
      <c r="O1793" s="6"/>
      <c r="P1793" s="10">
        <v>6</v>
      </c>
      <c r="Q1793" s="10" t="str">
        <f t="shared" si="136"/>
        <v>5-10</v>
      </c>
      <c r="R1793" s="6" t="s">
        <v>159</v>
      </c>
      <c r="S1793" s="6">
        <v>4</v>
      </c>
      <c r="T1793" t="s">
        <v>53</v>
      </c>
      <c r="U1793" t="s">
        <v>54</v>
      </c>
      <c r="V1793" t="s">
        <v>55</v>
      </c>
      <c r="W1793" t="s">
        <v>56</v>
      </c>
      <c r="X1793" s="6"/>
      <c r="Y1793" s="6" t="s">
        <v>57</v>
      </c>
      <c r="Z1793" s="6" t="s">
        <v>58</v>
      </c>
      <c r="AA1793" s="11">
        <v>1</v>
      </c>
      <c r="AB1793" s="11">
        <v>3</v>
      </c>
      <c r="AC1793" s="11">
        <v>1</v>
      </c>
      <c r="AJ1793" s="12">
        <f t="shared" si="137"/>
        <v>8</v>
      </c>
      <c r="AL1793" s="13">
        <f t="shared" si="138"/>
        <v>5</v>
      </c>
      <c r="AM1793" s="14">
        <v>9.2999999999999992E-3</v>
      </c>
      <c r="AN1793" s="14">
        <v>3.07</v>
      </c>
      <c r="AO1793" s="13">
        <f t="shared" si="140"/>
        <v>5.5076864564834125</v>
      </c>
      <c r="AQ1793" s="12">
        <f t="shared" si="139"/>
        <v>0.125</v>
      </c>
      <c r="AT1793" s="23"/>
    </row>
    <row r="1794" spans="1:46" ht="12.75" customHeight="1" x14ac:dyDescent="0.2">
      <c r="A1794" s="6">
        <v>82</v>
      </c>
      <c r="B1794" s="6">
        <v>5</v>
      </c>
      <c r="C1794" s="7">
        <v>39877</v>
      </c>
      <c r="D1794" s="6" t="s">
        <v>151</v>
      </c>
      <c r="E1794" s="8" t="s">
        <v>319</v>
      </c>
      <c r="F1794" s="9" t="s">
        <v>320</v>
      </c>
      <c r="G1794" s="9" t="s">
        <v>154</v>
      </c>
      <c r="H1794" s="9" t="s">
        <v>155</v>
      </c>
      <c r="I1794" s="6" t="s">
        <v>49</v>
      </c>
      <c r="J1794" s="6">
        <v>2</v>
      </c>
      <c r="K1794" s="6">
        <v>10</v>
      </c>
      <c r="L1794" s="6" t="s">
        <v>167</v>
      </c>
      <c r="M1794" s="6" t="s">
        <v>51</v>
      </c>
      <c r="N1794" s="6"/>
      <c r="O1794" s="6"/>
      <c r="P1794" s="10">
        <v>6</v>
      </c>
      <c r="Q1794" s="10" t="str">
        <f t="shared" ref="Q1794:Q1857" si="141">IF(P1794&lt;=5,"0-5",IF(P1794&lt;=10,"5-10",IF(P1794&lt;=15,"10-15",IF(P1794&lt;=20,"15-20",IF(P1794&lt;=25,"20-25",IF(P1794&lt;=30,"25-30",IF(P1794&lt;=35,"30-35","35-40")))))))</f>
        <v>5-10</v>
      </c>
      <c r="R1794" s="6" t="s">
        <v>159</v>
      </c>
      <c r="S1794" s="6">
        <v>5</v>
      </c>
      <c r="T1794" t="s">
        <v>118</v>
      </c>
      <c r="U1794" t="s">
        <v>66</v>
      </c>
      <c r="V1794" t="s">
        <v>119</v>
      </c>
      <c r="W1794" t="s">
        <v>56</v>
      </c>
      <c r="X1794" s="6"/>
      <c r="Y1794" s="6" t="s">
        <v>57</v>
      </c>
      <c r="Z1794" s="6" t="s">
        <v>61</v>
      </c>
      <c r="AB1794" s="11">
        <v>1</v>
      </c>
      <c r="AC1794" s="11">
        <v>3</v>
      </c>
      <c r="AJ1794" s="12">
        <f t="shared" ref="AJ1794:AJ1857" si="142">((AA1794*2.5)+(AB1794*7.5)+(AC1794*15)+(AD1794*25)+(AE1794*35)+(AF1794*45)+(AG1794*45)+(AH1794*65)+(AI1794*80))/SUM(AA1794:AI1794)</f>
        <v>13.125</v>
      </c>
      <c r="AL1794" s="13">
        <f t="shared" si="138"/>
        <v>4</v>
      </c>
      <c r="AM1794" s="14">
        <v>2.5999999999999999E-2</v>
      </c>
      <c r="AN1794" s="14">
        <v>2.87</v>
      </c>
      <c r="AO1794" s="13">
        <f t="shared" si="140"/>
        <v>42.064755955038109</v>
      </c>
      <c r="AQ1794" s="12">
        <f t="shared" si="139"/>
        <v>0.1</v>
      </c>
      <c r="AT1794" s="23"/>
    </row>
    <row r="1795" spans="1:46" ht="12.75" customHeight="1" x14ac:dyDescent="0.2">
      <c r="A1795" s="6">
        <v>82</v>
      </c>
      <c r="B1795" s="6">
        <v>5</v>
      </c>
      <c r="C1795" s="7">
        <v>39877</v>
      </c>
      <c r="D1795" s="6" t="s">
        <v>151</v>
      </c>
      <c r="E1795" s="8" t="s">
        <v>319</v>
      </c>
      <c r="F1795" s="9" t="s">
        <v>320</v>
      </c>
      <c r="G1795" s="9" t="s">
        <v>154</v>
      </c>
      <c r="H1795" s="9" t="s">
        <v>155</v>
      </c>
      <c r="I1795" s="6" t="s">
        <v>49</v>
      </c>
      <c r="J1795" s="6">
        <v>2</v>
      </c>
      <c r="K1795" s="6">
        <v>10</v>
      </c>
      <c r="L1795" s="6" t="s">
        <v>167</v>
      </c>
      <c r="M1795" s="6" t="s">
        <v>51</v>
      </c>
      <c r="N1795" s="6"/>
      <c r="O1795" s="6"/>
      <c r="P1795" s="10">
        <v>6</v>
      </c>
      <c r="Q1795" s="10" t="str">
        <f t="shared" si="141"/>
        <v>5-10</v>
      </c>
      <c r="R1795" s="6" t="s">
        <v>159</v>
      </c>
      <c r="S1795" s="6">
        <v>6</v>
      </c>
      <c r="T1795" t="s">
        <v>59</v>
      </c>
      <c r="U1795" t="s">
        <v>54</v>
      </c>
      <c r="V1795" t="s">
        <v>60</v>
      </c>
      <c r="W1795" t="s">
        <v>56</v>
      </c>
      <c r="X1795" s="6"/>
      <c r="Y1795" s="10" t="s">
        <v>57</v>
      </c>
      <c r="Z1795" s="10" t="s">
        <v>61</v>
      </c>
      <c r="AC1795" s="11">
        <v>1</v>
      </c>
      <c r="AJ1795" s="12">
        <f t="shared" si="142"/>
        <v>15</v>
      </c>
      <c r="AL1795" s="13">
        <f t="shared" si="138"/>
        <v>1</v>
      </c>
      <c r="AM1795" s="14">
        <v>8.6999999999999994E-3</v>
      </c>
      <c r="AN1795" s="14">
        <v>3.202</v>
      </c>
      <c r="AO1795" s="13">
        <f t="shared" si="140"/>
        <v>50.74151899752669</v>
      </c>
      <c r="AQ1795" s="12">
        <f t="shared" si="139"/>
        <v>2.5000000000000001E-2</v>
      </c>
      <c r="AS1795" s="22"/>
      <c r="AT1795" s="23"/>
    </row>
    <row r="1796" spans="1:46" ht="12.75" customHeight="1" x14ac:dyDescent="0.2">
      <c r="A1796" s="6">
        <v>82</v>
      </c>
      <c r="B1796" s="6">
        <v>5</v>
      </c>
      <c r="C1796" s="7">
        <v>39877</v>
      </c>
      <c r="D1796" s="6" t="s">
        <v>151</v>
      </c>
      <c r="E1796" s="8" t="s">
        <v>319</v>
      </c>
      <c r="F1796" s="9" t="s">
        <v>320</v>
      </c>
      <c r="G1796" s="9" t="s">
        <v>154</v>
      </c>
      <c r="H1796" s="9" t="s">
        <v>155</v>
      </c>
      <c r="I1796" s="6" t="s">
        <v>49</v>
      </c>
      <c r="J1796" s="6">
        <v>2</v>
      </c>
      <c r="K1796" s="6">
        <v>10</v>
      </c>
      <c r="L1796" s="6" t="s">
        <v>167</v>
      </c>
      <c r="M1796" s="6" t="s">
        <v>51</v>
      </c>
      <c r="N1796" s="6"/>
      <c r="O1796" s="6"/>
      <c r="P1796" s="10">
        <v>6</v>
      </c>
      <c r="Q1796" s="10" t="str">
        <f t="shared" si="141"/>
        <v>5-10</v>
      </c>
      <c r="R1796" s="6" t="s">
        <v>159</v>
      </c>
      <c r="S1796" s="6">
        <v>7</v>
      </c>
      <c r="T1796" s="16" t="s">
        <v>160</v>
      </c>
      <c r="U1796" t="s">
        <v>54</v>
      </c>
      <c r="V1796" s="16" t="s">
        <v>63</v>
      </c>
      <c r="W1796" s="16" t="s">
        <v>56</v>
      </c>
      <c r="X1796" s="6"/>
      <c r="Y1796" s="6" t="s">
        <v>57</v>
      </c>
      <c r="Z1796" s="6" t="s">
        <v>58</v>
      </c>
      <c r="AA1796" s="11">
        <v>1</v>
      </c>
      <c r="AJ1796" s="12">
        <f t="shared" si="142"/>
        <v>2.5</v>
      </c>
      <c r="AK1796" s="14">
        <f>AJ1796/1.11359</f>
        <v>2.2449914241327598</v>
      </c>
      <c r="AL1796" s="13">
        <f t="shared" si="138"/>
        <v>1</v>
      </c>
      <c r="AM1796" s="14">
        <v>1.4800000000000001E-2</v>
      </c>
      <c r="AN1796" s="14">
        <v>3.1669999999999998</v>
      </c>
      <c r="AO1796" s="13">
        <f t="shared" si="140"/>
        <v>0.26948693987927341</v>
      </c>
      <c r="AQ1796" s="12">
        <f t="shared" si="139"/>
        <v>2.5000000000000001E-2</v>
      </c>
      <c r="AT1796" s="23"/>
    </row>
    <row r="1797" spans="1:46" ht="12.75" customHeight="1" x14ac:dyDescent="0.2">
      <c r="A1797" s="6">
        <v>82</v>
      </c>
      <c r="B1797" s="6">
        <v>5</v>
      </c>
      <c r="C1797" s="7">
        <v>39877</v>
      </c>
      <c r="D1797" s="6" t="s">
        <v>151</v>
      </c>
      <c r="E1797" s="8" t="s">
        <v>319</v>
      </c>
      <c r="F1797" s="9" t="s">
        <v>320</v>
      </c>
      <c r="G1797" s="9" t="s">
        <v>154</v>
      </c>
      <c r="H1797" s="9" t="s">
        <v>155</v>
      </c>
      <c r="I1797" s="6" t="s">
        <v>49</v>
      </c>
      <c r="J1797" s="6">
        <v>2</v>
      </c>
      <c r="K1797" s="6">
        <v>10</v>
      </c>
      <c r="L1797" s="6" t="s">
        <v>167</v>
      </c>
      <c r="M1797" s="6" t="s">
        <v>51</v>
      </c>
      <c r="N1797" s="6"/>
      <c r="O1797" s="6"/>
      <c r="P1797" s="10">
        <v>6</v>
      </c>
      <c r="Q1797" s="10" t="str">
        <f t="shared" si="141"/>
        <v>5-10</v>
      </c>
      <c r="R1797" s="6" t="s">
        <v>159</v>
      </c>
      <c r="S1797" s="6">
        <v>8</v>
      </c>
      <c r="T1797" s="19" t="s">
        <v>93</v>
      </c>
      <c r="U1797" s="6" t="s">
        <v>54</v>
      </c>
      <c r="V1797" s="6" t="s">
        <v>94</v>
      </c>
      <c r="W1797" s="6" t="s">
        <v>95</v>
      </c>
      <c r="X1797" s="6"/>
      <c r="Y1797" s="6" t="s">
        <v>57</v>
      </c>
      <c r="Z1797" s="6" t="s">
        <v>58</v>
      </c>
      <c r="AA1797" s="30"/>
      <c r="AD1797" s="11">
        <v>1</v>
      </c>
      <c r="AJ1797" s="12">
        <f t="shared" si="142"/>
        <v>25</v>
      </c>
      <c r="AL1797" s="13">
        <f t="shared" si="138"/>
        <v>1</v>
      </c>
      <c r="AM1797" s="14">
        <v>7.9000000000000008E-3</v>
      </c>
      <c r="AN1797" s="14">
        <v>3.0760000000000001</v>
      </c>
      <c r="AO1797" s="13">
        <f t="shared" si="140"/>
        <v>157.64875958225977</v>
      </c>
      <c r="AQ1797" s="12">
        <f t="shared" si="139"/>
        <v>2.5000000000000001E-2</v>
      </c>
      <c r="AT1797" s="23"/>
    </row>
    <row r="1798" spans="1:46" ht="12.75" customHeight="1" x14ac:dyDescent="0.2">
      <c r="A1798" s="6">
        <v>82</v>
      </c>
      <c r="B1798" s="6">
        <v>5</v>
      </c>
      <c r="C1798" s="7">
        <v>39877</v>
      </c>
      <c r="D1798" s="6" t="s">
        <v>151</v>
      </c>
      <c r="E1798" s="8" t="s">
        <v>319</v>
      </c>
      <c r="F1798" s="9" t="s">
        <v>320</v>
      </c>
      <c r="G1798" s="9" t="s">
        <v>154</v>
      </c>
      <c r="H1798" s="9" t="s">
        <v>155</v>
      </c>
      <c r="I1798" s="6" t="s">
        <v>49</v>
      </c>
      <c r="J1798" s="6">
        <v>2</v>
      </c>
      <c r="K1798" s="6">
        <v>10</v>
      </c>
      <c r="L1798" s="6" t="s">
        <v>167</v>
      </c>
      <c r="M1798" s="6" t="s">
        <v>51</v>
      </c>
      <c r="N1798" s="6"/>
      <c r="O1798" s="6"/>
      <c r="P1798" s="10">
        <v>6</v>
      </c>
      <c r="Q1798" s="10" t="str">
        <f t="shared" si="141"/>
        <v>5-10</v>
      </c>
      <c r="R1798" s="6" t="s">
        <v>159</v>
      </c>
      <c r="S1798" s="6">
        <v>9</v>
      </c>
      <c r="T1798" t="s">
        <v>78</v>
      </c>
      <c r="U1798" s="16" t="s">
        <v>75</v>
      </c>
      <c r="V1798" t="s">
        <v>79</v>
      </c>
      <c r="W1798" t="s">
        <v>56</v>
      </c>
      <c r="X1798" s="6"/>
      <c r="Y1798" s="10" t="s">
        <v>57</v>
      </c>
      <c r="Z1798" s="10" t="s">
        <v>61</v>
      </c>
      <c r="AA1798" s="30">
        <v>1</v>
      </c>
      <c r="AJ1798" s="12">
        <f t="shared" si="142"/>
        <v>2.5</v>
      </c>
      <c r="AL1798" s="13">
        <f t="shared" si="138"/>
        <v>1</v>
      </c>
      <c r="AM1798" s="14">
        <v>1.09E-2</v>
      </c>
      <c r="AN1798" s="14">
        <v>3.0249000000000001</v>
      </c>
      <c r="AO1798" s="13">
        <f t="shared" si="140"/>
        <v>0.17424295598865394</v>
      </c>
      <c r="AQ1798" s="12">
        <f t="shared" si="139"/>
        <v>2.5000000000000001E-2</v>
      </c>
      <c r="AT1798" s="23"/>
    </row>
    <row r="1799" spans="1:46" ht="12.75" customHeight="1" x14ac:dyDescent="0.2">
      <c r="A1799" s="6">
        <v>82</v>
      </c>
      <c r="B1799" s="6">
        <v>5</v>
      </c>
      <c r="C1799" s="7">
        <v>39877</v>
      </c>
      <c r="D1799" s="6" t="s">
        <v>151</v>
      </c>
      <c r="E1799" s="8" t="s">
        <v>319</v>
      </c>
      <c r="F1799" s="9" t="s">
        <v>320</v>
      </c>
      <c r="G1799" s="9" t="s">
        <v>154</v>
      </c>
      <c r="H1799" s="9" t="s">
        <v>155</v>
      </c>
      <c r="I1799" s="6" t="s">
        <v>49</v>
      </c>
      <c r="J1799" s="6">
        <v>2</v>
      </c>
      <c r="K1799" s="6">
        <v>10</v>
      </c>
      <c r="L1799" s="6" t="s">
        <v>167</v>
      </c>
      <c r="M1799" s="6" t="s">
        <v>51</v>
      </c>
      <c r="N1799" s="6"/>
      <c r="O1799" s="6"/>
      <c r="P1799" s="10">
        <v>6</v>
      </c>
      <c r="Q1799" s="10" t="str">
        <f t="shared" si="141"/>
        <v>5-10</v>
      </c>
      <c r="R1799" s="6" t="s">
        <v>159</v>
      </c>
      <c r="S1799" s="6">
        <v>10</v>
      </c>
      <c r="T1799" s="19" t="s">
        <v>85</v>
      </c>
      <c r="U1799" s="6" t="s">
        <v>54</v>
      </c>
      <c r="V1799" s="6" t="s">
        <v>86</v>
      </c>
      <c r="W1799" s="6" t="s">
        <v>56</v>
      </c>
      <c r="X1799" s="6"/>
      <c r="Y1799" s="6" t="s">
        <v>57</v>
      </c>
      <c r="Z1799" s="6" t="s">
        <v>61</v>
      </c>
      <c r="AA1799" s="30">
        <v>3</v>
      </c>
      <c r="AJ1799" s="12">
        <f t="shared" si="142"/>
        <v>2.5</v>
      </c>
      <c r="AL1799" s="13">
        <f t="shared" si="138"/>
        <v>3</v>
      </c>
      <c r="AM1799" s="14">
        <v>8.8999999999999999E-3</v>
      </c>
      <c r="AN1799" s="14">
        <v>3</v>
      </c>
      <c r="AO1799" s="13">
        <f t="shared" si="140"/>
        <v>0.13906250000000001</v>
      </c>
      <c r="AQ1799" s="12">
        <f t="shared" si="139"/>
        <v>7.4999999999999997E-2</v>
      </c>
      <c r="AT1799" s="23"/>
    </row>
    <row r="1800" spans="1:46" s="22" customFormat="1" ht="12.75" customHeight="1" x14ac:dyDescent="0.2">
      <c r="A1800" s="6">
        <v>82</v>
      </c>
      <c r="B1800" s="6">
        <v>5</v>
      </c>
      <c r="C1800" s="7">
        <v>39877</v>
      </c>
      <c r="D1800" s="6" t="s">
        <v>151</v>
      </c>
      <c r="E1800" s="8" t="s">
        <v>319</v>
      </c>
      <c r="F1800" s="9" t="s">
        <v>320</v>
      </c>
      <c r="G1800" s="9" t="s">
        <v>154</v>
      </c>
      <c r="H1800" s="9" t="s">
        <v>155</v>
      </c>
      <c r="I1800" s="6" t="s">
        <v>49</v>
      </c>
      <c r="J1800" s="6">
        <v>2</v>
      </c>
      <c r="K1800" s="6">
        <v>10</v>
      </c>
      <c r="L1800" s="6" t="s">
        <v>167</v>
      </c>
      <c r="M1800" s="6" t="s">
        <v>51</v>
      </c>
      <c r="N1800" s="6"/>
      <c r="O1800" s="6"/>
      <c r="P1800" s="10">
        <v>6</v>
      </c>
      <c r="Q1800" s="10" t="str">
        <f t="shared" si="141"/>
        <v>5-10</v>
      </c>
      <c r="R1800" s="6" t="s">
        <v>159</v>
      </c>
      <c r="S1800" s="6">
        <v>11</v>
      </c>
      <c r="T1800" t="s">
        <v>106</v>
      </c>
      <c r="U1800" t="s">
        <v>54</v>
      </c>
      <c r="V1800" t="s">
        <v>107</v>
      </c>
      <c r="W1800" t="s">
        <v>56</v>
      </c>
      <c r="X1800" s="6"/>
      <c r="Y1800" s="6" t="s">
        <v>57</v>
      </c>
      <c r="Z1800" s="6" t="s">
        <v>61</v>
      </c>
      <c r="AA1800" s="11">
        <v>2</v>
      </c>
      <c r="AB1800" s="11"/>
      <c r="AC1800" s="11"/>
      <c r="AD1800" s="11"/>
      <c r="AE1800" s="11"/>
      <c r="AF1800" s="11"/>
      <c r="AG1800" s="11"/>
      <c r="AH1800" s="11"/>
      <c r="AI1800" s="11"/>
      <c r="AJ1800" s="12">
        <f t="shared" si="142"/>
        <v>2.5</v>
      </c>
      <c r="AK1800" s="12"/>
      <c r="AL1800" s="13">
        <f t="shared" si="138"/>
        <v>2</v>
      </c>
      <c r="AM1800" s="14">
        <v>2.1299999999999999E-2</v>
      </c>
      <c r="AN1800" s="14">
        <v>2.8235000000000001</v>
      </c>
      <c r="AO1800" s="13">
        <f t="shared" si="140"/>
        <v>0.28311522044385118</v>
      </c>
      <c r="AP1800" s="13"/>
      <c r="AQ1800" s="12">
        <f t="shared" si="139"/>
        <v>0.05</v>
      </c>
      <c r="AR1800" s="12"/>
      <c r="AS1800" s="18"/>
      <c r="AT1800" s="23"/>
    </row>
    <row r="1801" spans="1:46" ht="12.75" customHeight="1" x14ac:dyDescent="0.2">
      <c r="A1801" s="6">
        <v>213</v>
      </c>
      <c r="B1801" s="6">
        <v>4</v>
      </c>
      <c r="C1801" s="7">
        <v>39877</v>
      </c>
      <c r="D1801" s="6" t="s">
        <v>151</v>
      </c>
      <c r="E1801" s="8" t="s">
        <v>319</v>
      </c>
      <c r="F1801" s="9" t="s">
        <v>320</v>
      </c>
      <c r="G1801" s="9" t="s">
        <v>154</v>
      </c>
      <c r="H1801" s="9" t="s">
        <v>155</v>
      </c>
      <c r="I1801" s="6" t="s">
        <v>100</v>
      </c>
      <c r="J1801" s="6">
        <v>2</v>
      </c>
      <c r="K1801" s="6">
        <v>1</v>
      </c>
      <c r="L1801" s="6" t="s">
        <v>101</v>
      </c>
      <c r="M1801" s="6" t="s">
        <v>51</v>
      </c>
      <c r="N1801" s="6"/>
      <c r="O1801" s="6"/>
      <c r="P1801" s="10">
        <v>7</v>
      </c>
      <c r="Q1801" s="10" t="str">
        <f t="shared" si="141"/>
        <v>5-10</v>
      </c>
      <c r="R1801" s="6" t="s">
        <v>159</v>
      </c>
      <c r="S1801" s="6">
        <v>1</v>
      </c>
      <c r="T1801" s="16" t="s">
        <v>321</v>
      </c>
      <c r="U1801" t="s">
        <v>54</v>
      </c>
      <c r="V1801" s="16" t="s">
        <v>55</v>
      </c>
      <c r="W1801" s="16" t="s">
        <v>56</v>
      </c>
      <c r="X1801" s="6"/>
      <c r="Y1801" s="6" t="s">
        <v>57</v>
      </c>
      <c r="Z1801" s="6" t="s">
        <v>58</v>
      </c>
      <c r="AC1801" s="11">
        <v>1</v>
      </c>
      <c r="AJ1801" s="12">
        <f t="shared" si="142"/>
        <v>15</v>
      </c>
      <c r="AL1801" s="13">
        <f t="shared" ref="AL1801:AL1864" si="143">SUM(AA1801:AI1801)</f>
        <v>1</v>
      </c>
      <c r="AM1801" s="14">
        <v>2.01E-2</v>
      </c>
      <c r="AN1801" s="14">
        <v>2.9992000000000001</v>
      </c>
      <c r="AO1801" s="13">
        <f t="shared" si="140"/>
        <v>67.690693197082425</v>
      </c>
      <c r="AQ1801" s="12">
        <f t="shared" ref="AQ1801:AQ1864" si="144">AL1801/40</f>
        <v>2.5000000000000001E-2</v>
      </c>
    </row>
    <row r="1802" spans="1:46" ht="12.75" customHeight="1" x14ac:dyDescent="0.2">
      <c r="A1802" s="6">
        <v>213</v>
      </c>
      <c r="B1802" s="6">
        <v>4</v>
      </c>
      <c r="C1802" s="7">
        <v>39877</v>
      </c>
      <c r="D1802" s="6" t="s">
        <v>151</v>
      </c>
      <c r="E1802" s="8" t="s">
        <v>319</v>
      </c>
      <c r="F1802" s="9" t="s">
        <v>320</v>
      </c>
      <c r="G1802" s="9" t="s">
        <v>154</v>
      </c>
      <c r="H1802" s="9" t="s">
        <v>155</v>
      </c>
      <c r="I1802" s="6" t="s">
        <v>100</v>
      </c>
      <c r="J1802" s="6">
        <v>2</v>
      </c>
      <c r="K1802" s="6">
        <v>1</v>
      </c>
      <c r="L1802" s="6" t="s">
        <v>101</v>
      </c>
      <c r="M1802" s="6" t="s">
        <v>51</v>
      </c>
      <c r="N1802" s="6"/>
      <c r="O1802" s="6"/>
      <c r="P1802" s="10">
        <v>7</v>
      </c>
      <c r="Q1802" s="10" t="str">
        <f t="shared" si="141"/>
        <v>5-10</v>
      </c>
      <c r="R1802" s="6" t="s">
        <v>159</v>
      </c>
      <c r="S1802" s="6">
        <v>2</v>
      </c>
      <c r="T1802" t="s">
        <v>90</v>
      </c>
      <c r="U1802" t="s">
        <v>66</v>
      </c>
      <c r="V1802" t="s">
        <v>67</v>
      </c>
      <c r="W1802" t="s">
        <v>56</v>
      </c>
      <c r="X1802" s="6"/>
      <c r="Y1802" s="10" t="s">
        <v>57</v>
      </c>
      <c r="Z1802" s="10" t="s">
        <v>58</v>
      </c>
      <c r="AE1802" s="11">
        <v>20</v>
      </c>
      <c r="AJ1802" s="12">
        <f t="shared" si="142"/>
        <v>35</v>
      </c>
      <c r="AL1802" s="13">
        <f t="shared" si="143"/>
        <v>20</v>
      </c>
      <c r="AM1802" s="14">
        <v>1.6199999999999999E-2</v>
      </c>
      <c r="AN1802" s="14">
        <v>3.0251999999999999</v>
      </c>
      <c r="AO1802" s="13">
        <f t="shared" si="140"/>
        <v>759.67819720000477</v>
      </c>
      <c r="AQ1802" s="12">
        <f t="shared" si="144"/>
        <v>0.5</v>
      </c>
    </row>
    <row r="1803" spans="1:46" ht="12.75" customHeight="1" x14ac:dyDescent="0.2">
      <c r="A1803" s="6">
        <v>213</v>
      </c>
      <c r="B1803" s="6">
        <v>4</v>
      </c>
      <c r="C1803" s="7">
        <v>39877</v>
      </c>
      <c r="D1803" s="6" t="s">
        <v>151</v>
      </c>
      <c r="E1803" s="8" t="s">
        <v>319</v>
      </c>
      <c r="F1803" s="9" t="s">
        <v>320</v>
      </c>
      <c r="G1803" s="9" t="s">
        <v>154</v>
      </c>
      <c r="H1803" s="9" t="s">
        <v>155</v>
      </c>
      <c r="I1803" s="6" t="s">
        <v>100</v>
      </c>
      <c r="J1803" s="6">
        <v>2</v>
      </c>
      <c r="K1803" s="6">
        <v>1</v>
      </c>
      <c r="L1803" s="6" t="s">
        <v>101</v>
      </c>
      <c r="M1803" s="6" t="s">
        <v>51</v>
      </c>
      <c r="N1803" s="6"/>
      <c r="O1803" s="6"/>
      <c r="P1803" s="10">
        <v>7</v>
      </c>
      <c r="Q1803" s="10" t="str">
        <f t="shared" si="141"/>
        <v>5-10</v>
      </c>
      <c r="R1803" s="6" t="s">
        <v>159</v>
      </c>
      <c r="S1803" s="6">
        <v>3</v>
      </c>
      <c r="T1803" t="s">
        <v>140</v>
      </c>
      <c r="U1803" t="s">
        <v>66</v>
      </c>
      <c r="V1803" t="s">
        <v>119</v>
      </c>
      <c r="W1803" t="s">
        <v>56</v>
      </c>
      <c r="X1803" s="6"/>
      <c r="Y1803" s="6" t="s">
        <v>57</v>
      </c>
      <c r="Z1803" s="6" t="s">
        <v>61</v>
      </c>
      <c r="AD1803" s="11">
        <v>1</v>
      </c>
      <c r="AE1803" s="11">
        <v>8</v>
      </c>
      <c r="AJ1803" s="12">
        <f t="shared" si="142"/>
        <v>33.888888888888886</v>
      </c>
      <c r="AK1803" s="14">
        <f>AJ1803/1.03416</f>
        <v>32.769483338060731</v>
      </c>
      <c r="AL1803" s="13">
        <f t="shared" si="143"/>
        <v>9</v>
      </c>
      <c r="AM1803" s="14">
        <v>2.2499999999999999E-2</v>
      </c>
      <c r="AN1803" s="14">
        <v>3</v>
      </c>
      <c r="AO1803" s="13">
        <f t="shared" si="140"/>
        <v>875.69830246913557</v>
      </c>
      <c r="AQ1803" s="12">
        <f t="shared" si="144"/>
        <v>0.22500000000000001</v>
      </c>
    </row>
    <row r="1804" spans="1:46" ht="12.75" customHeight="1" x14ac:dyDescent="0.2">
      <c r="A1804" s="6">
        <v>213</v>
      </c>
      <c r="B1804" s="6">
        <v>4</v>
      </c>
      <c r="C1804" s="7">
        <v>39877</v>
      </c>
      <c r="D1804" s="6" t="s">
        <v>151</v>
      </c>
      <c r="E1804" s="8" t="s">
        <v>319</v>
      </c>
      <c r="F1804" s="9" t="s">
        <v>320</v>
      </c>
      <c r="G1804" s="9" t="s">
        <v>154</v>
      </c>
      <c r="H1804" s="9" t="s">
        <v>155</v>
      </c>
      <c r="I1804" s="6" t="s">
        <v>100</v>
      </c>
      <c r="J1804" s="6">
        <v>2</v>
      </c>
      <c r="K1804" s="6">
        <v>1</v>
      </c>
      <c r="L1804" s="6" t="s">
        <v>101</v>
      </c>
      <c r="M1804" s="6" t="s">
        <v>51</v>
      </c>
      <c r="N1804" s="6"/>
      <c r="O1804" s="6"/>
      <c r="P1804" s="10">
        <v>7</v>
      </c>
      <c r="Q1804" s="10" t="str">
        <f t="shared" si="141"/>
        <v>5-10</v>
      </c>
      <c r="R1804" s="6" t="s">
        <v>159</v>
      </c>
      <c r="S1804" s="6">
        <v>4</v>
      </c>
      <c r="T1804" t="s">
        <v>212</v>
      </c>
      <c r="U1804" s="6" t="s">
        <v>72</v>
      </c>
      <c r="V1804" t="s">
        <v>138</v>
      </c>
      <c r="W1804" t="s">
        <v>56</v>
      </c>
      <c r="X1804" s="6"/>
      <c r="Y1804" s="6" t="s">
        <v>57</v>
      </c>
      <c r="Z1804" s="6" t="s">
        <v>58</v>
      </c>
      <c r="AE1804" s="11">
        <v>2</v>
      </c>
      <c r="AJ1804" s="12">
        <f t="shared" si="142"/>
        <v>35</v>
      </c>
      <c r="AL1804" s="13">
        <f t="shared" si="143"/>
        <v>2</v>
      </c>
      <c r="AM1804" s="14">
        <v>4.2799999999999998E-2</v>
      </c>
      <c r="AN1804" s="14">
        <v>2.8580000000000001</v>
      </c>
      <c r="AO1804" s="13">
        <f t="shared" si="140"/>
        <v>1107.6185990258091</v>
      </c>
      <c r="AQ1804" s="12">
        <f t="shared" si="144"/>
        <v>0.05</v>
      </c>
    </row>
    <row r="1805" spans="1:46" ht="12.75" customHeight="1" x14ac:dyDescent="0.2">
      <c r="A1805" s="6">
        <v>213</v>
      </c>
      <c r="B1805" s="6">
        <v>4</v>
      </c>
      <c r="C1805" s="7">
        <v>39877</v>
      </c>
      <c r="D1805" s="6" t="s">
        <v>151</v>
      </c>
      <c r="E1805" s="8" t="s">
        <v>319</v>
      </c>
      <c r="F1805" s="9" t="s">
        <v>320</v>
      </c>
      <c r="G1805" s="9" t="s">
        <v>154</v>
      </c>
      <c r="H1805" s="9" t="s">
        <v>155</v>
      </c>
      <c r="I1805" s="6" t="s">
        <v>100</v>
      </c>
      <c r="J1805" s="6">
        <v>2</v>
      </c>
      <c r="K1805" s="6">
        <v>1</v>
      </c>
      <c r="L1805" s="6" t="s">
        <v>101</v>
      </c>
      <c r="M1805" s="6" t="s">
        <v>51</v>
      </c>
      <c r="N1805" s="6"/>
      <c r="O1805" s="6"/>
      <c r="P1805" s="10">
        <v>7</v>
      </c>
      <c r="Q1805" s="10" t="str">
        <f t="shared" si="141"/>
        <v>5-10</v>
      </c>
      <c r="R1805" s="6" t="s">
        <v>159</v>
      </c>
      <c r="S1805" s="6">
        <v>5</v>
      </c>
      <c r="T1805" s="16" t="s">
        <v>160</v>
      </c>
      <c r="U1805" t="s">
        <v>54</v>
      </c>
      <c r="V1805" s="16" t="s">
        <v>63</v>
      </c>
      <c r="W1805" s="16" t="s">
        <v>56</v>
      </c>
      <c r="X1805" s="6"/>
      <c r="Y1805" s="6" t="s">
        <v>57</v>
      </c>
      <c r="Z1805" s="6" t="s">
        <v>58</v>
      </c>
      <c r="AA1805" s="11">
        <v>1</v>
      </c>
      <c r="AB1805" s="11">
        <v>1</v>
      </c>
      <c r="AD1805" s="11">
        <v>4</v>
      </c>
      <c r="AJ1805" s="12">
        <f t="shared" si="142"/>
        <v>18.333333333333332</v>
      </c>
      <c r="AK1805" s="14">
        <f>AJ1805/1.11359</f>
        <v>16.463270443640237</v>
      </c>
      <c r="AL1805" s="13">
        <f t="shared" si="143"/>
        <v>6</v>
      </c>
      <c r="AM1805" s="14">
        <v>1.4800000000000001E-2</v>
      </c>
      <c r="AN1805" s="14">
        <v>3.1669999999999998</v>
      </c>
      <c r="AO1805" s="13">
        <f t="shared" si="140"/>
        <v>148.23383323015091</v>
      </c>
      <c r="AQ1805" s="12">
        <f t="shared" si="144"/>
        <v>0.15</v>
      </c>
    </row>
    <row r="1806" spans="1:46" ht="12.75" customHeight="1" x14ac:dyDescent="0.2">
      <c r="A1806" s="6">
        <v>213</v>
      </c>
      <c r="B1806" s="6">
        <v>4</v>
      </c>
      <c r="C1806" s="7">
        <v>39877</v>
      </c>
      <c r="D1806" s="6" t="s">
        <v>151</v>
      </c>
      <c r="E1806" s="8" t="s">
        <v>319</v>
      </c>
      <c r="F1806" s="9" t="s">
        <v>320</v>
      </c>
      <c r="G1806" s="9" t="s">
        <v>154</v>
      </c>
      <c r="H1806" s="9" t="s">
        <v>155</v>
      </c>
      <c r="I1806" s="6" t="s">
        <v>100</v>
      </c>
      <c r="J1806" s="6">
        <v>2</v>
      </c>
      <c r="K1806" s="6">
        <v>1</v>
      </c>
      <c r="L1806" s="6" t="s">
        <v>101</v>
      </c>
      <c r="M1806" s="6" t="s">
        <v>51</v>
      </c>
      <c r="N1806" s="6"/>
      <c r="O1806" s="6"/>
      <c r="P1806" s="10">
        <v>7</v>
      </c>
      <c r="Q1806" s="10" t="str">
        <f t="shared" si="141"/>
        <v>5-10</v>
      </c>
      <c r="R1806" s="6" t="s">
        <v>159</v>
      </c>
      <c r="S1806" s="6">
        <v>6</v>
      </c>
      <c r="T1806" t="s">
        <v>183</v>
      </c>
      <c r="U1806" t="s">
        <v>66</v>
      </c>
      <c r="V1806" t="s">
        <v>67</v>
      </c>
      <c r="W1806" t="s">
        <v>56</v>
      </c>
      <c r="X1806" s="6"/>
      <c r="Y1806" s="10" t="s">
        <v>57</v>
      </c>
      <c r="Z1806" s="10" t="s">
        <v>58</v>
      </c>
      <c r="AC1806" s="11">
        <v>2</v>
      </c>
      <c r="AJ1806" s="12">
        <f t="shared" si="142"/>
        <v>15</v>
      </c>
      <c r="AL1806" s="13">
        <f t="shared" si="143"/>
        <v>2</v>
      </c>
      <c r="AM1806" s="14">
        <v>1.6199999999999999E-2</v>
      </c>
      <c r="AN1806" s="14">
        <v>3.0251999999999999</v>
      </c>
      <c r="AO1806" s="13">
        <f t="shared" si="140"/>
        <v>58.536437970851551</v>
      </c>
      <c r="AQ1806" s="12">
        <f t="shared" si="144"/>
        <v>0.05</v>
      </c>
    </row>
    <row r="1807" spans="1:46" ht="12.75" customHeight="1" x14ac:dyDescent="0.2">
      <c r="A1807" s="6">
        <v>213</v>
      </c>
      <c r="B1807" s="6">
        <v>4</v>
      </c>
      <c r="C1807" s="7">
        <v>39877</v>
      </c>
      <c r="D1807" s="6" t="s">
        <v>151</v>
      </c>
      <c r="E1807" s="8" t="s">
        <v>319</v>
      </c>
      <c r="F1807" s="9" t="s">
        <v>320</v>
      </c>
      <c r="G1807" s="9" t="s">
        <v>154</v>
      </c>
      <c r="H1807" s="9" t="s">
        <v>155</v>
      </c>
      <c r="I1807" s="6" t="s">
        <v>100</v>
      </c>
      <c r="J1807" s="6">
        <v>2</v>
      </c>
      <c r="K1807" s="6">
        <v>1</v>
      </c>
      <c r="L1807" s="6" t="s">
        <v>101</v>
      </c>
      <c r="M1807" s="6" t="s">
        <v>51</v>
      </c>
      <c r="N1807" s="6"/>
      <c r="O1807" s="6"/>
      <c r="P1807" s="10">
        <v>7</v>
      </c>
      <c r="Q1807" s="10" t="str">
        <f t="shared" si="141"/>
        <v>5-10</v>
      </c>
      <c r="R1807" s="6" t="s">
        <v>159</v>
      </c>
      <c r="S1807" s="6">
        <v>7</v>
      </c>
      <c r="T1807" t="s">
        <v>121</v>
      </c>
      <c r="U1807" t="s">
        <v>54</v>
      </c>
      <c r="V1807" t="s">
        <v>55</v>
      </c>
      <c r="W1807" t="s">
        <v>56</v>
      </c>
      <c r="X1807" s="6"/>
      <c r="Y1807" s="6" t="s">
        <v>57</v>
      </c>
      <c r="Z1807" s="6" t="s">
        <v>58</v>
      </c>
      <c r="AC1807" s="11">
        <v>1</v>
      </c>
      <c r="AD1807" s="11">
        <v>4</v>
      </c>
      <c r="AE1807" s="11">
        <v>1</v>
      </c>
      <c r="AJ1807" s="12">
        <f t="shared" si="142"/>
        <v>25</v>
      </c>
      <c r="AK1807">
        <f>AJ1807/1.08175</f>
        <v>23.110700254217704</v>
      </c>
      <c r="AL1807" s="13">
        <f t="shared" si="143"/>
        <v>6</v>
      </c>
      <c r="AM1807" s="14">
        <v>1.4500000000000001E-2</v>
      </c>
      <c r="AN1807" s="14">
        <v>3.0529999999999999</v>
      </c>
      <c r="AO1807" s="13">
        <f t="shared" si="140"/>
        <v>268.70691861578308</v>
      </c>
      <c r="AQ1807" s="12">
        <f t="shared" si="144"/>
        <v>0.15</v>
      </c>
    </row>
    <row r="1808" spans="1:46" ht="12.75" customHeight="1" x14ac:dyDescent="0.2">
      <c r="A1808" s="6">
        <v>213</v>
      </c>
      <c r="B1808" s="6">
        <v>4</v>
      </c>
      <c r="C1808" s="7">
        <v>39877</v>
      </c>
      <c r="D1808" s="6" t="s">
        <v>151</v>
      </c>
      <c r="E1808" s="8" t="s">
        <v>319</v>
      </c>
      <c r="F1808" s="9" t="s">
        <v>320</v>
      </c>
      <c r="G1808" s="9" t="s">
        <v>154</v>
      </c>
      <c r="H1808" s="9" t="s">
        <v>155</v>
      </c>
      <c r="I1808" s="6" t="s">
        <v>100</v>
      </c>
      <c r="J1808" s="6">
        <v>2</v>
      </c>
      <c r="K1808" s="6">
        <v>1</v>
      </c>
      <c r="L1808" s="6" t="s">
        <v>101</v>
      </c>
      <c r="M1808" s="6" t="s">
        <v>51</v>
      </c>
      <c r="N1808" s="6"/>
      <c r="O1808" s="6"/>
      <c r="P1808" s="10">
        <v>7</v>
      </c>
      <c r="Q1808" s="10" t="str">
        <f t="shared" si="141"/>
        <v>5-10</v>
      </c>
      <c r="R1808" s="6" t="s">
        <v>159</v>
      </c>
      <c r="S1808" s="6">
        <v>8</v>
      </c>
      <c r="T1808" t="s">
        <v>194</v>
      </c>
      <c r="U1808" t="s">
        <v>195</v>
      </c>
      <c r="V1808" t="s">
        <v>163</v>
      </c>
      <c r="W1808" t="s">
        <v>56</v>
      </c>
      <c r="X1808" s="6"/>
      <c r="Y1808" s="6" t="s">
        <v>57</v>
      </c>
      <c r="Z1808" s="6" t="s">
        <v>61</v>
      </c>
      <c r="AC1808" s="11">
        <v>4</v>
      </c>
      <c r="AJ1808" s="12">
        <f t="shared" si="142"/>
        <v>15</v>
      </c>
      <c r="AL1808" s="13">
        <f t="shared" si="143"/>
        <v>4</v>
      </c>
      <c r="AM1808" s="14">
        <v>2.0199999999999999E-2</v>
      </c>
      <c r="AN1808" s="14">
        <v>2.9594999999999998</v>
      </c>
      <c r="AO1808" s="13">
        <f t="shared" si="140"/>
        <v>61.093281166361997</v>
      </c>
      <c r="AQ1808" s="12">
        <f t="shared" si="144"/>
        <v>0.1</v>
      </c>
    </row>
    <row r="1809" spans="1:43" ht="12.75" customHeight="1" x14ac:dyDescent="0.2">
      <c r="A1809" s="6">
        <v>213</v>
      </c>
      <c r="B1809" s="6">
        <v>4</v>
      </c>
      <c r="C1809" s="7">
        <v>39877</v>
      </c>
      <c r="D1809" s="6" t="s">
        <v>151</v>
      </c>
      <c r="E1809" s="8" t="s">
        <v>319</v>
      </c>
      <c r="F1809" s="9" t="s">
        <v>320</v>
      </c>
      <c r="G1809" s="9" t="s">
        <v>154</v>
      </c>
      <c r="H1809" s="9" t="s">
        <v>155</v>
      </c>
      <c r="I1809" s="6" t="s">
        <v>100</v>
      </c>
      <c r="J1809" s="6">
        <v>2</v>
      </c>
      <c r="K1809" s="6">
        <v>1</v>
      </c>
      <c r="L1809" s="6" t="s">
        <v>101</v>
      </c>
      <c r="M1809" s="6" t="s">
        <v>51</v>
      </c>
      <c r="N1809" s="6"/>
      <c r="O1809" s="6"/>
      <c r="P1809" s="10">
        <v>7</v>
      </c>
      <c r="Q1809" s="10" t="str">
        <f t="shared" si="141"/>
        <v>5-10</v>
      </c>
      <c r="R1809" s="6" t="s">
        <v>159</v>
      </c>
      <c r="S1809" s="6">
        <v>9</v>
      </c>
      <c r="T1809" t="s">
        <v>137</v>
      </c>
      <c r="U1809" s="16" t="s">
        <v>75</v>
      </c>
      <c r="V1809" t="s">
        <v>138</v>
      </c>
      <c r="W1809" t="s">
        <v>56</v>
      </c>
      <c r="X1809" s="6"/>
      <c r="Y1809" s="10" t="s">
        <v>57</v>
      </c>
      <c r="Z1809" s="10" t="s">
        <v>58</v>
      </c>
      <c r="AE1809" s="11">
        <v>2</v>
      </c>
      <c r="AJ1809" s="12">
        <f t="shared" si="142"/>
        <v>35</v>
      </c>
      <c r="AL1809" s="13">
        <f t="shared" si="143"/>
        <v>2</v>
      </c>
      <c r="AM1809" s="14">
        <v>2.0299999999999999E-2</v>
      </c>
      <c r="AN1809" s="14">
        <v>3.1259999999999999</v>
      </c>
      <c r="AO1809" s="13">
        <f t="shared" si="140"/>
        <v>1362.2372273563635</v>
      </c>
      <c r="AQ1809" s="12">
        <f t="shared" si="144"/>
        <v>0.05</v>
      </c>
    </row>
    <row r="1810" spans="1:43" ht="12.75" customHeight="1" x14ac:dyDescent="0.2">
      <c r="A1810" s="6">
        <v>213</v>
      </c>
      <c r="B1810" s="6">
        <v>4</v>
      </c>
      <c r="C1810" s="7">
        <v>39877</v>
      </c>
      <c r="D1810" s="6" t="s">
        <v>151</v>
      </c>
      <c r="E1810" s="8" t="s">
        <v>319</v>
      </c>
      <c r="F1810" s="9" t="s">
        <v>320</v>
      </c>
      <c r="G1810" s="9" t="s">
        <v>154</v>
      </c>
      <c r="H1810" s="9" t="s">
        <v>155</v>
      </c>
      <c r="I1810" s="6" t="s">
        <v>100</v>
      </c>
      <c r="J1810" s="6">
        <v>2</v>
      </c>
      <c r="K1810" s="6">
        <v>1</v>
      </c>
      <c r="L1810" s="6" t="s">
        <v>101</v>
      </c>
      <c r="M1810" s="6" t="s">
        <v>51</v>
      </c>
      <c r="N1810" s="6"/>
      <c r="O1810" s="6"/>
      <c r="P1810" s="10">
        <v>7</v>
      </c>
      <c r="Q1810" s="10" t="str">
        <f t="shared" si="141"/>
        <v>5-10</v>
      </c>
      <c r="R1810" s="6" t="s">
        <v>159</v>
      </c>
      <c r="S1810" s="6">
        <v>10</v>
      </c>
      <c r="T1810" s="19" t="s">
        <v>93</v>
      </c>
      <c r="U1810" s="6" t="s">
        <v>54</v>
      </c>
      <c r="V1810" s="6" t="s">
        <v>94</v>
      </c>
      <c r="W1810" s="6" t="s">
        <v>95</v>
      </c>
      <c r="X1810" s="6"/>
      <c r="Y1810" s="6" t="s">
        <v>57</v>
      </c>
      <c r="Z1810" s="6" t="s">
        <v>58</v>
      </c>
      <c r="AC1810" s="11">
        <v>1</v>
      </c>
      <c r="AD1810" s="11">
        <v>2</v>
      </c>
      <c r="AJ1810" s="12">
        <f t="shared" si="142"/>
        <v>21.666666666666668</v>
      </c>
      <c r="AK1810">
        <f>AJ1810/1.21019</f>
        <v>17.903524790873057</v>
      </c>
      <c r="AL1810" s="13">
        <f t="shared" si="143"/>
        <v>3</v>
      </c>
      <c r="AM1810" s="14">
        <v>2.0799999999999999E-2</v>
      </c>
      <c r="AN1810" s="14">
        <v>3</v>
      </c>
      <c r="AO1810" s="13">
        <f t="shared" si="140"/>
        <v>211.56296296296301</v>
      </c>
      <c r="AQ1810" s="12">
        <f t="shared" si="144"/>
        <v>7.4999999999999997E-2</v>
      </c>
    </row>
    <row r="1811" spans="1:43" ht="12.75" customHeight="1" x14ac:dyDescent="0.2">
      <c r="A1811" s="6">
        <v>213</v>
      </c>
      <c r="B1811" s="6">
        <v>4</v>
      </c>
      <c r="C1811" s="7">
        <v>39877</v>
      </c>
      <c r="D1811" s="6" t="s">
        <v>151</v>
      </c>
      <c r="E1811" s="8" t="s">
        <v>319</v>
      </c>
      <c r="F1811" s="9" t="s">
        <v>320</v>
      </c>
      <c r="G1811" s="9" t="s">
        <v>154</v>
      </c>
      <c r="H1811" s="9" t="s">
        <v>155</v>
      </c>
      <c r="I1811" s="6" t="s">
        <v>100</v>
      </c>
      <c r="J1811" s="6">
        <v>2</v>
      </c>
      <c r="K1811" s="6">
        <v>1</v>
      </c>
      <c r="L1811" s="6" t="s">
        <v>101</v>
      </c>
      <c r="M1811" s="6" t="s">
        <v>51</v>
      </c>
      <c r="N1811" s="6"/>
      <c r="O1811" s="6"/>
      <c r="P1811" s="10">
        <v>7</v>
      </c>
      <c r="Q1811" s="10" t="str">
        <f t="shared" si="141"/>
        <v>5-10</v>
      </c>
      <c r="R1811" s="6" t="s">
        <v>159</v>
      </c>
      <c r="S1811" s="6">
        <v>11</v>
      </c>
      <c r="T1811" t="s">
        <v>161</v>
      </c>
      <c r="U1811" t="s">
        <v>162</v>
      </c>
      <c r="V1811" t="s">
        <v>163</v>
      </c>
      <c r="W1811" s="20" t="s">
        <v>56</v>
      </c>
      <c r="X1811" s="6"/>
      <c r="Y1811" s="10" t="s">
        <v>57</v>
      </c>
      <c r="Z1811" s="10" t="s">
        <v>61</v>
      </c>
      <c r="AB1811" s="11">
        <v>3</v>
      </c>
      <c r="AJ1811" s="12">
        <f t="shared" si="142"/>
        <v>7.5</v>
      </c>
      <c r="AL1811" s="13">
        <f t="shared" si="143"/>
        <v>3</v>
      </c>
      <c r="AM1811" s="14">
        <v>1.9300000000000001E-2</v>
      </c>
      <c r="AN1811" s="14">
        <v>2.96</v>
      </c>
      <c r="AO1811" s="13">
        <f t="shared" si="140"/>
        <v>7.5117071566069322</v>
      </c>
      <c r="AQ1811" s="12">
        <f t="shared" si="144"/>
        <v>7.4999999999999997E-2</v>
      </c>
    </row>
    <row r="1812" spans="1:43" ht="12.75" customHeight="1" x14ac:dyDescent="0.2">
      <c r="A1812" s="6">
        <v>213</v>
      </c>
      <c r="B1812" s="6">
        <v>4</v>
      </c>
      <c r="C1812" s="7">
        <v>39877</v>
      </c>
      <c r="D1812" s="6" t="s">
        <v>151</v>
      </c>
      <c r="E1812" s="8" t="s">
        <v>319</v>
      </c>
      <c r="F1812" s="9" t="s">
        <v>320</v>
      </c>
      <c r="G1812" s="9" t="s">
        <v>154</v>
      </c>
      <c r="H1812" s="9" t="s">
        <v>155</v>
      </c>
      <c r="I1812" s="6" t="s">
        <v>100</v>
      </c>
      <c r="J1812" s="6">
        <v>2</v>
      </c>
      <c r="K1812" s="6">
        <v>1</v>
      </c>
      <c r="L1812" s="6" t="s">
        <v>101</v>
      </c>
      <c r="M1812" s="6" t="s">
        <v>51</v>
      </c>
      <c r="N1812" s="6"/>
      <c r="O1812" s="6"/>
      <c r="P1812" s="10">
        <v>7</v>
      </c>
      <c r="Q1812" s="10" t="str">
        <f t="shared" si="141"/>
        <v>5-10</v>
      </c>
      <c r="R1812" s="6" t="s">
        <v>159</v>
      </c>
      <c r="S1812" s="6">
        <v>12</v>
      </c>
      <c r="T1812" t="s">
        <v>184</v>
      </c>
      <c r="U1812" t="s">
        <v>66</v>
      </c>
      <c r="V1812" t="s">
        <v>119</v>
      </c>
      <c r="W1812" t="s">
        <v>56</v>
      </c>
      <c r="X1812" s="6"/>
      <c r="Y1812" s="6" t="s">
        <v>57</v>
      </c>
      <c r="Z1812" s="6" t="s">
        <v>61</v>
      </c>
      <c r="AC1812" s="11">
        <v>1</v>
      </c>
      <c r="AJ1812" s="12">
        <f t="shared" si="142"/>
        <v>15</v>
      </c>
      <c r="AK1812">
        <f>AJ1812/1.04</f>
        <v>14.423076923076923</v>
      </c>
      <c r="AL1812" s="13">
        <f t="shared" si="143"/>
        <v>1</v>
      </c>
      <c r="AM1812" s="14">
        <v>4.2200000000000001E-2</v>
      </c>
      <c r="AN1812" s="14">
        <v>2.835</v>
      </c>
      <c r="AO1812" s="13">
        <f t="shared" si="140"/>
        <v>91.102683655919165</v>
      </c>
      <c r="AQ1812" s="12">
        <f t="shared" si="144"/>
        <v>2.5000000000000001E-2</v>
      </c>
    </row>
    <row r="1813" spans="1:43" ht="12.75" customHeight="1" x14ac:dyDescent="0.2">
      <c r="A1813" s="6">
        <v>213</v>
      </c>
      <c r="B1813" s="6">
        <v>4</v>
      </c>
      <c r="C1813" s="7">
        <v>39877</v>
      </c>
      <c r="D1813" s="6" t="s">
        <v>151</v>
      </c>
      <c r="E1813" s="8" t="s">
        <v>319</v>
      </c>
      <c r="F1813" s="9" t="s">
        <v>320</v>
      </c>
      <c r="G1813" s="9" t="s">
        <v>154</v>
      </c>
      <c r="H1813" s="9" t="s">
        <v>155</v>
      </c>
      <c r="I1813" s="6" t="s">
        <v>100</v>
      </c>
      <c r="J1813" s="6">
        <v>2</v>
      </c>
      <c r="K1813" s="6">
        <v>1</v>
      </c>
      <c r="L1813" s="6" t="s">
        <v>101</v>
      </c>
      <c r="M1813" s="6" t="s">
        <v>51</v>
      </c>
      <c r="N1813" s="6"/>
      <c r="O1813" s="6"/>
      <c r="P1813" s="10">
        <v>7</v>
      </c>
      <c r="Q1813" s="10" t="str">
        <f t="shared" si="141"/>
        <v>5-10</v>
      </c>
      <c r="R1813" s="6" t="s">
        <v>159</v>
      </c>
      <c r="S1813" s="6">
        <v>13</v>
      </c>
      <c r="T1813" t="s">
        <v>62</v>
      </c>
      <c r="U1813" t="s">
        <v>54</v>
      </c>
      <c r="V1813" t="s">
        <v>63</v>
      </c>
      <c r="W1813" t="s">
        <v>56</v>
      </c>
      <c r="X1813" s="6"/>
      <c r="Y1813" s="6" t="s">
        <v>57</v>
      </c>
      <c r="Z1813" s="6" t="s">
        <v>64</v>
      </c>
      <c r="AD1813" s="11">
        <v>1</v>
      </c>
      <c r="AJ1813" s="12">
        <f t="shared" si="142"/>
        <v>25</v>
      </c>
      <c r="AL1813" s="13">
        <f t="shared" si="143"/>
        <v>1</v>
      </c>
      <c r="AM1813" s="13">
        <v>1.32E-2</v>
      </c>
      <c r="AN1813" s="13">
        <v>3.4356</v>
      </c>
      <c r="AO1813" s="13">
        <f t="shared" si="140"/>
        <v>838.1787091827216</v>
      </c>
      <c r="AQ1813" s="12">
        <f t="shared" si="144"/>
        <v>2.5000000000000001E-2</v>
      </c>
    </row>
    <row r="1814" spans="1:43" ht="12.75" customHeight="1" x14ac:dyDescent="0.2">
      <c r="A1814" s="6">
        <v>213</v>
      </c>
      <c r="B1814" s="6">
        <v>4</v>
      </c>
      <c r="C1814" s="7">
        <v>39877</v>
      </c>
      <c r="D1814" s="6" t="s">
        <v>151</v>
      </c>
      <c r="E1814" s="8" t="s">
        <v>319</v>
      </c>
      <c r="F1814" s="9" t="s">
        <v>320</v>
      </c>
      <c r="G1814" s="9" t="s">
        <v>154</v>
      </c>
      <c r="H1814" s="9" t="s">
        <v>155</v>
      </c>
      <c r="I1814" s="6" t="s">
        <v>100</v>
      </c>
      <c r="J1814" s="6">
        <v>2</v>
      </c>
      <c r="K1814" s="6">
        <v>1</v>
      </c>
      <c r="L1814" s="6" t="s">
        <v>101</v>
      </c>
      <c r="M1814" s="6" t="s">
        <v>51</v>
      </c>
      <c r="N1814" s="6"/>
      <c r="O1814" s="6"/>
      <c r="P1814" s="10">
        <v>7</v>
      </c>
      <c r="Q1814" s="10" t="str">
        <f t="shared" si="141"/>
        <v>5-10</v>
      </c>
      <c r="R1814" s="6" t="s">
        <v>159</v>
      </c>
      <c r="S1814" s="6">
        <v>14</v>
      </c>
      <c r="T1814" t="s">
        <v>53</v>
      </c>
      <c r="U1814" t="s">
        <v>54</v>
      </c>
      <c r="V1814" t="s">
        <v>55</v>
      </c>
      <c r="W1814" t="s">
        <v>56</v>
      </c>
      <c r="X1814" s="6"/>
      <c r="Y1814" s="6" t="s">
        <v>57</v>
      </c>
      <c r="Z1814" s="6" t="s">
        <v>58</v>
      </c>
      <c r="AB1814" s="11">
        <v>1</v>
      </c>
      <c r="AC1814" s="11">
        <v>1</v>
      </c>
      <c r="AJ1814" s="12">
        <f t="shared" si="142"/>
        <v>11.25</v>
      </c>
      <c r="AL1814" s="13">
        <f t="shared" si="143"/>
        <v>2</v>
      </c>
      <c r="AM1814" s="14">
        <v>9.2999999999999992E-3</v>
      </c>
      <c r="AN1814" s="14">
        <v>3.07</v>
      </c>
      <c r="AO1814" s="13">
        <f t="shared" si="140"/>
        <v>15.686324410907433</v>
      </c>
      <c r="AQ1814" s="12">
        <f t="shared" si="144"/>
        <v>0.05</v>
      </c>
    </row>
    <row r="1815" spans="1:43" ht="12.75" customHeight="1" x14ac:dyDescent="0.2">
      <c r="A1815" s="6">
        <v>213</v>
      </c>
      <c r="B1815" s="6">
        <v>4</v>
      </c>
      <c r="C1815" s="7">
        <v>39877</v>
      </c>
      <c r="D1815" s="6" t="s">
        <v>151</v>
      </c>
      <c r="E1815" s="8" t="s">
        <v>319</v>
      </c>
      <c r="F1815" s="9" t="s">
        <v>320</v>
      </c>
      <c r="G1815" s="9" t="s">
        <v>154</v>
      </c>
      <c r="H1815" s="9" t="s">
        <v>155</v>
      </c>
      <c r="I1815" s="6" t="s">
        <v>100</v>
      </c>
      <c r="J1815" s="6">
        <v>2</v>
      </c>
      <c r="K1815" s="6">
        <v>1</v>
      </c>
      <c r="L1815" s="6" t="s">
        <v>101</v>
      </c>
      <c r="M1815" s="6" t="s">
        <v>51</v>
      </c>
      <c r="N1815" s="6"/>
      <c r="O1815" s="6"/>
      <c r="P1815" s="10">
        <v>7</v>
      </c>
      <c r="Q1815" s="10" t="str">
        <f t="shared" si="141"/>
        <v>5-10</v>
      </c>
      <c r="R1815" s="6" t="s">
        <v>159</v>
      </c>
      <c r="S1815" s="6">
        <v>15</v>
      </c>
      <c r="T1815" t="s">
        <v>169</v>
      </c>
      <c r="U1815" s="6" t="s">
        <v>54</v>
      </c>
      <c r="V1815" s="6" t="s">
        <v>86</v>
      </c>
      <c r="W1815" s="6" t="s">
        <v>56</v>
      </c>
      <c r="X1815" s="6"/>
      <c r="Y1815" s="6" t="s">
        <v>57</v>
      </c>
      <c r="Z1815" s="6" t="s">
        <v>61</v>
      </c>
      <c r="AA1815" s="11">
        <v>2</v>
      </c>
      <c r="AJ1815" s="12">
        <f t="shared" si="142"/>
        <v>2.5</v>
      </c>
      <c r="AL1815" s="13">
        <f t="shared" si="143"/>
        <v>2</v>
      </c>
      <c r="AM1815" s="14">
        <v>1.2200000000000001E-2</v>
      </c>
      <c r="AN1815" s="14">
        <v>2.95</v>
      </c>
      <c r="AO1815" s="13">
        <f t="shared" si="140"/>
        <v>0.18208864169091182</v>
      </c>
      <c r="AQ1815" s="12">
        <f t="shared" si="144"/>
        <v>0.05</v>
      </c>
    </row>
    <row r="1816" spans="1:43" ht="12.75" customHeight="1" x14ac:dyDescent="0.2">
      <c r="A1816" s="6">
        <v>213</v>
      </c>
      <c r="B1816" s="6">
        <v>4</v>
      </c>
      <c r="C1816" s="7">
        <v>39877</v>
      </c>
      <c r="D1816" s="6" t="s">
        <v>151</v>
      </c>
      <c r="E1816" s="8" t="s">
        <v>319</v>
      </c>
      <c r="F1816" s="9" t="s">
        <v>320</v>
      </c>
      <c r="G1816" s="9" t="s">
        <v>154</v>
      </c>
      <c r="H1816" s="9" t="s">
        <v>155</v>
      </c>
      <c r="I1816" s="6" t="s">
        <v>100</v>
      </c>
      <c r="J1816" s="6">
        <v>2</v>
      </c>
      <c r="K1816" s="6">
        <v>1</v>
      </c>
      <c r="L1816" s="6" t="s">
        <v>101</v>
      </c>
      <c r="M1816" s="6" t="s">
        <v>51</v>
      </c>
      <c r="N1816" s="6"/>
      <c r="O1816" s="6"/>
      <c r="P1816" s="10">
        <v>7</v>
      </c>
      <c r="Q1816" s="10" t="str">
        <f t="shared" si="141"/>
        <v>5-10</v>
      </c>
      <c r="R1816" s="6" t="s">
        <v>159</v>
      </c>
      <c r="S1816" s="6">
        <v>16</v>
      </c>
      <c r="T1816" t="s">
        <v>141</v>
      </c>
      <c r="U1816" s="6" t="s">
        <v>72</v>
      </c>
      <c r="V1816" t="s">
        <v>138</v>
      </c>
      <c r="W1816" t="s">
        <v>56</v>
      </c>
      <c r="X1816" s="6"/>
      <c r="Y1816" s="6" t="s">
        <v>57</v>
      </c>
      <c r="Z1816" s="6" t="s">
        <v>58</v>
      </c>
      <c r="AD1816" s="11">
        <v>1</v>
      </c>
      <c r="AJ1816" s="12">
        <f t="shared" si="142"/>
        <v>25</v>
      </c>
      <c r="AL1816" s="13">
        <f t="shared" si="143"/>
        <v>1</v>
      </c>
      <c r="AM1816" s="14">
        <v>3.3700000000000001E-2</v>
      </c>
      <c r="AN1816" s="14">
        <v>2.9</v>
      </c>
      <c r="AO1816" s="13">
        <f t="shared" si="140"/>
        <v>381.64179165528623</v>
      </c>
      <c r="AQ1816" s="12">
        <f t="shared" si="144"/>
        <v>2.5000000000000001E-2</v>
      </c>
    </row>
    <row r="1817" spans="1:43" ht="12.75" customHeight="1" x14ac:dyDescent="0.2">
      <c r="A1817" s="6">
        <v>213</v>
      </c>
      <c r="B1817" s="6">
        <v>4</v>
      </c>
      <c r="C1817" s="7">
        <v>39877</v>
      </c>
      <c r="D1817" s="6" t="s">
        <v>151</v>
      </c>
      <c r="E1817" s="8" t="s">
        <v>319</v>
      </c>
      <c r="F1817" s="9" t="s">
        <v>320</v>
      </c>
      <c r="G1817" s="9" t="s">
        <v>154</v>
      </c>
      <c r="H1817" s="9" t="s">
        <v>155</v>
      </c>
      <c r="I1817" s="6" t="s">
        <v>100</v>
      </c>
      <c r="J1817" s="6">
        <v>2</v>
      </c>
      <c r="K1817" s="6">
        <v>1</v>
      </c>
      <c r="L1817" s="6" t="s">
        <v>101</v>
      </c>
      <c r="M1817" s="6" t="s">
        <v>51</v>
      </c>
      <c r="N1817" s="6"/>
      <c r="O1817" s="6"/>
      <c r="P1817" s="10">
        <v>7</v>
      </c>
      <c r="Q1817" s="10" t="str">
        <f t="shared" si="141"/>
        <v>5-10</v>
      </c>
      <c r="R1817" s="6" t="s">
        <v>159</v>
      </c>
      <c r="S1817" s="6">
        <v>17</v>
      </c>
      <c r="T1817" t="s">
        <v>78</v>
      </c>
      <c r="U1817" s="16" t="s">
        <v>75</v>
      </c>
      <c r="V1817" t="s">
        <v>79</v>
      </c>
      <c r="W1817" t="s">
        <v>56</v>
      </c>
      <c r="X1817" s="6"/>
      <c r="Y1817" s="10" t="s">
        <v>57</v>
      </c>
      <c r="Z1817" s="10" t="s">
        <v>61</v>
      </c>
      <c r="AA1817" s="11">
        <v>3</v>
      </c>
      <c r="AJ1817" s="12">
        <f t="shared" si="142"/>
        <v>2.5</v>
      </c>
      <c r="AL1817" s="13">
        <f t="shared" si="143"/>
        <v>3</v>
      </c>
      <c r="AM1817" s="14">
        <v>1.09E-2</v>
      </c>
      <c r="AN1817" s="14">
        <v>3.0249000000000001</v>
      </c>
      <c r="AO1817" s="13">
        <f t="shared" si="140"/>
        <v>0.17424295598865394</v>
      </c>
      <c r="AQ1817" s="12">
        <f t="shared" si="144"/>
        <v>7.4999999999999997E-2</v>
      </c>
    </row>
    <row r="1818" spans="1:43" ht="12.75" customHeight="1" x14ac:dyDescent="0.2">
      <c r="A1818" s="6">
        <v>213</v>
      </c>
      <c r="B1818" s="6">
        <v>4</v>
      </c>
      <c r="C1818" s="7">
        <v>39877</v>
      </c>
      <c r="D1818" s="6" t="s">
        <v>151</v>
      </c>
      <c r="E1818" s="8" t="s">
        <v>319</v>
      </c>
      <c r="F1818" s="9" t="s">
        <v>320</v>
      </c>
      <c r="G1818" s="9" t="s">
        <v>154</v>
      </c>
      <c r="H1818" s="9" t="s">
        <v>155</v>
      </c>
      <c r="I1818" s="6" t="s">
        <v>100</v>
      </c>
      <c r="J1818" s="6">
        <v>2</v>
      </c>
      <c r="K1818" s="6">
        <v>1</v>
      </c>
      <c r="L1818" s="6" t="s">
        <v>101</v>
      </c>
      <c r="M1818" s="6" t="s">
        <v>51</v>
      </c>
      <c r="N1818" s="6"/>
      <c r="O1818" s="6"/>
      <c r="P1818" s="10">
        <v>7</v>
      </c>
      <c r="Q1818" s="10" t="str">
        <f t="shared" si="141"/>
        <v>5-10</v>
      </c>
      <c r="R1818" s="6" t="s">
        <v>159</v>
      </c>
      <c r="S1818" s="6">
        <v>18</v>
      </c>
      <c r="T1818" s="19" t="s">
        <v>85</v>
      </c>
      <c r="U1818" s="6" t="s">
        <v>54</v>
      </c>
      <c r="V1818" s="6" t="s">
        <v>86</v>
      </c>
      <c r="W1818" s="6" t="s">
        <v>56</v>
      </c>
      <c r="X1818" s="6"/>
      <c r="Y1818" s="6" t="s">
        <v>57</v>
      </c>
      <c r="Z1818" s="6" t="s">
        <v>61</v>
      </c>
      <c r="AA1818" s="11">
        <v>1</v>
      </c>
      <c r="AJ1818" s="12">
        <f t="shared" si="142"/>
        <v>2.5</v>
      </c>
      <c r="AL1818" s="13">
        <f t="shared" si="143"/>
        <v>1</v>
      </c>
      <c r="AM1818" s="14">
        <v>8.8999999999999999E-3</v>
      </c>
      <c r="AN1818" s="14">
        <v>3</v>
      </c>
      <c r="AO1818" s="13">
        <f t="shared" si="140"/>
        <v>0.13906250000000001</v>
      </c>
      <c r="AQ1818" s="12">
        <f t="shared" si="144"/>
        <v>2.5000000000000001E-2</v>
      </c>
    </row>
    <row r="1819" spans="1:43" ht="12.75" customHeight="1" x14ac:dyDescent="0.2">
      <c r="A1819" s="6">
        <v>214</v>
      </c>
      <c r="B1819" s="6">
        <v>4</v>
      </c>
      <c r="C1819" s="7">
        <v>39877</v>
      </c>
      <c r="D1819" s="6" t="s">
        <v>151</v>
      </c>
      <c r="E1819" s="8" t="s">
        <v>319</v>
      </c>
      <c r="F1819" s="9" t="s">
        <v>320</v>
      </c>
      <c r="G1819" s="9" t="s">
        <v>154</v>
      </c>
      <c r="H1819" s="9" t="s">
        <v>155</v>
      </c>
      <c r="I1819" s="6" t="s">
        <v>100</v>
      </c>
      <c r="J1819" s="6">
        <v>2</v>
      </c>
      <c r="K1819" s="6">
        <v>2</v>
      </c>
      <c r="L1819" s="6" t="s">
        <v>101</v>
      </c>
      <c r="M1819" s="6" t="s">
        <v>51</v>
      </c>
      <c r="N1819" s="6"/>
      <c r="O1819" s="6"/>
      <c r="P1819" s="10">
        <v>7</v>
      </c>
      <c r="Q1819" s="10" t="str">
        <f t="shared" si="141"/>
        <v>5-10</v>
      </c>
      <c r="R1819" s="6" t="s">
        <v>102</v>
      </c>
      <c r="S1819" s="6">
        <v>1</v>
      </c>
      <c r="T1819" t="s">
        <v>53</v>
      </c>
      <c r="U1819" t="s">
        <v>54</v>
      </c>
      <c r="V1819" t="s">
        <v>55</v>
      </c>
      <c r="W1819" t="s">
        <v>56</v>
      </c>
      <c r="X1819" s="6"/>
      <c r="Y1819" s="6" t="s">
        <v>57</v>
      </c>
      <c r="Z1819" s="6" t="s">
        <v>58</v>
      </c>
      <c r="AB1819" s="11">
        <v>3</v>
      </c>
      <c r="AC1819" s="11">
        <v>5</v>
      </c>
      <c r="AJ1819" s="12">
        <f t="shared" si="142"/>
        <v>12.1875</v>
      </c>
      <c r="AL1819" s="13">
        <f t="shared" si="143"/>
        <v>8</v>
      </c>
      <c r="AM1819" s="14">
        <v>9.2999999999999992E-3</v>
      </c>
      <c r="AN1819" s="14">
        <v>3.07</v>
      </c>
      <c r="AO1819" s="13">
        <f t="shared" si="140"/>
        <v>20.05584011090923</v>
      </c>
      <c r="AQ1819" s="12">
        <f t="shared" si="144"/>
        <v>0.2</v>
      </c>
    </row>
    <row r="1820" spans="1:43" ht="12.75" customHeight="1" x14ac:dyDescent="0.2">
      <c r="A1820" s="6">
        <v>214</v>
      </c>
      <c r="B1820" s="6">
        <v>4</v>
      </c>
      <c r="C1820" s="7">
        <v>39877</v>
      </c>
      <c r="D1820" s="6" t="s">
        <v>151</v>
      </c>
      <c r="E1820" s="8" t="s">
        <v>319</v>
      </c>
      <c r="F1820" s="9" t="s">
        <v>320</v>
      </c>
      <c r="G1820" s="9" t="s">
        <v>154</v>
      </c>
      <c r="H1820" s="9" t="s">
        <v>155</v>
      </c>
      <c r="I1820" s="6" t="s">
        <v>100</v>
      </c>
      <c r="J1820" s="6">
        <v>2</v>
      </c>
      <c r="K1820" s="6">
        <v>2</v>
      </c>
      <c r="L1820" s="6" t="s">
        <v>101</v>
      </c>
      <c r="M1820" s="6" t="s">
        <v>51</v>
      </c>
      <c r="N1820" s="6"/>
      <c r="O1820" s="6"/>
      <c r="P1820" s="10">
        <v>7</v>
      </c>
      <c r="Q1820" s="10" t="str">
        <f t="shared" si="141"/>
        <v>5-10</v>
      </c>
      <c r="R1820" s="6" t="s">
        <v>102</v>
      </c>
      <c r="S1820" s="6">
        <v>2</v>
      </c>
      <c r="T1820" t="s">
        <v>180</v>
      </c>
      <c r="U1820" t="s">
        <v>54</v>
      </c>
      <c r="V1820" t="s">
        <v>181</v>
      </c>
      <c r="W1820" t="s">
        <v>56</v>
      </c>
      <c r="X1820" s="6"/>
      <c r="Y1820" s="6" t="s">
        <v>57</v>
      </c>
      <c r="Z1820" s="6" t="s">
        <v>61</v>
      </c>
      <c r="AD1820" s="11">
        <v>1</v>
      </c>
      <c r="AJ1820" s="12">
        <f t="shared" si="142"/>
        <v>25</v>
      </c>
      <c r="AL1820" s="13">
        <f t="shared" si="143"/>
        <v>1</v>
      </c>
      <c r="AM1820" s="14">
        <v>1.6799999999999999E-2</v>
      </c>
      <c r="AN1820" s="14">
        <v>2.9855999999999998</v>
      </c>
      <c r="AO1820" s="13">
        <f t="shared" si="140"/>
        <v>250.61033187249495</v>
      </c>
      <c r="AQ1820" s="12">
        <f t="shared" si="144"/>
        <v>2.5000000000000001E-2</v>
      </c>
    </row>
    <row r="1821" spans="1:43" ht="12.75" customHeight="1" x14ac:dyDescent="0.2">
      <c r="A1821" s="6">
        <v>214</v>
      </c>
      <c r="B1821" s="6">
        <v>4</v>
      </c>
      <c r="C1821" s="7">
        <v>39877</v>
      </c>
      <c r="D1821" s="6" t="s">
        <v>151</v>
      </c>
      <c r="E1821" s="8" t="s">
        <v>319</v>
      </c>
      <c r="F1821" s="9" t="s">
        <v>320</v>
      </c>
      <c r="G1821" s="9" t="s">
        <v>154</v>
      </c>
      <c r="H1821" s="9" t="s">
        <v>155</v>
      </c>
      <c r="I1821" s="6" t="s">
        <v>100</v>
      </c>
      <c r="J1821" s="6">
        <v>2</v>
      </c>
      <c r="K1821" s="6">
        <v>2</v>
      </c>
      <c r="L1821" s="6" t="s">
        <v>101</v>
      </c>
      <c r="M1821" s="6" t="s">
        <v>51</v>
      </c>
      <c r="N1821" s="6"/>
      <c r="O1821" s="6"/>
      <c r="P1821" s="10">
        <v>7</v>
      </c>
      <c r="Q1821" s="10" t="str">
        <f t="shared" si="141"/>
        <v>5-10</v>
      </c>
      <c r="R1821" s="6" t="s">
        <v>102</v>
      </c>
      <c r="S1821" s="6">
        <v>3</v>
      </c>
      <c r="T1821" t="s">
        <v>161</v>
      </c>
      <c r="U1821" t="s">
        <v>162</v>
      </c>
      <c r="V1821" t="s">
        <v>163</v>
      </c>
      <c r="W1821" s="20" t="s">
        <v>56</v>
      </c>
      <c r="X1821" s="6"/>
      <c r="Y1821" s="10" t="s">
        <v>57</v>
      </c>
      <c r="Z1821" s="10" t="s">
        <v>61</v>
      </c>
      <c r="AB1821" s="11">
        <v>2</v>
      </c>
      <c r="AJ1821" s="12">
        <f t="shared" si="142"/>
        <v>7.5</v>
      </c>
      <c r="AL1821" s="13">
        <f t="shared" si="143"/>
        <v>2</v>
      </c>
      <c r="AM1821" s="14">
        <v>1.9300000000000001E-2</v>
      </c>
      <c r="AN1821" s="14">
        <v>2.96</v>
      </c>
      <c r="AO1821" s="13">
        <f t="shared" si="140"/>
        <v>7.5117071566069322</v>
      </c>
      <c r="AQ1821" s="12">
        <f t="shared" si="144"/>
        <v>0.05</v>
      </c>
    </row>
    <row r="1822" spans="1:43" ht="12.75" customHeight="1" x14ac:dyDescent="0.2">
      <c r="A1822" s="6">
        <v>214</v>
      </c>
      <c r="B1822" s="6">
        <v>4</v>
      </c>
      <c r="C1822" s="7">
        <v>39877</v>
      </c>
      <c r="D1822" s="6" t="s">
        <v>151</v>
      </c>
      <c r="E1822" s="8" t="s">
        <v>319</v>
      </c>
      <c r="F1822" s="9" t="s">
        <v>320</v>
      </c>
      <c r="G1822" s="9" t="s">
        <v>154</v>
      </c>
      <c r="H1822" s="9" t="s">
        <v>155</v>
      </c>
      <c r="I1822" s="6" t="s">
        <v>100</v>
      </c>
      <c r="J1822" s="6">
        <v>2</v>
      </c>
      <c r="K1822" s="6">
        <v>2</v>
      </c>
      <c r="L1822" s="6" t="s">
        <v>101</v>
      </c>
      <c r="M1822" s="6" t="s">
        <v>51</v>
      </c>
      <c r="N1822" s="6"/>
      <c r="O1822" s="6"/>
      <c r="P1822" s="10">
        <v>7</v>
      </c>
      <c r="Q1822" s="10" t="str">
        <f t="shared" si="141"/>
        <v>5-10</v>
      </c>
      <c r="R1822" s="6" t="s">
        <v>102</v>
      </c>
      <c r="S1822" s="6">
        <v>4</v>
      </c>
      <c r="T1822" t="s">
        <v>179</v>
      </c>
      <c r="U1822" t="s">
        <v>54</v>
      </c>
      <c r="V1822" t="s">
        <v>55</v>
      </c>
      <c r="W1822" t="s">
        <v>56</v>
      </c>
      <c r="X1822" s="6"/>
      <c r="Y1822" s="6" t="s">
        <v>57</v>
      </c>
      <c r="Z1822" s="6" t="s">
        <v>58</v>
      </c>
      <c r="AC1822" s="11">
        <v>1</v>
      </c>
      <c r="AJ1822" s="12">
        <f t="shared" si="142"/>
        <v>15</v>
      </c>
      <c r="AL1822" s="13">
        <f t="shared" si="143"/>
        <v>1</v>
      </c>
      <c r="AM1822" s="14">
        <v>1.26E-2</v>
      </c>
      <c r="AN1822" s="14">
        <v>3.0672999999999999</v>
      </c>
      <c r="AO1822" s="13">
        <f t="shared" si="140"/>
        <v>51.026439339633377</v>
      </c>
      <c r="AQ1822" s="12">
        <f t="shared" si="144"/>
        <v>2.5000000000000001E-2</v>
      </c>
    </row>
    <row r="1823" spans="1:43" ht="12.75" customHeight="1" x14ac:dyDescent="0.2">
      <c r="A1823" s="6">
        <v>214</v>
      </c>
      <c r="B1823" s="6">
        <v>4</v>
      </c>
      <c r="C1823" s="7">
        <v>39877</v>
      </c>
      <c r="D1823" s="6" t="s">
        <v>151</v>
      </c>
      <c r="E1823" s="8" t="s">
        <v>319</v>
      </c>
      <c r="F1823" s="9" t="s">
        <v>320</v>
      </c>
      <c r="G1823" s="9" t="s">
        <v>154</v>
      </c>
      <c r="H1823" s="9" t="s">
        <v>155</v>
      </c>
      <c r="I1823" s="6" t="s">
        <v>100</v>
      </c>
      <c r="J1823" s="6">
        <v>2</v>
      </c>
      <c r="K1823" s="6">
        <v>2</v>
      </c>
      <c r="L1823" s="6" t="s">
        <v>101</v>
      </c>
      <c r="M1823" s="6" t="s">
        <v>51</v>
      </c>
      <c r="N1823" s="6"/>
      <c r="O1823" s="6"/>
      <c r="P1823" s="10">
        <v>7</v>
      </c>
      <c r="Q1823" s="10" t="str">
        <f t="shared" si="141"/>
        <v>5-10</v>
      </c>
      <c r="R1823" s="6" t="s">
        <v>102</v>
      </c>
      <c r="S1823" s="6">
        <v>5</v>
      </c>
      <c r="T1823" t="s">
        <v>80</v>
      </c>
      <c r="U1823" t="s">
        <v>54</v>
      </c>
      <c r="V1823" t="s">
        <v>81</v>
      </c>
      <c r="W1823" t="s">
        <v>56</v>
      </c>
      <c r="X1823" s="6"/>
      <c r="Y1823" s="10" t="s">
        <v>57</v>
      </c>
      <c r="Z1823" s="10" t="s">
        <v>61</v>
      </c>
      <c r="AC1823" s="11">
        <v>1</v>
      </c>
      <c r="AJ1823" s="12">
        <f t="shared" si="142"/>
        <v>15</v>
      </c>
      <c r="AK1823">
        <f>AJ1823/1.08</f>
        <v>13.888888888888888</v>
      </c>
      <c r="AL1823" s="13">
        <f t="shared" si="143"/>
        <v>1</v>
      </c>
      <c r="AM1823" s="14">
        <v>2.29E-2</v>
      </c>
      <c r="AN1823" s="14">
        <v>2.9580000000000002</v>
      </c>
      <c r="AO1823" s="13">
        <f t="shared" si="140"/>
        <v>68.97844927320179</v>
      </c>
      <c r="AQ1823" s="12">
        <f t="shared" si="144"/>
        <v>2.5000000000000001E-2</v>
      </c>
    </row>
    <row r="1824" spans="1:43" ht="12.75" customHeight="1" x14ac:dyDescent="0.2">
      <c r="A1824" s="6">
        <v>214</v>
      </c>
      <c r="B1824" s="6">
        <v>4</v>
      </c>
      <c r="C1824" s="7">
        <v>39877</v>
      </c>
      <c r="D1824" s="6" t="s">
        <v>151</v>
      </c>
      <c r="E1824" s="8" t="s">
        <v>319</v>
      </c>
      <c r="F1824" s="9" t="s">
        <v>320</v>
      </c>
      <c r="G1824" s="9" t="s">
        <v>154</v>
      </c>
      <c r="H1824" s="9" t="s">
        <v>155</v>
      </c>
      <c r="I1824" s="6" t="s">
        <v>100</v>
      </c>
      <c r="J1824" s="6">
        <v>2</v>
      </c>
      <c r="K1824" s="6">
        <v>2</v>
      </c>
      <c r="L1824" s="6" t="s">
        <v>101</v>
      </c>
      <c r="M1824" s="6" t="s">
        <v>51</v>
      </c>
      <c r="N1824" s="6"/>
      <c r="O1824" s="6"/>
      <c r="P1824" s="10">
        <v>7</v>
      </c>
      <c r="Q1824" s="10" t="str">
        <f t="shared" si="141"/>
        <v>5-10</v>
      </c>
      <c r="R1824" s="6" t="s">
        <v>102</v>
      </c>
      <c r="S1824" s="6">
        <v>6</v>
      </c>
      <c r="T1824" t="s">
        <v>118</v>
      </c>
      <c r="U1824" t="s">
        <v>66</v>
      </c>
      <c r="V1824" t="s">
        <v>119</v>
      </c>
      <c r="W1824" t="s">
        <v>56</v>
      </c>
      <c r="X1824" s="6"/>
      <c r="Y1824" s="6" t="s">
        <v>57</v>
      </c>
      <c r="Z1824" s="6" t="s">
        <v>61</v>
      </c>
      <c r="AA1824" s="11">
        <v>2</v>
      </c>
      <c r="AB1824" s="11">
        <v>4</v>
      </c>
      <c r="AC1824" s="11">
        <v>6</v>
      </c>
      <c r="AJ1824" s="12">
        <f t="shared" si="142"/>
        <v>10.416666666666666</v>
      </c>
      <c r="AL1824" s="13">
        <f t="shared" si="143"/>
        <v>12</v>
      </c>
      <c r="AM1824" s="14">
        <v>2.5999999999999999E-2</v>
      </c>
      <c r="AN1824" s="14">
        <v>2.87</v>
      </c>
      <c r="AO1824" s="13">
        <f t="shared" si="140"/>
        <v>21.669800304439939</v>
      </c>
      <c r="AQ1824" s="12">
        <f t="shared" si="144"/>
        <v>0.3</v>
      </c>
    </row>
    <row r="1825" spans="1:43" ht="12.75" customHeight="1" x14ac:dyDescent="0.2">
      <c r="A1825" s="6">
        <v>214</v>
      </c>
      <c r="B1825" s="6">
        <v>4</v>
      </c>
      <c r="C1825" s="7">
        <v>39877</v>
      </c>
      <c r="D1825" s="6" t="s">
        <v>151</v>
      </c>
      <c r="E1825" s="8" t="s">
        <v>319</v>
      </c>
      <c r="F1825" s="9" t="s">
        <v>320</v>
      </c>
      <c r="G1825" s="9" t="s">
        <v>154</v>
      </c>
      <c r="H1825" s="9" t="s">
        <v>155</v>
      </c>
      <c r="I1825" s="6" t="s">
        <v>100</v>
      </c>
      <c r="J1825" s="6">
        <v>2</v>
      </c>
      <c r="K1825" s="6">
        <v>2</v>
      </c>
      <c r="L1825" s="6" t="s">
        <v>101</v>
      </c>
      <c r="M1825" s="6" t="s">
        <v>51</v>
      </c>
      <c r="N1825" s="6"/>
      <c r="O1825" s="6"/>
      <c r="P1825" s="10">
        <v>7</v>
      </c>
      <c r="Q1825" s="10" t="str">
        <f t="shared" si="141"/>
        <v>5-10</v>
      </c>
      <c r="R1825" s="6" t="s">
        <v>102</v>
      </c>
      <c r="S1825" s="6">
        <v>7</v>
      </c>
      <c r="T1825" s="16" t="s">
        <v>321</v>
      </c>
      <c r="U1825" t="s">
        <v>54</v>
      </c>
      <c r="V1825" s="16" t="s">
        <v>55</v>
      </c>
      <c r="W1825" s="16" t="s">
        <v>56</v>
      </c>
      <c r="X1825" s="6"/>
      <c r="Y1825" s="6" t="s">
        <v>57</v>
      </c>
      <c r="Z1825" s="6" t="s">
        <v>58</v>
      </c>
      <c r="AD1825" s="11">
        <v>1</v>
      </c>
      <c r="AJ1825" s="12">
        <f t="shared" si="142"/>
        <v>25</v>
      </c>
      <c r="AL1825" s="13">
        <f t="shared" si="143"/>
        <v>1</v>
      </c>
      <c r="AM1825" s="14">
        <v>2.01E-2</v>
      </c>
      <c r="AN1825" s="14">
        <v>2.9992000000000001</v>
      </c>
      <c r="AO1825" s="13">
        <f t="shared" si="140"/>
        <v>313.25479785250087</v>
      </c>
      <c r="AQ1825" s="12">
        <f t="shared" si="144"/>
        <v>2.5000000000000001E-2</v>
      </c>
    </row>
    <row r="1826" spans="1:43" ht="12.75" customHeight="1" x14ac:dyDescent="0.2">
      <c r="A1826" s="6">
        <v>214</v>
      </c>
      <c r="B1826" s="6">
        <v>4</v>
      </c>
      <c r="C1826" s="7">
        <v>39877</v>
      </c>
      <c r="D1826" s="6" t="s">
        <v>151</v>
      </c>
      <c r="E1826" s="8" t="s">
        <v>319</v>
      </c>
      <c r="F1826" s="9" t="s">
        <v>320</v>
      </c>
      <c r="G1826" s="9" t="s">
        <v>154</v>
      </c>
      <c r="H1826" s="9" t="s">
        <v>155</v>
      </c>
      <c r="I1826" s="6" t="s">
        <v>100</v>
      </c>
      <c r="J1826" s="6">
        <v>2</v>
      </c>
      <c r="K1826" s="6">
        <v>2</v>
      </c>
      <c r="L1826" s="6" t="s">
        <v>101</v>
      </c>
      <c r="M1826" s="6" t="s">
        <v>51</v>
      </c>
      <c r="N1826" s="6"/>
      <c r="O1826" s="6"/>
      <c r="P1826" s="10">
        <v>7</v>
      </c>
      <c r="Q1826" s="10" t="str">
        <f t="shared" si="141"/>
        <v>5-10</v>
      </c>
      <c r="R1826" s="6" t="s">
        <v>102</v>
      </c>
      <c r="S1826" s="6">
        <v>8</v>
      </c>
      <c r="T1826" t="s">
        <v>184</v>
      </c>
      <c r="U1826" t="s">
        <v>66</v>
      </c>
      <c r="V1826" t="s">
        <v>119</v>
      </c>
      <c r="W1826" t="s">
        <v>56</v>
      </c>
      <c r="X1826" s="6"/>
      <c r="Y1826" s="6" t="s">
        <v>57</v>
      </c>
      <c r="Z1826" s="6" t="s">
        <v>61</v>
      </c>
      <c r="AD1826" s="11">
        <v>1</v>
      </c>
      <c r="AJ1826" s="12">
        <f t="shared" si="142"/>
        <v>25</v>
      </c>
      <c r="AK1826">
        <f>AJ1826/1.04</f>
        <v>24.038461538461537</v>
      </c>
      <c r="AL1826" s="13">
        <f t="shared" si="143"/>
        <v>1</v>
      </c>
      <c r="AM1826" s="14">
        <v>4.2200000000000001E-2</v>
      </c>
      <c r="AN1826" s="14">
        <v>2.835</v>
      </c>
      <c r="AO1826" s="13">
        <f t="shared" si="140"/>
        <v>387.67908836882333</v>
      </c>
      <c r="AQ1826" s="12">
        <f t="shared" si="144"/>
        <v>2.5000000000000001E-2</v>
      </c>
    </row>
    <row r="1827" spans="1:43" ht="12.75" customHeight="1" x14ac:dyDescent="0.2">
      <c r="A1827" s="6">
        <v>214</v>
      </c>
      <c r="B1827" s="6">
        <v>4</v>
      </c>
      <c r="C1827" s="7">
        <v>39877</v>
      </c>
      <c r="D1827" s="6" t="s">
        <v>151</v>
      </c>
      <c r="E1827" s="8" t="s">
        <v>319</v>
      </c>
      <c r="F1827" s="9" t="s">
        <v>320</v>
      </c>
      <c r="G1827" s="9" t="s">
        <v>154</v>
      </c>
      <c r="H1827" s="9" t="s">
        <v>155</v>
      </c>
      <c r="I1827" s="6" t="s">
        <v>100</v>
      </c>
      <c r="J1827" s="6">
        <v>2</v>
      </c>
      <c r="K1827" s="6">
        <v>2</v>
      </c>
      <c r="L1827" s="6" t="s">
        <v>101</v>
      </c>
      <c r="M1827" s="6" t="s">
        <v>51</v>
      </c>
      <c r="N1827" s="6"/>
      <c r="O1827" s="6"/>
      <c r="P1827" s="10">
        <v>7</v>
      </c>
      <c r="Q1827" s="10" t="str">
        <f t="shared" si="141"/>
        <v>5-10</v>
      </c>
      <c r="R1827" s="6" t="s">
        <v>102</v>
      </c>
      <c r="S1827" s="6">
        <v>9</v>
      </c>
      <c r="T1827" s="16" t="s">
        <v>71</v>
      </c>
      <c r="U1827" s="6" t="s">
        <v>72</v>
      </c>
      <c r="V1827" s="16" t="s">
        <v>73</v>
      </c>
      <c r="W1827" s="16" t="s">
        <v>56</v>
      </c>
      <c r="X1827" s="6"/>
      <c r="Y1827" s="6" t="s">
        <v>57</v>
      </c>
      <c r="Z1827" s="6" t="s">
        <v>61</v>
      </c>
      <c r="AB1827" s="11">
        <v>1</v>
      </c>
      <c r="AJ1827" s="12">
        <f t="shared" si="142"/>
        <v>7.5</v>
      </c>
      <c r="AL1827" s="13">
        <f t="shared" si="143"/>
        <v>1</v>
      </c>
      <c r="AM1827" s="14">
        <v>2.5100000000000001E-2</v>
      </c>
      <c r="AN1827" s="14">
        <v>3.0760000000000001</v>
      </c>
      <c r="AO1827" s="13">
        <f t="shared" si="140"/>
        <v>12.341335752240466</v>
      </c>
      <c r="AQ1827" s="12">
        <f t="shared" si="144"/>
        <v>2.5000000000000001E-2</v>
      </c>
    </row>
    <row r="1828" spans="1:43" ht="12.75" customHeight="1" x14ac:dyDescent="0.2">
      <c r="A1828" s="6">
        <v>214</v>
      </c>
      <c r="B1828" s="6">
        <v>4</v>
      </c>
      <c r="C1828" s="7">
        <v>39877</v>
      </c>
      <c r="D1828" s="6" t="s">
        <v>151</v>
      </c>
      <c r="E1828" s="8" t="s">
        <v>319</v>
      </c>
      <c r="F1828" s="9" t="s">
        <v>320</v>
      </c>
      <c r="G1828" s="9" t="s">
        <v>154</v>
      </c>
      <c r="H1828" s="9" t="s">
        <v>155</v>
      </c>
      <c r="I1828" s="6" t="s">
        <v>100</v>
      </c>
      <c r="J1828" s="6">
        <v>2</v>
      </c>
      <c r="K1828" s="6">
        <v>2</v>
      </c>
      <c r="L1828" s="6" t="s">
        <v>101</v>
      </c>
      <c r="M1828" s="6" t="s">
        <v>51</v>
      </c>
      <c r="N1828" s="6"/>
      <c r="O1828" s="6"/>
      <c r="P1828" s="10">
        <v>7</v>
      </c>
      <c r="Q1828" s="10" t="str">
        <f t="shared" si="141"/>
        <v>5-10</v>
      </c>
      <c r="R1828" s="6" t="s">
        <v>102</v>
      </c>
      <c r="S1828" s="6">
        <v>10</v>
      </c>
      <c r="T1828" t="s">
        <v>62</v>
      </c>
      <c r="U1828" t="s">
        <v>54</v>
      </c>
      <c r="V1828" t="s">
        <v>63</v>
      </c>
      <c r="W1828" t="s">
        <v>56</v>
      </c>
      <c r="X1828" s="6"/>
      <c r="Y1828" s="6" t="s">
        <v>57</v>
      </c>
      <c r="Z1828" s="6" t="s">
        <v>64</v>
      </c>
      <c r="AC1828" s="11">
        <v>1</v>
      </c>
      <c r="AJ1828" s="12">
        <f t="shared" si="142"/>
        <v>15</v>
      </c>
      <c r="AL1828" s="13">
        <f t="shared" si="143"/>
        <v>1</v>
      </c>
      <c r="AM1828" s="13">
        <v>1.32E-2</v>
      </c>
      <c r="AN1828" s="13">
        <v>3.4356</v>
      </c>
      <c r="AO1828" s="13">
        <f t="shared" si="140"/>
        <v>144.92825422467968</v>
      </c>
      <c r="AQ1828" s="12">
        <f t="shared" si="144"/>
        <v>2.5000000000000001E-2</v>
      </c>
    </row>
    <row r="1829" spans="1:43" ht="12.75" customHeight="1" x14ac:dyDescent="0.2">
      <c r="A1829" s="6">
        <v>214</v>
      </c>
      <c r="B1829" s="6">
        <v>4</v>
      </c>
      <c r="C1829" s="7">
        <v>39877</v>
      </c>
      <c r="D1829" s="6" t="s">
        <v>151</v>
      </c>
      <c r="E1829" s="8" t="s">
        <v>319</v>
      </c>
      <c r="F1829" s="9" t="s">
        <v>320</v>
      </c>
      <c r="G1829" s="9" t="s">
        <v>154</v>
      </c>
      <c r="H1829" s="9" t="s">
        <v>155</v>
      </c>
      <c r="I1829" s="6" t="s">
        <v>100</v>
      </c>
      <c r="J1829" s="6">
        <v>2</v>
      </c>
      <c r="K1829" s="6">
        <v>2</v>
      </c>
      <c r="L1829" s="6" t="s">
        <v>101</v>
      </c>
      <c r="M1829" s="6" t="s">
        <v>51</v>
      </c>
      <c r="N1829" s="6"/>
      <c r="O1829" s="6"/>
      <c r="P1829" s="10">
        <v>7</v>
      </c>
      <c r="Q1829" s="10" t="str">
        <f t="shared" si="141"/>
        <v>5-10</v>
      </c>
      <c r="R1829" s="6" t="s">
        <v>102</v>
      </c>
      <c r="S1829" s="6">
        <v>11</v>
      </c>
      <c r="T1829" t="s">
        <v>140</v>
      </c>
      <c r="U1829" t="s">
        <v>66</v>
      </c>
      <c r="V1829" t="s">
        <v>119</v>
      </c>
      <c r="W1829" t="s">
        <v>56</v>
      </c>
      <c r="X1829" s="6"/>
      <c r="Y1829" s="6" t="s">
        <v>57</v>
      </c>
      <c r="Z1829" s="6" t="s">
        <v>61</v>
      </c>
      <c r="AC1829" s="11">
        <v>1</v>
      </c>
      <c r="AJ1829" s="12">
        <f t="shared" si="142"/>
        <v>15</v>
      </c>
      <c r="AK1829" s="14">
        <f>AJ1829/1.03416</f>
        <v>14.504525411928523</v>
      </c>
      <c r="AL1829" s="13">
        <f t="shared" si="143"/>
        <v>1</v>
      </c>
      <c r="AM1829" s="14">
        <v>2.2499999999999999E-2</v>
      </c>
      <c r="AN1829" s="14">
        <v>3</v>
      </c>
      <c r="AO1829" s="13">
        <f t="shared" si="140"/>
        <v>75.9375</v>
      </c>
      <c r="AQ1829" s="12">
        <f t="shared" si="144"/>
        <v>2.5000000000000001E-2</v>
      </c>
    </row>
    <row r="1830" spans="1:43" ht="12.75" customHeight="1" x14ac:dyDescent="0.2">
      <c r="A1830" s="6">
        <v>214</v>
      </c>
      <c r="B1830" s="6">
        <v>4</v>
      </c>
      <c r="C1830" s="7">
        <v>39877</v>
      </c>
      <c r="D1830" s="6" t="s">
        <v>151</v>
      </c>
      <c r="E1830" s="8" t="s">
        <v>319</v>
      </c>
      <c r="F1830" s="9" t="s">
        <v>320</v>
      </c>
      <c r="G1830" s="9" t="s">
        <v>154</v>
      </c>
      <c r="H1830" s="9" t="s">
        <v>155</v>
      </c>
      <c r="I1830" s="6" t="s">
        <v>100</v>
      </c>
      <c r="J1830" s="6">
        <v>2</v>
      </c>
      <c r="K1830" s="6">
        <v>2</v>
      </c>
      <c r="L1830" s="6" t="s">
        <v>101</v>
      </c>
      <c r="M1830" s="6" t="s">
        <v>51</v>
      </c>
      <c r="N1830" s="6"/>
      <c r="O1830" s="6"/>
      <c r="P1830" s="10">
        <v>7</v>
      </c>
      <c r="Q1830" s="10" t="str">
        <f t="shared" si="141"/>
        <v>5-10</v>
      </c>
      <c r="R1830" s="6" t="s">
        <v>102</v>
      </c>
      <c r="S1830" s="6">
        <v>12</v>
      </c>
      <c r="T1830" s="16" t="s">
        <v>122</v>
      </c>
      <c r="U1830" s="16" t="s">
        <v>75</v>
      </c>
      <c r="V1830" s="16" t="s">
        <v>107</v>
      </c>
      <c r="W1830" s="16" t="s">
        <v>56</v>
      </c>
      <c r="X1830" s="6"/>
      <c r="Y1830" s="6" t="s">
        <v>57</v>
      </c>
      <c r="Z1830" s="6" t="s">
        <v>61</v>
      </c>
      <c r="AA1830" s="11">
        <v>1</v>
      </c>
      <c r="AJ1830" s="12">
        <f t="shared" si="142"/>
        <v>2.5</v>
      </c>
      <c r="AL1830" s="13">
        <f t="shared" si="143"/>
        <v>1</v>
      </c>
      <c r="AM1830" s="14">
        <v>9.2999999999999992E-3</v>
      </c>
      <c r="AN1830" s="14">
        <v>3.03</v>
      </c>
      <c r="AO1830" s="13">
        <f t="shared" ref="AO1830:AO1893" si="145">AM1830*(AJ1830^AN1830)</f>
        <v>0.14936236267050898</v>
      </c>
      <c r="AQ1830" s="12">
        <f t="shared" si="144"/>
        <v>2.5000000000000001E-2</v>
      </c>
    </row>
    <row r="1831" spans="1:43" ht="12.75" customHeight="1" x14ac:dyDescent="0.2">
      <c r="A1831" s="6">
        <v>214</v>
      </c>
      <c r="B1831" s="6">
        <v>4</v>
      </c>
      <c r="C1831" s="7">
        <v>39877</v>
      </c>
      <c r="D1831" s="6" t="s">
        <v>151</v>
      </c>
      <c r="E1831" s="8" t="s">
        <v>319</v>
      </c>
      <c r="F1831" s="9" t="s">
        <v>320</v>
      </c>
      <c r="G1831" s="9" t="s">
        <v>154</v>
      </c>
      <c r="H1831" s="9" t="s">
        <v>155</v>
      </c>
      <c r="I1831" s="6" t="s">
        <v>100</v>
      </c>
      <c r="J1831" s="6">
        <v>2</v>
      </c>
      <c r="K1831" s="6">
        <v>2</v>
      </c>
      <c r="L1831" s="6" t="s">
        <v>101</v>
      </c>
      <c r="M1831" s="6" t="s">
        <v>51</v>
      </c>
      <c r="N1831" s="6"/>
      <c r="O1831" s="6"/>
      <c r="P1831" s="10">
        <v>7</v>
      </c>
      <c r="Q1831" s="10" t="str">
        <f t="shared" si="141"/>
        <v>5-10</v>
      </c>
      <c r="R1831" s="6" t="s">
        <v>102</v>
      </c>
      <c r="S1831" s="6">
        <v>13</v>
      </c>
      <c r="T1831" t="s">
        <v>78</v>
      </c>
      <c r="U1831" s="16" t="s">
        <v>75</v>
      </c>
      <c r="V1831" t="s">
        <v>79</v>
      </c>
      <c r="W1831" t="s">
        <v>56</v>
      </c>
      <c r="X1831" s="6"/>
      <c r="Y1831" s="10" t="s">
        <v>57</v>
      </c>
      <c r="Z1831" s="10" t="s">
        <v>61</v>
      </c>
      <c r="AA1831" s="11">
        <v>1</v>
      </c>
      <c r="AJ1831" s="12">
        <f t="shared" si="142"/>
        <v>2.5</v>
      </c>
      <c r="AL1831" s="13">
        <f t="shared" si="143"/>
        <v>1</v>
      </c>
      <c r="AM1831" s="14">
        <v>1.09E-2</v>
      </c>
      <c r="AN1831" s="14">
        <v>3.0249000000000001</v>
      </c>
      <c r="AO1831" s="13">
        <f t="shared" si="145"/>
        <v>0.17424295598865394</v>
      </c>
      <c r="AQ1831" s="12">
        <f t="shared" si="144"/>
        <v>2.5000000000000001E-2</v>
      </c>
    </row>
    <row r="1832" spans="1:43" ht="12.75" customHeight="1" x14ac:dyDescent="0.2">
      <c r="A1832" s="6">
        <v>214</v>
      </c>
      <c r="B1832" s="6">
        <v>4</v>
      </c>
      <c r="C1832" s="7">
        <v>39877</v>
      </c>
      <c r="D1832" s="6" t="s">
        <v>151</v>
      </c>
      <c r="E1832" s="8" t="s">
        <v>319</v>
      </c>
      <c r="F1832" s="9" t="s">
        <v>320</v>
      </c>
      <c r="G1832" s="9" t="s">
        <v>154</v>
      </c>
      <c r="H1832" s="9" t="s">
        <v>155</v>
      </c>
      <c r="I1832" s="6" t="s">
        <v>100</v>
      </c>
      <c r="J1832" s="6">
        <v>2</v>
      </c>
      <c r="K1832" s="6">
        <v>2</v>
      </c>
      <c r="L1832" s="6" t="s">
        <v>101</v>
      </c>
      <c r="M1832" s="6" t="s">
        <v>51</v>
      </c>
      <c r="N1832" s="6"/>
      <c r="O1832" s="6"/>
      <c r="P1832" s="10">
        <v>7</v>
      </c>
      <c r="Q1832" s="10" t="str">
        <f t="shared" si="141"/>
        <v>5-10</v>
      </c>
      <c r="R1832" s="6" t="s">
        <v>102</v>
      </c>
      <c r="S1832" s="6">
        <v>14</v>
      </c>
      <c r="T1832" s="19" t="s">
        <v>85</v>
      </c>
      <c r="U1832" s="6" t="s">
        <v>54</v>
      </c>
      <c r="V1832" s="6" t="s">
        <v>86</v>
      </c>
      <c r="W1832" s="6" t="s">
        <v>56</v>
      </c>
      <c r="X1832" s="6"/>
      <c r="Y1832" s="6" t="s">
        <v>57</v>
      </c>
      <c r="Z1832" s="6" t="s">
        <v>61</v>
      </c>
      <c r="AA1832" s="11">
        <v>2</v>
      </c>
      <c r="AJ1832" s="12">
        <f t="shared" si="142"/>
        <v>2.5</v>
      </c>
      <c r="AL1832" s="13">
        <f t="shared" si="143"/>
        <v>2</v>
      </c>
      <c r="AM1832" s="14">
        <v>8.8999999999999999E-3</v>
      </c>
      <c r="AN1832" s="14">
        <v>3</v>
      </c>
      <c r="AO1832" s="13">
        <f t="shared" si="145"/>
        <v>0.13906250000000001</v>
      </c>
      <c r="AQ1832" s="12">
        <f t="shared" si="144"/>
        <v>0.05</v>
      </c>
    </row>
    <row r="1833" spans="1:43" ht="12.75" customHeight="1" x14ac:dyDescent="0.2">
      <c r="A1833" s="6">
        <v>215</v>
      </c>
      <c r="B1833" s="6">
        <v>4</v>
      </c>
      <c r="C1833" s="7">
        <v>39877</v>
      </c>
      <c r="D1833" s="6" t="s">
        <v>151</v>
      </c>
      <c r="E1833" s="8" t="s">
        <v>319</v>
      </c>
      <c r="F1833" s="9" t="s">
        <v>320</v>
      </c>
      <c r="G1833" s="9" t="s">
        <v>154</v>
      </c>
      <c r="H1833" s="9" t="s">
        <v>155</v>
      </c>
      <c r="I1833" s="6" t="s">
        <v>100</v>
      </c>
      <c r="J1833" s="6">
        <v>2</v>
      </c>
      <c r="K1833" s="6">
        <v>3</v>
      </c>
      <c r="L1833" s="6" t="s">
        <v>101</v>
      </c>
      <c r="M1833" s="6" t="s">
        <v>51</v>
      </c>
      <c r="N1833" s="6"/>
      <c r="O1833" s="6"/>
      <c r="P1833" s="10">
        <v>6</v>
      </c>
      <c r="Q1833" s="10" t="str">
        <f t="shared" si="141"/>
        <v>5-10</v>
      </c>
      <c r="R1833" s="6" t="s">
        <v>159</v>
      </c>
      <c r="S1833" s="6">
        <v>1</v>
      </c>
      <c r="T1833" s="16" t="s">
        <v>71</v>
      </c>
      <c r="U1833" s="6" t="s">
        <v>72</v>
      </c>
      <c r="V1833" s="16" t="s">
        <v>73</v>
      </c>
      <c r="W1833" s="16" t="s">
        <v>56</v>
      </c>
      <c r="X1833" s="6"/>
      <c r="Y1833" s="6" t="s">
        <v>57</v>
      </c>
      <c r="Z1833" s="6" t="s">
        <v>61</v>
      </c>
      <c r="AB1833" s="11">
        <v>3</v>
      </c>
      <c r="AJ1833" s="12">
        <f t="shared" si="142"/>
        <v>7.5</v>
      </c>
      <c r="AL1833" s="13">
        <f t="shared" si="143"/>
        <v>3</v>
      </c>
      <c r="AM1833" s="14">
        <v>2.5100000000000001E-2</v>
      </c>
      <c r="AN1833" s="14">
        <v>3.0760000000000001</v>
      </c>
      <c r="AO1833" s="13">
        <f t="shared" si="145"/>
        <v>12.341335752240466</v>
      </c>
      <c r="AQ1833" s="12">
        <f t="shared" si="144"/>
        <v>7.4999999999999997E-2</v>
      </c>
    </row>
    <row r="1834" spans="1:43" ht="12.75" customHeight="1" x14ac:dyDescent="0.2">
      <c r="A1834" s="6">
        <v>215</v>
      </c>
      <c r="B1834" s="6">
        <v>4</v>
      </c>
      <c r="C1834" s="7">
        <v>39877</v>
      </c>
      <c r="D1834" s="6" t="s">
        <v>151</v>
      </c>
      <c r="E1834" s="8" t="s">
        <v>319</v>
      </c>
      <c r="F1834" s="9" t="s">
        <v>320</v>
      </c>
      <c r="G1834" s="9" t="s">
        <v>154</v>
      </c>
      <c r="H1834" s="9" t="s">
        <v>155</v>
      </c>
      <c r="I1834" s="6" t="s">
        <v>100</v>
      </c>
      <c r="J1834" s="6">
        <v>2</v>
      </c>
      <c r="K1834" s="6">
        <v>3</v>
      </c>
      <c r="L1834" s="6" t="s">
        <v>101</v>
      </c>
      <c r="M1834" s="6" t="s">
        <v>51</v>
      </c>
      <c r="N1834" s="6"/>
      <c r="O1834" s="6"/>
      <c r="P1834" s="10">
        <v>6</v>
      </c>
      <c r="Q1834" s="10" t="str">
        <f t="shared" si="141"/>
        <v>5-10</v>
      </c>
      <c r="R1834" s="6" t="s">
        <v>159</v>
      </c>
      <c r="S1834" s="6">
        <v>2</v>
      </c>
      <c r="T1834" t="s">
        <v>140</v>
      </c>
      <c r="U1834" t="s">
        <v>66</v>
      </c>
      <c r="V1834" t="s">
        <v>119</v>
      </c>
      <c r="W1834" t="s">
        <v>56</v>
      </c>
      <c r="X1834" s="6"/>
      <c r="Y1834" s="6" t="s">
        <v>57</v>
      </c>
      <c r="Z1834" s="6" t="s">
        <v>61</v>
      </c>
      <c r="AC1834" s="11">
        <v>1</v>
      </c>
      <c r="AJ1834" s="12">
        <f t="shared" si="142"/>
        <v>15</v>
      </c>
      <c r="AK1834" s="14">
        <f>AJ1834/1.03416</f>
        <v>14.504525411928523</v>
      </c>
      <c r="AL1834" s="13">
        <f t="shared" si="143"/>
        <v>1</v>
      </c>
      <c r="AM1834" s="14">
        <v>2.2499999999999999E-2</v>
      </c>
      <c r="AN1834" s="14">
        <v>3</v>
      </c>
      <c r="AO1834" s="13">
        <f t="shared" si="145"/>
        <v>75.9375</v>
      </c>
      <c r="AQ1834" s="12">
        <f t="shared" si="144"/>
        <v>2.5000000000000001E-2</v>
      </c>
    </row>
    <row r="1835" spans="1:43" ht="12.75" customHeight="1" x14ac:dyDescent="0.2">
      <c r="A1835" s="6">
        <v>215</v>
      </c>
      <c r="B1835" s="6">
        <v>4</v>
      </c>
      <c r="C1835" s="7">
        <v>39877</v>
      </c>
      <c r="D1835" s="6" t="s">
        <v>151</v>
      </c>
      <c r="E1835" s="8" t="s">
        <v>319</v>
      </c>
      <c r="F1835" s="9" t="s">
        <v>320</v>
      </c>
      <c r="G1835" s="9" t="s">
        <v>154</v>
      </c>
      <c r="H1835" s="9" t="s">
        <v>155</v>
      </c>
      <c r="I1835" s="6" t="s">
        <v>100</v>
      </c>
      <c r="J1835" s="6">
        <v>2</v>
      </c>
      <c r="K1835" s="6">
        <v>3</v>
      </c>
      <c r="L1835" s="6" t="s">
        <v>101</v>
      </c>
      <c r="M1835" s="6" t="s">
        <v>51</v>
      </c>
      <c r="N1835" s="6"/>
      <c r="O1835" s="6"/>
      <c r="P1835" s="10">
        <v>6</v>
      </c>
      <c r="Q1835" s="10" t="str">
        <f t="shared" si="141"/>
        <v>5-10</v>
      </c>
      <c r="R1835" s="6" t="s">
        <v>159</v>
      </c>
      <c r="S1835" s="6">
        <v>3</v>
      </c>
      <c r="T1835" t="s">
        <v>161</v>
      </c>
      <c r="U1835" t="s">
        <v>162</v>
      </c>
      <c r="V1835" t="s">
        <v>163</v>
      </c>
      <c r="W1835" s="20" t="s">
        <v>56</v>
      </c>
      <c r="X1835" s="6"/>
      <c r="Y1835" s="10" t="s">
        <v>57</v>
      </c>
      <c r="Z1835" s="10" t="s">
        <v>61</v>
      </c>
      <c r="AB1835" s="11">
        <v>4</v>
      </c>
      <c r="AJ1835" s="12">
        <f t="shared" si="142"/>
        <v>7.5</v>
      </c>
      <c r="AL1835" s="13">
        <f t="shared" si="143"/>
        <v>4</v>
      </c>
      <c r="AM1835" s="14">
        <v>1.9300000000000001E-2</v>
      </c>
      <c r="AN1835" s="14">
        <v>2.96</v>
      </c>
      <c r="AO1835" s="13">
        <f t="shared" si="145"/>
        <v>7.5117071566069322</v>
      </c>
      <c r="AQ1835" s="12">
        <f t="shared" si="144"/>
        <v>0.1</v>
      </c>
    </row>
    <row r="1836" spans="1:43" ht="12.75" customHeight="1" x14ac:dyDescent="0.2">
      <c r="A1836" s="6">
        <v>215</v>
      </c>
      <c r="B1836" s="6">
        <v>4</v>
      </c>
      <c r="C1836" s="7">
        <v>39877</v>
      </c>
      <c r="D1836" s="6" t="s">
        <v>151</v>
      </c>
      <c r="E1836" s="8" t="s">
        <v>319</v>
      </c>
      <c r="F1836" s="9" t="s">
        <v>320</v>
      </c>
      <c r="G1836" s="9" t="s">
        <v>154</v>
      </c>
      <c r="H1836" s="9" t="s">
        <v>155</v>
      </c>
      <c r="I1836" s="6" t="s">
        <v>100</v>
      </c>
      <c r="J1836" s="6">
        <v>2</v>
      </c>
      <c r="K1836" s="6">
        <v>3</v>
      </c>
      <c r="L1836" s="6" t="s">
        <v>101</v>
      </c>
      <c r="M1836" s="6" t="s">
        <v>51</v>
      </c>
      <c r="N1836" s="6"/>
      <c r="O1836" s="6"/>
      <c r="P1836" s="10">
        <v>6</v>
      </c>
      <c r="Q1836" s="10" t="str">
        <f t="shared" si="141"/>
        <v>5-10</v>
      </c>
      <c r="R1836" s="6" t="s">
        <v>159</v>
      </c>
      <c r="S1836" s="6">
        <v>4</v>
      </c>
      <c r="T1836" t="s">
        <v>53</v>
      </c>
      <c r="U1836" t="s">
        <v>54</v>
      </c>
      <c r="V1836" t="s">
        <v>55</v>
      </c>
      <c r="W1836" t="s">
        <v>56</v>
      </c>
      <c r="X1836" s="6"/>
      <c r="Y1836" s="6" t="s">
        <v>57</v>
      </c>
      <c r="Z1836" s="6" t="s">
        <v>58</v>
      </c>
      <c r="AB1836" s="11">
        <v>2</v>
      </c>
      <c r="AC1836" s="11">
        <v>5</v>
      </c>
      <c r="AJ1836" s="12">
        <f t="shared" si="142"/>
        <v>12.857142857142858</v>
      </c>
      <c r="AL1836" s="13">
        <f t="shared" si="143"/>
        <v>7</v>
      </c>
      <c r="AM1836" s="14">
        <v>9.2999999999999992E-3</v>
      </c>
      <c r="AN1836" s="14">
        <v>3.07</v>
      </c>
      <c r="AO1836" s="13">
        <f t="shared" si="145"/>
        <v>23.635046968605298</v>
      </c>
      <c r="AQ1836" s="12">
        <f t="shared" si="144"/>
        <v>0.17499999999999999</v>
      </c>
    </row>
    <row r="1837" spans="1:43" ht="12.75" customHeight="1" x14ac:dyDescent="0.2">
      <c r="A1837" s="6">
        <v>215</v>
      </c>
      <c r="B1837" s="6">
        <v>4</v>
      </c>
      <c r="C1837" s="7">
        <v>39877</v>
      </c>
      <c r="D1837" s="6" t="s">
        <v>151</v>
      </c>
      <c r="E1837" s="8" t="s">
        <v>319</v>
      </c>
      <c r="F1837" s="9" t="s">
        <v>320</v>
      </c>
      <c r="G1837" s="9" t="s">
        <v>154</v>
      </c>
      <c r="H1837" s="9" t="s">
        <v>155</v>
      </c>
      <c r="I1837" s="6" t="s">
        <v>100</v>
      </c>
      <c r="J1837" s="6">
        <v>2</v>
      </c>
      <c r="K1837" s="6">
        <v>3</v>
      </c>
      <c r="L1837" s="6" t="s">
        <v>101</v>
      </c>
      <c r="M1837" s="6" t="s">
        <v>51</v>
      </c>
      <c r="N1837" s="6"/>
      <c r="O1837" s="6"/>
      <c r="P1837" s="10">
        <v>6</v>
      </c>
      <c r="Q1837" s="10" t="str">
        <f t="shared" si="141"/>
        <v>5-10</v>
      </c>
      <c r="R1837" s="6" t="s">
        <v>159</v>
      </c>
      <c r="S1837" s="6">
        <v>5</v>
      </c>
      <c r="T1837" t="s">
        <v>118</v>
      </c>
      <c r="U1837" t="s">
        <v>66</v>
      </c>
      <c r="V1837" t="s">
        <v>119</v>
      </c>
      <c r="W1837" t="s">
        <v>56</v>
      </c>
      <c r="X1837" s="6"/>
      <c r="Y1837" s="6" t="s">
        <v>57</v>
      </c>
      <c r="Z1837" s="6" t="s">
        <v>61</v>
      </c>
      <c r="AA1837" s="11">
        <v>2</v>
      </c>
      <c r="AB1837" s="11">
        <v>2</v>
      </c>
      <c r="AC1837" s="11">
        <v>1</v>
      </c>
      <c r="AD1837" s="11">
        <v>3</v>
      </c>
      <c r="AJ1837" s="12">
        <f t="shared" si="142"/>
        <v>13.75</v>
      </c>
      <c r="AL1837" s="13">
        <f t="shared" si="143"/>
        <v>8</v>
      </c>
      <c r="AM1837" s="14">
        <v>2.5999999999999999E-2</v>
      </c>
      <c r="AN1837" s="14">
        <v>2.87</v>
      </c>
      <c r="AO1837" s="13">
        <f t="shared" si="145"/>
        <v>48.073095920010637</v>
      </c>
      <c r="AQ1837" s="12">
        <f t="shared" si="144"/>
        <v>0.2</v>
      </c>
    </row>
    <row r="1838" spans="1:43" ht="12.75" customHeight="1" x14ac:dyDescent="0.2">
      <c r="A1838" s="6">
        <v>215</v>
      </c>
      <c r="B1838" s="6">
        <v>4</v>
      </c>
      <c r="C1838" s="7">
        <v>39877</v>
      </c>
      <c r="D1838" s="6" t="s">
        <v>151</v>
      </c>
      <c r="E1838" s="8" t="s">
        <v>319</v>
      </c>
      <c r="F1838" s="9" t="s">
        <v>320</v>
      </c>
      <c r="G1838" s="9" t="s">
        <v>154</v>
      </c>
      <c r="H1838" s="9" t="s">
        <v>155</v>
      </c>
      <c r="I1838" s="6" t="s">
        <v>100</v>
      </c>
      <c r="J1838" s="6">
        <v>2</v>
      </c>
      <c r="K1838" s="6">
        <v>3</v>
      </c>
      <c r="L1838" s="6" t="s">
        <v>101</v>
      </c>
      <c r="M1838" s="6" t="s">
        <v>51</v>
      </c>
      <c r="N1838" s="6"/>
      <c r="O1838" s="6"/>
      <c r="P1838" s="10">
        <v>6</v>
      </c>
      <c r="Q1838" s="10" t="str">
        <f t="shared" si="141"/>
        <v>5-10</v>
      </c>
      <c r="R1838" s="6" t="s">
        <v>159</v>
      </c>
      <c r="S1838" s="6">
        <v>6</v>
      </c>
      <c r="T1838" t="s">
        <v>194</v>
      </c>
      <c r="U1838" t="s">
        <v>195</v>
      </c>
      <c r="V1838" t="s">
        <v>163</v>
      </c>
      <c r="W1838" t="s">
        <v>56</v>
      </c>
      <c r="X1838" s="6"/>
      <c r="Y1838" s="6" t="s">
        <v>57</v>
      </c>
      <c r="Z1838" s="6" t="s">
        <v>61</v>
      </c>
      <c r="AC1838" s="11">
        <v>2</v>
      </c>
      <c r="AJ1838" s="12">
        <f t="shared" si="142"/>
        <v>15</v>
      </c>
      <c r="AL1838" s="13">
        <f t="shared" si="143"/>
        <v>2</v>
      </c>
      <c r="AM1838" s="14">
        <v>2.0199999999999999E-2</v>
      </c>
      <c r="AN1838" s="14">
        <v>2.9594999999999998</v>
      </c>
      <c r="AO1838" s="13">
        <f t="shared" si="145"/>
        <v>61.093281166361997</v>
      </c>
      <c r="AQ1838" s="12">
        <f t="shared" si="144"/>
        <v>0.05</v>
      </c>
    </row>
    <row r="1839" spans="1:43" ht="12.75" customHeight="1" x14ac:dyDescent="0.2">
      <c r="A1839" s="6">
        <v>215</v>
      </c>
      <c r="B1839" s="6">
        <v>4</v>
      </c>
      <c r="C1839" s="7">
        <v>39877</v>
      </c>
      <c r="D1839" s="6" t="s">
        <v>151</v>
      </c>
      <c r="E1839" s="8" t="s">
        <v>319</v>
      </c>
      <c r="F1839" s="9" t="s">
        <v>320</v>
      </c>
      <c r="G1839" s="9" t="s">
        <v>154</v>
      </c>
      <c r="H1839" s="9" t="s">
        <v>155</v>
      </c>
      <c r="I1839" s="6" t="s">
        <v>100</v>
      </c>
      <c r="J1839" s="6">
        <v>2</v>
      </c>
      <c r="K1839" s="6">
        <v>3</v>
      </c>
      <c r="L1839" s="6" t="s">
        <v>101</v>
      </c>
      <c r="M1839" s="6" t="s">
        <v>51</v>
      </c>
      <c r="N1839" s="6"/>
      <c r="O1839" s="6"/>
      <c r="P1839" s="10">
        <v>6</v>
      </c>
      <c r="Q1839" s="10" t="str">
        <f t="shared" si="141"/>
        <v>5-10</v>
      </c>
      <c r="R1839" s="6" t="s">
        <v>159</v>
      </c>
      <c r="S1839" s="6">
        <v>7</v>
      </c>
      <c r="T1839" t="s">
        <v>164</v>
      </c>
      <c r="U1839" t="s">
        <v>162</v>
      </c>
      <c r="V1839" t="s">
        <v>163</v>
      </c>
      <c r="W1839" t="s">
        <v>56</v>
      </c>
      <c r="X1839" s="6"/>
      <c r="Y1839" s="10" t="s">
        <v>57</v>
      </c>
      <c r="Z1839" s="10" t="s">
        <v>61</v>
      </c>
      <c r="AA1839" s="11">
        <v>1</v>
      </c>
      <c r="AJ1839" s="12">
        <f t="shared" si="142"/>
        <v>2.5</v>
      </c>
      <c r="AL1839" s="13">
        <f t="shared" si="143"/>
        <v>1</v>
      </c>
      <c r="AM1839" s="14">
        <v>1.5599999999999999E-2</v>
      </c>
      <c r="AN1839" s="14">
        <v>3.13</v>
      </c>
      <c r="AO1839" s="13">
        <f t="shared" si="145"/>
        <v>0.27458501045858014</v>
      </c>
      <c r="AQ1839" s="12">
        <f t="shared" si="144"/>
        <v>2.5000000000000001E-2</v>
      </c>
    </row>
    <row r="1840" spans="1:43" ht="12.75" customHeight="1" x14ac:dyDescent="0.2">
      <c r="A1840" s="6">
        <v>215</v>
      </c>
      <c r="B1840" s="6">
        <v>4</v>
      </c>
      <c r="C1840" s="7">
        <v>39877</v>
      </c>
      <c r="D1840" s="6" t="s">
        <v>151</v>
      </c>
      <c r="E1840" s="8" t="s">
        <v>319</v>
      </c>
      <c r="F1840" s="9" t="s">
        <v>320</v>
      </c>
      <c r="G1840" s="9" t="s">
        <v>154</v>
      </c>
      <c r="H1840" s="9" t="s">
        <v>155</v>
      </c>
      <c r="I1840" s="6" t="s">
        <v>100</v>
      </c>
      <c r="J1840" s="6">
        <v>2</v>
      </c>
      <c r="K1840" s="6">
        <v>3</v>
      </c>
      <c r="L1840" s="6" t="s">
        <v>101</v>
      </c>
      <c r="M1840" s="6" t="s">
        <v>51</v>
      </c>
      <c r="N1840" s="6"/>
      <c r="O1840" s="6"/>
      <c r="P1840" s="10">
        <v>6</v>
      </c>
      <c r="Q1840" s="10" t="str">
        <f t="shared" si="141"/>
        <v>5-10</v>
      </c>
      <c r="R1840" s="6" t="s">
        <v>159</v>
      </c>
      <c r="S1840" s="6">
        <v>8</v>
      </c>
      <c r="T1840" t="s">
        <v>90</v>
      </c>
      <c r="U1840" t="s">
        <v>66</v>
      </c>
      <c r="V1840" t="s">
        <v>67</v>
      </c>
      <c r="W1840" t="s">
        <v>56</v>
      </c>
      <c r="X1840" s="6"/>
      <c r="Y1840" s="10" t="s">
        <v>57</v>
      </c>
      <c r="Z1840" s="10" t="s">
        <v>58</v>
      </c>
      <c r="AC1840" s="11">
        <v>1</v>
      </c>
      <c r="AD1840" s="11">
        <v>1</v>
      </c>
      <c r="AJ1840" s="12">
        <f t="shared" si="142"/>
        <v>20</v>
      </c>
      <c r="AL1840" s="13">
        <f t="shared" si="143"/>
        <v>2</v>
      </c>
      <c r="AM1840" s="14">
        <v>1.6199999999999999E-2</v>
      </c>
      <c r="AN1840" s="14">
        <v>3.0251999999999999</v>
      </c>
      <c r="AO1840" s="13">
        <f t="shared" si="145"/>
        <v>139.7625955609995</v>
      </c>
      <c r="AQ1840" s="12">
        <f t="shared" si="144"/>
        <v>0.05</v>
      </c>
    </row>
    <row r="1841" spans="1:43" ht="12.75" customHeight="1" x14ac:dyDescent="0.2">
      <c r="A1841" s="6">
        <v>215</v>
      </c>
      <c r="B1841" s="6">
        <v>4</v>
      </c>
      <c r="C1841" s="7">
        <v>39877</v>
      </c>
      <c r="D1841" s="6" t="s">
        <v>151</v>
      </c>
      <c r="E1841" s="8" t="s">
        <v>319</v>
      </c>
      <c r="F1841" s="9" t="s">
        <v>320</v>
      </c>
      <c r="G1841" s="9" t="s">
        <v>154</v>
      </c>
      <c r="H1841" s="9" t="s">
        <v>155</v>
      </c>
      <c r="I1841" s="6" t="s">
        <v>100</v>
      </c>
      <c r="J1841" s="6">
        <v>2</v>
      </c>
      <c r="K1841" s="6">
        <v>3</v>
      </c>
      <c r="L1841" s="6" t="s">
        <v>101</v>
      </c>
      <c r="M1841" s="6" t="s">
        <v>51</v>
      </c>
      <c r="N1841" s="6"/>
      <c r="O1841" s="6"/>
      <c r="P1841" s="10">
        <v>6</v>
      </c>
      <c r="Q1841" s="10" t="str">
        <f t="shared" si="141"/>
        <v>5-10</v>
      </c>
      <c r="R1841" s="6" t="s">
        <v>159</v>
      </c>
      <c r="S1841" s="6">
        <v>9</v>
      </c>
      <c r="T1841" t="s">
        <v>78</v>
      </c>
      <c r="U1841" s="16" t="s">
        <v>75</v>
      </c>
      <c r="V1841" t="s">
        <v>79</v>
      </c>
      <c r="W1841" t="s">
        <v>56</v>
      </c>
      <c r="X1841" s="6"/>
      <c r="Y1841" s="10" t="s">
        <v>57</v>
      </c>
      <c r="Z1841" s="10" t="s">
        <v>61</v>
      </c>
      <c r="AA1841" s="11">
        <v>1</v>
      </c>
      <c r="AJ1841" s="12">
        <f t="shared" si="142"/>
        <v>2.5</v>
      </c>
      <c r="AL1841" s="13">
        <f t="shared" si="143"/>
        <v>1</v>
      </c>
      <c r="AM1841" s="14">
        <v>1.09E-2</v>
      </c>
      <c r="AN1841" s="14">
        <v>3.0249000000000001</v>
      </c>
      <c r="AO1841" s="13">
        <f t="shared" si="145"/>
        <v>0.17424295598865394</v>
      </c>
      <c r="AQ1841" s="12">
        <f t="shared" si="144"/>
        <v>2.5000000000000001E-2</v>
      </c>
    </row>
    <row r="1842" spans="1:43" ht="12.75" customHeight="1" x14ac:dyDescent="0.2">
      <c r="A1842" s="6">
        <v>215</v>
      </c>
      <c r="B1842" s="6">
        <v>4</v>
      </c>
      <c r="C1842" s="7">
        <v>39877</v>
      </c>
      <c r="D1842" s="6" t="s">
        <v>151</v>
      </c>
      <c r="E1842" s="8" t="s">
        <v>319</v>
      </c>
      <c r="F1842" s="9" t="s">
        <v>320</v>
      </c>
      <c r="G1842" s="9" t="s">
        <v>154</v>
      </c>
      <c r="H1842" s="9" t="s">
        <v>155</v>
      </c>
      <c r="I1842" s="6" t="s">
        <v>100</v>
      </c>
      <c r="J1842" s="6">
        <v>2</v>
      </c>
      <c r="K1842" s="6">
        <v>3</v>
      </c>
      <c r="L1842" s="6" t="s">
        <v>101</v>
      </c>
      <c r="M1842" s="6" t="s">
        <v>51</v>
      </c>
      <c r="N1842" s="6"/>
      <c r="O1842" s="6"/>
      <c r="P1842" s="10">
        <v>6</v>
      </c>
      <c r="Q1842" s="10" t="str">
        <f t="shared" si="141"/>
        <v>5-10</v>
      </c>
      <c r="R1842" s="6" t="s">
        <v>159</v>
      </c>
      <c r="S1842" s="6">
        <v>10</v>
      </c>
      <c r="T1842" s="19" t="s">
        <v>85</v>
      </c>
      <c r="U1842" s="6" t="s">
        <v>54</v>
      </c>
      <c r="V1842" s="6" t="s">
        <v>86</v>
      </c>
      <c r="W1842" s="6" t="s">
        <v>56</v>
      </c>
      <c r="X1842" s="6"/>
      <c r="Y1842" s="6" t="s">
        <v>57</v>
      </c>
      <c r="Z1842" s="6" t="s">
        <v>61</v>
      </c>
      <c r="AA1842" s="11">
        <v>3</v>
      </c>
      <c r="AJ1842" s="12">
        <f t="shared" si="142"/>
        <v>2.5</v>
      </c>
      <c r="AL1842" s="13">
        <f t="shared" si="143"/>
        <v>3</v>
      </c>
      <c r="AM1842" s="14">
        <v>8.8999999999999999E-3</v>
      </c>
      <c r="AN1842" s="14">
        <v>3</v>
      </c>
      <c r="AO1842" s="13">
        <f t="shared" si="145"/>
        <v>0.13906250000000001</v>
      </c>
      <c r="AQ1842" s="12">
        <f t="shared" si="144"/>
        <v>7.4999999999999997E-2</v>
      </c>
    </row>
    <row r="1843" spans="1:43" ht="12.75" customHeight="1" x14ac:dyDescent="0.2">
      <c r="A1843" s="6">
        <v>215</v>
      </c>
      <c r="B1843" s="6">
        <v>4</v>
      </c>
      <c r="C1843" s="7">
        <v>39877</v>
      </c>
      <c r="D1843" s="6" t="s">
        <v>151</v>
      </c>
      <c r="E1843" s="8" t="s">
        <v>319</v>
      </c>
      <c r="F1843" s="9" t="s">
        <v>320</v>
      </c>
      <c r="G1843" s="9" t="s">
        <v>154</v>
      </c>
      <c r="H1843" s="9" t="s">
        <v>155</v>
      </c>
      <c r="I1843" s="6" t="s">
        <v>100</v>
      </c>
      <c r="J1843" s="6">
        <v>2</v>
      </c>
      <c r="K1843" s="6">
        <v>3</v>
      </c>
      <c r="L1843" s="6" t="s">
        <v>101</v>
      </c>
      <c r="M1843" s="6" t="s">
        <v>51</v>
      </c>
      <c r="N1843" s="6"/>
      <c r="O1843" s="6"/>
      <c r="P1843" s="10">
        <v>6</v>
      </c>
      <c r="Q1843" s="10" t="str">
        <f t="shared" si="141"/>
        <v>5-10</v>
      </c>
      <c r="R1843" s="6" t="s">
        <v>159</v>
      </c>
      <c r="S1843" s="6">
        <v>11</v>
      </c>
      <c r="T1843" t="s">
        <v>130</v>
      </c>
      <c r="U1843" t="s">
        <v>69</v>
      </c>
      <c r="V1843" t="s">
        <v>70</v>
      </c>
      <c r="W1843" t="s">
        <v>56</v>
      </c>
      <c r="X1843" s="6"/>
      <c r="Y1843" s="10" t="s">
        <v>57</v>
      </c>
      <c r="Z1843" s="10" t="s">
        <v>61</v>
      </c>
      <c r="AB1843" s="11">
        <v>1</v>
      </c>
      <c r="AJ1843" s="12">
        <f t="shared" si="142"/>
        <v>7.5</v>
      </c>
      <c r="AL1843" s="13">
        <f t="shared" si="143"/>
        <v>1</v>
      </c>
      <c r="AM1843" s="14">
        <v>1.9400000000000001E-2</v>
      </c>
      <c r="AN1843" s="14">
        <v>2.8527999999999998</v>
      </c>
      <c r="AO1843" s="13">
        <f t="shared" si="145"/>
        <v>6.0838220437352977</v>
      </c>
      <c r="AQ1843" s="12">
        <f t="shared" si="144"/>
        <v>2.5000000000000001E-2</v>
      </c>
    </row>
    <row r="1844" spans="1:43" ht="12.75" customHeight="1" x14ac:dyDescent="0.2">
      <c r="A1844" s="6">
        <v>216</v>
      </c>
      <c r="B1844" s="6">
        <v>4</v>
      </c>
      <c r="C1844" s="7">
        <v>39877</v>
      </c>
      <c r="D1844" s="6" t="s">
        <v>151</v>
      </c>
      <c r="E1844" s="8" t="s">
        <v>319</v>
      </c>
      <c r="F1844" s="9" t="s">
        <v>320</v>
      </c>
      <c r="G1844" s="9" t="s">
        <v>154</v>
      </c>
      <c r="H1844" s="9" t="s">
        <v>155</v>
      </c>
      <c r="I1844" s="6" t="s">
        <v>100</v>
      </c>
      <c r="J1844" s="6">
        <v>2</v>
      </c>
      <c r="K1844" s="6">
        <v>4</v>
      </c>
      <c r="L1844" s="6" t="s">
        <v>101</v>
      </c>
      <c r="M1844" s="6" t="s">
        <v>51</v>
      </c>
      <c r="N1844" s="6"/>
      <c r="O1844" s="6"/>
      <c r="P1844" s="10">
        <v>6</v>
      </c>
      <c r="Q1844" s="10" t="str">
        <f t="shared" si="141"/>
        <v>5-10</v>
      </c>
      <c r="R1844" s="6" t="s">
        <v>159</v>
      </c>
      <c r="S1844" s="6">
        <v>1</v>
      </c>
      <c r="T1844" t="s">
        <v>118</v>
      </c>
      <c r="U1844" t="s">
        <v>66</v>
      </c>
      <c r="V1844" t="s">
        <v>119</v>
      </c>
      <c r="W1844" t="s">
        <v>56</v>
      </c>
      <c r="X1844" s="6"/>
      <c r="Y1844" s="6" t="s">
        <v>57</v>
      </c>
      <c r="Z1844" s="6" t="s">
        <v>61</v>
      </c>
      <c r="AC1844" s="11">
        <v>20</v>
      </c>
      <c r="AD1844" s="11">
        <v>17</v>
      </c>
      <c r="AJ1844" s="12">
        <f t="shared" si="142"/>
        <v>19.594594594594593</v>
      </c>
      <c r="AK1844" s="24">
        <f>AJ1844/1.1</f>
        <v>17.81326781326781</v>
      </c>
      <c r="AL1844" s="13">
        <f t="shared" si="143"/>
        <v>37</v>
      </c>
      <c r="AM1844" s="14">
        <v>2.3599999999999999E-2</v>
      </c>
      <c r="AN1844" s="14">
        <v>2.9750000000000001</v>
      </c>
      <c r="AO1844" s="13">
        <f t="shared" si="145"/>
        <v>164.82285912277217</v>
      </c>
      <c r="AQ1844" s="12">
        <f t="shared" si="144"/>
        <v>0.92500000000000004</v>
      </c>
    </row>
    <row r="1845" spans="1:43" ht="12.75" customHeight="1" x14ac:dyDescent="0.2">
      <c r="A1845" s="6">
        <v>216</v>
      </c>
      <c r="B1845" s="6">
        <v>4</v>
      </c>
      <c r="C1845" s="7">
        <v>39877</v>
      </c>
      <c r="D1845" s="6" t="s">
        <v>151</v>
      </c>
      <c r="E1845" s="8" t="s">
        <v>319</v>
      </c>
      <c r="F1845" s="9" t="s">
        <v>320</v>
      </c>
      <c r="G1845" s="9" t="s">
        <v>154</v>
      </c>
      <c r="H1845" s="9" t="s">
        <v>155</v>
      </c>
      <c r="I1845" s="6" t="s">
        <v>100</v>
      </c>
      <c r="J1845" s="6">
        <v>2</v>
      </c>
      <c r="K1845" s="6">
        <v>4</v>
      </c>
      <c r="L1845" s="6" t="s">
        <v>101</v>
      </c>
      <c r="M1845" s="6" t="s">
        <v>51</v>
      </c>
      <c r="N1845" s="6"/>
      <c r="O1845" s="6"/>
      <c r="P1845" s="10">
        <v>6</v>
      </c>
      <c r="Q1845" s="10" t="str">
        <f t="shared" si="141"/>
        <v>5-10</v>
      </c>
      <c r="R1845" s="6" t="s">
        <v>159</v>
      </c>
      <c r="S1845" s="6">
        <v>2</v>
      </c>
      <c r="T1845" t="s">
        <v>80</v>
      </c>
      <c r="U1845" t="s">
        <v>54</v>
      </c>
      <c r="V1845" t="s">
        <v>81</v>
      </c>
      <c r="W1845" t="s">
        <v>56</v>
      </c>
      <c r="X1845" s="6"/>
      <c r="Y1845" s="10" t="s">
        <v>57</v>
      </c>
      <c r="Z1845" s="10" t="s">
        <v>61</v>
      </c>
      <c r="AC1845" s="11">
        <v>3</v>
      </c>
      <c r="AJ1845" s="12">
        <f t="shared" si="142"/>
        <v>15</v>
      </c>
      <c r="AK1845">
        <f>AJ1845/1.08</f>
        <v>13.888888888888888</v>
      </c>
      <c r="AL1845" s="13">
        <f t="shared" si="143"/>
        <v>3</v>
      </c>
      <c r="AM1845" s="14">
        <v>2.29E-2</v>
      </c>
      <c r="AN1845" s="14">
        <v>2.9580000000000002</v>
      </c>
      <c r="AO1845" s="13">
        <f t="shared" si="145"/>
        <v>68.97844927320179</v>
      </c>
      <c r="AQ1845" s="12">
        <f t="shared" si="144"/>
        <v>7.4999999999999997E-2</v>
      </c>
    </row>
    <row r="1846" spans="1:43" ht="12.75" customHeight="1" x14ac:dyDescent="0.2">
      <c r="A1846" s="6">
        <v>216</v>
      </c>
      <c r="B1846" s="6">
        <v>4</v>
      </c>
      <c r="C1846" s="7">
        <v>39877</v>
      </c>
      <c r="D1846" s="6" t="s">
        <v>151</v>
      </c>
      <c r="E1846" s="8" t="s">
        <v>319</v>
      </c>
      <c r="F1846" s="9" t="s">
        <v>320</v>
      </c>
      <c r="G1846" s="9" t="s">
        <v>154</v>
      </c>
      <c r="H1846" s="9" t="s">
        <v>155</v>
      </c>
      <c r="I1846" s="6" t="s">
        <v>100</v>
      </c>
      <c r="J1846" s="6">
        <v>2</v>
      </c>
      <c r="K1846" s="6">
        <v>4</v>
      </c>
      <c r="L1846" s="6" t="s">
        <v>101</v>
      </c>
      <c r="M1846" s="6" t="s">
        <v>51</v>
      </c>
      <c r="N1846" s="6"/>
      <c r="O1846" s="6"/>
      <c r="P1846" s="10">
        <v>6</v>
      </c>
      <c r="Q1846" s="10" t="str">
        <f t="shared" si="141"/>
        <v>5-10</v>
      </c>
      <c r="R1846" s="6" t="s">
        <v>159</v>
      </c>
      <c r="S1846" s="6">
        <v>3</v>
      </c>
      <c r="T1846" t="s">
        <v>90</v>
      </c>
      <c r="U1846" t="s">
        <v>66</v>
      </c>
      <c r="V1846" t="s">
        <v>67</v>
      </c>
      <c r="W1846" t="s">
        <v>56</v>
      </c>
      <c r="X1846" s="6"/>
      <c r="Y1846" s="10" t="s">
        <v>57</v>
      </c>
      <c r="Z1846" s="10" t="s">
        <v>58</v>
      </c>
      <c r="AD1846" s="11">
        <v>2</v>
      </c>
      <c r="AJ1846" s="12">
        <f t="shared" si="142"/>
        <v>25</v>
      </c>
      <c r="AL1846" s="13">
        <f t="shared" si="143"/>
        <v>2</v>
      </c>
      <c r="AM1846" s="14">
        <v>1.6199999999999999E-2</v>
      </c>
      <c r="AN1846" s="14">
        <v>3.0251999999999999</v>
      </c>
      <c r="AO1846" s="13">
        <f t="shared" si="145"/>
        <v>274.51313450729776</v>
      </c>
      <c r="AQ1846" s="12">
        <f t="shared" si="144"/>
        <v>0.05</v>
      </c>
    </row>
    <row r="1847" spans="1:43" ht="12.75" customHeight="1" x14ac:dyDescent="0.2">
      <c r="A1847" s="6">
        <v>216</v>
      </c>
      <c r="B1847" s="6">
        <v>4</v>
      </c>
      <c r="C1847" s="7">
        <v>39877</v>
      </c>
      <c r="D1847" s="6" t="s">
        <v>151</v>
      </c>
      <c r="E1847" s="8" t="s">
        <v>319</v>
      </c>
      <c r="F1847" s="9" t="s">
        <v>320</v>
      </c>
      <c r="G1847" s="9" t="s">
        <v>154</v>
      </c>
      <c r="H1847" s="9" t="s">
        <v>155</v>
      </c>
      <c r="I1847" s="6" t="s">
        <v>100</v>
      </c>
      <c r="J1847" s="6">
        <v>2</v>
      </c>
      <c r="K1847" s="6">
        <v>4</v>
      </c>
      <c r="L1847" s="6" t="s">
        <v>101</v>
      </c>
      <c r="M1847" s="6" t="s">
        <v>51</v>
      </c>
      <c r="N1847" s="6"/>
      <c r="O1847" s="6"/>
      <c r="P1847" s="10">
        <v>6</v>
      </c>
      <c r="Q1847" s="10" t="str">
        <f t="shared" si="141"/>
        <v>5-10</v>
      </c>
      <c r="R1847" s="6" t="s">
        <v>159</v>
      </c>
      <c r="S1847" s="6">
        <v>4</v>
      </c>
      <c r="T1847" t="s">
        <v>53</v>
      </c>
      <c r="U1847" t="s">
        <v>54</v>
      </c>
      <c r="V1847" t="s">
        <v>55</v>
      </c>
      <c r="W1847" t="s">
        <v>56</v>
      </c>
      <c r="X1847" s="6"/>
      <c r="Y1847" s="6" t="s">
        <v>57</v>
      </c>
      <c r="Z1847" s="6" t="s">
        <v>58</v>
      </c>
      <c r="AC1847" s="11">
        <v>7</v>
      </c>
      <c r="AJ1847" s="12">
        <f t="shared" si="142"/>
        <v>15</v>
      </c>
      <c r="AL1847" s="13">
        <f t="shared" si="143"/>
        <v>7</v>
      </c>
      <c r="AM1847" s="14">
        <v>9.2999999999999992E-3</v>
      </c>
      <c r="AN1847" s="14">
        <v>3.07</v>
      </c>
      <c r="AO1847" s="13">
        <f t="shared" si="145"/>
        <v>37.938758397924737</v>
      </c>
      <c r="AQ1847" s="12">
        <f t="shared" si="144"/>
        <v>0.17499999999999999</v>
      </c>
    </row>
    <row r="1848" spans="1:43" ht="12.75" customHeight="1" x14ac:dyDescent="0.2">
      <c r="A1848" s="6">
        <v>216</v>
      </c>
      <c r="B1848" s="6">
        <v>4</v>
      </c>
      <c r="C1848" s="7">
        <v>39877</v>
      </c>
      <c r="D1848" s="6" t="s">
        <v>151</v>
      </c>
      <c r="E1848" s="8" t="s">
        <v>319</v>
      </c>
      <c r="F1848" s="9" t="s">
        <v>320</v>
      </c>
      <c r="G1848" s="9" t="s">
        <v>154</v>
      </c>
      <c r="H1848" s="9" t="s">
        <v>155</v>
      </c>
      <c r="I1848" s="6" t="s">
        <v>100</v>
      </c>
      <c r="J1848" s="6">
        <v>2</v>
      </c>
      <c r="K1848" s="6">
        <v>4</v>
      </c>
      <c r="L1848" s="6" t="s">
        <v>101</v>
      </c>
      <c r="M1848" s="6" t="s">
        <v>51</v>
      </c>
      <c r="N1848" s="6"/>
      <c r="O1848" s="6"/>
      <c r="P1848" s="10">
        <v>6</v>
      </c>
      <c r="Q1848" s="10" t="str">
        <f t="shared" si="141"/>
        <v>5-10</v>
      </c>
      <c r="R1848" s="6" t="s">
        <v>159</v>
      </c>
      <c r="S1848" s="6">
        <v>5</v>
      </c>
      <c r="T1848" s="16" t="s">
        <v>82</v>
      </c>
      <c r="U1848" s="6" t="s">
        <v>72</v>
      </c>
      <c r="V1848" s="16" t="s">
        <v>73</v>
      </c>
      <c r="W1848" s="16" t="s">
        <v>56</v>
      </c>
      <c r="X1848" s="6"/>
      <c r="Y1848" s="6" t="s">
        <v>57</v>
      </c>
      <c r="Z1848" s="6" t="s">
        <v>61</v>
      </c>
      <c r="AC1848" s="11">
        <v>1</v>
      </c>
      <c r="AJ1848" s="12">
        <f t="shared" si="142"/>
        <v>15</v>
      </c>
      <c r="AL1848" s="13">
        <f t="shared" si="143"/>
        <v>1</v>
      </c>
      <c r="AM1848" s="14">
        <v>2.9000000000000001E-2</v>
      </c>
      <c r="AN1848" s="14">
        <v>2.98</v>
      </c>
      <c r="AO1848" s="13">
        <f t="shared" si="145"/>
        <v>92.714988736016096</v>
      </c>
      <c r="AQ1848" s="12">
        <f t="shared" si="144"/>
        <v>2.5000000000000001E-2</v>
      </c>
    </row>
    <row r="1849" spans="1:43" ht="12.75" customHeight="1" x14ac:dyDescent="0.2">
      <c r="A1849" s="6">
        <v>216</v>
      </c>
      <c r="B1849" s="6">
        <v>4</v>
      </c>
      <c r="C1849" s="7">
        <v>39877</v>
      </c>
      <c r="D1849" s="6" t="s">
        <v>151</v>
      </c>
      <c r="E1849" s="8" t="s">
        <v>319</v>
      </c>
      <c r="F1849" s="9" t="s">
        <v>320</v>
      </c>
      <c r="G1849" s="9" t="s">
        <v>154</v>
      </c>
      <c r="H1849" s="9" t="s">
        <v>155</v>
      </c>
      <c r="I1849" s="6" t="s">
        <v>100</v>
      </c>
      <c r="J1849" s="6">
        <v>2</v>
      </c>
      <c r="K1849" s="6">
        <v>4</v>
      </c>
      <c r="L1849" s="6" t="s">
        <v>101</v>
      </c>
      <c r="M1849" s="6" t="s">
        <v>51</v>
      </c>
      <c r="N1849" s="6"/>
      <c r="O1849" s="6"/>
      <c r="P1849" s="10">
        <v>6</v>
      </c>
      <c r="Q1849" s="10" t="str">
        <f t="shared" si="141"/>
        <v>5-10</v>
      </c>
      <c r="R1849" s="6" t="s">
        <v>159</v>
      </c>
      <c r="S1849" s="6">
        <v>6</v>
      </c>
      <c r="T1849" t="s">
        <v>140</v>
      </c>
      <c r="U1849" t="s">
        <v>66</v>
      </c>
      <c r="V1849" t="s">
        <v>119</v>
      </c>
      <c r="W1849" t="s">
        <v>56</v>
      </c>
      <c r="X1849" s="6"/>
      <c r="Y1849" s="6" t="s">
        <v>57</v>
      </c>
      <c r="Z1849" s="6" t="s">
        <v>61</v>
      </c>
      <c r="AC1849" s="11">
        <v>2</v>
      </c>
      <c r="AD1849" s="11">
        <v>2</v>
      </c>
      <c r="AJ1849" s="12">
        <f t="shared" si="142"/>
        <v>20</v>
      </c>
      <c r="AK1849" s="14">
        <f>AJ1849/1.03416</f>
        <v>19.339367215904698</v>
      </c>
      <c r="AL1849" s="13">
        <f t="shared" si="143"/>
        <v>4</v>
      </c>
      <c r="AM1849" s="14">
        <v>2.2499999999999999E-2</v>
      </c>
      <c r="AN1849" s="14">
        <v>3</v>
      </c>
      <c r="AO1849" s="13">
        <f t="shared" si="145"/>
        <v>180</v>
      </c>
      <c r="AQ1849" s="12">
        <f t="shared" si="144"/>
        <v>0.1</v>
      </c>
    </row>
    <row r="1850" spans="1:43" ht="12.75" customHeight="1" x14ac:dyDescent="0.2">
      <c r="A1850" s="6">
        <v>216</v>
      </c>
      <c r="B1850" s="6">
        <v>4</v>
      </c>
      <c r="C1850" s="7">
        <v>39877</v>
      </c>
      <c r="D1850" s="6" t="s">
        <v>151</v>
      </c>
      <c r="E1850" s="8" t="s">
        <v>319</v>
      </c>
      <c r="F1850" s="9" t="s">
        <v>320</v>
      </c>
      <c r="G1850" s="9" t="s">
        <v>154</v>
      </c>
      <c r="H1850" s="9" t="s">
        <v>155</v>
      </c>
      <c r="I1850" s="6" t="s">
        <v>100</v>
      </c>
      <c r="J1850" s="6">
        <v>2</v>
      </c>
      <c r="K1850" s="6">
        <v>4</v>
      </c>
      <c r="L1850" s="6" t="s">
        <v>101</v>
      </c>
      <c r="M1850" s="6" t="s">
        <v>51</v>
      </c>
      <c r="N1850" s="6"/>
      <c r="O1850" s="6"/>
      <c r="P1850" s="10">
        <v>6</v>
      </c>
      <c r="Q1850" s="10" t="str">
        <f t="shared" si="141"/>
        <v>5-10</v>
      </c>
      <c r="R1850" s="6" t="s">
        <v>159</v>
      </c>
      <c r="S1850" s="6">
        <v>7</v>
      </c>
      <c r="T1850" s="16" t="s">
        <v>71</v>
      </c>
      <c r="U1850" s="6" t="s">
        <v>72</v>
      </c>
      <c r="V1850" s="16" t="s">
        <v>73</v>
      </c>
      <c r="W1850" s="16" t="s">
        <v>56</v>
      </c>
      <c r="X1850" s="6"/>
      <c r="Y1850" s="6" t="s">
        <v>57</v>
      </c>
      <c r="Z1850" s="6" t="s">
        <v>61</v>
      </c>
      <c r="AC1850" s="11">
        <v>1</v>
      </c>
      <c r="AJ1850" s="12">
        <f t="shared" si="142"/>
        <v>15</v>
      </c>
      <c r="AL1850" s="13">
        <f t="shared" si="143"/>
        <v>1</v>
      </c>
      <c r="AM1850" s="14">
        <v>2.5100000000000001E-2</v>
      </c>
      <c r="AN1850" s="14">
        <v>3.0760000000000001</v>
      </c>
      <c r="AO1850" s="13">
        <f t="shared" si="145"/>
        <v>104.0711693471042</v>
      </c>
      <c r="AQ1850" s="12">
        <f t="shared" si="144"/>
        <v>2.5000000000000001E-2</v>
      </c>
    </row>
    <row r="1851" spans="1:43" ht="12.75" customHeight="1" x14ac:dyDescent="0.2">
      <c r="A1851" s="6">
        <v>216</v>
      </c>
      <c r="B1851" s="6">
        <v>4</v>
      </c>
      <c r="C1851" s="7">
        <v>39877</v>
      </c>
      <c r="D1851" s="6" t="s">
        <v>151</v>
      </c>
      <c r="E1851" s="8" t="s">
        <v>319</v>
      </c>
      <c r="F1851" s="9" t="s">
        <v>320</v>
      </c>
      <c r="G1851" s="9" t="s">
        <v>154</v>
      </c>
      <c r="H1851" s="9" t="s">
        <v>155</v>
      </c>
      <c r="I1851" s="6" t="s">
        <v>100</v>
      </c>
      <c r="J1851" s="6">
        <v>2</v>
      </c>
      <c r="K1851" s="6">
        <v>4</v>
      </c>
      <c r="L1851" s="6" t="s">
        <v>101</v>
      </c>
      <c r="M1851" s="6" t="s">
        <v>51</v>
      </c>
      <c r="N1851" s="6"/>
      <c r="O1851" s="6"/>
      <c r="P1851" s="10">
        <v>6</v>
      </c>
      <c r="Q1851" s="10" t="str">
        <f t="shared" si="141"/>
        <v>5-10</v>
      </c>
      <c r="R1851" s="6" t="s">
        <v>159</v>
      </c>
      <c r="S1851" s="6">
        <v>8</v>
      </c>
      <c r="T1851" t="s">
        <v>161</v>
      </c>
      <c r="U1851" t="s">
        <v>162</v>
      </c>
      <c r="V1851" t="s">
        <v>163</v>
      </c>
      <c r="W1851" s="20" t="s">
        <v>56</v>
      </c>
      <c r="X1851" s="6"/>
      <c r="Y1851" s="10" t="s">
        <v>57</v>
      </c>
      <c r="Z1851" s="10" t="s">
        <v>61</v>
      </c>
      <c r="AB1851" s="11">
        <v>6</v>
      </c>
      <c r="AJ1851" s="12">
        <f t="shared" si="142"/>
        <v>7.5</v>
      </c>
      <c r="AL1851" s="13">
        <f t="shared" si="143"/>
        <v>6</v>
      </c>
      <c r="AM1851" s="14">
        <v>1.9300000000000001E-2</v>
      </c>
      <c r="AN1851" s="14">
        <v>2.96</v>
      </c>
      <c r="AO1851" s="13">
        <f t="shared" si="145"/>
        <v>7.5117071566069322</v>
      </c>
      <c r="AQ1851" s="12">
        <f t="shared" si="144"/>
        <v>0.15</v>
      </c>
    </row>
    <row r="1852" spans="1:43" ht="12.75" customHeight="1" x14ac:dyDescent="0.2">
      <c r="A1852" s="6">
        <v>216</v>
      </c>
      <c r="B1852" s="6">
        <v>4</v>
      </c>
      <c r="C1852" s="7">
        <v>39877</v>
      </c>
      <c r="D1852" s="6" t="s">
        <v>151</v>
      </c>
      <c r="E1852" s="8" t="s">
        <v>319</v>
      </c>
      <c r="F1852" s="9" t="s">
        <v>320</v>
      </c>
      <c r="G1852" s="9" t="s">
        <v>154</v>
      </c>
      <c r="H1852" s="9" t="s">
        <v>155</v>
      </c>
      <c r="I1852" s="6" t="s">
        <v>100</v>
      </c>
      <c r="J1852" s="6">
        <v>2</v>
      </c>
      <c r="K1852" s="6">
        <v>4</v>
      </c>
      <c r="L1852" s="6" t="s">
        <v>101</v>
      </c>
      <c r="M1852" s="6" t="s">
        <v>51</v>
      </c>
      <c r="N1852" s="6"/>
      <c r="O1852" s="6"/>
      <c r="P1852" s="10">
        <v>6</v>
      </c>
      <c r="Q1852" s="10" t="str">
        <f t="shared" si="141"/>
        <v>5-10</v>
      </c>
      <c r="R1852" s="6" t="s">
        <v>159</v>
      </c>
      <c r="S1852" s="6">
        <v>9</v>
      </c>
      <c r="T1852" t="s">
        <v>121</v>
      </c>
      <c r="U1852" t="s">
        <v>54</v>
      </c>
      <c r="V1852" t="s">
        <v>55</v>
      </c>
      <c r="W1852" t="s">
        <v>56</v>
      </c>
      <c r="X1852" s="6"/>
      <c r="Y1852" s="6" t="s">
        <v>57</v>
      </c>
      <c r="Z1852" s="6" t="s">
        <v>58</v>
      </c>
      <c r="AD1852" s="11">
        <v>1</v>
      </c>
      <c r="AE1852" s="11">
        <v>1</v>
      </c>
      <c r="AJ1852" s="12">
        <f t="shared" si="142"/>
        <v>30</v>
      </c>
      <c r="AK1852">
        <f>AJ1852/1.08175</f>
        <v>27.732840305061245</v>
      </c>
      <c r="AL1852" s="13">
        <f t="shared" si="143"/>
        <v>2</v>
      </c>
      <c r="AM1852" s="14">
        <v>1.4500000000000001E-2</v>
      </c>
      <c r="AN1852" s="14">
        <v>3.0529999999999999</v>
      </c>
      <c r="AO1852" s="13">
        <f t="shared" si="145"/>
        <v>468.83410100032557</v>
      </c>
      <c r="AQ1852" s="12">
        <f t="shared" si="144"/>
        <v>0.05</v>
      </c>
    </row>
    <row r="1853" spans="1:43" ht="12.75" customHeight="1" x14ac:dyDescent="0.2">
      <c r="A1853" s="6">
        <v>216</v>
      </c>
      <c r="B1853" s="6">
        <v>4</v>
      </c>
      <c r="C1853" s="7">
        <v>39877</v>
      </c>
      <c r="D1853" s="6" t="s">
        <v>151</v>
      </c>
      <c r="E1853" s="8" t="s">
        <v>319</v>
      </c>
      <c r="F1853" s="9" t="s">
        <v>320</v>
      </c>
      <c r="G1853" s="9" t="s">
        <v>154</v>
      </c>
      <c r="H1853" s="9" t="s">
        <v>155</v>
      </c>
      <c r="I1853" s="6" t="s">
        <v>100</v>
      </c>
      <c r="J1853" s="6">
        <v>2</v>
      </c>
      <c r="K1853" s="6">
        <v>4</v>
      </c>
      <c r="L1853" s="6" t="s">
        <v>101</v>
      </c>
      <c r="M1853" s="6" t="s">
        <v>51</v>
      </c>
      <c r="N1853" s="6"/>
      <c r="O1853" s="6"/>
      <c r="P1853" s="10">
        <v>6</v>
      </c>
      <c r="Q1853" s="10" t="str">
        <f t="shared" si="141"/>
        <v>5-10</v>
      </c>
      <c r="R1853" s="6" t="s">
        <v>159</v>
      </c>
      <c r="S1853" s="6">
        <v>10</v>
      </c>
      <c r="T1853" t="s">
        <v>256</v>
      </c>
      <c r="U1853" t="s">
        <v>66</v>
      </c>
      <c r="V1853" t="s">
        <v>67</v>
      </c>
      <c r="W1853" t="s">
        <v>56</v>
      </c>
      <c r="X1853" s="6"/>
      <c r="Y1853" s="10" t="s">
        <v>57</v>
      </c>
      <c r="Z1853" s="10" t="s">
        <v>61</v>
      </c>
      <c r="AD1853" s="11">
        <v>1</v>
      </c>
      <c r="AJ1853" s="12">
        <f t="shared" si="142"/>
        <v>25</v>
      </c>
      <c r="AL1853" s="13">
        <f t="shared" si="143"/>
        <v>1</v>
      </c>
      <c r="AM1853" s="14">
        <v>1.6199999999999999E-2</v>
      </c>
      <c r="AN1853" s="14">
        <v>3.0251999999999999</v>
      </c>
      <c r="AO1853" s="13">
        <f t="shared" si="145"/>
        <v>274.51313450729776</v>
      </c>
      <c r="AQ1853" s="12">
        <f t="shared" si="144"/>
        <v>2.5000000000000001E-2</v>
      </c>
    </row>
    <row r="1854" spans="1:43" ht="12.75" customHeight="1" x14ac:dyDescent="0.2">
      <c r="A1854" s="6">
        <v>216</v>
      </c>
      <c r="B1854" s="6">
        <v>4</v>
      </c>
      <c r="C1854" s="7">
        <v>39877</v>
      </c>
      <c r="D1854" s="6" t="s">
        <v>151</v>
      </c>
      <c r="E1854" s="8" t="s">
        <v>319</v>
      </c>
      <c r="F1854" s="9" t="s">
        <v>320</v>
      </c>
      <c r="G1854" s="9" t="s">
        <v>154</v>
      </c>
      <c r="H1854" s="9" t="s">
        <v>155</v>
      </c>
      <c r="I1854" s="6" t="s">
        <v>100</v>
      </c>
      <c r="J1854" s="6">
        <v>2</v>
      </c>
      <c r="K1854" s="6">
        <v>4</v>
      </c>
      <c r="L1854" s="6" t="s">
        <v>101</v>
      </c>
      <c r="M1854" s="6" t="s">
        <v>51</v>
      </c>
      <c r="N1854" s="6"/>
      <c r="O1854" s="6"/>
      <c r="P1854" s="10">
        <v>6</v>
      </c>
      <c r="Q1854" s="10" t="str">
        <f t="shared" si="141"/>
        <v>5-10</v>
      </c>
      <c r="R1854" s="6" t="s">
        <v>159</v>
      </c>
      <c r="S1854" s="6">
        <v>11</v>
      </c>
      <c r="T1854" t="s">
        <v>78</v>
      </c>
      <c r="U1854" s="16" t="s">
        <v>75</v>
      </c>
      <c r="V1854" t="s">
        <v>79</v>
      </c>
      <c r="W1854" t="s">
        <v>56</v>
      </c>
      <c r="X1854" s="6"/>
      <c r="Y1854" s="10" t="s">
        <v>57</v>
      </c>
      <c r="Z1854" s="10" t="s">
        <v>61</v>
      </c>
      <c r="AB1854" s="11">
        <v>2</v>
      </c>
      <c r="AJ1854" s="12">
        <f t="shared" si="142"/>
        <v>7.5</v>
      </c>
      <c r="AL1854" s="13">
        <f t="shared" si="143"/>
        <v>2</v>
      </c>
      <c r="AM1854" s="14">
        <v>1.09E-2</v>
      </c>
      <c r="AN1854" s="14">
        <v>3.0249000000000001</v>
      </c>
      <c r="AO1854" s="13">
        <f t="shared" si="145"/>
        <v>4.8350315638823389</v>
      </c>
      <c r="AQ1854" s="12">
        <f t="shared" si="144"/>
        <v>0.05</v>
      </c>
    </row>
    <row r="1855" spans="1:43" ht="12.75" customHeight="1" x14ac:dyDescent="0.2">
      <c r="A1855" s="6">
        <v>216</v>
      </c>
      <c r="B1855" s="6">
        <v>4</v>
      </c>
      <c r="C1855" s="7">
        <v>39877</v>
      </c>
      <c r="D1855" s="6" t="s">
        <v>151</v>
      </c>
      <c r="E1855" s="8" t="s">
        <v>319</v>
      </c>
      <c r="F1855" s="9" t="s">
        <v>320</v>
      </c>
      <c r="G1855" s="9" t="s">
        <v>154</v>
      </c>
      <c r="H1855" s="9" t="s">
        <v>155</v>
      </c>
      <c r="I1855" s="6" t="s">
        <v>100</v>
      </c>
      <c r="J1855" s="6">
        <v>2</v>
      </c>
      <c r="K1855" s="6">
        <v>4</v>
      </c>
      <c r="L1855" s="6" t="s">
        <v>101</v>
      </c>
      <c r="M1855" s="6" t="s">
        <v>51</v>
      </c>
      <c r="N1855" s="6"/>
      <c r="O1855" s="6"/>
      <c r="P1855" s="10">
        <v>6</v>
      </c>
      <c r="Q1855" s="10" t="str">
        <f t="shared" si="141"/>
        <v>5-10</v>
      </c>
      <c r="R1855" s="6" t="s">
        <v>159</v>
      </c>
      <c r="S1855" s="6">
        <v>12</v>
      </c>
      <c r="T1855" s="19" t="s">
        <v>85</v>
      </c>
      <c r="U1855" s="6" t="s">
        <v>54</v>
      </c>
      <c r="V1855" s="6" t="s">
        <v>86</v>
      </c>
      <c r="W1855" s="6" t="s">
        <v>56</v>
      </c>
      <c r="X1855" s="6"/>
      <c r="Y1855" s="6" t="s">
        <v>57</v>
      </c>
      <c r="Z1855" s="6" t="s">
        <v>61</v>
      </c>
      <c r="AB1855" s="11">
        <v>2</v>
      </c>
      <c r="AJ1855" s="12">
        <f t="shared" si="142"/>
        <v>7.5</v>
      </c>
      <c r="AL1855" s="13">
        <f t="shared" si="143"/>
        <v>2</v>
      </c>
      <c r="AM1855" s="14">
        <v>8.8999999999999999E-3</v>
      </c>
      <c r="AN1855" s="14">
        <v>3</v>
      </c>
      <c r="AO1855" s="13">
        <f t="shared" si="145"/>
        <v>3.7546875000000002</v>
      </c>
      <c r="AQ1855" s="12">
        <f t="shared" si="144"/>
        <v>0.05</v>
      </c>
    </row>
    <row r="1856" spans="1:43" ht="12.75" customHeight="1" x14ac:dyDescent="0.2">
      <c r="A1856" s="6">
        <v>217</v>
      </c>
      <c r="B1856" s="6">
        <v>4</v>
      </c>
      <c r="C1856" s="7">
        <v>39877</v>
      </c>
      <c r="D1856" s="6" t="s">
        <v>151</v>
      </c>
      <c r="E1856" s="8" t="s">
        <v>319</v>
      </c>
      <c r="F1856" s="9" t="s">
        <v>320</v>
      </c>
      <c r="G1856" s="9" t="s">
        <v>154</v>
      </c>
      <c r="H1856" s="9" t="s">
        <v>155</v>
      </c>
      <c r="I1856" s="6" t="s">
        <v>100</v>
      </c>
      <c r="J1856" s="6">
        <v>2</v>
      </c>
      <c r="K1856" s="6">
        <v>5</v>
      </c>
      <c r="L1856" s="6" t="s">
        <v>101</v>
      </c>
      <c r="M1856" s="6" t="s">
        <v>51</v>
      </c>
      <c r="N1856" s="6"/>
      <c r="O1856" s="6"/>
      <c r="P1856" s="10">
        <v>6</v>
      </c>
      <c r="Q1856" s="10" t="str">
        <f t="shared" si="141"/>
        <v>5-10</v>
      </c>
      <c r="R1856" s="6" t="s">
        <v>102</v>
      </c>
      <c r="S1856" s="6">
        <v>1</v>
      </c>
      <c r="T1856" t="s">
        <v>90</v>
      </c>
      <c r="U1856" t="s">
        <v>66</v>
      </c>
      <c r="V1856" t="s">
        <v>67</v>
      </c>
      <c r="W1856" t="s">
        <v>56</v>
      </c>
      <c r="X1856" s="6"/>
      <c r="Y1856" s="10" t="s">
        <v>57</v>
      </c>
      <c r="Z1856" s="10" t="s">
        <v>58</v>
      </c>
      <c r="AD1856" s="11">
        <v>1</v>
      </c>
      <c r="AJ1856" s="12">
        <f t="shared" si="142"/>
        <v>25</v>
      </c>
      <c r="AL1856" s="13">
        <f t="shared" si="143"/>
        <v>1</v>
      </c>
      <c r="AM1856" s="14">
        <v>1.6199999999999999E-2</v>
      </c>
      <c r="AN1856" s="14">
        <v>3.0251999999999999</v>
      </c>
      <c r="AO1856" s="13">
        <f t="shared" si="145"/>
        <v>274.51313450729776</v>
      </c>
      <c r="AQ1856" s="12">
        <f t="shared" si="144"/>
        <v>2.5000000000000001E-2</v>
      </c>
    </row>
    <row r="1857" spans="1:45" ht="12.75" customHeight="1" x14ac:dyDescent="0.2">
      <c r="A1857" s="6">
        <v>217</v>
      </c>
      <c r="B1857" s="6">
        <v>4</v>
      </c>
      <c r="C1857" s="7">
        <v>39877</v>
      </c>
      <c r="D1857" s="6" t="s">
        <v>151</v>
      </c>
      <c r="E1857" s="8" t="s">
        <v>319</v>
      </c>
      <c r="F1857" s="9" t="s">
        <v>320</v>
      </c>
      <c r="G1857" s="9" t="s">
        <v>154</v>
      </c>
      <c r="H1857" s="9" t="s">
        <v>155</v>
      </c>
      <c r="I1857" s="6" t="s">
        <v>100</v>
      </c>
      <c r="J1857" s="6">
        <v>2</v>
      </c>
      <c r="K1857" s="6">
        <v>5</v>
      </c>
      <c r="L1857" s="6" t="s">
        <v>101</v>
      </c>
      <c r="M1857" s="6" t="s">
        <v>51</v>
      </c>
      <c r="N1857" s="6"/>
      <c r="O1857" s="6"/>
      <c r="P1857" s="10">
        <v>6</v>
      </c>
      <c r="Q1857" s="10" t="str">
        <f t="shared" si="141"/>
        <v>5-10</v>
      </c>
      <c r="R1857" s="6" t="s">
        <v>102</v>
      </c>
      <c r="S1857" s="6">
        <v>2</v>
      </c>
      <c r="T1857" t="s">
        <v>62</v>
      </c>
      <c r="U1857" t="s">
        <v>54</v>
      </c>
      <c r="V1857" t="s">
        <v>63</v>
      </c>
      <c r="W1857" t="s">
        <v>56</v>
      </c>
      <c r="X1857" s="6"/>
      <c r="Y1857" s="6" t="s">
        <v>57</v>
      </c>
      <c r="Z1857" s="6" t="s">
        <v>64</v>
      </c>
      <c r="AA1857" s="11">
        <v>4</v>
      </c>
      <c r="AD1857" s="11">
        <v>6</v>
      </c>
      <c r="AJ1857" s="12">
        <f t="shared" si="142"/>
        <v>16</v>
      </c>
      <c r="AL1857" s="13">
        <f t="shared" si="143"/>
        <v>10</v>
      </c>
      <c r="AM1857" s="13">
        <v>1.32E-2</v>
      </c>
      <c r="AN1857" s="13">
        <v>3.4356</v>
      </c>
      <c r="AO1857" s="13">
        <f t="shared" si="145"/>
        <v>180.90415574330331</v>
      </c>
      <c r="AQ1857" s="12">
        <f t="shared" si="144"/>
        <v>0.25</v>
      </c>
    </row>
    <row r="1858" spans="1:45" ht="12.75" customHeight="1" x14ac:dyDescent="0.2">
      <c r="A1858" s="6">
        <v>217</v>
      </c>
      <c r="B1858" s="6">
        <v>4</v>
      </c>
      <c r="C1858" s="7">
        <v>39877</v>
      </c>
      <c r="D1858" s="6" t="s">
        <v>151</v>
      </c>
      <c r="E1858" s="8" t="s">
        <v>319</v>
      </c>
      <c r="F1858" s="9" t="s">
        <v>320</v>
      </c>
      <c r="G1858" s="9" t="s">
        <v>154</v>
      </c>
      <c r="H1858" s="9" t="s">
        <v>155</v>
      </c>
      <c r="I1858" s="6" t="s">
        <v>100</v>
      </c>
      <c r="J1858" s="6">
        <v>2</v>
      </c>
      <c r="K1858" s="6">
        <v>5</v>
      </c>
      <c r="L1858" s="6" t="s">
        <v>101</v>
      </c>
      <c r="M1858" s="6" t="s">
        <v>51</v>
      </c>
      <c r="N1858" s="6"/>
      <c r="O1858" s="6"/>
      <c r="P1858" s="10">
        <v>6</v>
      </c>
      <c r="Q1858" s="10" t="str">
        <f t="shared" ref="Q1858:Q1921" si="146">IF(P1858&lt;=5,"0-5",IF(P1858&lt;=10,"5-10",IF(P1858&lt;=15,"10-15",IF(P1858&lt;=20,"15-20",IF(P1858&lt;=25,"20-25",IF(P1858&lt;=30,"25-30",IF(P1858&lt;=35,"30-35","35-40")))))))</f>
        <v>5-10</v>
      </c>
      <c r="R1858" s="6" t="s">
        <v>102</v>
      </c>
      <c r="S1858" s="6">
        <v>3</v>
      </c>
      <c r="T1858" t="s">
        <v>53</v>
      </c>
      <c r="U1858" t="s">
        <v>54</v>
      </c>
      <c r="V1858" t="s">
        <v>55</v>
      </c>
      <c r="W1858" t="s">
        <v>56</v>
      </c>
      <c r="X1858" s="6"/>
      <c r="Y1858" s="6" t="s">
        <v>57</v>
      </c>
      <c r="Z1858" s="6" t="s">
        <v>58</v>
      </c>
      <c r="AA1858" s="11">
        <v>1</v>
      </c>
      <c r="AB1858" s="11">
        <v>6</v>
      </c>
      <c r="AC1858" s="11">
        <v>7</v>
      </c>
      <c r="AJ1858" s="12">
        <f t="shared" ref="AJ1858:AJ1921" si="147">((AA1858*2.5)+(AB1858*7.5)+(AC1858*15)+(AD1858*25)+(AE1858*35)+(AF1858*45)+(AG1858*45)+(AH1858*65)+(AI1858*80))/SUM(AA1858:AI1858)</f>
        <v>10.892857142857142</v>
      </c>
      <c r="AL1858" s="13">
        <f t="shared" si="143"/>
        <v>14</v>
      </c>
      <c r="AM1858" s="14">
        <v>9.2999999999999992E-3</v>
      </c>
      <c r="AN1858" s="14">
        <v>3.07</v>
      </c>
      <c r="AO1858" s="13">
        <f t="shared" si="145"/>
        <v>14.207193617639915</v>
      </c>
      <c r="AQ1858" s="12">
        <f t="shared" si="144"/>
        <v>0.35</v>
      </c>
    </row>
    <row r="1859" spans="1:45" ht="12.75" customHeight="1" x14ac:dyDescent="0.2">
      <c r="A1859" s="6">
        <v>217</v>
      </c>
      <c r="B1859" s="6">
        <v>4</v>
      </c>
      <c r="C1859" s="7">
        <v>39877</v>
      </c>
      <c r="D1859" s="6" t="s">
        <v>151</v>
      </c>
      <c r="E1859" s="8" t="s">
        <v>319</v>
      </c>
      <c r="F1859" s="9" t="s">
        <v>320</v>
      </c>
      <c r="G1859" s="9" t="s">
        <v>154</v>
      </c>
      <c r="H1859" s="9" t="s">
        <v>155</v>
      </c>
      <c r="I1859" s="6" t="s">
        <v>100</v>
      </c>
      <c r="J1859" s="6">
        <v>2</v>
      </c>
      <c r="K1859" s="6">
        <v>5</v>
      </c>
      <c r="L1859" s="6" t="s">
        <v>101</v>
      </c>
      <c r="M1859" s="6" t="s">
        <v>51</v>
      </c>
      <c r="N1859" s="6"/>
      <c r="O1859" s="6"/>
      <c r="P1859" s="10">
        <v>6</v>
      </c>
      <c r="Q1859" s="10" t="str">
        <f t="shared" si="146"/>
        <v>5-10</v>
      </c>
      <c r="R1859" s="6" t="s">
        <v>102</v>
      </c>
      <c r="S1859" s="6">
        <v>4</v>
      </c>
      <c r="T1859" t="s">
        <v>161</v>
      </c>
      <c r="U1859" t="s">
        <v>162</v>
      </c>
      <c r="V1859" t="s">
        <v>163</v>
      </c>
      <c r="W1859" s="20" t="s">
        <v>56</v>
      </c>
      <c r="X1859" s="6"/>
      <c r="Y1859" s="10" t="s">
        <v>57</v>
      </c>
      <c r="Z1859" s="10" t="s">
        <v>61</v>
      </c>
      <c r="AA1859" s="11">
        <v>2</v>
      </c>
      <c r="AB1859" s="11">
        <v>3</v>
      </c>
      <c r="AC1859" s="11">
        <v>1</v>
      </c>
      <c r="AJ1859" s="12">
        <f t="shared" si="147"/>
        <v>7.083333333333333</v>
      </c>
      <c r="AL1859" s="13">
        <f t="shared" si="143"/>
        <v>6</v>
      </c>
      <c r="AM1859" s="14">
        <v>1.9300000000000001E-2</v>
      </c>
      <c r="AN1859" s="14">
        <v>2.96</v>
      </c>
      <c r="AO1859" s="13">
        <f t="shared" si="145"/>
        <v>6.3425053294544078</v>
      </c>
      <c r="AQ1859" s="12">
        <f t="shared" si="144"/>
        <v>0.15</v>
      </c>
    </row>
    <row r="1860" spans="1:45" ht="12.75" customHeight="1" x14ac:dyDescent="0.2">
      <c r="A1860" s="6">
        <v>217</v>
      </c>
      <c r="B1860" s="6">
        <v>4</v>
      </c>
      <c r="C1860" s="7">
        <v>39877</v>
      </c>
      <c r="D1860" s="6" t="s">
        <v>151</v>
      </c>
      <c r="E1860" s="8" t="s">
        <v>319</v>
      </c>
      <c r="F1860" s="9" t="s">
        <v>320</v>
      </c>
      <c r="G1860" s="9" t="s">
        <v>154</v>
      </c>
      <c r="H1860" s="9" t="s">
        <v>155</v>
      </c>
      <c r="I1860" s="6" t="s">
        <v>100</v>
      </c>
      <c r="J1860" s="6">
        <v>2</v>
      </c>
      <c r="K1860" s="6">
        <v>5</v>
      </c>
      <c r="L1860" s="6" t="s">
        <v>101</v>
      </c>
      <c r="M1860" s="6" t="s">
        <v>51</v>
      </c>
      <c r="N1860" s="6"/>
      <c r="O1860" s="6"/>
      <c r="P1860" s="10">
        <v>6</v>
      </c>
      <c r="Q1860" s="10" t="str">
        <f t="shared" si="146"/>
        <v>5-10</v>
      </c>
      <c r="R1860" s="6" t="s">
        <v>102</v>
      </c>
      <c r="S1860" s="6">
        <v>5</v>
      </c>
      <c r="T1860" t="s">
        <v>118</v>
      </c>
      <c r="U1860" t="s">
        <v>66</v>
      </c>
      <c r="V1860" t="s">
        <v>119</v>
      </c>
      <c r="W1860" t="s">
        <v>56</v>
      </c>
      <c r="X1860" s="6"/>
      <c r="Y1860" s="6" t="s">
        <v>57</v>
      </c>
      <c r="Z1860" s="6" t="s">
        <v>61</v>
      </c>
      <c r="AA1860" s="11">
        <v>2</v>
      </c>
      <c r="AJ1860" s="12">
        <f t="shared" si="147"/>
        <v>2.5</v>
      </c>
      <c r="AL1860" s="13">
        <f t="shared" si="143"/>
        <v>2</v>
      </c>
      <c r="AM1860" s="14">
        <v>2.5999999999999999E-2</v>
      </c>
      <c r="AN1860" s="14">
        <v>2.87</v>
      </c>
      <c r="AO1860" s="13">
        <f t="shared" si="145"/>
        <v>0.3606294361612184</v>
      </c>
      <c r="AQ1860" s="12">
        <f t="shared" si="144"/>
        <v>0.05</v>
      </c>
    </row>
    <row r="1861" spans="1:45" ht="12.75" customHeight="1" x14ac:dyDescent="0.2">
      <c r="A1861" s="6">
        <v>217</v>
      </c>
      <c r="B1861" s="6">
        <v>4</v>
      </c>
      <c r="C1861" s="7">
        <v>39877</v>
      </c>
      <c r="D1861" s="6" t="s">
        <v>151</v>
      </c>
      <c r="E1861" s="8" t="s">
        <v>319</v>
      </c>
      <c r="F1861" s="9" t="s">
        <v>320</v>
      </c>
      <c r="G1861" s="9" t="s">
        <v>154</v>
      </c>
      <c r="H1861" s="9" t="s">
        <v>155</v>
      </c>
      <c r="I1861" s="6" t="s">
        <v>100</v>
      </c>
      <c r="J1861" s="6">
        <v>2</v>
      </c>
      <c r="K1861" s="6">
        <v>5</v>
      </c>
      <c r="L1861" s="6" t="s">
        <v>101</v>
      </c>
      <c r="M1861" s="6" t="s">
        <v>51</v>
      </c>
      <c r="N1861" s="6"/>
      <c r="O1861" s="6"/>
      <c r="P1861" s="10">
        <v>6</v>
      </c>
      <c r="Q1861" s="10" t="str">
        <f t="shared" si="146"/>
        <v>5-10</v>
      </c>
      <c r="R1861" s="6" t="s">
        <v>102</v>
      </c>
      <c r="S1861" s="6">
        <v>6</v>
      </c>
      <c r="T1861" s="19" t="s">
        <v>93</v>
      </c>
      <c r="U1861" s="6" t="s">
        <v>54</v>
      </c>
      <c r="V1861" s="6" t="s">
        <v>94</v>
      </c>
      <c r="W1861" s="6" t="s">
        <v>95</v>
      </c>
      <c r="X1861" s="6"/>
      <c r="Y1861" s="6" t="s">
        <v>57</v>
      </c>
      <c r="Z1861" s="6" t="s">
        <v>58</v>
      </c>
      <c r="AD1861" s="11">
        <v>1</v>
      </c>
      <c r="AJ1861" s="12">
        <f t="shared" si="147"/>
        <v>25</v>
      </c>
      <c r="AL1861" s="13">
        <f t="shared" si="143"/>
        <v>1</v>
      </c>
      <c r="AM1861" s="14">
        <v>7.9000000000000008E-3</v>
      </c>
      <c r="AN1861" s="14">
        <v>3.0760000000000001</v>
      </c>
      <c r="AO1861" s="13">
        <f t="shared" si="145"/>
        <v>157.64875958225977</v>
      </c>
      <c r="AQ1861" s="12">
        <f t="shared" si="144"/>
        <v>2.5000000000000001E-2</v>
      </c>
    </row>
    <row r="1862" spans="1:45" ht="12.75" customHeight="1" x14ac:dyDescent="0.2">
      <c r="A1862" s="6">
        <v>217</v>
      </c>
      <c r="B1862" s="6">
        <v>4</v>
      </c>
      <c r="C1862" s="7">
        <v>39877</v>
      </c>
      <c r="D1862" s="6" t="s">
        <v>151</v>
      </c>
      <c r="E1862" s="8" t="s">
        <v>319</v>
      </c>
      <c r="F1862" s="9" t="s">
        <v>320</v>
      </c>
      <c r="G1862" s="9" t="s">
        <v>154</v>
      </c>
      <c r="H1862" s="9" t="s">
        <v>155</v>
      </c>
      <c r="I1862" s="6" t="s">
        <v>100</v>
      </c>
      <c r="J1862" s="6">
        <v>2</v>
      </c>
      <c r="K1862" s="6">
        <v>5</v>
      </c>
      <c r="L1862" s="6" t="s">
        <v>101</v>
      </c>
      <c r="M1862" s="6" t="s">
        <v>51</v>
      </c>
      <c r="N1862" s="6"/>
      <c r="O1862" s="6"/>
      <c r="P1862" s="10">
        <v>6</v>
      </c>
      <c r="Q1862" s="10" t="str">
        <f t="shared" si="146"/>
        <v>5-10</v>
      </c>
      <c r="R1862" s="6" t="s">
        <v>102</v>
      </c>
      <c r="S1862" s="6">
        <v>7</v>
      </c>
      <c r="T1862" t="s">
        <v>59</v>
      </c>
      <c r="U1862" t="s">
        <v>54</v>
      </c>
      <c r="V1862" t="s">
        <v>60</v>
      </c>
      <c r="W1862" t="s">
        <v>56</v>
      </c>
      <c r="X1862" s="6"/>
      <c r="Y1862" s="10" t="s">
        <v>57</v>
      </c>
      <c r="Z1862" s="10" t="s">
        <v>61</v>
      </c>
      <c r="AB1862" s="11">
        <v>1</v>
      </c>
      <c r="AJ1862" s="12">
        <f t="shared" si="147"/>
        <v>7.5</v>
      </c>
      <c r="AL1862" s="13">
        <f t="shared" si="143"/>
        <v>1</v>
      </c>
      <c r="AM1862" s="14">
        <v>8.6999999999999994E-3</v>
      </c>
      <c r="AN1862" s="14">
        <v>3.202</v>
      </c>
      <c r="AO1862" s="13">
        <f t="shared" si="145"/>
        <v>5.5139829389005399</v>
      </c>
      <c r="AQ1862" s="12">
        <f t="shared" si="144"/>
        <v>2.5000000000000001E-2</v>
      </c>
    </row>
    <row r="1863" spans="1:45" ht="12.75" customHeight="1" x14ac:dyDescent="0.2">
      <c r="A1863" s="6">
        <v>217</v>
      </c>
      <c r="B1863" s="6">
        <v>4</v>
      </c>
      <c r="C1863" s="7">
        <v>39877</v>
      </c>
      <c r="D1863" s="6" t="s">
        <v>151</v>
      </c>
      <c r="E1863" s="8" t="s">
        <v>319</v>
      </c>
      <c r="F1863" s="9" t="s">
        <v>320</v>
      </c>
      <c r="G1863" s="9" t="s">
        <v>154</v>
      </c>
      <c r="H1863" s="9" t="s">
        <v>155</v>
      </c>
      <c r="I1863" s="6" t="s">
        <v>100</v>
      </c>
      <c r="J1863" s="6">
        <v>2</v>
      </c>
      <c r="K1863" s="6">
        <v>5</v>
      </c>
      <c r="L1863" s="6" t="s">
        <v>101</v>
      </c>
      <c r="M1863" s="6" t="s">
        <v>51</v>
      </c>
      <c r="N1863" s="6"/>
      <c r="O1863" s="6"/>
      <c r="P1863" s="10">
        <v>6</v>
      </c>
      <c r="Q1863" s="10" t="str">
        <f t="shared" si="146"/>
        <v>5-10</v>
      </c>
      <c r="R1863" s="6" t="s">
        <v>102</v>
      </c>
      <c r="S1863" s="6">
        <v>8</v>
      </c>
      <c r="T1863" t="s">
        <v>164</v>
      </c>
      <c r="U1863" t="s">
        <v>162</v>
      </c>
      <c r="V1863" t="s">
        <v>163</v>
      </c>
      <c r="W1863" t="s">
        <v>56</v>
      </c>
      <c r="X1863" s="6"/>
      <c r="Y1863" s="10" t="s">
        <v>57</v>
      </c>
      <c r="Z1863" s="10" t="s">
        <v>61</v>
      </c>
      <c r="AA1863" s="11">
        <v>1</v>
      </c>
      <c r="AJ1863" s="12">
        <f t="shared" si="147"/>
        <v>2.5</v>
      </c>
      <c r="AL1863" s="13">
        <f t="shared" si="143"/>
        <v>1</v>
      </c>
      <c r="AM1863" s="14">
        <v>1.5599999999999999E-2</v>
      </c>
      <c r="AN1863" s="14">
        <v>3.13</v>
      </c>
      <c r="AO1863" s="13">
        <f t="shared" si="145"/>
        <v>0.27458501045858014</v>
      </c>
      <c r="AQ1863" s="12">
        <f t="shared" si="144"/>
        <v>2.5000000000000001E-2</v>
      </c>
    </row>
    <row r="1864" spans="1:45" ht="12.75" customHeight="1" x14ac:dyDescent="0.2">
      <c r="A1864" s="6">
        <v>217</v>
      </c>
      <c r="B1864" s="6">
        <v>4</v>
      </c>
      <c r="C1864" s="7">
        <v>39877</v>
      </c>
      <c r="D1864" s="6" t="s">
        <v>151</v>
      </c>
      <c r="E1864" s="8" t="s">
        <v>319</v>
      </c>
      <c r="F1864" s="9" t="s">
        <v>320</v>
      </c>
      <c r="G1864" s="9" t="s">
        <v>154</v>
      </c>
      <c r="H1864" s="9" t="s">
        <v>155</v>
      </c>
      <c r="I1864" s="6" t="s">
        <v>100</v>
      </c>
      <c r="J1864" s="6">
        <v>2</v>
      </c>
      <c r="K1864" s="6">
        <v>5</v>
      </c>
      <c r="L1864" s="6" t="s">
        <v>101</v>
      </c>
      <c r="M1864" s="6" t="s">
        <v>51</v>
      </c>
      <c r="N1864" s="6"/>
      <c r="O1864" s="6"/>
      <c r="P1864" s="10">
        <v>6</v>
      </c>
      <c r="Q1864" s="10" t="str">
        <f t="shared" si="146"/>
        <v>5-10</v>
      </c>
      <c r="R1864" s="6" t="s">
        <v>102</v>
      </c>
      <c r="S1864" s="6">
        <v>9</v>
      </c>
      <c r="T1864" s="19" t="s">
        <v>85</v>
      </c>
      <c r="U1864" s="6" t="s">
        <v>54</v>
      </c>
      <c r="V1864" s="6" t="s">
        <v>86</v>
      </c>
      <c r="W1864" s="6" t="s">
        <v>56</v>
      </c>
      <c r="X1864" s="6"/>
      <c r="Y1864" s="6" t="s">
        <v>57</v>
      </c>
      <c r="Z1864" s="6" t="s">
        <v>61</v>
      </c>
      <c r="AA1864" s="11">
        <v>1</v>
      </c>
      <c r="AJ1864" s="12">
        <f t="shared" si="147"/>
        <v>2.5</v>
      </c>
      <c r="AL1864" s="13">
        <f t="shared" si="143"/>
        <v>1</v>
      </c>
      <c r="AM1864" s="14">
        <v>8.8999999999999999E-3</v>
      </c>
      <c r="AN1864" s="14">
        <v>3</v>
      </c>
      <c r="AO1864" s="13">
        <f t="shared" si="145"/>
        <v>0.13906250000000001</v>
      </c>
      <c r="AQ1864" s="12">
        <f t="shared" si="144"/>
        <v>2.5000000000000001E-2</v>
      </c>
    </row>
    <row r="1865" spans="1:45" ht="12.75" customHeight="1" x14ac:dyDescent="0.2">
      <c r="A1865" s="6">
        <v>217</v>
      </c>
      <c r="B1865" s="6">
        <v>4</v>
      </c>
      <c r="C1865" s="7">
        <v>39877</v>
      </c>
      <c r="D1865" s="6" t="s">
        <v>151</v>
      </c>
      <c r="E1865" s="8" t="s">
        <v>319</v>
      </c>
      <c r="F1865" s="9" t="s">
        <v>320</v>
      </c>
      <c r="G1865" s="9" t="s">
        <v>154</v>
      </c>
      <c r="H1865" s="9" t="s">
        <v>155</v>
      </c>
      <c r="I1865" s="6" t="s">
        <v>100</v>
      </c>
      <c r="J1865" s="6">
        <v>2</v>
      </c>
      <c r="K1865" s="6">
        <v>5</v>
      </c>
      <c r="L1865" s="6" t="s">
        <v>101</v>
      </c>
      <c r="M1865" s="6" t="s">
        <v>51</v>
      </c>
      <c r="N1865" s="6"/>
      <c r="O1865" s="6"/>
      <c r="P1865" s="10">
        <v>6</v>
      </c>
      <c r="Q1865" s="10" t="str">
        <f t="shared" si="146"/>
        <v>5-10</v>
      </c>
      <c r="R1865" s="6" t="s">
        <v>102</v>
      </c>
      <c r="S1865" s="6">
        <v>10</v>
      </c>
      <c r="T1865" t="s">
        <v>78</v>
      </c>
      <c r="U1865" s="16" t="s">
        <v>75</v>
      </c>
      <c r="V1865" t="s">
        <v>79</v>
      </c>
      <c r="W1865" t="s">
        <v>56</v>
      </c>
      <c r="X1865" s="6"/>
      <c r="Y1865" s="10" t="s">
        <v>57</v>
      </c>
      <c r="Z1865" s="10" t="s">
        <v>61</v>
      </c>
      <c r="AA1865" s="11">
        <v>3</v>
      </c>
      <c r="AJ1865" s="12">
        <f t="shared" si="147"/>
        <v>2.5</v>
      </c>
      <c r="AL1865" s="13">
        <f t="shared" ref="AL1865:AL1928" si="148">SUM(AA1865:AI1865)</f>
        <v>3</v>
      </c>
      <c r="AM1865" s="14">
        <v>1.09E-2</v>
      </c>
      <c r="AN1865" s="14">
        <v>3.0249000000000001</v>
      </c>
      <c r="AO1865" s="13">
        <f t="shared" si="145"/>
        <v>0.17424295598865394</v>
      </c>
      <c r="AQ1865" s="12">
        <f t="shared" ref="AQ1865:AQ1928" si="149">AL1865/40</f>
        <v>7.4999999999999997E-2</v>
      </c>
    </row>
    <row r="1866" spans="1:45" ht="12.75" customHeight="1" x14ac:dyDescent="0.2">
      <c r="A1866" s="6">
        <v>218</v>
      </c>
      <c r="B1866" s="6">
        <v>4</v>
      </c>
      <c r="C1866" s="7">
        <v>39877</v>
      </c>
      <c r="D1866" s="6" t="s">
        <v>151</v>
      </c>
      <c r="E1866" s="8" t="s">
        <v>319</v>
      </c>
      <c r="F1866" s="9" t="s">
        <v>320</v>
      </c>
      <c r="G1866" s="9" t="s">
        <v>154</v>
      </c>
      <c r="H1866" s="9" t="s">
        <v>155</v>
      </c>
      <c r="I1866" s="6" t="s">
        <v>100</v>
      </c>
      <c r="J1866" s="6">
        <v>2</v>
      </c>
      <c r="K1866" s="6">
        <v>6</v>
      </c>
      <c r="L1866" s="6" t="s">
        <v>101</v>
      </c>
      <c r="M1866" s="6" t="s">
        <v>51</v>
      </c>
      <c r="N1866" s="6"/>
      <c r="O1866" s="6"/>
      <c r="P1866" s="10">
        <v>6</v>
      </c>
      <c r="Q1866" s="10" t="str">
        <f t="shared" si="146"/>
        <v>5-10</v>
      </c>
      <c r="R1866" s="6" t="s">
        <v>102</v>
      </c>
      <c r="S1866" s="6">
        <v>1</v>
      </c>
      <c r="T1866" s="16" t="s">
        <v>82</v>
      </c>
      <c r="U1866" s="6" t="s">
        <v>72</v>
      </c>
      <c r="V1866" s="16" t="s">
        <v>73</v>
      </c>
      <c r="W1866" s="16" t="s">
        <v>56</v>
      </c>
      <c r="X1866" s="6"/>
      <c r="Y1866" s="6" t="s">
        <v>57</v>
      </c>
      <c r="Z1866" s="6" t="s">
        <v>61</v>
      </c>
      <c r="AC1866" s="11">
        <v>1</v>
      </c>
      <c r="AJ1866" s="12">
        <f t="shared" si="147"/>
        <v>15</v>
      </c>
      <c r="AL1866" s="13">
        <f t="shared" si="148"/>
        <v>1</v>
      </c>
      <c r="AM1866" s="14">
        <v>2.9000000000000001E-2</v>
      </c>
      <c r="AN1866" s="14">
        <v>2.98</v>
      </c>
      <c r="AO1866" s="13">
        <f t="shared" si="145"/>
        <v>92.714988736016096</v>
      </c>
      <c r="AQ1866" s="12">
        <f t="shared" si="149"/>
        <v>2.5000000000000001E-2</v>
      </c>
      <c r="AS1866" s="12" t="s">
        <v>322</v>
      </c>
    </row>
    <row r="1867" spans="1:45" ht="12.75" customHeight="1" x14ac:dyDescent="0.2">
      <c r="A1867" s="6">
        <v>218</v>
      </c>
      <c r="B1867" s="6">
        <v>4</v>
      </c>
      <c r="C1867" s="7">
        <v>39877</v>
      </c>
      <c r="D1867" s="6" t="s">
        <v>151</v>
      </c>
      <c r="E1867" s="8" t="s">
        <v>319</v>
      </c>
      <c r="F1867" s="9" t="s">
        <v>320</v>
      </c>
      <c r="G1867" s="9" t="s">
        <v>154</v>
      </c>
      <c r="H1867" s="9" t="s">
        <v>155</v>
      </c>
      <c r="I1867" s="6" t="s">
        <v>100</v>
      </c>
      <c r="J1867" s="6">
        <v>2</v>
      </c>
      <c r="K1867" s="6">
        <v>6</v>
      </c>
      <c r="L1867" s="6" t="s">
        <v>101</v>
      </c>
      <c r="M1867" s="6" t="s">
        <v>51</v>
      </c>
      <c r="N1867" s="6"/>
      <c r="O1867" s="6"/>
      <c r="P1867" s="10">
        <v>6</v>
      </c>
      <c r="Q1867" s="10" t="str">
        <f t="shared" si="146"/>
        <v>5-10</v>
      </c>
      <c r="R1867" s="6" t="s">
        <v>102</v>
      </c>
      <c r="S1867" s="6">
        <v>2</v>
      </c>
      <c r="T1867" t="s">
        <v>118</v>
      </c>
      <c r="U1867" t="s">
        <v>66</v>
      </c>
      <c r="V1867" t="s">
        <v>119</v>
      </c>
      <c r="W1867" t="s">
        <v>56</v>
      </c>
      <c r="X1867" s="6"/>
      <c r="Y1867" s="6" t="s">
        <v>57</v>
      </c>
      <c r="Z1867" s="6" t="s">
        <v>61</v>
      </c>
      <c r="AA1867" s="11">
        <v>4</v>
      </c>
      <c r="AB1867" s="11">
        <v>2</v>
      </c>
      <c r="AD1867" s="11">
        <v>1</v>
      </c>
      <c r="AJ1867" s="12">
        <f t="shared" si="147"/>
        <v>7.1428571428571432</v>
      </c>
      <c r="AL1867" s="13">
        <f t="shared" si="148"/>
        <v>7</v>
      </c>
      <c r="AM1867" s="14">
        <v>2.3599999999999999E-2</v>
      </c>
      <c r="AN1867" s="14">
        <v>2.9750000000000001</v>
      </c>
      <c r="AO1867" s="13">
        <f t="shared" si="145"/>
        <v>8.1880615163439767</v>
      </c>
      <c r="AQ1867" s="12">
        <f t="shared" si="149"/>
        <v>0.17499999999999999</v>
      </c>
    </row>
    <row r="1868" spans="1:45" ht="12.75" customHeight="1" x14ac:dyDescent="0.2">
      <c r="A1868" s="6">
        <v>218</v>
      </c>
      <c r="B1868" s="6">
        <v>4</v>
      </c>
      <c r="C1868" s="7">
        <v>39877</v>
      </c>
      <c r="D1868" s="6" t="s">
        <v>151</v>
      </c>
      <c r="E1868" s="8" t="s">
        <v>319</v>
      </c>
      <c r="F1868" s="9" t="s">
        <v>320</v>
      </c>
      <c r="G1868" s="9" t="s">
        <v>154</v>
      </c>
      <c r="H1868" s="9" t="s">
        <v>155</v>
      </c>
      <c r="I1868" s="6" t="s">
        <v>100</v>
      </c>
      <c r="J1868" s="6">
        <v>2</v>
      </c>
      <c r="K1868" s="6">
        <v>6</v>
      </c>
      <c r="L1868" s="6" t="s">
        <v>101</v>
      </c>
      <c r="M1868" s="6" t="s">
        <v>51</v>
      </c>
      <c r="N1868" s="6"/>
      <c r="O1868" s="6"/>
      <c r="P1868" s="10">
        <v>6</v>
      </c>
      <c r="Q1868" s="10" t="str">
        <f t="shared" si="146"/>
        <v>5-10</v>
      </c>
      <c r="R1868" s="6" t="s">
        <v>102</v>
      </c>
      <c r="S1868" s="6">
        <v>3</v>
      </c>
      <c r="T1868" t="s">
        <v>53</v>
      </c>
      <c r="U1868" t="s">
        <v>54</v>
      </c>
      <c r="V1868" t="s">
        <v>55</v>
      </c>
      <c r="W1868" t="s">
        <v>56</v>
      </c>
      <c r="X1868" s="6"/>
      <c r="Y1868" s="6" t="s">
        <v>57</v>
      </c>
      <c r="Z1868" s="6" t="s">
        <v>58</v>
      </c>
      <c r="AB1868" s="11">
        <v>1</v>
      </c>
      <c r="AC1868" s="11">
        <v>6</v>
      </c>
      <c r="AJ1868" s="12">
        <f t="shared" si="147"/>
        <v>13.928571428571429</v>
      </c>
      <c r="AL1868" s="13">
        <f t="shared" si="148"/>
        <v>7</v>
      </c>
      <c r="AM1868" s="14">
        <v>9.2999999999999992E-3</v>
      </c>
      <c r="AN1868" s="14">
        <v>3.07</v>
      </c>
      <c r="AO1868" s="13">
        <f t="shared" si="145"/>
        <v>30.218724960614036</v>
      </c>
      <c r="AQ1868" s="12">
        <f t="shared" si="149"/>
        <v>0.17499999999999999</v>
      </c>
    </row>
    <row r="1869" spans="1:45" ht="12.75" customHeight="1" x14ac:dyDescent="0.2">
      <c r="A1869" s="6">
        <v>218</v>
      </c>
      <c r="B1869" s="6">
        <v>4</v>
      </c>
      <c r="C1869" s="7">
        <v>39877</v>
      </c>
      <c r="D1869" s="6" t="s">
        <v>151</v>
      </c>
      <c r="E1869" s="8" t="s">
        <v>319</v>
      </c>
      <c r="F1869" s="9" t="s">
        <v>320</v>
      </c>
      <c r="G1869" s="9" t="s">
        <v>154</v>
      </c>
      <c r="H1869" s="9" t="s">
        <v>155</v>
      </c>
      <c r="I1869" s="6" t="s">
        <v>100</v>
      </c>
      <c r="J1869" s="6">
        <v>2</v>
      </c>
      <c r="K1869" s="6">
        <v>6</v>
      </c>
      <c r="L1869" s="6" t="s">
        <v>101</v>
      </c>
      <c r="M1869" s="6" t="s">
        <v>51</v>
      </c>
      <c r="N1869" s="6"/>
      <c r="O1869" s="6"/>
      <c r="P1869" s="10">
        <v>6</v>
      </c>
      <c r="Q1869" s="10" t="str">
        <f t="shared" si="146"/>
        <v>5-10</v>
      </c>
      <c r="R1869" s="6" t="s">
        <v>102</v>
      </c>
      <c r="S1869" s="6">
        <v>4</v>
      </c>
      <c r="T1869" t="s">
        <v>161</v>
      </c>
      <c r="U1869" t="s">
        <v>162</v>
      </c>
      <c r="V1869" t="s">
        <v>163</v>
      </c>
      <c r="W1869" s="20" t="s">
        <v>56</v>
      </c>
      <c r="X1869" s="6"/>
      <c r="Y1869" s="10" t="s">
        <v>57</v>
      </c>
      <c r="Z1869" s="10" t="s">
        <v>61</v>
      </c>
      <c r="AB1869" s="11">
        <v>4</v>
      </c>
      <c r="AJ1869" s="12">
        <f t="shared" si="147"/>
        <v>7.5</v>
      </c>
      <c r="AL1869" s="13">
        <f t="shared" si="148"/>
        <v>4</v>
      </c>
      <c r="AM1869" s="14">
        <v>1.9300000000000001E-2</v>
      </c>
      <c r="AN1869" s="14">
        <v>2.96</v>
      </c>
      <c r="AO1869" s="13">
        <f t="shared" si="145"/>
        <v>7.5117071566069322</v>
      </c>
      <c r="AQ1869" s="12">
        <f t="shared" si="149"/>
        <v>0.1</v>
      </c>
    </row>
    <row r="1870" spans="1:45" ht="12.75" customHeight="1" x14ac:dyDescent="0.2">
      <c r="A1870" s="6">
        <v>218</v>
      </c>
      <c r="B1870" s="6">
        <v>4</v>
      </c>
      <c r="C1870" s="7">
        <v>39877</v>
      </c>
      <c r="D1870" s="6" t="s">
        <v>151</v>
      </c>
      <c r="E1870" s="8" t="s">
        <v>319</v>
      </c>
      <c r="F1870" s="9" t="s">
        <v>320</v>
      </c>
      <c r="G1870" s="9" t="s">
        <v>154</v>
      </c>
      <c r="H1870" s="9" t="s">
        <v>155</v>
      </c>
      <c r="I1870" s="6" t="s">
        <v>100</v>
      </c>
      <c r="J1870" s="6">
        <v>2</v>
      </c>
      <c r="K1870" s="6">
        <v>6</v>
      </c>
      <c r="L1870" s="6" t="s">
        <v>101</v>
      </c>
      <c r="M1870" s="6" t="s">
        <v>51</v>
      </c>
      <c r="N1870" s="6"/>
      <c r="O1870" s="6"/>
      <c r="P1870" s="10">
        <v>6</v>
      </c>
      <c r="Q1870" s="10" t="str">
        <f t="shared" si="146"/>
        <v>5-10</v>
      </c>
      <c r="R1870" s="6" t="s">
        <v>102</v>
      </c>
      <c r="S1870" s="6">
        <v>5</v>
      </c>
      <c r="T1870" t="s">
        <v>90</v>
      </c>
      <c r="U1870" t="s">
        <v>66</v>
      </c>
      <c r="V1870" t="s">
        <v>67</v>
      </c>
      <c r="W1870" t="s">
        <v>56</v>
      </c>
      <c r="X1870" s="6"/>
      <c r="Y1870" s="10" t="s">
        <v>57</v>
      </c>
      <c r="Z1870" s="10" t="s">
        <v>58</v>
      </c>
      <c r="AC1870" s="11">
        <v>1</v>
      </c>
      <c r="AJ1870" s="12">
        <f t="shared" si="147"/>
        <v>15</v>
      </c>
      <c r="AL1870" s="13">
        <f t="shared" si="148"/>
        <v>1</v>
      </c>
      <c r="AM1870" s="14">
        <v>1.6199999999999999E-2</v>
      </c>
      <c r="AN1870" s="14">
        <v>3.0251999999999999</v>
      </c>
      <c r="AO1870" s="13">
        <f t="shared" si="145"/>
        <v>58.536437970851551</v>
      </c>
      <c r="AQ1870" s="12">
        <f t="shared" si="149"/>
        <v>2.5000000000000001E-2</v>
      </c>
    </row>
    <row r="1871" spans="1:45" ht="12.75" customHeight="1" x14ac:dyDescent="0.2">
      <c r="A1871" s="6">
        <v>218</v>
      </c>
      <c r="B1871" s="6">
        <v>4</v>
      </c>
      <c r="C1871" s="7">
        <v>39877</v>
      </c>
      <c r="D1871" s="6" t="s">
        <v>151</v>
      </c>
      <c r="E1871" s="8" t="s">
        <v>319</v>
      </c>
      <c r="F1871" s="9" t="s">
        <v>320</v>
      </c>
      <c r="G1871" s="9" t="s">
        <v>154</v>
      </c>
      <c r="H1871" s="9" t="s">
        <v>155</v>
      </c>
      <c r="I1871" s="6" t="s">
        <v>100</v>
      </c>
      <c r="J1871" s="6">
        <v>2</v>
      </c>
      <c r="K1871" s="6">
        <v>6</v>
      </c>
      <c r="L1871" s="6" t="s">
        <v>101</v>
      </c>
      <c r="M1871" s="6" t="s">
        <v>51</v>
      </c>
      <c r="N1871" s="6"/>
      <c r="O1871" s="6"/>
      <c r="P1871" s="10">
        <v>6</v>
      </c>
      <c r="Q1871" s="10" t="str">
        <f t="shared" si="146"/>
        <v>5-10</v>
      </c>
      <c r="R1871" s="6" t="s">
        <v>102</v>
      </c>
      <c r="S1871" s="6">
        <v>6</v>
      </c>
      <c r="T1871" t="s">
        <v>80</v>
      </c>
      <c r="U1871" t="s">
        <v>54</v>
      </c>
      <c r="V1871" t="s">
        <v>81</v>
      </c>
      <c r="W1871" t="s">
        <v>56</v>
      </c>
      <c r="X1871" s="6"/>
      <c r="Y1871" s="10" t="s">
        <v>57</v>
      </c>
      <c r="Z1871" s="10" t="s">
        <v>61</v>
      </c>
      <c r="AC1871" s="11">
        <v>1</v>
      </c>
      <c r="AJ1871" s="12">
        <f t="shared" si="147"/>
        <v>15</v>
      </c>
      <c r="AK1871">
        <f>AJ1871/1.08</f>
        <v>13.888888888888888</v>
      </c>
      <c r="AL1871" s="13">
        <f t="shared" si="148"/>
        <v>1</v>
      </c>
      <c r="AM1871" s="14">
        <v>2.29E-2</v>
      </c>
      <c r="AN1871" s="14">
        <v>2.9580000000000002</v>
      </c>
      <c r="AO1871" s="13">
        <f t="shared" si="145"/>
        <v>68.97844927320179</v>
      </c>
      <c r="AQ1871" s="12">
        <f t="shared" si="149"/>
        <v>2.5000000000000001E-2</v>
      </c>
    </row>
    <row r="1872" spans="1:45" ht="12.75" customHeight="1" x14ac:dyDescent="0.2">
      <c r="A1872" s="6">
        <v>218</v>
      </c>
      <c r="B1872" s="6">
        <v>4</v>
      </c>
      <c r="C1872" s="7">
        <v>39877</v>
      </c>
      <c r="D1872" s="6" t="s">
        <v>151</v>
      </c>
      <c r="E1872" s="8" t="s">
        <v>319</v>
      </c>
      <c r="F1872" s="9" t="s">
        <v>320</v>
      </c>
      <c r="G1872" s="9" t="s">
        <v>154</v>
      </c>
      <c r="H1872" s="9" t="s">
        <v>155</v>
      </c>
      <c r="I1872" s="6" t="s">
        <v>100</v>
      </c>
      <c r="J1872" s="6">
        <v>2</v>
      </c>
      <c r="K1872" s="6">
        <v>6</v>
      </c>
      <c r="L1872" s="6" t="s">
        <v>101</v>
      </c>
      <c r="M1872" s="6" t="s">
        <v>51</v>
      </c>
      <c r="N1872" s="6"/>
      <c r="O1872" s="6"/>
      <c r="P1872" s="10">
        <v>6</v>
      </c>
      <c r="Q1872" s="10" t="str">
        <f t="shared" si="146"/>
        <v>5-10</v>
      </c>
      <c r="R1872" s="6" t="s">
        <v>102</v>
      </c>
      <c r="S1872" s="6">
        <v>7</v>
      </c>
      <c r="T1872" t="s">
        <v>164</v>
      </c>
      <c r="U1872" t="s">
        <v>162</v>
      </c>
      <c r="V1872" t="s">
        <v>163</v>
      </c>
      <c r="W1872" t="s">
        <v>56</v>
      </c>
      <c r="X1872" s="6"/>
      <c r="Y1872" s="10" t="s">
        <v>57</v>
      </c>
      <c r="Z1872" s="10" t="s">
        <v>61</v>
      </c>
      <c r="AA1872" s="11">
        <v>1</v>
      </c>
      <c r="AJ1872" s="12">
        <f t="shared" si="147"/>
        <v>2.5</v>
      </c>
      <c r="AL1872" s="13">
        <f t="shared" si="148"/>
        <v>1</v>
      </c>
      <c r="AM1872" s="14">
        <v>1.5599999999999999E-2</v>
      </c>
      <c r="AN1872" s="14">
        <v>3.13</v>
      </c>
      <c r="AO1872" s="13">
        <f t="shared" si="145"/>
        <v>0.27458501045858014</v>
      </c>
      <c r="AQ1872" s="12">
        <f t="shared" si="149"/>
        <v>2.5000000000000001E-2</v>
      </c>
    </row>
    <row r="1873" spans="1:45" ht="12.75" customHeight="1" x14ac:dyDescent="0.2">
      <c r="A1873" s="6">
        <v>218</v>
      </c>
      <c r="B1873" s="6">
        <v>4</v>
      </c>
      <c r="C1873" s="7">
        <v>39877</v>
      </c>
      <c r="D1873" s="6" t="s">
        <v>151</v>
      </c>
      <c r="E1873" s="8" t="s">
        <v>319</v>
      </c>
      <c r="F1873" s="9" t="s">
        <v>320</v>
      </c>
      <c r="G1873" s="9" t="s">
        <v>154</v>
      </c>
      <c r="H1873" s="9" t="s">
        <v>155</v>
      </c>
      <c r="I1873" s="6" t="s">
        <v>100</v>
      </c>
      <c r="J1873" s="6">
        <v>2</v>
      </c>
      <c r="K1873" s="6">
        <v>6</v>
      </c>
      <c r="L1873" s="6" t="s">
        <v>101</v>
      </c>
      <c r="M1873" s="6" t="s">
        <v>51</v>
      </c>
      <c r="N1873" s="6"/>
      <c r="O1873" s="6"/>
      <c r="P1873" s="10">
        <v>6</v>
      </c>
      <c r="Q1873" s="10" t="str">
        <f t="shared" si="146"/>
        <v>5-10</v>
      </c>
      <c r="R1873" s="6" t="s">
        <v>102</v>
      </c>
      <c r="S1873" s="6">
        <v>8</v>
      </c>
      <c r="T1873" t="s">
        <v>130</v>
      </c>
      <c r="U1873" t="s">
        <v>69</v>
      </c>
      <c r="V1873" t="s">
        <v>70</v>
      </c>
      <c r="W1873" t="s">
        <v>56</v>
      </c>
      <c r="X1873" s="6"/>
      <c r="Y1873" s="10" t="s">
        <v>57</v>
      </c>
      <c r="Z1873" s="10" t="s">
        <v>61</v>
      </c>
      <c r="AB1873" s="11">
        <v>1</v>
      </c>
      <c r="AJ1873" s="12">
        <f t="shared" si="147"/>
        <v>7.5</v>
      </c>
      <c r="AL1873" s="13">
        <f t="shared" si="148"/>
        <v>1</v>
      </c>
      <c r="AM1873" s="14">
        <v>1.9400000000000001E-2</v>
      </c>
      <c r="AN1873" s="14">
        <v>2.8527999999999998</v>
      </c>
      <c r="AO1873" s="13">
        <f t="shared" si="145"/>
        <v>6.0838220437352977</v>
      </c>
      <c r="AQ1873" s="12">
        <f t="shared" si="149"/>
        <v>2.5000000000000001E-2</v>
      </c>
    </row>
    <row r="1874" spans="1:45" ht="12.75" customHeight="1" x14ac:dyDescent="0.2">
      <c r="A1874" s="6">
        <v>218</v>
      </c>
      <c r="B1874" s="6">
        <v>4</v>
      </c>
      <c r="C1874" s="7">
        <v>39877</v>
      </c>
      <c r="D1874" s="6" t="s">
        <v>151</v>
      </c>
      <c r="E1874" s="8" t="s">
        <v>319</v>
      </c>
      <c r="F1874" s="9" t="s">
        <v>320</v>
      </c>
      <c r="G1874" s="9" t="s">
        <v>154</v>
      </c>
      <c r="H1874" s="9" t="s">
        <v>155</v>
      </c>
      <c r="I1874" s="6" t="s">
        <v>100</v>
      </c>
      <c r="J1874" s="6">
        <v>2</v>
      </c>
      <c r="K1874" s="6">
        <v>6</v>
      </c>
      <c r="L1874" s="6" t="s">
        <v>101</v>
      </c>
      <c r="M1874" s="6" t="s">
        <v>51</v>
      </c>
      <c r="N1874" s="6"/>
      <c r="O1874" s="6"/>
      <c r="P1874" s="10">
        <v>6</v>
      </c>
      <c r="Q1874" s="10" t="str">
        <f t="shared" si="146"/>
        <v>5-10</v>
      </c>
      <c r="R1874" s="6" t="s">
        <v>102</v>
      </c>
      <c r="S1874" s="6">
        <v>9</v>
      </c>
      <c r="T1874" t="s">
        <v>59</v>
      </c>
      <c r="U1874" t="s">
        <v>54</v>
      </c>
      <c r="V1874" t="s">
        <v>60</v>
      </c>
      <c r="W1874" t="s">
        <v>56</v>
      </c>
      <c r="X1874" s="6"/>
      <c r="Y1874" s="10" t="s">
        <v>57</v>
      </c>
      <c r="Z1874" s="10" t="s">
        <v>61</v>
      </c>
      <c r="AB1874" s="11">
        <v>1</v>
      </c>
      <c r="AJ1874" s="12">
        <f t="shared" si="147"/>
        <v>7.5</v>
      </c>
      <c r="AL1874" s="13">
        <f t="shared" si="148"/>
        <v>1</v>
      </c>
      <c r="AM1874" s="14">
        <v>8.6999999999999994E-3</v>
      </c>
      <c r="AN1874" s="14">
        <v>3.202</v>
      </c>
      <c r="AO1874" s="13">
        <f t="shared" si="145"/>
        <v>5.5139829389005399</v>
      </c>
      <c r="AQ1874" s="12">
        <f t="shared" si="149"/>
        <v>2.5000000000000001E-2</v>
      </c>
    </row>
    <row r="1875" spans="1:45" ht="12.75" customHeight="1" x14ac:dyDescent="0.2">
      <c r="A1875" s="6">
        <v>218</v>
      </c>
      <c r="B1875" s="6">
        <v>4</v>
      </c>
      <c r="C1875" s="7">
        <v>39877</v>
      </c>
      <c r="D1875" s="6" t="s">
        <v>151</v>
      </c>
      <c r="E1875" s="8" t="s">
        <v>319</v>
      </c>
      <c r="F1875" s="9" t="s">
        <v>320</v>
      </c>
      <c r="G1875" s="9" t="s">
        <v>154</v>
      </c>
      <c r="H1875" s="9" t="s">
        <v>155</v>
      </c>
      <c r="I1875" s="6" t="s">
        <v>100</v>
      </c>
      <c r="J1875" s="6">
        <v>2</v>
      </c>
      <c r="K1875" s="6">
        <v>6</v>
      </c>
      <c r="L1875" s="6" t="s">
        <v>101</v>
      </c>
      <c r="M1875" s="6" t="s">
        <v>51</v>
      </c>
      <c r="N1875" s="6"/>
      <c r="O1875" s="6"/>
      <c r="P1875" s="10">
        <v>6</v>
      </c>
      <c r="Q1875" s="10" t="str">
        <f t="shared" si="146"/>
        <v>5-10</v>
      </c>
      <c r="R1875" s="6" t="s">
        <v>102</v>
      </c>
      <c r="S1875" s="6">
        <v>10</v>
      </c>
      <c r="T1875" t="s">
        <v>78</v>
      </c>
      <c r="U1875" s="16" t="s">
        <v>75</v>
      </c>
      <c r="V1875" t="s">
        <v>79</v>
      </c>
      <c r="W1875" t="s">
        <v>56</v>
      </c>
      <c r="X1875" s="6"/>
      <c r="Y1875" s="10" t="s">
        <v>57</v>
      </c>
      <c r="Z1875" s="10" t="s">
        <v>61</v>
      </c>
      <c r="AA1875" s="11">
        <v>1</v>
      </c>
      <c r="AJ1875" s="12">
        <f t="shared" si="147"/>
        <v>2.5</v>
      </c>
      <c r="AL1875" s="13">
        <f t="shared" si="148"/>
        <v>1</v>
      </c>
      <c r="AM1875" s="14">
        <v>1.09E-2</v>
      </c>
      <c r="AN1875" s="14">
        <v>3.0249000000000001</v>
      </c>
      <c r="AO1875" s="13">
        <f t="shared" si="145"/>
        <v>0.17424295598865394</v>
      </c>
      <c r="AQ1875" s="12">
        <f t="shared" si="149"/>
        <v>2.5000000000000001E-2</v>
      </c>
    </row>
    <row r="1876" spans="1:45" ht="12.75" customHeight="1" x14ac:dyDescent="0.2">
      <c r="A1876" s="6">
        <v>218</v>
      </c>
      <c r="B1876" s="6">
        <v>4</v>
      </c>
      <c r="C1876" s="7">
        <v>39877</v>
      </c>
      <c r="D1876" s="6" t="s">
        <v>151</v>
      </c>
      <c r="E1876" s="8" t="s">
        <v>319</v>
      </c>
      <c r="F1876" s="9" t="s">
        <v>320</v>
      </c>
      <c r="G1876" s="9" t="s">
        <v>154</v>
      </c>
      <c r="H1876" s="9" t="s">
        <v>155</v>
      </c>
      <c r="I1876" s="6" t="s">
        <v>100</v>
      </c>
      <c r="J1876" s="6">
        <v>2</v>
      </c>
      <c r="K1876" s="6">
        <v>6</v>
      </c>
      <c r="L1876" s="6" t="s">
        <v>101</v>
      </c>
      <c r="M1876" s="6" t="s">
        <v>51</v>
      </c>
      <c r="N1876" s="6"/>
      <c r="O1876" s="6"/>
      <c r="P1876" s="10">
        <v>6</v>
      </c>
      <c r="Q1876" s="10" t="str">
        <f t="shared" si="146"/>
        <v>5-10</v>
      </c>
      <c r="R1876" s="6" t="s">
        <v>102</v>
      </c>
      <c r="S1876" s="6">
        <v>11</v>
      </c>
      <c r="T1876" t="s">
        <v>169</v>
      </c>
      <c r="U1876" s="6" t="s">
        <v>54</v>
      </c>
      <c r="V1876" s="6" t="s">
        <v>86</v>
      </c>
      <c r="W1876" s="6" t="s">
        <v>56</v>
      </c>
      <c r="X1876" s="6"/>
      <c r="Y1876" s="6" t="s">
        <v>57</v>
      </c>
      <c r="Z1876" s="6" t="s">
        <v>61</v>
      </c>
      <c r="AA1876" s="11">
        <v>1</v>
      </c>
      <c r="AJ1876" s="12">
        <f t="shared" si="147"/>
        <v>2.5</v>
      </c>
      <c r="AL1876" s="13">
        <f t="shared" si="148"/>
        <v>1</v>
      </c>
      <c r="AM1876" s="14">
        <v>1.2200000000000001E-2</v>
      </c>
      <c r="AN1876" s="14">
        <v>2.95</v>
      </c>
      <c r="AO1876" s="13">
        <f t="shared" si="145"/>
        <v>0.18208864169091182</v>
      </c>
      <c r="AQ1876" s="12">
        <f t="shared" si="149"/>
        <v>2.5000000000000001E-2</v>
      </c>
    </row>
    <row r="1877" spans="1:45" ht="12.75" customHeight="1" x14ac:dyDescent="0.2">
      <c r="A1877" s="6">
        <v>219</v>
      </c>
      <c r="B1877" s="6">
        <v>4</v>
      </c>
      <c r="C1877" s="7">
        <v>39877</v>
      </c>
      <c r="D1877" s="6" t="s">
        <v>151</v>
      </c>
      <c r="E1877" s="8" t="s">
        <v>319</v>
      </c>
      <c r="F1877" s="9" t="s">
        <v>320</v>
      </c>
      <c r="G1877" s="9" t="s">
        <v>154</v>
      </c>
      <c r="H1877" s="9" t="s">
        <v>155</v>
      </c>
      <c r="I1877" s="6" t="s">
        <v>100</v>
      </c>
      <c r="J1877" s="6">
        <v>2</v>
      </c>
      <c r="K1877" s="6">
        <v>7</v>
      </c>
      <c r="L1877" s="6" t="s">
        <v>101</v>
      </c>
      <c r="M1877" s="6" t="s">
        <v>51</v>
      </c>
      <c r="N1877" s="6"/>
      <c r="O1877" s="6"/>
      <c r="P1877" s="10">
        <v>8</v>
      </c>
      <c r="Q1877" s="10" t="str">
        <f t="shared" si="146"/>
        <v>5-10</v>
      </c>
      <c r="R1877" s="6" t="s">
        <v>102</v>
      </c>
      <c r="S1877" s="6">
        <v>1</v>
      </c>
      <c r="T1877" t="s">
        <v>118</v>
      </c>
      <c r="U1877" t="s">
        <v>66</v>
      </c>
      <c r="V1877" t="s">
        <v>119</v>
      </c>
      <c r="W1877" t="s">
        <v>56</v>
      </c>
      <c r="X1877" s="6"/>
      <c r="Y1877" s="6" t="s">
        <v>57</v>
      </c>
      <c r="Z1877" s="6" t="s">
        <v>61</v>
      </c>
      <c r="AB1877" s="11">
        <v>1</v>
      </c>
      <c r="AC1877" s="11">
        <v>2</v>
      </c>
      <c r="AD1877" s="11">
        <v>2</v>
      </c>
      <c r="AJ1877" s="12">
        <f t="shared" si="147"/>
        <v>17.5</v>
      </c>
      <c r="AK1877" s="24">
        <f>AJ1877/1.1</f>
        <v>15.909090909090908</v>
      </c>
      <c r="AL1877" s="13">
        <f t="shared" si="148"/>
        <v>5</v>
      </c>
      <c r="AM1877" s="14">
        <v>2.3599999999999999E-2</v>
      </c>
      <c r="AN1877" s="14">
        <v>2.9750000000000001</v>
      </c>
      <c r="AO1877" s="13">
        <f t="shared" si="145"/>
        <v>117.7470940739607</v>
      </c>
      <c r="AQ1877" s="12">
        <f t="shared" si="149"/>
        <v>0.125</v>
      </c>
      <c r="AS1877" s="12" t="s">
        <v>322</v>
      </c>
    </row>
    <row r="1878" spans="1:45" ht="12.75" customHeight="1" x14ac:dyDescent="0.2">
      <c r="A1878" s="6">
        <v>219</v>
      </c>
      <c r="B1878" s="6">
        <v>4</v>
      </c>
      <c r="C1878" s="7">
        <v>39877</v>
      </c>
      <c r="D1878" s="6" t="s">
        <v>151</v>
      </c>
      <c r="E1878" s="8" t="s">
        <v>319</v>
      </c>
      <c r="F1878" s="9" t="s">
        <v>320</v>
      </c>
      <c r="G1878" s="9" t="s">
        <v>154</v>
      </c>
      <c r="H1878" s="9" t="s">
        <v>155</v>
      </c>
      <c r="I1878" s="6" t="s">
        <v>100</v>
      </c>
      <c r="J1878" s="6">
        <v>2</v>
      </c>
      <c r="K1878" s="6">
        <v>7</v>
      </c>
      <c r="L1878" s="6" t="s">
        <v>101</v>
      </c>
      <c r="M1878" s="6" t="s">
        <v>51</v>
      </c>
      <c r="N1878" s="6"/>
      <c r="O1878" s="6"/>
      <c r="P1878" s="10">
        <v>8</v>
      </c>
      <c r="Q1878" s="10" t="str">
        <f t="shared" si="146"/>
        <v>5-10</v>
      </c>
      <c r="R1878" s="6" t="s">
        <v>102</v>
      </c>
      <c r="S1878" s="6">
        <v>2</v>
      </c>
      <c r="T1878" s="16" t="s">
        <v>82</v>
      </c>
      <c r="U1878" s="6" t="s">
        <v>72</v>
      </c>
      <c r="V1878" s="16" t="s">
        <v>73</v>
      </c>
      <c r="W1878" s="16" t="s">
        <v>56</v>
      </c>
      <c r="X1878" s="6"/>
      <c r="Y1878" s="6" t="s">
        <v>57</v>
      </c>
      <c r="Z1878" s="6" t="s">
        <v>61</v>
      </c>
      <c r="AB1878" s="11">
        <v>1</v>
      </c>
      <c r="AC1878" s="11">
        <v>1</v>
      </c>
      <c r="AJ1878" s="12">
        <f t="shared" si="147"/>
        <v>11.25</v>
      </c>
      <c r="AL1878" s="13">
        <f t="shared" si="148"/>
        <v>2</v>
      </c>
      <c r="AM1878" s="14">
        <v>2.9000000000000001E-2</v>
      </c>
      <c r="AN1878" s="14">
        <v>2.98</v>
      </c>
      <c r="AO1878" s="13">
        <f t="shared" si="145"/>
        <v>39.339833254683185</v>
      </c>
      <c r="AQ1878" s="12">
        <f t="shared" si="149"/>
        <v>0.05</v>
      </c>
    </row>
    <row r="1879" spans="1:45" ht="12.75" customHeight="1" x14ac:dyDescent="0.2">
      <c r="A1879" s="6">
        <v>219</v>
      </c>
      <c r="B1879" s="6">
        <v>4</v>
      </c>
      <c r="C1879" s="7">
        <v>39877</v>
      </c>
      <c r="D1879" s="6" t="s">
        <v>151</v>
      </c>
      <c r="E1879" s="8" t="s">
        <v>319</v>
      </c>
      <c r="F1879" s="9" t="s">
        <v>320</v>
      </c>
      <c r="G1879" s="9" t="s">
        <v>154</v>
      </c>
      <c r="H1879" s="9" t="s">
        <v>155</v>
      </c>
      <c r="I1879" s="6" t="s">
        <v>100</v>
      </c>
      <c r="J1879" s="6">
        <v>2</v>
      </c>
      <c r="K1879" s="6">
        <v>7</v>
      </c>
      <c r="L1879" s="6" t="s">
        <v>101</v>
      </c>
      <c r="M1879" s="6" t="s">
        <v>51</v>
      </c>
      <c r="N1879" s="6"/>
      <c r="O1879" s="6"/>
      <c r="P1879" s="10">
        <v>8</v>
      </c>
      <c r="Q1879" s="10" t="str">
        <f t="shared" si="146"/>
        <v>5-10</v>
      </c>
      <c r="R1879" s="6" t="s">
        <v>102</v>
      </c>
      <c r="S1879" s="6">
        <v>3</v>
      </c>
      <c r="T1879" t="s">
        <v>53</v>
      </c>
      <c r="U1879" t="s">
        <v>54</v>
      </c>
      <c r="V1879" t="s">
        <v>55</v>
      </c>
      <c r="W1879" t="s">
        <v>56</v>
      </c>
      <c r="X1879" s="6"/>
      <c r="Y1879" s="6" t="s">
        <v>57</v>
      </c>
      <c r="Z1879" s="6" t="s">
        <v>58</v>
      </c>
      <c r="AC1879" s="11">
        <v>2</v>
      </c>
      <c r="AJ1879" s="12">
        <f t="shared" si="147"/>
        <v>15</v>
      </c>
      <c r="AL1879" s="13">
        <f t="shared" si="148"/>
        <v>2</v>
      </c>
      <c r="AM1879" s="14">
        <v>9.2999999999999992E-3</v>
      </c>
      <c r="AN1879" s="14">
        <v>3.07</v>
      </c>
      <c r="AO1879" s="13">
        <f t="shared" si="145"/>
        <v>37.938758397924737</v>
      </c>
      <c r="AQ1879" s="12">
        <f t="shared" si="149"/>
        <v>0.05</v>
      </c>
    </row>
    <row r="1880" spans="1:45" ht="12.75" customHeight="1" x14ac:dyDescent="0.2">
      <c r="A1880" s="6">
        <v>219</v>
      </c>
      <c r="B1880" s="6">
        <v>4</v>
      </c>
      <c r="C1880" s="7">
        <v>39877</v>
      </c>
      <c r="D1880" s="6" t="s">
        <v>151</v>
      </c>
      <c r="E1880" s="8" t="s">
        <v>319</v>
      </c>
      <c r="F1880" s="9" t="s">
        <v>320</v>
      </c>
      <c r="G1880" s="9" t="s">
        <v>154</v>
      </c>
      <c r="H1880" s="9" t="s">
        <v>155</v>
      </c>
      <c r="I1880" s="6" t="s">
        <v>100</v>
      </c>
      <c r="J1880" s="6">
        <v>2</v>
      </c>
      <c r="K1880" s="6">
        <v>7</v>
      </c>
      <c r="L1880" s="6" t="s">
        <v>101</v>
      </c>
      <c r="M1880" s="6" t="s">
        <v>51</v>
      </c>
      <c r="N1880" s="6"/>
      <c r="O1880" s="6"/>
      <c r="P1880" s="10">
        <v>8</v>
      </c>
      <c r="Q1880" s="10" t="str">
        <f t="shared" si="146"/>
        <v>5-10</v>
      </c>
      <c r="R1880" s="6" t="s">
        <v>102</v>
      </c>
      <c r="S1880" s="6">
        <v>4</v>
      </c>
      <c r="T1880" t="s">
        <v>161</v>
      </c>
      <c r="U1880" t="s">
        <v>162</v>
      </c>
      <c r="V1880" t="s">
        <v>163</v>
      </c>
      <c r="W1880" s="20" t="s">
        <v>56</v>
      </c>
      <c r="X1880" s="6"/>
      <c r="Y1880" s="10" t="s">
        <v>57</v>
      </c>
      <c r="Z1880" s="10" t="s">
        <v>61</v>
      </c>
      <c r="AC1880" s="11">
        <v>1</v>
      </c>
      <c r="AJ1880" s="12">
        <f t="shared" si="147"/>
        <v>15</v>
      </c>
      <c r="AL1880" s="13">
        <f t="shared" si="148"/>
        <v>1</v>
      </c>
      <c r="AM1880" s="14">
        <v>1.9300000000000001E-2</v>
      </c>
      <c r="AN1880" s="14">
        <v>2.96</v>
      </c>
      <c r="AO1880" s="13">
        <f t="shared" si="145"/>
        <v>58.450393035088091</v>
      </c>
      <c r="AQ1880" s="12">
        <f t="shared" si="149"/>
        <v>2.5000000000000001E-2</v>
      </c>
    </row>
    <row r="1881" spans="1:45" ht="12.75" customHeight="1" x14ac:dyDescent="0.2">
      <c r="A1881" s="6">
        <v>219</v>
      </c>
      <c r="B1881" s="6">
        <v>4</v>
      </c>
      <c r="C1881" s="7">
        <v>39877</v>
      </c>
      <c r="D1881" s="6" t="s">
        <v>151</v>
      </c>
      <c r="E1881" s="8" t="s">
        <v>319</v>
      </c>
      <c r="F1881" s="9" t="s">
        <v>320</v>
      </c>
      <c r="G1881" s="9" t="s">
        <v>154</v>
      </c>
      <c r="H1881" s="9" t="s">
        <v>155</v>
      </c>
      <c r="I1881" s="6" t="s">
        <v>100</v>
      </c>
      <c r="J1881" s="6">
        <v>2</v>
      </c>
      <c r="K1881" s="6">
        <v>7</v>
      </c>
      <c r="L1881" s="6" t="s">
        <v>101</v>
      </c>
      <c r="M1881" s="6" t="s">
        <v>51</v>
      </c>
      <c r="N1881" s="6"/>
      <c r="O1881" s="6"/>
      <c r="P1881" s="10">
        <v>8</v>
      </c>
      <c r="Q1881" s="10" t="str">
        <f t="shared" si="146"/>
        <v>5-10</v>
      </c>
      <c r="R1881" s="6" t="s">
        <v>102</v>
      </c>
      <c r="S1881" s="6">
        <v>5</v>
      </c>
      <c r="T1881" s="6" t="s">
        <v>128</v>
      </c>
      <c r="U1881" t="s">
        <v>54</v>
      </c>
      <c r="V1881" t="s">
        <v>55</v>
      </c>
      <c r="W1881" t="s">
        <v>56</v>
      </c>
      <c r="X1881"/>
      <c r="Y1881" s="6" t="s">
        <v>57</v>
      </c>
      <c r="Z1881" s="6" t="s">
        <v>64</v>
      </c>
      <c r="AB1881" s="11">
        <v>1</v>
      </c>
      <c r="AJ1881" s="12">
        <f t="shared" si="147"/>
        <v>7.5</v>
      </c>
      <c r="AL1881" s="13">
        <f t="shared" si="148"/>
        <v>1</v>
      </c>
      <c r="AM1881" s="14">
        <v>1.1900000000000001E-2</v>
      </c>
      <c r="AN1881" s="14">
        <v>3.093</v>
      </c>
      <c r="AO1881" s="13">
        <f t="shared" si="145"/>
        <v>6.0549623783886855</v>
      </c>
      <c r="AQ1881" s="12">
        <f t="shared" si="149"/>
        <v>2.5000000000000001E-2</v>
      </c>
    </row>
    <row r="1882" spans="1:45" ht="12.75" customHeight="1" x14ac:dyDescent="0.2">
      <c r="A1882" s="6">
        <v>219</v>
      </c>
      <c r="B1882" s="6">
        <v>4</v>
      </c>
      <c r="C1882" s="7">
        <v>39877</v>
      </c>
      <c r="D1882" s="6" t="s">
        <v>151</v>
      </c>
      <c r="E1882" s="8" t="s">
        <v>319</v>
      </c>
      <c r="F1882" s="9" t="s">
        <v>320</v>
      </c>
      <c r="G1882" s="9" t="s">
        <v>154</v>
      </c>
      <c r="H1882" s="9" t="s">
        <v>155</v>
      </c>
      <c r="I1882" s="6" t="s">
        <v>100</v>
      </c>
      <c r="J1882" s="6">
        <v>2</v>
      </c>
      <c r="K1882" s="6">
        <v>7</v>
      </c>
      <c r="L1882" s="6" t="s">
        <v>101</v>
      </c>
      <c r="M1882" s="6" t="s">
        <v>51</v>
      </c>
      <c r="N1882" s="6"/>
      <c r="O1882" s="6"/>
      <c r="P1882" s="10">
        <v>8</v>
      </c>
      <c r="Q1882" s="10" t="str">
        <f t="shared" si="146"/>
        <v>5-10</v>
      </c>
      <c r="R1882" s="6" t="s">
        <v>102</v>
      </c>
      <c r="S1882" s="6">
        <v>6</v>
      </c>
      <c r="T1882" t="s">
        <v>68</v>
      </c>
      <c r="U1882" t="s">
        <v>69</v>
      </c>
      <c r="V1882" t="s">
        <v>70</v>
      </c>
      <c r="W1882" t="s">
        <v>56</v>
      </c>
      <c r="X1882" s="6"/>
      <c r="Y1882" s="10" t="s">
        <v>57</v>
      </c>
      <c r="Z1882" s="10" t="s">
        <v>61</v>
      </c>
      <c r="AB1882" s="11">
        <v>1</v>
      </c>
      <c r="AJ1882" s="12">
        <f t="shared" si="147"/>
        <v>7.5</v>
      </c>
      <c r="AL1882" s="13">
        <f t="shared" si="148"/>
        <v>1</v>
      </c>
      <c r="AM1882" s="14">
        <v>1.2800000000000001E-2</v>
      </c>
      <c r="AN1882" s="14">
        <v>3.036</v>
      </c>
      <c r="AO1882" s="13">
        <f t="shared" si="145"/>
        <v>5.8062531280003862</v>
      </c>
      <c r="AQ1882" s="12">
        <f t="shared" si="149"/>
        <v>2.5000000000000001E-2</v>
      </c>
    </row>
    <row r="1883" spans="1:45" ht="12.75" customHeight="1" x14ac:dyDescent="0.2">
      <c r="A1883" s="6">
        <v>219</v>
      </c>
      <c r="B1883" s="6">
        <v>4</v>
      </c>
      <c r="C1883" s="7">
        <v>39877</v>
      </c>
      <c r="D1883" s="6" t="s">
        <v>151</v>
      </c>
      <c r="E1883" s="8" t="s">
        <v>319</v>
      </c>
      <c r="F1883" s="9" t="s">
        <v>320</v>
      </c>
      <c r="G1883" s="9" t="s">
        <v>154</v>
      </c>
      <c r="H1883" s="9" t="s">
        <v>155</v>
      </c>
      <c r="I1883" s="6" t="s">
        <v>100</v>
      </c>
      <c r="J1883" s="6">
        <v>2</v>
      </c>
      <c r="K1883" s="6">
        <v>7</v>
      </c>
      <c r="L1883" s="6" t="s">
        <v>101</v>
      </c>
      <c r="M1883" s="6" t="s">
        <v>51</v>
      </c>
      <c r="N1883" s="6"/>
      <c r="O1883" s="6"/>
      <c r="P1883" s="10">
        <v>8</v>
      </c>
      <c r="Q1883" s="10" t="str">
        <f t="shared" si="146"/>
        <v>5-10</v>
      </c>
      <c r="R1883" s="6" t="s">
        <v>102</v>
      </c>
      <c r="S1883" s="6">
        <v>7</v>
      </c>
      <c r="T1883" t="s">
        <v>130</v>
      </c>
      <c r="U1883" t="s">
        <v>69</v>
      </c>
      <c r="V1883" t="s">
        <v>70</v>
      </c>
      <c r="W1883" t="s">
        <v>56</v>
      </c>
      <c r="X1883" s="6"/>
      <c r="Y1883" s="10" t="s">
        <v>57</v>
      </c>
      <c r="Z1883" s="10" t="s">
        <v>61</v>
      </c>
      <c r="AB1883" s="11">
        <v>1</v>
      </c>
      <c r="AJ1883" s="12">
        <f t="shared" si="147"/>
        <v>7.5</v>
      </c>
      <c r="AL1883" s="13">
        <f t="shared" si="148"/>
        <v>1</v>
      </c>
      <c r="AM1883" s="14">
        <v>1.9400000000000001E-2</v>
      </c>
      <c r="AN1883" s="14">
        <v>2.8527999999999998</v>
      </c>
      <c r="AO1883" s="13">
        <f t="shared" si="145"/>
        <v>6.0838220437352977</v>
      </c>
      <c r="AQ1883" s="12">
        <f t="shared" si="149"/>
        <v>2.5000000000000001E-2</v>
      </c>
    </row>
    <row r="1884" spans="1:45" ht="12.75" customHeight="1" x14ac:dyDescent="0.2">
      <c r="A1884" s="6">
        <v>219</v>
      </c>
      <c r="B1884" s="6">
        <v>4</v>
      </c>
      <c r="C1884" s="7">
        <v>39877</v>
      </c>
      <c r="D1884" s="6" t="s">
        <v>151</v>
      </c>
      <c r="E1884" s="8" t="s">
        <v>319</v>
      </c>
      <c r="F1884" s="9" t="s">
        <v>320</v>
      </c>
      <c r="G1884" s="9" t="s">
        <v>154</v>
      </c>
      <c r="H1884" s="9" t="s">
        <v>155</v>
      </c>
      <c r="I1884" s="6" t="s">
        <v>100</v>
      </c>
      <c r="J1884" s="6">
        <v>2</v>
      </c>
      <c r="K1884" s="6">
        <v>7</v>
      </c>
      <c r="L1884" s="6" t="s">
        <v>101</v>
      </c>
      <c r="M1884" s="6" t="s">
        <v>51</v>
      </c>
      <c r="N1884" s="6"/>
      <c r="O1884" s="6"/>
      <c r="P1884" s="10">
        <v>8</v>
      </c>
      <c r="Q1884" s="10" t="str">
        <f t="shared" si="146"/>
        <v>5-10</v>
      </c>
      <c r="R1884" s="6" t="s">
        <v>102</v>
      </c>
      <c r="S1884" s="6">
        <v>8</v>
      </c>
      <c r="T1884" s="19" t="s">
        <v>85</v>
      </c>
      <c r="U1884" s="6" t="s">
        <v>54</v>
      </c>
      <c r="V1884" s="6" t="s">
        <v>86</v>
      </c>
      <c r="W1884" s="6" t="s">
        <v>56</v>
      </c>
      <c r="X1884" s="6"/>
      <c r="Y1884" s="6" t="s">
        <v>57</v>
      </c>
      <c r="Z1884" s="6" t="s">
        <v>61</v>
      </c>
      <c r="AB1884" s="11">
        <v>1</v>
      </c>
      <c r="AJ1884" s="12">
        <f t="shared" si="147"/>
        <v>7.5</v>
      </c>
      <c r="AL1884" s="13">
        <f t="shared" si="148"/>
        <v>1</v>
      </c>
      <c r="AM1884" s="14">
        <v>8.8999999999999999E-3</v>
      </c>
      <c r="AN1884" s="14">
        <v>3</v>
      </c>
      <c r="AO1884" s="13">
        <f t="shared" si="145"/>
        <v>3.7546875000000002</v>
      </c>
      <c r="AQ1884" s="12">
        <f t="shared" si="149"/>
        <v>2.5000000000000001E-2</v>
      </c>
    </row>
    <row r="1885" spans="1:45" ht="12.75" customHeight="1" x14ac:dyDescent="0.2">
      <c r="A1885" s="6">
        <v>114</v>
      </c>
      <c r="B1885" s="6">
        <v>7</v>
      </c>
      <c r="C1885" s="7">
        <v>40133</v>
      </c>
      <c r="D1885" s="6" t="s">
        <v>151</v>
      </c>
      <c r="E1885" s="8" t="s">
        <v>323</v>
      </c>
      <c r="F1885" s="9" t="s">
        <v>324</v>
      </c>
      <c r="G1885" s="9" t="s">
        <v>268</v>
      </c>
      <c r="H1885" s="9" t="s">
        <v>48</v>
      </c>
      <c r="I1885" s="6" t="s">
        <v>100</v>
      </c>
      <c r="J1885" s="6">
        <v>2</v>
      </c>
      <c r="K1885" s="6">
        <v>1</v>
      </c>
      <c r="L1885" s="6" t="s">
        <v>156</v>
      </c>
      <c r="M1885" s="6" t="s">
        <v>269</v>
      </c>
      <c r="N1885" s="6"/>
      <c r="O1885" s="6"/>
      <c r="P1885" s="10">
        <v>13</v>
      </c>
      <c r="Q1885" s="10" t="str">
        <f t="shared" si="146"/>
        <v>10-15</v>
      </c>
      <c r="R1885" s="6" t="s">
        <v>102</v>
      </c>
      <c r="S1885" s="6">
        <v>1</v>
      </c>
      <c r="T1885" t="s">
        <v>53</v>
      </c>
      <c r="U1885" t="s">
        <v>54</v>
      </c>
      <c r="V1885" t="s">
        <v>55</v>
      </c>
      <c r="W1885" t="s">
        <v>56</v>
      </c>
      <c r="X1885" s="6"/>
      <c r="Y1885" s="6" t="s">
        <v>57</v>
      </c>
      <c r="Z1885" s="6" t="s">
        <v>58</v>
      </c>
      <c r="AA1885" s="11">
        <v>2</v>
      </c>
      <c r="AJ1885" s="12">
        <f t="shared" si="147"/>
        <v>2.5</v>
      </c>
      <c r="AL1885" s="13">
        <f t="shared" si="148"/>
        <v>2</v>
      </c>
      <c r="AM1885" s="14">
        <v>9.2999999999999992E-3</v>
      </c>
      <c r="AN1885" s="14">
        <v>3.07</v>
      </c>
      <c r="AO1885" s="13">
        <f t="shared" si="145"/>
        <v>0.15493829594967426</v>
      </c>
      <c r="AQ1885" s="12">
        <f t="shared" si="149"/>
        <v>0.05</v>
      </c>
    </row>
    <row r="1886" spans="1:45" ht="12.75" customHeight="1" x14ac:dyDescent="0.2">
      <c r="A1886" s="6">
        <v>114</v>
      </c>
      <c r="B1886" s="6">
        <v>7</v>
      </c>
      <c r="C1886" s="7">
        <v>40133</v>
      </c>
      <c r="D1886" s="6" t="s">
        <v>151</v>
      </c>
      <c r="E1886" s="8" t="s">
        <v>323</v>
      </c>
      <c r="F1886" s="9" t="s">
        <v>324</v>
      </c>
      <c r="G1886" s="9" t="s">
        <v>268</v>
      </c>
      <c r="H1886" s="9" t="s">
        <v>48</v>
      </c>
      <c r="I1886" s="6" t="s">
        <v>100</v>
      </c>
      <c r="J1886" s="6">
        <v>2</v>
      </c>
      <c r="K1886" s="6">
        <v>1</v>
      </c>
      <c r="L1886" s="6" t="s">
        <v>156</v>
      </c>
      <c r="M1886" s="6" t="s">
        <v>269</v>
      </c>
      <c r="N1886" s="6"/>
      <c r="O1886" s="6"/>
      <c r="P1886" s="10">
        <v>13</v>
      </c>
      <c r="Q1886" s="10" t="str">
        <f t="shared" si="146"/>
        <v>10-15</v>
      </c>
      <c r="R1886" s="6" t="s">
        <v>102</v>
      </c>
      <c r="S1886" s="6">
        <v>2</v>
      </c>
      <c r="T1886" t="s">
        <v>74</v>
      </c>
      <c r="U1886" s="16" t="s">
        <v>75</v>
      </c>
      <c r="V1886" t="s">
        <v>76</v>
      </c>
      <c r="W1886" t="s">
        <v>56</v>
      </c>
      <c r="X1886" s="6"/>
      <c r="Y1886" s="10" t="s">
        <v>77</v>
      </c>
      <c r="Z1886" s="10" t="s">
        <v>64</v>
      </c>
      <c r="AC1886" s="11">
        <v>8</v>
      </c>
      <c r="AJ1886" s="12">
        <f t="shared" si="147"/>
        <v>15</v>
      </c>
      <c r="AL1886" s="13">
        <f t="shared" si="148"/>
        <v>8</v>
      </c>
      <c r="AM1886" s="14">
        <v>2.06E-2</v>
      </c>
      <c r="AN1886" s="14">
        <v>2.8980000000000001</v>
      </c>
      <c r="AO1886" s="13">
        <f t="shared" si="145"/>
        <v>52.744804763363575</v>
      </c>
      <c r="AQ1886" s="12">
        <f t="shared" si="149"/>
        <v>0.2</v>
      </c>
    </row>
    <row r="1887" spans="1:45" ht="12.75" customHeight="1" x14ac:dyDescent="0.2">
      <c r="A1887" s="6">
        <v>114</v>
      </c>
      <c r="B1887" s="6">
        <v>7</v>
      </c>
      <c r="C1887" s="7">
        <v>40133</v>
      </c>
      <c r="D1887" s="6" t="s">
        <v>151</v>
      </c>
      <c r="E1887" s="8" t="s">
        <v>323</v>
      </c>
      <c r="F1887" s="9" t="s">
        <v>324</v>
      </c>
      <c r="G1887" s="9" t="s">
        <v>268</v>
      </c>
      <c r="H1887" s="9" t="s">
        <v>48</v>
      </c>
      <c r="I1887" s="6" t="s">
        <v>100</v>
      </c>
      <c r="J1887" s="6">
        <v>2</v>
      </c>
      <c r="K1887" s="6">
        <v>1</v>
      </c>
      <c r="L1887" s="6" t="s">
        <v>156</v>
      </c>
      <c r="M1887" s="6" t="s">
        <v>269</v>
      </c>
      <c r="N1887" s="6"/>
      <c r="O1887" s="6"/>
      <c r="P1887" s="10">
        <v>13</v>
      </c>
      <c r="Q1887" s="10" t="str">
        <f t="shared" si="146"/>
        <v>10-15</v>
      </c>
      <c r="R1887" s="6" t="s">
        <v>102</v>
      </c>
      <c r="S1887" s="6">
        <v>3</v>
      </c>
      <c r="T1887" t="s">
        <v>68</v>
      </c>
      <c r="U1887" t="s">
        <v>69</v>
      </c>
      <c r="V1887" t="s">
        <v>70</v>
      </c>
      <c r="W1887" t="s">
        <v>56</v>
      </c>
      <c r="X1887" s="6"/>
      <c r="Y1887" s="10" t="s">
        <v>57</v>
      </c>
      <c r="Z1887" s="10" t="s">
        <v>61</v>
      </c>
      <c r="AA1887" s="11">
        <v>1</v>
      </c>
      <c r="AJ1887" s="12">
        <f t="shared" si="147"/>
        <v>2.5</v>
      </c>
      <c r="AL1887" s="13">
        <f t="shared" si="148"/>
        <v>1</v>
      </c>
      <c r="AM1887" s="14">
        <v>1.2800000000000001E-2</v>
      </c>
      <c r="AN1887" s="14">
        <v>3.036</v>
      </c>
      <c r="AO1887" s="13">
        <f t="shared" si="145"/>
        <v>0.20670731032441741</v>
      </c>
      <c r="AQ1887" s="12">
        <f t="shared" si="149"/>
        <v>2.5000000000000001E-2</v>
      </c>
    </row>
    <row r="1888" spans="1:45" ht="12.75" customHeight="1" x14ac:dyDescent="0.2">
      <c r="A1888" s="6">
        <v>115</v>
      </c>
      <c r="B1888" s="6">
        <v>7</v>
      </c>
      <c r="C1888" s="7">
        <v>40133</v>
      </c>
      <c r="D1888" s="6" t="s">
        <v>151</v>
      </c>
      <c r="E1888" s="8" t="s">
        <v>323</v>
      </c>
      <c r="F1888" s="9" t="s">
        <v>324</v>
      </c>
      <c r="G1888" s="9" t="s">
        <v>268</v>
      </c>
      <c r="H1888" s="9" t="s">
        <v>48</v>
      </c>
      <c r="I1888" s="6" t="s">
        <v>100</v>
      </c>
      <c r="J1888" s="6">
        <v>2</v>
      </c>
      <c r="K1888" s="6">
        <v>2</v>
      </c>
      <c r="L1888" s="6" t="s">
        <v>156</v>
      </c>
      <c r="M1888" s="6" t="s">
        <v>269</v>
      </c>
      <c r="N1888" s="6"/>
      <c r="O1888" s="6"/>
      <c r="P1888" s="10">
        <v>13</v>
      </c>
      <c r="Q1888" s="10" t="str">
        <f t="shared" si="146"/>
        <v>10-15</v>
      </c>
      <c r="R1888" s="6" t="s">
        <v>102</v>
      </c>
      <c r="S1888" s="6">
        <v>1</v>
      </c>
      <c r="T1888" t="s">
        <v>53</v>
      </c>
      <c r="U1888" t="s">
        <v>54</v>
      </c>
      <c r="V1888" t="s">
        <v>55</v>
      </c>
      <c r="W1888" t="s">
        <v>56</v>
      </c>
      <c r="X1888" s="6"/>
      <c r="Y1888" s="6" t="s">
        <v>57</v>
      </c>
      <c r="Z1888" s="6" t="s">
        <v>58</v>
      </c>
      <c r="AB1888" s="11">
        <v>6</v>
      </c>
      <c r="AJ1888" s="12">
        <f t="shared" si="147"/>
        <v>7.5</v>
      </c>
      <c r="AL1888" s="13">
        <f t="shared" si="148"/>
        <v>6</v>
      </c>
      <c r="AM1888" s="14">
        <v>9.2999999999999992E-3</v>
      </c>
      <c r="AN1888" s="14">
        <v>3.07</v>
      </c>
      <c r="AO1888" s="13">
        <f t="shared" si="145"/>
        <v>4.5177378560589574</v>
      </c>
      <c r="AQ1888" s="12">
        <f t="shared" si="149"/>
        <v>0.15</v>
      </c>
    </row>
    <row r="1889" spans="1:43" ht="12.75" customHeight="1" x14ac:dyDescent="0.2">
      <c r="A1889" s="6">
        <v>115</v>
      </c>
      <c r="B1889" s="6">
        <v>7</v>
      </c>
      <c r="C1889" s="7">
        <v>40133</v>
      </c>
      <c r="D1889" s="6" t="s">
        <v>151</v>
      </c>
      <c r="E1889" s="8" t="s">
        <v>323</v>
      </c>
      <c r="F1889" s="9" t="s">
        <v>324</v>
      </c>
      <c r="G1889" s="9" t="s">
        <v>268</v>
      </c>
      <c r="H1889" s="9" t="s">
        <v>48</v>
      </c>
      <c r="I1889" s="6" t="s">
        <v>100</v>
      </c>
      <c r="J1889" s="6">
        <v>2</v>
      </c>
      <c r="K1889" s="6">
        <v>2</v>
      </c>
      <c r="L1889" s="6" t="s">
        <v>156</v>
      </c>
      <c r="M1889" s="6" t="s">
        <v>269</v>
      </c>
      <c r="N1889" s="6"/>
      <c r="O1889" s="6"/>
      <c r="P1889" s="10">
        <v>13</v>
      </c>
      <c r="Q1889" s="10" t="str">
        <f t="shared" si="146"/>
        <v>10-15</v>
      </c>
      <c r="R1889" s="6" t="s">
        <v>102</v>
      </c>
      <c r="S1889" s="6">
        <v>2</v>
      </c>
      <c r="T1889" t="s">
        <v>68</v>
      </c>
      <c r="U1889" t="s">
        <v>69</v>
      </c>
      <c r="V1889" t="s">
        <v>70</v>
      </c>
      <c r="W1889" t="s">
        <v>56</v>
      </c>
      <c r="X1889" s="6"/>
      <c r="Y1889" s="10" t="s">
        <v>57</v>
      </c>
      <c r="Z1889" s="10" t="s">
        <v>61</v>
      </c>
      <c r="AA1889" s="11">
        <v>3</v>
      </c>
      <c r="AB1889" s="11">
        <v>1</v>
      </c>
      <c r="AJ1889" s="12">
        <f t="shared" si="147"/>
        <v>3.75</v>
      </c>
      <c r="AL1889" s="13">
        <f t="shared" si="148"/>
        <v>4</v>
      </c>
      <c r="AM1889" s="14">
        <v>1.2800000000000001E-2</v>
      </c>
      <c r="AN1889" s="14">
        <v>3.036</v>
      </c>
      <c r="AO1889" s="13">
        <f t="shared" si="145"/>
        <v>0.70789508742589191</v>
      </c>
      <c r="AQ1889" s="12">
        <f t="shared" si="149"/>
        <v>0.1</v>
      </c>
    </row>
    <row r="1890" spans="1:43" ht="12.75" customHeight="1" x14ac:dyDescent="0.2">
      <c r="A1890" s="6">
        <v>115</v>
      </c>
      <c r="B1890" s="6">
        <v>7</v>
      </c>
      <c r="C1890" s="7">
        <v>40133</v>
      </c>
      <c r="D1890" s="6" t="s">
        <v>151</v>
      </c>
      <c r="E1890" s="8" t="s">
        <v>323</v>
      </c>
      <c r="F1890" s="9" t="s">
        <v>324</v>
      </c>
      <c r="G1890" s="9" t="s">
        <v>268</v>
      </c>
      <c r="H1890" s="9" t="s">
        <v>48</v>
      </c>
      <c r="I1890" s="6" t="s">
        <v>100</v>
      </c>
      <c r="J1890" s="6">
        <v>2</v>
      </c>
      <c r="K1890" s="6">
        <v>2</v>
      </c>
      <c r="L1890" s="6" t="s">
        <v>156</v>
      </c>
      <c r="M1890" s="6" t="s">
        <v>269</v>
      </c>
      <c r="N1890" s="6"/>
      <c r="O1890" s="6"/>
      <c r="P1890" s="10">
        <v>13</v>
      </c>
      <c r="Q1890" s="10" t="str">
        <f t="shared" si="146"/>
        <v>10-15</v>
      </c>
      <c r="R1890" s="6" t="s">
        <v>102</v>
      </c>
      <c r="S1890" s="6">
        <v>3</v>
      </c>
      <c r="T1890" t="s">
        <v>74</v>
      </c>
      <c r="U1890" s="16" t="s">
        <v>75</v>
      </c>
      <c r="V1890" t="s">
        <v>76</v>
      </c>
      <c r="W1890" t="s">
        <v>56</v>
      </c>
      <c r="X1890" s="6"/>
      <c r="Y1890" s="10" t="s">
        <v>77</v>
      </c>
      <c r="Z1890" s="10" t="s">
        <v>64</v>
      </c>
      <c r="AD1890" s="11">
        <v>3</v>
      </c>
      <c r="AJ1890" s="12">
        <f t="shared" si="147"/>
        <v>25</v>
      </c>
      <c r="AL1890" s="13">
        <f t="shared" si="148"/>
        <v>3</v>
      </c>
      <c r="AM1890" s="14">
        <v>2.06E-2</v>
      </c>
      <c r="AN1890" s="14">
        <v>2.8980000000000001</v>
      </c>
      <c r="AO1890" s="13">
        <f t="shared" si="145"/>
        <v>231.79142503651909</v>
      </c>
      <c r="AQ1890" s="12">
        <f t="shared" si="149"/>
        <v>7.4999999999999997E-2</v>
      </c>
    </row>
    <row r="1891" spans="1:43" ht="12.75" customHeight="1" x14ac:dyDescent="0.2">
      <c r="A1891" s="6">
        <v>116</v>
      </c>
      <c r="B1891" s="6">
        <v>7</v>
      </c>
      <c r="C1891" s="7">
        <v>40133</v>
      </c>
      <c r="D1891" s="6" t="s">
        <v>151</v>
      </c>
      <c r="E1891" s="8" t="s">
        <v>323</v>
      </c>
      <c r="F1891" s="9" t="s">
        <v>324</v>
      </c>
      <c r="G1891" s="9" t="s">
        <v>268</v>
      </c>
      <c r="H1891" s="9" t="s">
        <v>48</v>
      </c>
      <c r="I1891" s="6" t="s">
        <v>100</v>
      </c>
      <c r="J1891" s="6">
        <v>2</v>
      </c>
      <c r="K1891" s="6">
        <v>3</v>
      </c>
      <c r="L1891" s="6" t="s">
        <v>156</v>
      </c>
      <c r="M1891" s="6" t="s">
        <v>269</v>
      </c>
      <c r="N1891" s="6"/>
      <c r="O1891" s="6"/>
      <c r="P1891" s="10">
        <v>13</v>
      </c>
      <c r="Q1891" s="10" t="str">
        <f t="shared" si="146"/>
        <v>10-15</v>
      </c>
      <c r="R1891" s="6" t="s">
        <v>102</v>
      </c>
      <c r="S1891" s="6">
        <v>1</v>
      </c>
      <c r="T1891" t="s">
        <v>53</v>
      </c>
      <c r="U1891" t="s">
        <v>54</v>
      </c>
      <c r="V1891" t="s">
        <v>55</v>
      </c>
      <c r="W1891" t="s">
        <v>56</v>
      </c>
      <c r="X1891" s="6"/>
      <c r="Y1891" s="6" t="s">
        <v>57</v>
      </c>
      <c r="Z1891" s="6" t="s">
        <v>58</v>
      </c>
      <c r="AA1891" s="11">
        <v>4</v>
      </c>
      <c r="AJ1891" s="12">
        <f t="shared" si="147"/>
        <v>2.5</v>
      </c>
      <c r="AL1891" s="13">
        <f t="shared" si="148"/>
        <v>4</v>
      </c>
      <c r="AM1891" s="14">
        <v>9.2999999999999992E-3</v>
      </c>
      <c r="AN1891" s="14">
        <v>3.07</v>
      </c>
      <c r="AO1891" s="13">
        <f t="shared" si="145"/>
        <v>0.15493829594967426</v>
      </c>
      <c r="AQ1891" s="12">
        <f t="shared" si="149"/>
        <v>0.1</v>
      </c>
    </row>
    <row r="1892" spans="1:43" ht="12.75" customHeight="1" x14ac:dyDescent="0.2">
      <c r="A1892" s="6">
        <v>116</v>
      </c>
      <c r="B1892" s="6">
        <v>7</v>
      </c>
      <c r="C1892" s="7">
        <v>40133</v>
      </c>
      <c r="D1892" s="6" t="s">
        <v>151</v>
      </c>
      <c r="E1892" s="8" t="s">
        <v>323</v>
      </c>
      <c r="F1892" s="9" t="s">
        <v>324</v>
      </c>
      <c r="G1892" s="9" t="s">
        <v>268</v>
      </c>
      <c r="H1892" s="9" t="s">
        <v>48</v>
      </c>
      <c r="I1892" s="6" t="s">
        <v>100</v>
      </c>
      <c r="J1892" s="6">
        <v>2</v>
      </c>
      <c r="K1892" s="6">
        <v>3</v>
      </c>
      <c r="L1892" s="6" t="s">
        <v>156</v>
      </c>
      <c r="M1892" s="6" t="s">
        <v>269</v>
      </c>
      <c r="N1892" s="6"/>
      <c r="O1892" s="6"/>
      <c r="P1892" s="10">
        <v>13</v>
      </c>
      <c r="Q1892" s="10" t="str">
        <f t="shared" si="146"/>
        <v>10-15</v>
      </c>
      <c r="R1892" s="6" t="s">
        <v>102</v>
      </c>
      <c r="S1892" s="6">
        <v>2</v>
      </c>
      <c r="T1892" t="s">
        <v>68</v>
      </c>
      <c r="U1892" t="s">
        <v>69</v>
      </c>
      <c r="V1892" t="s">
        <v>70</v>
      </c>
      <c r="W1892" t="s">
        <v>56</v>
      </c>
      <c r="X1892" s="6"/>
      <c r="Y1892" s="10" t="s">
        <v>57</v>
      </c>
      <c r="Z1892" s="10" t="s">
        <v>61</v>
      </c>
      <c r="AA1892" s="11">
        <v>1</v>
      </c>
      <c r="AJ1892" s="12">
        <f t="shared" si="147"/>
        <v>2.5</v>
      </c>
      <c r="AL1892" s="13">
        <f t="shared" si="148"/>
        <v>1</v>
      </c>
      <c r="AM1892" s="14">
        <v>1.2800000000000001E-2</v>
      </c>
      <c r="AN1892" s="14">
        <v>3.036</v>
      </c>
      <c r="AO1892" s="13">
        <f t="shared" si="145"/>
        <v>0.20670731032441741</v>
      </c>
      <c r="AQ1892" s="12">
        <f t="shared" si="149"/>
        <v>2.5000000000000001E-2</v>
      </c>
    </row>
    <row r="1893" spans="1:43" ht="12.75" customHeight="1" x14ac:dyDescent="0.2">
      <c r="A1893" s="6">
        <v>116</v>
      </c>
      <c r="B1893" s="6">
        <v>7</v>
      </c>
      <c r="C1893" s="7">
        <v>40133</v>
      </c>
      <c r="D1893" s="6" t="s">
        <v>151</v>
      </c>
      <c r="E1893" s="8" t="s">
        <v>323</v>
      </c>
      <c r="F1893" s="9" t="s">
        <v>324</v>
      </c>
      <c r="G1893" s="9" t="s">
        <v>268</v>
      </c>
      <c r="H1893" s="9" t="s">
        <v>48</v>
      </c>
      <c r="I1893" s="6" t="s">
        <v>100</v>
      </c>
      <c r="J1893" s="6">
        <v>2</v>
      </c>
      <c r="K1893" s="6">
        <v>3</v>
      </c>
      <c r="L1893" s="6" t="s">
        <v>156</v>
      </c>
      <c r="M1893" s="6" t="s">
        <v>269</v>
      </c>
      <c r="N1893" s="6"/>
      <c r="O1893" s="6"/>
      <c r="P1893" s="10">
        <v>13</v>
      </c>
      <c r="Q1893" s="10" t="str">
        <f t="shared" si="146"/>
        <v>10-15</v>
      </c>
      <c r="R1893" s="6" t="s">
        <v>102</v>
      </c>
      <c r="S1893" s="6">
        <v>3</v>
      </c>
      <c r="T1893" t="s">
        <v>74</v>
      </c>
      <c r="U1893" s="16" t="s">
        <v>75</v>
      </c>
      <c r="V1893" t="s">
        <v>76</v>
      </c>
      <c r="W1893" t="s">
        <v>56</v>
      </c>
      <c r="X1893" s="6"/>
      <c r="Y1893" s="10" t="s">
        <v>77</v>
      </c>
      <c r="Z1893" s="10" t="s">
        <v>64</v>
      </c>
      <c r="AD1893" s="11">
        <v>6</v>
      </c>
      <c r="AJ1893" s="12">
        <f t="shared" si="147"/>
        <v>25</v>
      </c>
      <c r="AL1893" s="13">
        <f t="shared" si="148"/>
        <v>6</v>
      </c>
      <c r="AM1893" s="14">
        <v>2.06E-2</v>
      </c>
      <c r="AN1893" s="14">
        <v>2.8980000000000001</v>
      </c>
      <c r="AO1893" s="13">
        <f t="shared" si="145"/>
        <v>231.79142503651909</v>
      </c>
      <c r="AQ1893" s="12">
        <f t="shared" si="149"/>
        <v>0.15</v>
      </c>
    </row>
    <row r="1894" spans="1:43" ht="12.75" customHeight="1" x14ac:dyDescent="0.2">
      <c r="A1894" s="6">
        <v>117</v>
      </c>
      <c r="B1894" s="6">
        <v>7</v>
      </c>
      <c r="C1894" s="7">
        <v>40133</v>
      </c>
      <c r="D1894" s="6" t="s">
        <v>151</v>
      </c>
      <c r="E1894" s="8" t="s">
        <v>323</v>
      </c>
      <c r="F1894" s="9" t="s">
        <v>324</v>
      </c>
      <c r="G1894" s="9" t="s">
        <v>268</v>
      </c>
      <c r="H1894" s="9" t="s">
        <v>48</v>
      </c>
      <c r="I1894" s="6" t="s">
        <v>100</v>
      </c>
      <c r="J1894" s="6">
        <v>2</v>
      </c>
      <c r="K1894" s="6">
        <v>4</v>
      </c>
      <c r="L1894" s="6" t="s">
        <v>156</v>
      </c>
      <c r="M1894" s="6" t="s">
        <v>269</v>
      </c>
      <c r="N1894" s="6"/>
      <c r="O1894" s="6"/>
      <c r="P1894" s="10">
        <v>13</v>
      </c>
      <c r="Q1894" s="10" t="str">
        <f t="shared" si="146"/>
        <v>10-15</v>
      </c>
      <c r="R1894" s="6" t="s">
        <v>102</v>
      </c>
      <c r="S1894" s="6">
        <v>1</v>
      </c>
      <c r="T1894" t="s">
        <v>53</v>
      </c>
      <c r="U1894" t="s">
        <v>54</v>
      </c>
      <c r="V1894" t="s">
        <v>55</v>
      </c>
      <c r="W1894" t="s">
        <v>56</v>
      </c>
      <c r="X1894" s="6"/>
      <c r="Y1894" s="6" t="s">
        <v>57</v>
      </c>
      <c r="Z1894" s="6" t="s">
        <v>58</v>
      </c>
      <c r="AB1894" s="11">
        <v>5</v>
      </c>
      <c r="AJ1894" s="12">
        <f t="shared" si="147"/>
        <v>7.5</v>
      </c>
      <c r="AL1894" s="13">
        <f t="shared" si="148"/>
        <v>5</v>
      </c>
      <c r="AM1894" s="14">
        <v>9.2999999999999992E-3</v>
      </c>
      <c r="AN1894" s="14">
        <v>3.07</v>
      </c>
      <c r="AO1894" s="13">
        <f t="shared" ref="AO1894:AO1957" si="150">AM1894*(AJ1894^AN1894)</f>
        <v>4.5177378560589574</v>
      </c>
      <c r="AQ1894" s="12">
        <f t="shared" si="149"/>
        <v>0.125</v>
      </c>
    </row>
    <row r="1895" spans="1:43" ht="12.75" customHeight="1" x14ac:dyDescent="0.2">
      <c r="A1895" s="6">
        <v>117</v>
      </c>
      <c r="B1895" s="6">
        <v>7</v>
      </c>
      <c r="C1895" s="7">
        <v>40133</v>
      </c>
      <c r="D1895" s="6" t="s">
        <v>151</v>
      </c>
      <c r="E1895" s="8" t="s">
        <v>323</v>
      </c>
      <c r="F1895" s="9" t="s">
        <v>324</v>
      </c>
      <c r="G1895" s="9" t="s">
        <v>268</v>
      </c>
      <c r="H1895" s="9" t="s">
        <v>48</v>
      </c>
      <c r="I1895" s="6" t="s">
        <v>100</v>
      </c>
      <c r="J1895" s="6">
        <v>2</v>
      </c>
      <c r="K1895" s="6">
        <v>4</v>
      </c>
      <c r="L1895" s="6" t="s">
        <v>156</v>
      </c>
      <c r="M1895" s="6" t="s">
        <v>269</v>
      </c>
      <c r="N1895" s="6"/>
      <c r="O1895" s="6"/>
      <c r="P1895" s="10">
        <v>13</v>
      </c>
      <c r="Q1895" s="10" t="str">
        <f t="shared" si="146"/>
        <v>10-15</v>
      </c>
      <c r="R1895" s="6" t="s">
        <v>102</v>
      </c>
      <c r="S1895" s="6">
        <v>2</v>
      </c>
      <c r="T1895" t="s">
        <v>68</v>
      </c>
      <c r="U1895" t="s">
        <v>69</v>
      </c>
      <c r="V1895" t="s">
        <v>70</v>
      </c>
      <c r="W1895" t="s">
        <v>56</v>
      </c>
      <c r="X1895" s="6"/>
      <c r="Y1895" s="10" t="s">
        <v>57</v>
      </c>
      <c r="Z1895" s="10" t="s">
        <v>61</v>
      </c>
      <c r="AA1895" s="11">
        <v>1</v>
      </c>
      <c r="AB1895" s="11">
        <v>2</v>
      </c>
      <c r="AJ1895" s="12">
        <f t="shared" si="147"/>
        <v>5.833333333333333</v>
      </c>
      <c r="AL1895" s="13">
        <f t="shared" si="148"/>
        <v>3</v>
      </c>
      <c r="AM1895" s="14">
        <v>1.2800000000000001E-2</v>
      </c>
      <c r="AN1895" s="14">
        <v>3.036</v>
      </c>
      <c r="AO1895" s="13">
        <f t="shared" si="150"/>
        <v>2.7072811295541919</v>
      </c>
      <c r="AQ1895" s="12">
        <f t="shared" si="149"/>
        <v>7.4999999999999997E-2</v>
      </c>
    </row>
    <row r="1896" spans="1:43" ht="12.75" customHeight="1" x14ac:dyDescent="0.2">
      <c r="A1896" s="6">
        <v>117</v>
      </c>
      <c r="B1896" s="6">
        <v>7</v>
      </c>
      <c r="C1896" s="7">
        <v>40133</v>
      </c>
      <c r="D1896" s="6" t="s">
        <v>151</v>
      </c>
      <c r="E1896" s="8" t="s">
        <v>323</v>
      </c>
      <c r="F1896" s="9" t="s">
        <v>324</v>
      </c>
      <c r="G1896" s="9" t="s">
        <v>268</v>
      </c>
      <c r="H1896" s="9" t="s">
        <v>48</v>
      </c>
      <c r="I1896" s="6" t="s">
        <v>100</v>
      </c>
      <c r="J1896" s="6">
        <v>2</v>
      </c>
      <c r="K1896" s="6">
        <v>4</v>
      </c>
      <c r="L1896" s="6" t="s">
        <v>156</v>
      </c>
      <c r="M1896" s="6" t="s">
        <v>269</v>
      </c>
      <c r="N1896" s="6"/>
      <c r="O1896" s="6"/>
      <c r="P1896" s="10">
        <v>13</v>
      </c>
      <c r="Q1896" s="10" t="str">
        <f t="shared" si="146"/>
        <v>10-15</v>
      </c>
      <c r="R1896" s="6" t="s">
        <v>102</v>
      </c>
      <c r="S1896" s="6">
        <v>3</v>
      </c>
      <c r="T1896" t="s">
        <v>106</v>
      </c>
      <c r="U1896" t="s">
        <v>54</v>
      </c>
      <c r="V1896" t="s">
        <v>107</v>
      </c>
      <c r="W1896" t="s">
        <v>56</v>
      </c>
      <c r="X1896" s="6"/>
      <c r="Y1896" s="6" t="s">
        <v>57</v>
      </c>
      <c r="Z1896" s="6" t="s">
        <v>61</v>
      </c>
      <c r="AA1896" s="11">
        <v>1</v>
      </c>
      <c r="AJ1896" s="12">
        <f t="shared" si="147"/>
        <v>2.5</v>
      </c>
      <c r="AL1896" s="13">
        <f t="shared" si="148"/>
        <v>1</v>
      </c>
      <c r="AM1896" s="14">
        <v>2.1299999999999999E-2</v>
      </c>
      <c r="AN1896" s="14">
        <v>2.8235000000000001</v>
      </c>
      <c r="AO1896" s="13">
        <f t="shared" si="150"/>
        <v>0.28311522044385118</v>
      </c>
      <c r="AQ1896" s="12">
        <f t="shared" si="149"/>
        <v>2.5000000000000001E-2</v>
      </c>
    </row>
    <row r="1897" spans="1:43" ht="12.75" customHeight="1" x14ac:dyDescent="0.2">
      <c r="A1897" s="6">
        <v>118</v>
      </c>
      <c r="B1897" s="6">
        <v>7</v>
      </c>
      <c r="C1897" s="7">
        <v>40133</v>
      </c>
      <c r="D1897" s="6" t="s">
        <v>151</v>
      </c>
      <c r="E1897" s="8" t="s">
        <v>323</v>
      </c>
      <c r="F1897" s="9" t="s">
        <v>324</v>
      </c>
      <c r="G1897" s="9" t="s">
        <v>268</v>
      </c>
      <c r="H1897" s="9" t="s">
        <v>48</v>
      </c>
      <c r="I1897" s="6" t="s">
        <v>100</v>
      </c>
      <c r="J1897" s="6">
        <v>2</v>
      </c>
      <c r="K1897" s="6">
        <v>4</v>
      </c>
      <c r="L1897" s="6" t="s">
        <v>156</v>
      </c>
      <c r="M1897" s="6" t="s">
        <v>269</v>
      </c>
      <c r="N1897" s="6"/>
      <c r="O1897" s="6"/>
      <c r="P1897" s="10">
        <v>13</v>
      </c>
      <c r="Q1897" s="10" t="str">
        <f t="shared" si="146"/>
        <v>10-15</v>
      </c>
      <c r="R1897" s="6" t="s">
        <v>102</v>
      </c>
      <c r="S1897" s="6">
        <v>1</v>
      </c>
      <c r="T1897" t="s">
        <v>53</v>
      </c>
      <c r="U1897" t="s">
        <v>54</v>
      </c>
      <c r="V1897" t="s">
        <v>55</v>
      </c>
      <c r="W1897" t="s">
        <v>56</v>
      </c>
      <c r="X1897" s="6"/>
      <c r="Y1897" s="6" t="s">
        <v>57</v>
      </c>
      <c r="Z1897" s="6" t="s">
        <v>58</v>
      </c>
      <c r="AB1897" s="11">
        <v>5</v>
      </c>
      <c r="AJ1897" s="12">
        <f t="shared" si="147"/>
        <v>7.5</v>
      </c>
      <c r="AL1897" s="13">
        <f t="shared" si="148"/>
        <v>5</v>
      </c>
      <c r="AM1897" s="14">
        <v>9.2999999999999992E-3</v>
      </c>
      <c r="AN1897" s="14">
        <v>3.07</v>
      </c>
      <c r="AO1897" s="13">
        <f t="shared" si="150"/>
        <v>4.5177378560589574</v>
      </c>
      <c r="AQ1897" s="12">
        <f t="shared" si="149"/>
        <v>0.125</v>
      </c>
    </row>
    <row r="1898" spans="1:43" ht="12.75" customHeight="1" x14ac:dyDescent="0.2">
      <c r="A1898" s="6">
        <v>118</v>
      </c>
      <c r="B1898" s="6">
        <v>7</v>
      </c>
      <c r="C1898" s="7">
        <v>40133</v>
      </c>
      <c r="D1898" s="6" t="s">
        <v>151</v>
      </c>
      <c r="E1898" s="8" t="s">
        <v>323</v>
      </c>
      <c r="F1898" s="9" t="s">
        <v>324</v>
      </c>
      <c r="G1898" s="9" t="s">
        <v>268</v>
      </c>
      <c r="H1898" s="9" t="s">
        <v>48</v>
      </c>
      <c r="I1898" s="6" t="s">
        <v>100</v>
      </c>
      <c r="J1898" s="6">
        <v>2</v>
      </c>
      <c r="K1898" s="6">
        <v>4</v>
      </c>
      <c r="L1898" s="6" t="s">
        <v>156</v>
      </c>
      <c r="M1898" s="6" t="s">
        <v>269</v>
      </c>
      <c r="N1898" s="6"/>
      <c r="O1898" s="6"/>
      <c r="P1898" s="10">
        <v>13</v>
      </c>
      <c r="Q1898" s="10" t="str">
        <f t="shared" si="146"/>
        <v>10-15</v>
      </c>
      <c r="R1898" s="6" t="s">
        <v>102</v>
      </c>
      <c r="S1898" s="6">
        <v>2</v>
      </c>
      <c r="T1898" t="s">
        <v>74</v>
      </c>
      <c r="U1898" s="16" t="s">
        <v>75</v>
      </c>
      <c r="V1898" t="s">
        <v>76</v>
      </c>
      <c r="W1898" t="s">
        <v>56</v>
      </c>
      <c r="X1898" s="6"/>
      <c r="Y1898" s="10" t="s">
        <v>77</v>
      </c>
      <c r="Z1898" s="10" t="s">
        <v>64</v>
      </c>
      <c r="AD1898" s="11">
        <v>4</v>
      </c>
      <c r="AJ1898" s="12">
        <f t="shared" si="147"/>
        <v>25</v>
      </c>
      <c r="AL1898" s="13">
        <f t="shared" si="148"/>
        <v>4</v>
      </c>
      <c r="AM1898" s="14">
        <v>2.06E-2</v>
      </c>
      <c r="AN1898" s="14">
        <v>2.8980000000000001</v>
      </c>
      <c r="AO1898" s="13">
        <f t="shared" si="150"/>
        <v>231.79142503651909</v>
      </c>
      <c r="AQ1898" s="12">
        <f t="shared" si="149"/>
        <v>0.1</v>
      </c>
    </row>
    <row r="1899" spans="1:43" ht="12.75" customHeight="1" x14ac:dyDescent="0.2">
      <c r="A1899" s="6">
        <v>119</v>
      </c>
      <c r="B1899" s="6">
        <v>7</v>
      </c>
      <c r="C1899" s="7">
        <v>40133</v>
      </c>
      <c r="D1899" s="6" t="s">
        <v>151</v>
      </c>
      <c r="E1899" s="8" t="s">
        <v>323</v>
      </c>
      <c r="F1899" s="9" t="s">
        <v>324</v>
      </c>
      <c r="G1899" s="9" t="s">
        <v>268</v>
      </c>
      <c r="H1899" s="9" t="s">
        <v>48</v>
      </c>
      <c r="I1899" s="6" t="s">
        <v>100</v>
      </c>
      <c r="J1899" s="6">
        <v>2</v>
      </c>
      <c r="K1899" s="6">
        <v>5</v>
      </c>
      <c r="L1899" s="6" t="s">
        <v>156</v>
      </c>
      <c r="M1899" s="6" t="s">
        <v>269</v>
      </c>
      <c r="N1899" s="6"/>
      <c r="O1899" s="6"/>
      <c r="P1899" s="10">
        <v>13</v>
      </c>
      <c r="Q1899" s="10" t="str">
        <f t="shared" si="146"/>
        <v>10-15</v>
      </c>
      <c r="R1899" s="6" t="s">
        <v>102</v>
      </c>
      <c r="S1899" s="6">
        <v>1</v>
      </c>
      <c r="T1899" t="s">
        <v>68</v>
      </c>
      <c r="U1899" t="s">
        <v>69</v>
      </c>
      <c r="V1899" t="s">
        <v>70</v>
      </c>
      <c r="W1899" t="s">
        <v>56</v>
      </c>
      <c r="X1899" s="6"/>
      <c r="Y1899" s="10" t="s">
        <v>57</v>
      </c>
      <c r="Z1899" s="10" t="s">
        <v>61</v>
      </c>
      <c r="AB1899" s="11">
        <v>2</v>
      </c>
      <c r="AJ1899" s="12">
        <f t="shared" si="147"/>
        <v>7.5</v>
      </c>
      <c r="AL1899" s="13">
        <f t="shared" si="148"/>
        <v>2</v>
      </c>
      <c r="AM1899" s="14">
        <v>1.2800000000000001E-2</v>
      </c>
      <c r="AN1899" s="14">
        <v>3.036</v>
      </c>
      <c r="AO1899" s="13">
        <f t="shared" si="150"/>
        <v>5.8062531280003862</v>
      </c>
      <c r="AQ1899" s="12">
        <f t="shared" si="149"/>
        <v>0.05</v>
      </c>
    </row>
    <row r="1900" spans="1:43" ht="12.75" customHeight="1" x14ac:dyDescent="0.2">
      <c r="A1900" s="6">
        <v>119</v>
      </c>
      <c r="B1900" s="6">
        <v>7</v>
      </c>
      <c r="C1900" s="7">
        <v>40133</v>
      </c>
      <c r="D1900" s="6" t="s">
        <v>151</v>
      </c>
      <c r="E1900" s="8" t="s">
        <v>323</v>
      </c>
      <c r="F1900" s="9" t="s">
        <v>324</v>
      </c>
      <c r="G1900" s="9" t="s">
        <v>268</v>
      </c>
      <c r="H1900" s="9" t="s">
        <v>48</v>
      </c>
      <c r="I1900" s="6" t="s">
        <v>100</v>
      </c>
      <c r="J1900" s="6">
        <v>2</v>
      </c>
      <c r="K1900" s="6">
        <v>5</v>
      </c>
      <c r="L1900" s="6" t="s">
        <v>156</v>
      </c>
      <c r="M1900" s="6" t="s">
        <v>269</v>
      </c>
      <c r="N1900" s="6"/>
      <c r="O1900" s="6"/>
      <c r="P1900" s="10">
        <v>13</v>
      </c>
      <c r="Q1900" s="10" t="str">
        <f t="shared" si="146"/>
        <v>10-15</v>
      </c>
      <c r="R1900" s="6" t="s">
        <v>102</v>
      </c>
      <c r="S1900" s="6">
        <v>2</v>
      </c>
      <c r="T1900" t="s">
        <v>53</v>
      </c>
      <c r="U1900" t="s">
        <v>54</v>
      </c>
      <c r="V1900" t="s">
        <v>55</v>
      </c>
      <c r="W1900" t="s">
        <v>56</v>
      </c>
      <c r="X1900" s="6"/>
      <c r="Y1900" s="6" t="s">
        <v>57</v>
      </c>
      <c r="Z1900" s="6" t="s">
        <v>58</v>
      </c>
      <c r="AB1900" s="11">
        <v>1</v>
      </c>
      <c r="AJ1900" s="12">
        <f t="shared" si="147"/>
        <v>7.5</v>
      </c>
      <c r="AL1900" s="13">
        <f t="shared" si="148"/>
        <v>1</v>
      </c>
      <c r="AM1900" s="14">
        <v>9.2999999999999992E-3</v>
      </c>
      <c r="AN1900" s="14">
        <v>3.07</v>
      </c>
      <c r="AO1900" s="13">
        <f t="shared" si="150"/>
        <v>4.5177378560589574</v>
      </c>
      <c r="AQ1900" s="12">
        <f t="shared" si="149"/>
        <v>2.5000000000000001E-2</v>
      </c>
    </row>
    <row r="1901" spans="1:43" ht="12.75" customHeight="1" x14ac:dyDescent="0.2">
      <c r="A1901" s="6">
        <v>119</v>
      </c>
      <c r="B1901" s="6">
        <v>7</v>
      </c>
      <c r="C1901" s="7">
        <v>40133</v>
      </c>
      <c r="D1901" s="6" t="s">
        <v>151</v>
      </c>
      <c r="E1901" s="8" t="s">
        <v>323</v>
      </c>
      <c r="F1901" s="9" t="s">
        <v>324</v>
      </c>
      <c r="G1901" s="9" t="s">
        <v>268</v>
      </c>
      <c r="H1901" s="9" t="s">
        <v>48</v>
      </c>
      <c r="I1901" s="6" t="s">
        <v>100</v>
      </c>
      <c r="J1901" s="6">
        <v>2</v>
      </c>
      <c r="K1901" s="6">
        <v>5</v>
      </c>
      <c r="L1901" s="6" t="s">
        <v>156</v>
      </c>
      <c r="M1901" s="6" t="s">
        <v>269</v>
      </c>
      <c r="N1901" s="6"/>
      <c r="O1901" s="6"/>
      <c r="P1901" s="10">
        <v>13</v>
      </c>
      <c r="Q1901" s="10" t="str">
        <f t="shared" si="146"/>
        <v>10-15</v>
      </c>
      <c r="R1901" s="6" t="s">
        <v>102</v>
      </c>
      <c r="S1901" s="6">
        <v>3</v>
      </c>
      <c r="T1901" t="s">
        <v>199</v>
      </c>
      <c r="U1901" s="16" t="s">
        <v>75</v>
      </c>
      <c r="V1901" t="s">
        <v>88</v>
      </c>
      <c r="W1901" t="s">
        <v>89</v>
      </c>
      <c r="X1901" s="6"/>
      <c r="Y1901" s="6" t="s">
        <v>57</v>
      </c>
      <c r="Z1901" s="6" t="s">
        <v>61</v>
      </c>
      <c r="AD1901" s="11">
        <v>1</v>
      </c>
      <c r="AJ1901" s="12">
        <f t="shared" si="147"/>
        <v>25</v>
      </c>
      <c r="AL1901" s="13">
        <f t="shared" si="148"/>
        <v>1</v>
      </c>
      <c r="AM1901" s="21">
        <v>0.17499999999999999</v>
      </c>
      <c r="AN1901" s="14">
        <v>2.2629999999999999</v>
      </c>
      <c r="AO1901" s="13">
        <f t="shared" si="150"/>
        <v>255.02120195358899</v>
      </c>
      <c r="AQ1901" s="12">
        <f t="shared" si="149"/>
        <v>2.5000000000000001E-2</v>
      </c>
    </row>
    <row r="1902" spans="1:43" ht="12.75" customHeight="1" x14ac:dyDescent="0.2">
      <c r="A1902" s="6">
        <v>119</v>
      </c>
      <c r="B1902" s="6">
        <v>7</v>
      </c>
      <c r="C1902" s="7">
        <v>40133</v>
      </c>
      <c r="D1902" s="6" t="s">
        <v>151</v>
      </c>
      <c r="E1902" s="8" t="s">
        <v>323</v>
      </c>
      <c r="F1902" s="9" t="s">
        <v>324</v>
      </c>
      <c r="G1902" s="9" t="s">
        <v>268</v>
      </c>
      <c r="H1902" s="9" t="s">
        <v>48</v>
      </c>
      <c r="I1902" s="6" t="s">
        <v>100</v>
      </c>
      <c r="J1902" s="6">
        <v>2</v>
      </c>
      <c r="K1902" s="6">
        <v>5</v>
      </c>
      <c r="L1902" s="6" t="s">
        <v>156</v>
      </c>
      <c r="M1902" s="6" t="s">
        <v>269</v>
      </c>
      <c r="N1902" s="6"/>
      <c r="O1902" s="6"/>
      <c r="P1902" s="10">
        <v>13</v>
      </c>
      <c r="Q1902" s="10" t="str">
        <f t="shared" si="146"/>
        <v>10-15</v>
      </c>
      <c r="R1902" s="6" t="s">
        <v>102</v>
      </c>
      <c r="S1902" s="6">
        <v>4</v>
      </c>
      <c r="T1902" t="s">
        <v>74</v>
      </c>
      <c r="U1902" s="16" t="s">
        <v>75</v>
      </c>
      <c r="V1902" t="s">
        <v>76</v>
      </c>
      <c r="W1902" t="s">
        <v>56</v>
      </c>
      <c r="X1902" s="6"/>
      <c r="Y1902" s="10" t="s">
        <v>77</v>
      </c>
      <c r="Z1902" s="10" t="s">
        <v>64</v>
      </c>
      <c r="AD1902" s="11">
        <v>6</v>
      </c>
      <c r="AJ1902" s="12">
        <f t="shared" si="147"/>
        <v>25</v>
      </c>
      <c r="AL1902" s="13">
        <f t="shared" si="148"/>
        <v>6</v>
      </c>
      <c r="AM1902" s="14">
        <v>2.06E-2</v>
      </c>
      <c r="AN1902" s="14">
        <v>2.8980000000000001</v>
      </c>
      <c r="AO1902" s="13">
        <f t="shared" si="150"/>
        <v>231.79142503651909</v>
      </c>
      <c r="AQ1902" s="12">
        <f t="shared" si="149"/>
        <v>0.15</v>
      </c>
    </row>
    <row r="1903" spans="1:43" ht="12.75" customHeight="1" x14ac:dyDescent="0.2">
      <c r="A1903" s="6">
        <v>120</v>
      </c>
      <c r="B1903" s="6">
        <v>7</v>
      </c>
      <c r="C1903" s="7">
        <v>40133</v>
      </c>
      <c r="D1903" s="6" t="s">
        <v>151</v>
      </c>
      <c r="E1903" s="8" t="s">
        <v>323</v>
      </c>
      <c r="F1903" s="9" t="s">
        <v>324</v>
      </c>
      <c r="G1903" s="9" t="s">
        <v>268</v>
      </c>
      <c r="H1903" s="9" t="s">
        <v>48</v>
      </c>
      <c r="I1903" s="6" t="s">
        <v>100</v>
      </c>
      <c r="J1903" s="6">
        <v>2</v>
      </c>
      <c r="K1903" s="6">
        <v>6</v>
      </c>
      <c r="L1903" s="6" t="s">
        <v>156</v>
      </c>
      <c r="M1903" s="6" t="s">
        <v>269</v>
      </c>
      <c r="N1903" s="6"/>
      <c r="O1903" s="6"/>
      <c r="P1903" s="10">
        <v>13</v>
      </c>
      <c r="Q1903" s="10" t="str">
        <f t="shared" si="146"/>
        <v>10-15</v>
      </c>
      <c r="R1903" s="6" t="s">
        <v>102</v>
      </c>
      <c r="S1903" s="6">
        <v>1</v>
      </c>
      <c r="T1903" t="s">
        <v>53</v>
      </c>
      <c r="U1903" t="s">
        <v>54</v>
      </c>
      <c r="V1903" t="s">
        <v>55</v>
      </c>
      <c r="W1903" t="s">
        <v>56</v>
      </c>
      <c r="X1903" s="6"/>
      <c r="Y1903" s="6" t="s">
        <v>57</v>
      </c>
      <c r="Z1903" s="6" t="s">
        <v>58</v>
      </c>
      <c r="AB1903" s="11">
        <v>3</v>
      </c>
      <c r="AJ1903" s="12">
        <f t="shared" si="147"/>
        <v>7.5</v>
      </c>
      <c r="AL1903" s="13">
        <f t="shared" si="148"/>
        <v>3</v>
      </c>
      <c r="AM1903" s="14">
        <v>9.2999999999999992E-3</v>
      </c>
      <c r="AN1903" s="14">
        <v>3.07</v>
      </c>
      <c r="AO1903" s="13">
        <f t="shared" si="150"/>
        <v>4.5177378560589574</v>
      </c>
      <c r="AQ1903" s="12">
        <f t="shared" si="149"/>
        <v>7.4999999999999997E-2</v>
      </c>
    </row>
    <row r="1904" spans="1:43" ht="12.75" customHeight="1" x14ac:dyDescent="0.2">
      <c r="A1904" s="6">
        <v>120</v>
      </c>
      <c r="B1904" s="6">
        <v>7</v>
      </c>
      <c r="C1904" s="7">
        <v>40133</v>
      </c>
      <c r="D1904" s="6" t="s">
        <v>151</v>
      </c>
      <c r="E1904" s="8" t="s">
        <v>323</v>
      </c>
      <c r="F1904" s="9" t="s">
        <v>324</v>
      </c>
      <c r="G1904" s="9" t="s">
        <v>268</v>
      </c>
      <c r="H1904" s="9" t="s">
        <v>48</v>
      </c>
      <c r="I1904" s="6" t="s">
        <v>100</v>
      </c>
      <c r="J1904" s="6">
        <v>2</v>
      </c>
      <c r="K1904" s="6">
        <v>6</v>
      </c>
      <c r="L1904" s="6" t="s">
        <v>156</v>
      </c>
      <c r="M1904" s="6" t="s">
        <v>269</v>
      </c>
      <c r="N1904" s="6"/>
      <c r="O1904" s="6"/>
      <c r="P1904" s="10">
        <v>13</v>
      </c>
      <c r="Q1904" s="10" t="str">
        <f t="shared" si="146"/>
        <v>10-15</v>
      </c>
      <c r="R1904" s="6" t="s">
        <v>102</v>
      </c>
      <c r="S1904" s="6">
        <v>2</v>
      </c>
      <c r="T1904" t="s">
        <v>74</v>
      </c>
      <c r="U1904" s="16" t="s">
        <v>75</v>
      </c>
      <c r="V1904" t="s">
        <v>76</v>
      </c>
      <c r="W1904" t="s">
        <v>56</v>
      </c>
      <c r="X1904" s="6"/>
      <c r="Y1904" s="10" t="s">
        <v>77</v>
      </c>
      <c r="Z1904" s="10" t="s">
        <v>64</v>
      </c>
      <c r="AD1904" s="11">
        <v>2</v>
      </c>
      <c r="AJ1904" s="12">
        <f t="shared" si="147"/>
        <v>25</v>
      </c>
      <c r="AL1904" s="13">
        <f t="shared" si="148"/>
        <v>2</v>
      </c>
      <c r="AM1904" s="14">
        <v>2.06E-2</v>
      </c>
      <c r="AN1904" s="14">
        <v>2.8980000000000001</v>
      </c>
      <c r="AO1904" s="13">
        <f t="shared" si="150"/>
        <v>231.79142503651909</v>
      </c>
      <c r="AQ1904" s="12">
        <f t="shared" si="149"/>
        <v>0.05</v>
      </c>
    </row>
    <row r="1905" spans="1:46" ht="12.75" customHeight="1" x14ac:dyDescent="0.2">
      <c r="A1905" s="6">
        <v>120</v>
      </c>
      <c r="B1905" s="6">
        <v>7</v>
      </c>
      <c r="C1905" s="7">
        <v>40133</v>
      </c>
      <c r="D1905" s="6" t="s">
        <v>151</v>
      </c>
      <c r="E1905" s="8" t="s">
        <v>323</v>
      </c>
      <c r="F1905" s="9" t="s">
        <v>324</v>
      </c>
      <c r="G1905" s="9" t="s">
        <v>268</v>
      </c>
      <c r="H1905" s="9" t="s">
        <v>48</v>
      </c>
      <c r="I1905" s="6" t="s">
        <v>100</v>
      </c>
      <c r="J1905" s="6">
        <v>2</v>
      </c>
      <c r="K1905" s="6">
        <v>6</v>
      </c>
      <c r="L1905" s="6" t="s">
        <v>156</v>
      </c>
      <c r="M1905" s="6" t="s">
        <v>269</v>
      </c>
      <c r="N1905" s="6"/>
      <c r="O1905" s="6"/>
      <c r="P1905" s="10">
        <v>13</v>
      </c>
      <c r="Q1905" s="10" t="str">
        <f t="shared" si="146"/>
        <v>10-15</v>
      </c>
      <c r="R1905" s="6" t="s">
        <v>102</v>
      </c>
      <c r="S1905" s="6">
        <v>3</v>
      </c>
      <c r="T1905" t="s">
        <v>68</v>
      </c>
      <c r="U1905" t="s">
        <v>69</v>
      </c>
      <c r="V1905" t="s">
        <v>70</v>
      </c>
      <c r="W1905" t="s">
        <v>56</v>
      </c>
      <c r="X1905" s="6"/>
      <c r="Y1905" s="10" t="s">
        <v>57</v>
      </c>
      <c r="Z1905" s="10" t="s">
        <v>61</v>
      </c>
      <c r="AA1905" s="11">
        <v>1</v>
      </c>
      <c r="AJ1905" s="12">
        <f t="shared" si="147"/>
        <v>2.5</v>
      </c>
      <c r="AL1905" s="13">
        <f t="shared" si="148"/>
        <v>1</v>
      </c>
      <c r="AM1905" s="14">
        <v>1.2800000000000001E-2</v>
      </c>
      <c r="AN1905" s="14">
        <v>3.036</v>
      </c>
      <c r="AO1905" s="13">
        <f t="shared" si="150"/>
        <v>0.20670731032441741</v>
      </c>
      <c r="AQ1905" s="12">
        <f t="shared" si="149"/>
        <v>2.5000000000000001E-2</v>
      </c>
    </row>
    <row r="1906" spans="1:46" ht="12.75" customHeight="1" x14ac:dyDescent="0.2">
      <c r="A1906" s="6">
        <v>63</v>
      </c>
      <c r="B1906" s="6">
        <v>4</v>
      </c>
      <c r="C1906" s="7">
        <v>39876</v>
      </c>
      <c r="D1906" s="6" t="s">
        <v>227</v>
      </c>
      <c r="E1906" s="8" t="s">
        <v>325</v>
      </c>
      <c r="F1906" s="9" t="s">
        <v>326</v>
      </c>
      <c r="G1906" s="9" t="s">
        <v>47</v>
      </c>
      <c r="H1906" s="9" t="s">
        <v>155</v>
      </c>
      <c r="I1906" s="6" t="s">
        <v>49</v>
      </c>
      <c r="J1906" s="6">
        <v>2</v>
      </c>
      <c r="K1906" s="6">
        <v>1</v>
      </c>
      <c r="L1906" s="6" t="s">
        <v>50</v>
      </c>
      <c r="M1906" s="6" t="s">
        <v>210</v>
      </c>
      <c r="N1906" s="6"/>
      <c r="O1906" s="6"/>
      <c r="P1906" s="10">
        <v>13</v>
      </c>
      <c r="Q1906" s="10" t="str">
        <f t="shared" si="146"/>
        <v>10-15</v>
      </c>
      <c r="R1906" s="6" t="s">
        <v>159</v>
      </c>
      <c r="S1906" s="6">
        <v>1</v>
      </c>
      <c r="T1906" t="s">
        <v>139</v>
      </c>
      <c r="U1906" t="s">
        <v>54</v>
      </c>
      <c r="V1906" t="s">
        <v>63</v>
      </c>
      <c r="W1906" t="s">
        <v>56</v>
      </c>
      <c r="X1906" s="10"/>
      <c r="Y1906" s="6" t="s">
        <v>57</v>
      </c>
      <c r="Z1906" s="6" t="s">
        <v>58</v>
      </c>
      <c r="AC1906" s="11">
        <v>5</v>
      </c>
      <c r="AJ1906" s="12">
        <f t="shared" si="147"/>
        <v>15</v>
      </c>
      <c r="AK1906">
        <f>AJ1906/1.15476</f>
        <v>12.9897121479788</v>
      </c>
      <c r="AL1906" s="13">
        <f t="shared" si="148"/>
        <v>5</v>
      </c>
      <c r="AM1906" s="14">
        <v>3.9E-2</v>
      </c>
      <c r="AN1906" s="14">
        <v>2.91</v>
      </c>
      <c r="AO1906" s="13">
        <f t="shared" si="150"/>
        <v>103.15497327409354</v>
      </c>
      <c r="AQ1906" s="12">
        <f t="shared" si="149"/>
        <v>0.125</v>
      </c>
      <c r="AT1906" s="23"/>
    </row>
    <row r="1907" spans="1:46" ht="12.75" customHeight="1" x14ac:dyDescent="0.2">
      <c r="A1907" s="6">
        <v>63</v>
      </c>
      <c r="B1907" s="6">
        <v>4</v>
      </c>
      <c r="C1907" s="7">
        <v>39876</v>
      </c>
      <c r="D1907" s="6" t="s">
        <v>227</v>
      </c>
      <c r="E1907" s="8" t="s">
        <v>325</v>
      </c>
      <c r="F1907" s="9" t="s">
        <v>326</v>
      </c>
      <c r="G1907" s="9" t="s">
        <v>47</v>
      </c>
      <c r="H1907" s="9" t="s">
        <v>155</v>
      </c>
      <c r="I1907" s="6" t="s">
        <v>49</v>
      </c>
      <c r="J1907" s="6">
        <v>2</v>
      </c>
      <c r="K1907" s="6">
        <v>1</v>
      </c>
      <c r="L1907" s="6" t="s">
        <v>50</v>
      </c>
      <c r="M1907" s="6" t="s">
        <v>210</v>
      </c>
      <c r="N1907" s="6"/>
      <c r="O1907" s="6"/>
      <c r="P1907" s="10">
        <v>13</v>
      </c>
      <c r="Q1907" s="10" t="str">
        <f t="shared" si="146"/>
        <v>10-15</v>
      </c>
      <c r="R1907" s="6" t="s">
        <v>159</v>
      </c>
      <c r="S1907" s="6">
        <v>2</v>
      </c>
      <c r="T1907" t="s">
        <v>140</v>
      </c>
      <c r="U1907" t="s">
        <v>66</v>
      </c>
      <c r="V1907" t="s">
        <v>119</v>
      </c>
      <c r="W1907" t="s">
        <v>56</v>
      </c>
      <c r="X1907" s="10"/>
      <c r="Y1907" s="6" t="s">
        <v>57</v>
      </c>
      <c r="Z1907" s="6" t="s">
        <v>61</v>
      </c>
      <c r="AC1907" s="11">
        <v>1</v>
      </c>
      <c r="AJ1907" s="12">
        <f t="shared" si="147"/>
        <v>15</v>
      </c>
      <c r="AK1907" s="14">
        <f>AJ1907/1.03416</f>
        <v>14.504525411928523</v>
      </c>
      <c r="AL1907" s="13">
        <f t="shared" si="148"/>
        <v>1</v>
      </c>
      <c r="AM1907" s="14">
        <v>2.2499999999999999E-2</v>
      </c>
      <c r="AN1907" s="14">
        <v>3</v>
      </c>
      <c r="AO1907" s="13">
        <f t="shared" si="150"/>
        <v>75.9375</v>
      </c>
      <c r="AQ1907" s="12">
        <f t="shared" si="149"/>
        <v>2.5000000000000001E-2</v>
      </c>
      <c r="AT1907" s="23"/>
    </row>
    <row r="1908" spans="1:46" ht="12.75" customHeight="1" x14ac:dyDescent="0.2">
      <c r="A1908" s="6">
        <v>63</v>
      </c>
      <c r="B1908" s="6">
        <v>4</v>
      </c>
      <c r="C1908" s="7">
        <v>39876</v>
      </c>
      <c r="D1908" s="6" t="s">
        <v>227</v>
      </c>
      <c r="E1908" s="8" t="s">
        <v>325</v>
      </c>
      <c r="F1908" s="9" t="s">
        <v>326</v>
      </c>
      <c r="G1908" s="9" t="s">
        <v>47</v>
      </c>
      <c r="H1908" s="9" t="s">
        <v>155</v>
      </c>
      <c r="I1908" s="6" t="s">
        <v>49</v>
      </c>
      <c r="J1908" s="6">
        <v>2</v>
      </c>
      <c r="K1908" s="6">
        <v>1</v>
      </c>
      <c r="L1908" s="6" t="s">
        <v>50</v>
      </c>
      <c r="M1908" s="6" t="s">
        <v>210</v>
      </c>
      <c r="N1908" s="6"/>
      <c r="O1908" s="6"/>
      <c r="P1908" s="10">
        <v>13</v>
      </c>
      <c r="Q1908" s="10" t="str">
        <f t="shared" si="146"/>
        <v>10-15</v>
      </c>
      <c r="R1908" s="6" t="s">
        <v>159</v>
      </c>
      <c r="S1908" s="6">
        <v>3</v>
      </c>
      <c r="T1908" t="s">
        <v>130</v>
      </c>
      <c r="U1908" t="s">
        <v>69</v>
      </c>
      <c r="V1908" t="s">
        <v>70</v>
      </c>
      <c r="W1908" t="s">
        <v>56</v>
      </c>
      <c r="X1908" s="10"/>
      <c r="Y1908" s="10" t="s">
        <v>57</v>
      </c>
      <c r="Z1908" s="10" t="s">
        <v>61</v>
      </c>
      <c r="AB1908" s="11">
        <v>6</v>
      </c>
      <c r="AJ1908" s="12">
        <f t="shared" si="147"/>
        <v>7.5</v>
      </c>
      <c r="AL1908" s="13">
        <f t="shared" si="148"/>
        <v>6</v>
      </c>
      <c r="AM1908" s="14">
        <v>1.9400000000000001E-2</v>
      </c>
      <c r="AN1908" s="14">
        <v>2.8527999999999998</v>
      </c>
      <c r="AO1908" s="13">
        <f t="shared" si="150"/>
        <v>6.0838220437352977</v>
      </c>
      <c r="AQ1908" s="12">
        <f t="shared" si="149"/>
        <v>0.15</v>
      </c>
      <c r="AT1908" s="23"/>
    </row>
    <row r="1909" spans="1:46" ht="12.75" customHeight="1" x14ac:dyDescent="0.2">
      <c r="A1909" s="6">
        <v>63</v>
      </c>
      <c r="B1909" s="6">
        <v>4</v>
      </c>
      <c r="C1909" s="7">
        <v>39876</v>
      </c>
      <c r="D1909" s="6" t="s">
        <v>227</v>
      </c>
      <c r="E1909" s="8" t="s">
        <v>325</v>
      </c>
      <c r="F1909" s="9" t="s">
        <v>326</v>
      </c>
      <c r="G1909" s="9" t="s">
        <v>47</v>
      </c>
      <c r="H1909" s="9" t="s">
        <v>155</v>
      </c>
      <c r="I1909" s="6" t="s">
        <v>49</v>
      </c>
      <c r="J1909" s="6">
        <v>2</v>
      </c>
      <c r="K1909" s="6">
        <v>1</v>
      </c>
      <c r="L1909" s="6" t="s">
        <v>50</v>
      </c>
      <c r="M1909" s="6" t="s">
        <v>210</v>
      </c>
      <c r="N1909" s="6"/>
      <c r="O1909" s="6"/>
      <c r="P1909" s="10">
        <v>13</v>
      </c>
      <c r="Q1909" s="10" t="str">
        <f t="shared" si="146"/>
        <v>10-15</v>
      </c>
      <c r="R1909" s="6" t="s">
        <v>159</v>
      </c>
      <c r="S1909" s="6">
        <v>4</v>
      </c>
      <c r="T1909" t="s">
        <v>182</v>
      </c>
      <c r="U1909" t="s">
        <v>54</v>
      </c>
      <c r="V1909" t="s">
        <v>181</v>
      </c>
      <c r="W1909" t="s">
        <v>56</v>
      </c>
      <c r="X1909" s="10"/>
      <c r="Y1909" s="10" t="s">
        <v>57</v>
      </c>
      <c r="Z1909" s="10" t="s">
        <v>58</v>
      </c>
      <c r="AB1909" s="11">
        <v>27</v>
      </c>
      <c r="AJ1909" s="12">
        <f t="shared" si="147"/>
        <v>7.5</v>
      </c>
      <c r="AK1909" s="12">
        <f>0.946*AJ1909</f>
        <v>7.0949999999999998</v>
      </c>
      <c r="AL1909" s="13">
        <f t="shared" si="148"/>
        <v>27</v>
      </c>
      <c r="AM1909" s="13">
        <v>0</v>
      </c>
      <c r="AN1909" s="13">
        <v>0.94599999999999995</v>
      </c>
      <c r="AO1909" s="13">
        <f t="shared" si="150"/>
        <v>0</v>
      </c>
      <c r="AQ1909" s="12">
        <f t="shared" si="149"/>
        <v>0.67500000000000004</v>
      </c>
      <c r="AT1909" s="23"/>
    </row>
    <row r="1910" spans="1:46" ht="12.75" customHeight="1" x14ac:dyDescent="0.2">
      <c r="A1910" s="6">
        <v>64</v>
      </c>
      <c r="B1910" s="6">
        <v>4</v>
      </c>
      <c r="C1910" s="7">
        <v>39876</v>
      </c>
      <c r="D1910" s="6" t="s">
        <v>227</v>
      </c>
      <c r="E1910" s="8" t="s">
        <v>325</v>
      </c>
      <c r="F1910" s="9" t="s">
        <v>326</v>
      </c>
      <c r="G1910" s="9" t="s">
        <v>47</v>
      </c>
      <c r="H1910" s="9" t="s">
        <v>155</v>
      </c>
      <c r="I1910" s="6" t="s">
        <v>49</v>
      </c>
      <c r="J1910" s="6">
        <v>2</v>
      </c>
      <c r="K1910" s="6">
        <v>2</v>
      </c>
      <c r="L1910" s="6" t="s">
        <v>50</v>
      </c>
      <c r="M1910" s="6" t="s">
        <v>210</v>
      </c>
      <c r="N1910" s="6"/>
      <c r="O1910" s="6"/>
      <c r="P1910" s="10">
        <v>13</v>
      </c>
      <c r="Q1910" s="10" t="str">
        <f t="shared" si="146"/>
        <v>10-15</v>
      </c>
      <c r="R1910" s="6" t="s">
        <v>159</v>
      </c>
      <c r="S1910" s="6">
        <v>1</v>
      </c>
      <c r="T1910" t="s">
        <v>121</v>
      </c>
      <c r="U1910" t="s">
        <v>54</v>
      </c>
      <c r="V1910" t="s">
        <v>55</v>
      </c>
      <c r="W1910" t="s">
        <v>56</v>
      </c>
      <c r="X1910" s="10"/>
      <c r="Y1910" s="6" t="s">
        <v>57</v>
      </c>
      <c r="Z1910" s="6" t="s">
        <v>58</v>
      </c>
      <c r="AE1910" s="11">
        <v>1</v>
      </c>
      <c r="AJ1910" s="12">
        <f t="shared" si="147"/>
        <v>35</v>
      </c>
      <c r="AK1910">
        <f>AJ1910/1.08175</f>
        <v>32.354980355904786</v>
      </c>
      <c r="AL1910" s="13">
        <f t="shared" si="148"/>
        <v>1</v>
      </c>
      <c r="AM1910" s="14">
        <v>1.4500000000000001E-2</v>
      </c>
      <c r="AN1910" s="14">
        <v>3.0529999999999999</v>
      </c>
      <c r="AO1910" s="13">
        <f t="shared" si="150"/>
        <v>750.59858547360375</v>
      </c>
      <c r="AQ1910" s="12">
        <f t="shared" si="149"/>
        <v>2.5000000000000001E-2</v>
      </c>
      <c r="AS1910" s="12" t="s">
        <v>327</v>
      </c>
      <c r="AT1910" s="23"/>
    </row>
    <row r="1911" spans="1:46" ht="12.75" customHeight="1" x14ac:dyDescent="0.2">
      <c r="A1911" s="6">
        <v>64</v>
      </c>
      <c r="B1911" s="6">
        <v>4</v>
      </c>
      <c r="C1911" s="7">
        <v>39876</v>
      </c>
      <c r="D1911" s="6" t="s">
        <v>227</v>
      </c>
      <c r="E1911" s="8" t="s">
        <v>325</v>
      </c>
      <c r="F1911" s="9" t="s">
        <v>326</v>
      </c>
      <c r="G1911" s="9" t="s">
        <v>47</v>
      </c>
      <c r="H1911" s="9" t="s">
        <v>155</v>
      </c>
      <c r="I1911" s="6" t="s">
        <v>49</v>
      </c>
      <c r="J1911" s="6">
        <v>2</v>
      </c>
      <c r="K1911" s="6">
        <v>2</v>
      </c>
      <c r="L1911" s="6" t="s">
        <v>50</v>
      </c>
      <c r="M1911" s="6" t="s">
        <v>210</v>
      </c>
      <c r="N1911" s="6"/>
      <c r="O1911" s="6"/>
      <c r="P1911" s="10">
        <v>13</v>
      </c>
      <c r="Q1911" s="10" t="str">
        <f t="shared" si="146"/>
        <v>10-15</v>
      </c>
      <c r="R1911" s="6" t="s">
        <v>159</v>
      </c>
      <c r="S1911" s="6">
        <v>2</v>
      </c>
      <c r="T1911" s="16" t="s">
        <v>321</v>
      </c>
      <c r="U1911" t="s">
        <v>54</v>
      </c>
      <c r="V1911" s="16" t="s">
        <v>55</v>
      </c>
      <c r="W1911" s="16" t="s">
        <v>56</v>
      </c>
      <c r="X1911" s="10"/>
      <c r="Y1911" s="6" t="s">
        <v>57</v>
      </c>
      <c r="Z1911" s="6" t="s">
        <v>58</v>
      </c>
      <c r="AC1911" s="11">
        <v>2</v>
      </c>
      <c r="AJ1911" s="12">
        <f t="shared" si="147"/>
        <v>15</v>
      </c>
      <c r="AL1911" s="13">
        <f t="shared" si="148"/>
        <v>2</v>
      </c>
      <c r="AM1911" s="14">
        <v>2.01E-2</v>
      </c>
      <c r="AN1911" s="14">
        <v>2.9992000000000001</v>
      </c>
      <c r="AO1911" s="13">
        <f t="shared" si="150"/>
        <v>67.690693197082425</v>
      </c>
      <c r="AQ1911" s="12">
        <f t="shared" si="149"/>
        <v>0.05</v>
      </c>
      <c r="AT1911" s="23"/>
    </row>
    <row r="1912" spans="1:46" ht="12.75" customHeight="1" x14ac:dyDescent="0.2">
      <c r="A1912" s="6">
        <v>64</v>
      </c>
      <c r="B1912" s="6">
        <v>4</v>
      </c>
      <c r="C1912" s="7">
        <v>39876</v>
      </c>
      <c r="D1912" s="6" t="s">
        <v>227</v>
      </c>
      <c r="E1912" s="8" t="s">
        <v>325</v>
      </c>
      <c r="F1912" s="9" t="s">
        <v>326</v>
      </c>
      <c r="G1912" s="9" t="s">
        <v>47</v>
      </c>
      <c r="H1912" s="9" t="s">
        <v>155</v>
      </c>
      <c r="I1912" s="6" t="s">
        <v>49</v>
      </c>
      <c r="J1912" s="6">
        <v>2</v>
      </c>
      <c r="K1912" s="6">
        <v>2</v>
      </c>
      <c r="L1912" s="6" t="s">
        <v>50</v>
      </c>
      <c r="M1912" s="6" t="s">
        <v>210</v>
      </c>
      <c r="N1912" s="6"/>
      <c r="O1912" s="6"/>
      <c r="P1912" s="10">
        <v>13</v>
      </c>
      <c r="Q1912" s="10" t="str">
        <f t="shared" si="146"/>
        <v>10-15</v>
      </c>
      <c r="R1912" s="6" t="s">
        <v>159</v>
      </c>
      <c r="S1912" s="6">
        <v>3</v>
      </c>
      <c r="T1912" t="s">
        <v>130</v>
      </c>
      <c r="U1912" t="s">
        <v>69</v>
      </c>
      <c r="V1912" t="s">
        <v>70</v>
      </c>
      <c r="W1912" t="s">
        <v>56</v>
      </c>
      <c r="X1912" s="10"/>
      <c r="Y1912" s="10" t="s">
        <v>57</v>
      </c>
      <c r="Z1912" s="10" t="s">
        <v>61</v>
      </c>
      <c r="AB1912" s="11">
        <v>5</v>
      </c>
      <c r="AC1912" s="11">
        <v>1</v>
      </c>
      <c r="AJ1912" s="12">
        <f t="shared" si="147"/>
        <v>8.75</v>
      </c>
      <c r="AL1912" s="13">
        <f t="shared" si="148"/>
        <v>6</v>
      </c>
      <c r="AM1912" s="14">
        <v>1.9400000000000001E-2</v>
      </c>
      <c r="AN1912" s="14">
        <v>2.8527999999999998</v>
      </c>
      <c r="AO1912" s="13">
        <f t="shared" si="150"/>
        <v>9.4441375460435726</v>
      </c>
      <c r="AQ1912" s="12">
        <f t="shared" si="149"/>
        <v>0.15</v>
      </c>
      <c r="AT1912" s="23"/>
    </row>
    <row r="1913" spans="1:46" ht="12.75" customHeight="1" x14ac:dyDescent="0.2">
      <c r="A1913" s="6">
        <v>64</v>
      </c>
      <c r="B1913" s="6">
        <v>4</v>
      </c>
      <c r="C1913" s="7">
        <v>39876</v>
      </c>
      <c r="D1913" s="6" t="s">
        <v>227</v>
      </c>
      <c r="E1913" s="8" t="s">
        <v>325</v>
      </c>
      <c r="F1913" s="9" t="s">
        <v>326</v>
      </c>
      <c r="G1913" s="9" t="s">
        <v>47</v>
      </c>
      <c r="H1913" s="9" t="s">
        <v>155</v>
      </c>
      <c r="I1913" s="6" t="s">
        <v>49</v>
      </c>
      <c r="J1913" s="6">
        <v>2</v>
      </c>
      <c r="K1913" s="6">
        <v>2</v>
      </c>
      <c r="L1913" s="6" t="s">
        <v>50</v>
      </c>
      <c r="M1913" s="6" t="s">
        <v>210</v>
      </c>
      <c r="N1913" s="6"/>
      <c r="O1913" s="6"/>
      <c r="P1913" s="10">
        <v>13</v>
      </c>
      <c r="Q1913" s="10" t="str">
        <f t="shared" si="146"/>
        <v>10-15</v>
      </c>
      <c r="R1913" s="6" t="s">
        <v>159</v>
      </c>
      <c r="S1913" s="6">
        <v>5</v>
      </c>
      <c r="T1913" t="s">
        <v>139</v>
      </c>
      <c r="U1913" t="s">
        <v>54</v>
      </c>
      <c r="V1913" t="s">
        <v>63</v>
      </c>
      <c r="W1913" t="s">
        <v>56</v>
      </c>
      <c r="X1913" s="10"/>
      <c r="Y1913" s="6" t="s">
        <v>57</v>
      </c>
      <c r="Z1913" s="6" t="s">
        <v>58</v>
      </c>
      <c r="AD1913" s="11">
        <v>7</v>
      </c>
      <c r="AJ1913" s="12">
        <f t="shared" si="147"/>
        <v>25</v>
      </c>
      <c r="AK1913">
        <f>AJ1913/1.15476</f>
        <v>21.649520246631333</v>
      </c>
      <c r="AL1913" s="13">
        <f t="shared" si="148"/>
        <v>7</v>
      </c>
      <c r="AM1913" s="14">
        <v>3.9E-2</v>
      </c>
      <c r="AN1913" s="14">
        <v>2.91</v>
      </c>
      <c r="AO1913" s="13">
        <f t="shared" si="150"/>
        <v>456.11046022444697</v>
      </c>
      <c r="AQ1913" s="12">
        <f t="shared" si="149"/>
        <v>0.17499999999999999</v>
      </c>
      <c r="AT1913" s="23"/>
    </row>
    <row r="1914" spans="1:46" ht="12.75" customHeight="1" x14ac:dyDescent="0.2">
      <c r="A1914" s="6">
        <v>64</v>
      </c>
      <c r="B1914" s="6">
        <v>4</v>
      </c>
      <c r="C1914" s="7">
        <v>39876</v>
      </c>
      <c r="D1914" s="6" t="s">
        <v>227</v>
      </c>
      <c r="E1914" s="8" t="s">
        <v>325</v>
      </c>
      <c r="F1914" s="9" t="s">
        <v>326</v>
      </c>
      <c r="G1914" s="9" t="s">
        <v>47</v>
      </c>
      <c r="H1914" s="9" t="s">
        <v>155</v>
      </c>
      <c r="I1914" s="6" t="s">
        <v>49</v>
      </c>
      <c r="J1914" s="6">
        <v>2</v>
      </c>
      <c r="K1914" s="6">
        <v>2</v>
      </c>
      <c r="L1914" s="6" t="s">
        <v>50</v>
      </c>
      <c r="M1914" s="6" t="s">
        <v>210</v>
      </c>
      <c r="N1914" s="6"/>
      <c r="O1914" s="6"/>
      <c r="P1914" s="10">
        <v>13</v>
      </c>
      <c r="Q1914" s="10" t="str">
        <f t="shared" si="146"/>
        <v>10-15</v>
      </c>
      <c r="R1914" s="6" t="s">
        <v>159</v>
      </c>
      <c r="S1914" s="6">
        <v>6</v>
      </c>
      <c r="T1914" t="s">
        <v>182</v>
      </c>
      <c r="U1914" t="s">
        <v>54</v>
      </c>
      <c r="V1914" t="s">
        <v>181</v>
      </c>
      <c r="W1914" t="s">
        <v>56</v>
      </c>
      <c r="X1914" s="10"/>
      <c r="Y1914" s="10" t="s">
        <v>57</v>
      </c>
      <c r="Z1914" s="10" t="s">
        <v>58</v>
      </c>
      <c r="AB1914" s="11">
        <v>30</v>
      </c>
      <c r="AJ1914" s="12">
        <f t="shared" si="147"/>
        <v>7.5</v>
      </c>
      <c r="AK1914" s="12">
        <f>0.946*AJ1914</f>
        <v>7.0949999999999998</v>
      </c>
      <c r="AL1914" s="13">
        <f t="shared" si="148"/>
        <v>30</v>
      </c>
      <c r="AM1914" s="13">
        <v>0</v>
      </c>
      <c r="AN1914" s="13">
        <v>0.94599999999999995</v>
      </c>
      <c r="AO1914" s="13">
        <f t="shared" si="150"/>
        <v>0</v>
      </c>
      <c r="AQ1914" s="12">
        <f t="shared" si="149"/>
        <v>0.75</v>
      </c>
      <c r="AT1914" s="23"/>
    </row>
    <row r="1915" spans="1:46" ht="12.75" customHeight="1" x14ac:dyDescent="0.2">
      <c r="A1915" s="6">
        <v>64</v>
      </c>
      <c r="B1915" s="6">
        <v>4</v>
      </c>
      <c r="C1915" s="7">
        <v>39876</v>
      </c>
      <c r="D1915" s="6" t="s">
        <v>227</v>
      </c>
      <c r="E1915" s="8" t="s">
        <v>325</v>
      </c>
      <c r="F1915" s="9" t="s">
        <v>326</v>
      </c>
      <c r="G1915" s="9" t="s">
        <v>47</v>
      </c>
      <c r="H1915" s="9" t="s">
        <v>155</v>
      </c>
      <c r="I1915" s="6" t="s">
        <v>49</v>
      </c>
      <c r="J1915" s="6">
        <v>2</v>
      </c>
      <c r="K1915" s="6">
        <v>2</v>
      </c>
      <c r="L1915" s="6" t="s">
        <v>50</v>
      </c>
      <c r="M1915" s="6" t="s">
        <v>210</v>
      </c>
      <c r="N1915" s="6"/>
      <c r="O1915" s="6"/>
      <c r="P1915" s="10">
        <v>13</v>
      </c>
      <c r="Q1915" s="10" t="str">
        <f t="shared" si="146"/>
        <v>10-15</v>
      </c>
      <c r="R1915" s="6" t="s">
        <v>159</v>
      </c>
      <c r="S1915" s="6">
        <v>7</v>
      </c>
      <c r="T1915" t="s">
        <v>238</v>
      </c>
      <c r="U1915" s="6" t="s">
        <v>195</v>
      </c>
      <c r="V1915" s="16" t="s">
        <v>115</v>
      </c>
      <c r="W1915" s="16" t="s">
        <v>56</v>
      </c>
      <c r="X1915" s="6"/>
      <c r="Y1915" s="6" t="s">
        <v>57</v>
      </c>
      <c r="Z1915" s="6" t="s">
        <v>61</v>
      </c>
      <c r="AB1915" s="11">
        <v>50</v>
      </c>
      <c r="AJ1915" s="12">
        <f t="shared" si="147"/>
        <v>7.5</v>
      </c>
      <c r="AK1915" s="12">
        <f>AJ1915/1.099</f>
        <v>6.824385805277525</v>
      </c>
      <c r="AL1915" s="13">
        <f t="shared" si="148"/>
        <v>50</v>
      </c>
      <c r="AM1915" s="13">
        <v>0</v>
      </c>
      <c r="AN1915" s="13">
        <v>1.099</v>
      </c>
      <c r="AO1915" s="13">
        <f t="shared" si="150"/>
        <v>0</v>
      </c>
      <c r="AQ1915" s="12">
        <f t="shared" si="149"/>
        <v>1.25</v>
      </c>
      <c r="AT1915" s="23"/>
    </row>
    <row r="1916" spans="1:46" ht="12.75" customHeight="1" x14ac:dyDescent="0.2">
      <c r="A1916" s="6">
        <v>64</v>
      </c>
      <c r="B1916" s="6">
        <v>4</v>
      </c>
      <c r="C1916" s="7">
        <v>39876</v>
      </c>
      <c r="D1916" s="6" t="s">
        <v>227</v>
      </c>
      <c r="E1916" s="8" t="s">
        <v>325</v>
      </c>
      <c r="F1916" s="9" t="s">
        <v>326</v>
      </c>
      <c r="G1916" s="9" t="s">
        <v>47</v>
      </c>
      <c r="H1916" s="9" t="s">
        <v>155</v>
      </c>
      <c r="I1916" s="6" t="s">
        <v>49</v>
      </c>
      <c r="J1916" s="6">
        <v>2</v>
      </c>
      <c r="K1916" s="6">
        <v>2</v>
      </c>
      <c r="L1916" s="6" t="s">
        <v>50</v>
      </c>
      <c r="M1916" s="6" t="s">
        <v>210</v>
      </c>
      <c r="N1916" s="6"/>
      <c r="O1916" s="6"/>
      <c r="P1916" s="10">
        <v>13</v>
      </c>
      <c r="Q1916" s="10" t="str">
        <f t="shared" si="146"/>
        <v>10-15</v>
      </c>
      <c r="R1916" s="6" t="s">
        <v>159</v>
      </c>
      <c r="S1916" s="6">
        <v>8</v>
      </c>
      <c r="T1916" t="s">
        <v>53</v>
      </c>
      <c r="U1916" t="s">
        <v>54</v>
      </c>
      <c r="V1916" t="s">
        <v>55</v>
      </c>
      <c r="W1916" t="s">
        <v>56</v>
      </c>
      <c r="X1916" s="10"/>
      <c r="Y1916" s="6" t="s">
        <v>57</v>
      </c>
      <c r="Z1916" s="6" t="s">
        <v>58</v>
      </c>
      <c r="AC1916" s="11">
        <v>2</v>
      </c>
      <c r="AJ1916" s="12">
        <f t="shared" si="147"/>
        <v>15</v>
      </c>
      <c r="AL1916" s="13">
        <f t="shared" si="148"/>
        <v>2</v>
      </c>
      <c r="AM1916" s="14">
        <v>9.2999999999999992E-3</v>
      </c>
      <c r="AN1916" s="14">
        <v>3.07</v>
      </c>
      <c r="AO1916" s="13">
        <f t="shared" si="150"/>
        <v>37.938758397924737</v>
      </c>
      <c r="AQ1916" s="12">
        <f t="shared" si="149"/>
        <v>0.05</v>
      </c>
      <c r="AT1916" s="23"/>
    </row>
    <row r="1917" spans="1:46" ht="12.75" customHeight="1" x14ac:dyDescent="0.2">
      <c r="A1917" s="6">
        <v>64</v>
      </c>
      <c r="B1917" s="6">
        <v>4</v>
      </c>
      <c r="C1917" s="7">
        <v>39876</v>
      </c>
      <c r="D1917" s="6" t="s">
        <v>227</v>
      </c>
      <c r="E1917" s="8" t="s">
        <v>325</v>
      </c>
      <c r="F1917" s="9" t="s">
        <v>326</v>
      </c>
      <c r="G1917" s="9" t="s">
        <v>47</v>
      </c>
      <c r="H1917" s="9" t="s">
        <v>155</v>
      </c>
      <c r="I1917" s="6" t="s">
        <v>49</v>
      </c>
      <c r="J1917" s="6">
        <v>2</v>
      </c>
      <c r="K1917" s="6">
        <v>2</v>
      </c>
      <c r="L1917" s="6" t="s">
        <v>50</v>
      </c>
      <c r="M1917" s="6" t="s">
        <v>210</v>
      </c>
      <c r="N1917" s="6"/>
      <c r="O1917" s="6"/>
      <c r="P1917" s="10">
        <v>13</v>
      </c>
      <c r="Q1917" s="10" t="str">
        <f t="shared" si="146"/>
        <v>10-15</v>
      </c>
      <c r="R1917" s="6" t="s">
        <v>159</v>
      </c>
      <c r="S1917" s="6">
        <v>9</v>
      </c>
      <c r="T1917" t="s">
        <v>106</v>
      </c>
      <c r="U1917" t="s">
        <v>54</v>
      </c>
      <c r="V1917" t="s">
        <v>107</v>
      </c>
      <c r="W1917" t="s">
        <v>56</v>
      </c>
      <c r="X1917" s="10"/>
      <c r="Y1917" s="6" t="s">
        <v>57</v>
      </c>
      <c r="Z1917" s="6" t="s">
        <v>61</v>
      </c>
      <c r="AB1917" s="11">
        <v>2</v>
      </c>
      <c r="AC1917" s="30"/>
      <c r="AJ1917" s="12">
        <f t="shared" si="147"/>
        <v>7.5</v>
      </c>
      <c r="AL1917" s="13">
        <f t="shared" si="148"/>
        <v>2</v>
      </c>
      <c r="AM1917" s="14">
        <v>2.1299999999999999E-2</v>
      </c>
      <c r="AN1917" s="14">
        <v>2.8235000000000001</v>
      </c>
      <c r="AO1917" s="13">
        <f t="shared" si="150"/>
        <v>6.2967301335393753</v>
      </c>
      <c r="AQ1917" s="12">
        <f t="shared" si="149"/>
        <v>0.05</v>
      </c>
      <c r="AS1917" s="22"/>
      <c r="AT1917" s="23"/>
    </row>
    <row r="1918" spans="1:46" ht="12.75" customHeight="1" x14ac:dyDescent="0.2">
      <c r="A1918" s="6">
        <v>64</v>
      </c>
      <c r="B1918" s="6">
        <v>4</v>
      </c>
      <c r="C1918" s="7">
        <v>39876</v>
      </c>
      <c r="D1918" s="6" t="s">
        <v>227</v>
      </c>
      <c r="E1918" s="8" t="s">
        <v>325</v>
      </c>
      <c r="F1918" s="9" t="s">
        <v>326</v>
      </c>
      <c r="G1918" s="9" t="s">
        <v>47</v>
      </c>
      <c r="H1918" s="9" t="s">
        <v>155</v>
      </c>
      <c r="I1918" s="6" t="s">
        <v>49</v>
      </c>
      <c r="J1918" s="6">
        <v>2</v>
      </c>
      <c r="K1918" s="6">
        <v>2</v>
      </c>
      <c r="L1918" s="6" t="s">
        <v>50</v>
      </c>
      <c r="M1918" s="6" t="s">
        <v>210</v>
      </c>
      <c r="N1918" s="6"/>
      <c r="O1918" s="6"/>
      <c r="P1918" s="10">
        <v>13</v>
      </c>
      <c r="Q1918" s="10" t="str">
        <f t="shared" si="146"/>
        <v>10-15</v>
      </c>
      <c r="R1918" s="6" t="s">
        <v>159</v>
      </c>
      <c r="S1918" s="6">
        <v>10</v>
      </c>
      <c r="T1918" s="6" t="s">
        <v>128</v>
      </c>
      <c r="U1918" t="s">
        <v>54</v>
      </c>
      <c r="V1918" t="s">
        <v>55</v>
      </c>
      <c r="W1918" t="s">
        <v>56</v>
      </c>
      <c r="X1918" s="10"/>
      <c r="Y1918" s="10" t="s">
        <v>57</v>
      </c>
      <c r="Z1918" s="10" t="s">
        <v>61</v>
      </c>
      <c r="AB1918" s="11">
        <v>1</v>
      </c>
      <c r="AJ1918" s="12">
        <f t="shared" si="147"/>
        <v>7.5</v>
      </c>
      <c r="AL1918" s="13">
        <f t="shared" si="148"/>
        <v>1</v>
      </c>
      <c r="AM1918" s="14">
        <v>1.1900000000000001E-2</v>
      </c>
      <c r="AN1918" s="14">
        <v>3.093</v>
      </c>
      <c r="AO1918" s="13">
        <f t="shared" si="150"/>
        <v>6.0549623783886855</v>
      </c>
      <c r="AQ1918" s="12">
        <f t="shared" si="149"/>
        <v>2.5000000000000001E-2</v>
      </c>
      <c r="AS1918" s="17"/>
      <c r="AT1918" s="23"/>
    </row>
    <row r="1919" spans="1:46" ht="12.75" customHeight="1" x14ac:dyDescent="0.2">
      <c r="A1919" s="6">
        <v>64</v>
      </c>
      <c r="B1919" s="6">
        <v>4</v>
      </c>
      <c r="C1919" s="7">
        <v>39876</v>
      </c>
      <c r="D1919" s="6" t="s">
        <v>227</v>
      </c>
      <c r="E1919" s="8" t="s">
        <v>325</v>
      </c>
      <c r="F1919" s="9" t="s">
        <v>326</v>
      </c>
      <c r="G1919" s="9" t="s">
        <v>47</v>
      </c>
      <c r="H1919" s="9" t="s">
        <v>155</v>
      </c>
      <c r="I1919" s="6" t="s">
        <v>49</v>
      </c>
      <c r="J1919" s="6">
        <v>2</v>
      </c>
      <c r="K1919" s="6">
        <v>2</v>
      </c>
      <c r="L1919" s="6" t="s">
        <v>50</v>
      </c>
      <c r="M1919" s="6" t="s">
        <v>210</v>
      </c>
      <c r="N1919" s="6"/>
      <c r="O1919" s="6"/>
      <c r="P1919" s="10">
        <v>13</v>
      </c>
      <c r="Q1919" s="10" t="str">
        <f t="shared" si="146"/>
        <v>10-15</v>
      </c>
      <c r="R1919" s="6" t="s">
        <v>159</v>
      </c>
      <c r="S1919" s="6">
        <v>11</v>
      </c>
      <c r="T1919" t="s">
        <v>78</v>
      </c>
      <c r="U1919" s="16" t="s">
        <v>75</v>
      </c>
      <c r="V1919" t="s">
        <v>79</v>
      </c>
      <c r="W1919" t="s">
        <v>56</v>
      </c>
      <c r="X1919" s="10"/>
      <c r="Y1919" s="10" t="s">
        <v>57</v>
      </c>
      <c r="Z1919" s="10" t="s">
        <v>61</v>
      </c>
      <c r="AA1919" s="11">
        <v>1</v>
      </c>
      <c r="AJ1919" s="12">
        <f t="shared" si="147"/>
        <v>2.5</v>
      </c>
      <c r="AL1919" s="13">
        <f t="shared" si="148"/>
        <v>1</v>
      </c>
      <c r="AM1919" s="14">
        <v>1.09E-2</v>
      </c>
      <c r="AN1919" s="14">
        <v>3.0249000000000001</v>
      </c>
      <c r="AO1919" s="13">
        <f t="shared" si="150"/>
        <v>0.17424295598865394</v>
      </c>
      <c r="AQ1919" s="12">
        <f t="shared" si="149"/>
        <v>2.5000000000000001E-2</v>
      </c>
      <c r="AT1919" s="23"/>
    </row>
    <row r="1920" spans="1:46" ht="12.75" customHeight="1" x14ac:dyDescent="0.2">
      <c r="A1920" s="6">
        <v>65</v>
      </c>
      <c r="B1920" s="6">
        <v>4</v>
      </c>
      <c r="C1920" s="7">
        <v>39876</v>
      </c>
      <c r="D1920" s="6" t="s">
        <v>227</v>
      </c>
      <c r="E1920" s="8" t="s">
        <v>325</v>
      </c>
      <c r="F1920" s="9" t="s">
        <v>326</v>
      </c>
      <c r="G1920" s="9" t="s">
        <v>47</v>
      </c>
      <c r="H1920" s="9" t="s">
        <v>155</v>
      </c>
      <c r="I1920" s="6" t="s">
        <v>49</v>
      </c>
      <c r="J1920" s="6">
        <v>2</v>
      </c>
      <c r="K1920" s="6">
        <v>3</v>
      </c>
      <c r="L1920" s="6" t="s">
        <v>50</v>
      </c>
      <c r="M1920" s="6" t="s">
        <v>210</v>
      </c>
      <c r="N1920" s="6"/>
      <c r="O1920" s="6"/>
      <c r="P1920" s="10">
        <v>12</v>
      </c>
      <c r="Q1920" s="10" t="str">
        <f t="shared" si="146"/>
        <v>10-15</v>
      </c>
      <c r="R1920" s="6" t="s">
        <v>159</v>
      </c>
      <c r="S1920" s="6">
        <v>1</v>
      </c>
      <c r="T1920" t="s">
        <v>139</v>
      </c>
      <c r="U1920" t="s">
        <v>54</v>
      </c>
      <c r="V1920" t="s">
        <v>63</v>
      </c>
      <c r="W1920" t="s">
        <v>56</v>
      </c>
      <c r="X1920" s="10"/>
      <c r="Y1920" s="6" t="s">
        <v>57</v>
      </c>
      <c r="Z1920" s="6" t="s">
        <v>58</v>
      </c>
      <c r="AD1920" s="11">
        <v>1</v>
      </c>
      <c r="AJ1920" s="12">
        <f t="shared" si="147"/>
        <v>25</v>
      </c>
      <c r="AK1920">
        <f>AJ1920/1.15476</f>
        <v>21.649520246631333</v>
      </c>
      <c r="AL1920" s="13">
        <f t="shared" si="148"/>
        <v>1</v>
      </c>
      <c r="AM1920" s="14">
        <v>3.9E-2</v>
      </c>
      <c r="AN1920" s="14">
        <v>2.91</v>
      </c>
      <c r="AO1920" s="13">
        <f t="shared" si="150"/>
        <v>456.11046022444697</v>
      </c>
      <c r="AQ1920" s="12">
        <f t="shared" si="149"/>
        <v>2.5000000000000001E-2</v>
      </c>
      <c r="AS1920" s="12" t="s">
        <v>328</v>
      </c>
      <c r="AT1920" s="23"/>
    </row>
    <row r="1921" spans="1:46" ht="12.75" customHeight="1" x14ac:dyDescent="0.2">
      <c r="A1921" s="6">
        <v>65</v>
      </c>
      <c r="B1921" s="6">
        <v>4</v>
      </c>
      <c r="C1921" s="7">
        <v>39876</v>
      </c>
      <c r="D1921" s="6" t="s">
        <v>227</v>
      </c>
      <c r="E1921" s="8" t="s">
        <v>325</v>
      </c>
      <c r="F1921" s="9" t="s">
        <v>326</v>
      </c>
      <c r="G1921" s="9" t="s">
        <v>47</v>
      </c>
      <c r="H1921" s="9" t="s">
        <v>155</v>
      </c>
      <c r="I1921" s="6" t="s">
        <v>49</v>
      </c>
      <c r="J1921" s="6">
        <v>2</v>
      </c>
      <c r="K1921" s="6">
        <v>3</v>
      </c>
      <c r="L1921" s="6" t="s">
        <v>50</v>
      </c>
      <c r="M1921" s="6" t="s">
        <v>210</v>
      </c>
      <c r="N1921" s="6"/>
      <c r="O1921" s="6"/>
      <c r="P1921" s="10">
        <v>12</v>
      </c>
      <c r="Q1921" s="10" t="str">
        <f t="shared" si="146"/>
        <v>10-15</v>
      </c>
      <c r="R1921" s="6" t="s">
        <v>159</v>
      </c>
      <c r="S1921" s="6">
        <v>2</v>
      </c>
      <c r="T1921" t="s">
        <v>238</v>
      </c>
      <c r="U1921" s="6" t="s">
        <v>195</v>
      </c>
      <c r="V1921" s="16" t="s">
        <v>115</v>
      </c>
      <c r="W1921" s="16" t="s">
        <v>56</v>
      </c>
      <c r="X1921" s="6"/>
      <c r="Y1921" s="6" t="s">
        <v>57</v>
      </c>
      <c r="Z1921" s="6" t="s">
        <v>61</v>
      </c>
      <c r="AB1921" s="11">
        <v>50</v>
      </c>
      <c r="AJ1921" s="12">
        <f t="shared" si="147"/>
        <v>7.5</v>
      </c>
      <c r="AK1921" s="12">
        <f>AJ1921/1.099</f>
        <v>6.824385805277525</v>
      </c>
      <c r="AL1921" s="13">
        <f t="shared" si="148"/>
        <v>50</v>
      </c>
      <c r="AM1921" s="13">
        <v>0</v>
      </c>
      <c r="AN1921" s="13">
        <v>1.099</v>
      </c>
      <c r="AO1921" s="13">
        <f t="shared" si="150"/>
        <v>0</v>
      </c>
      <c r="AQ1921" s="12">
        <f t="shared" si="149"/>
        <v>1.25</v>
      </c>
      <c r="AT1921" s="23"/>
    </row>
    <row r="1922" spans="1:46" ht="12.75" customHeight="1" x14ac:dyDescent="0.2">
      <c r="A1922" s="6">
        <v>65</v>
      </c>
      <c r="B1922" s="6">
        <v>4</v>
      </c>
      <c r="C1922" s="7">
        <v>39876</v>
      </c>
      <c r="D1922" s="6" t="s">
        <v>227</v>
      </c>
      <c r="E1922" s="8" t="s">
        <v>325</v>
      </c>
      <c r="F1922" s="9" t="s">
        <v>326</v>
      </c>
      <c r="G1922" s="9" t="s">
        <v>47</v>
      </c>
      <c r="H1922" s="9" t="s">
        <v>155</v>
      </c>
      <c r="I1922" s="6" t="s">
        <v>49</v>
      </c>
      <c r="J1922" s="6">
        <v>2</v>
      </c>
      <c r="K1922" s="6">
        <v>3</v>
      </c>
      <c r="L1922" s="6" t="s">
        <v>50</v>
      </c>
      <c r="M1922" s="6" t="s">
        <v>210</v>
      </c>
      <c r="N1922" s="6"/>
      <c r="O1922" s="6"/>
      <c r="P1922" s="10">
        <v>12</v>
      </c>
      <c r="Q1922" s="10" t="str">
        <f t="shared" ref="Q1922:Q1974" si="151">IF(P1922&lt;=5,"0-5",IF(P1922&lt;=10,"5-10",IF(P1922&lt;=15,"10-15",IF(P1922&lt;=20,"15-20",IF(P1922&lt;=25,"20-25",IF(P1922&lt;=30,"25-30",IF(P1922&lt;=35,"30-35","35-40")))))))</f>
        <v>10-15</v>
      </c>
      <c r="R1922" s="6" t="s">
        <v>159</v>
      </c>
      <c r="S1922" s="6">
        <v>3</v>
      </c>
      <c r="T1922" t="s">
        <v>121</v>
      </c>
      <c r="U1922" t="s">
        <v>54</v>
      </c>
      <c r="V1922" t="s">
        <v>55</v>
      </c>
      <c r="W1922" t="s">
        <v>56</v>
      </c>
      <c r="X1922" s="10"/>
      <c r="Y1922" s="6" t="s">
        <v>57</v>
      </c>
      <c r="Z1922" s="6" t="s">
        <v>58</v>
      </c>
      <c r="AE1922" s="11">
        <v>1</v>
      </c>
      <c r="AJ1922" s="12">
        <f t="shared" ref="AJ1922:AJ1974" si="152">((AA1922*2.5)+(AB1922*7.5)+(AC1922*15)+(AD1922*25)+(AE1922*35)+(AF1922*45)+(AG1922*45)+(AH1922*65)+(AI1922*80))/SUM(AA1922:AI1922)</f>
        <v>35</v>
      </c>
      <c r="AK1922">
        <f>AJ1922/1.08175</f>
        <v>32.354980355904786</v>
      </c>
      <c r="AL1922" s="13">
        <f t="shared" si="148"/>
        <v>1</v>
      </c>
      <c r="AM1922" s="14">
        <v>1.4500000000000001E-2</v>
      </c>
      <c r="AN1922" s="14">
        <v>3.0529999999999999</v>
      </c>
      <c r="AO1922" s="13">
        <f t="shared" si="150"/>
        <v>750.59858547360375</v>
      </c>
      <c r="AQ1922" s="12">
        <f t="shared" si="149"/>
        <v>2.5000000000000001E-2</v>
      </c>
      <c r="AT1922" s="23"/>
    </row>
    <row r="1923" spans="1:46" ht="12.75" customHeight="1" x14ac:dyDescent="0.2">
      <c r="A1923" s="6">
        <v>65</v>
      </c>
      <c r="B1923" s="6">
        <v>4</v>
      </c>
      <c r="C1923" s="7">
        <v>39876</v>
      </c>
      <c r="D1923" s="6" t="s">
        <v>227</v>
      </c>
      <c r="E1923" s="8" t="s">
        <v>325</v>
      </c>
      <c r="F1923" s="9" t="s">
        <v>326</v>
      </c>
      <c r="G1923" s="9" t="s">
        <v>47</v>
      </c>
      <c r="H1923" s="9" t="s">
        <v>155</v>
      </c>
      <c r="I1923" s="6" t="s">
        <v>49</v>
      </c>
      <c r="J1923" s="6">
        <v>2</v>
      </c>
      <c r="K1923" s="6">
        <v>3</v>
      </c>
      <c r="L1923" s="6" t="s">
        <v>50</v>
      </c>
      <c r="M1923" s="6" t="s">
        <v>210</v>
      </c>
      <c r="N1923" s="6"/>
      <c r="O1923" s="6"/>
      <c r="P1923" s="10">
        <v>12</v>
      </c>
      <c r="Q1923" s="10" t="str">
        <f t="shared" si="151"/>
        <v>10-15</v>
      </c>
      <c r="R1923" s="6" t="s">
        <v>159</v>
      </c>
      <c r="S1923" s="6">
        <v>4</v>
      </c>
      <c r="T1923" s="16" t="s">
        <v>321</v>
      </c>
      <c r="U1923" t="s">
        <v>54</v>
      </c>
      <c r="V1923" s="16" t="s">
        <v>55</v>
      </c>
      <c r="W1923" s="16" t="s">
        <v>56</v>
      </c>
      <c r="X1923" s="10"/>
      <c r="Y1923" s="6" t="s">
        <v>57</v>
      </c>
      <c r="Z1923" s="6" t="s">
        <v>58</v>
      </c>
      <c r="AD1923" s="11">
        <v>2</v>
      </c>
      <c r="AJ1923" s="12">
        <f t="shared" si="152"/>
        <v>25</v>
      </c>
      <c r="AL1923" s="13">
        <f t="shared" si="148"/>
        <v>2</v>
      </c>
      <c r="AM1923" s="14">
        <v>2.01E-2</v>
      </c>
      <c r="AN1923" s="14">
        <v>2.9992000000000001</v>
      </c>
      <c r="AO1923" s="13">
        <f t="shared" si="150"/>
        <v>313.25479785250087</v>
      </c>
      <c r="AQ1923" s="12">
        <f t="shared" si="149"/>
        <v>0.05</v>
      </c>
      <c r="AS1923" s="22"/>
      <c r="AT1923" s="23"/>
    </row>
    <row r="1924" spans="1:46" ht="12.75" customHeight="1" x14ac:dyDescent="0.2">
      <c r="A1924" s="6">
        <v>65</v>
      </c>
      <c r="B1924" s="6">
        <v>4</v>
      </c>
      <c r="C1924" s="7">
        <v>39876</v>
      </c>
      <c r="D1924" s="6" t="s">
        <v>227</v>
      </c>
      <c r="E1924" s="8" t="s">
        <v>325</v>
      </c>
      <c r="F1924" s="9" t="s">
        <v>326</v>
      </c>
      <c r="G1924" s="9" t="s">
        <v>47</v>
      </c>
      <c r="H1924" s="9" t="s">
        <v>155</v>
      </c>
      <c r="I1924" s="6" t="s">
        <v>49</v>
      </c>
      <c r="J1924" s="6">
        <v>2</v>
      </c>
      <c r="K1924" s="6">
        <v>3</v>
      </c>
      <c r="L1924" s="6" t="s">
        <v>50</v>
      </c>
      <c r="M1924" s="6" t="s">
        <v>210</v>
      </c>
      <c r="N1924" s="6"/>
      <c r="O1924" s="6"/>
      <c r="P1924" s="10">
        <v>12</v>
      </c>
      <c r="Q1924" s="10" t="str">
        <f t="shared" si="151"/>
        <v>10-15</v>
      </c>
      <c r="R1924" s="6" t="s">
        <v>159</v>
      </c>
      <c r="S1924" s="6">
        <v>5</v>
      </c>
      <c r="T1924" s="16" t="s">
        <v>301</v>
      </c>
      <c r="U1924" s="6" t="s">
        <v>195</v>
      </c>
      <c r="V1924" s="16" t="s">
        <v>302</v>
      </c>
      <c r="W1924" s="16" t="s">
        <v>56</v>
      </c>
      <c r="X1924" s="10"/>
      <c r="Y1924" s="6" t="s">
        <v>57</v>
      </c>
      <c r="Z1924" s="6" t="s">
        <v>61</v>
      </c>
      <c r="AB1924" s="11">
        <v>1</v>
      </c>
      <c r="AC1924" s="30"/>
      <c r="AJ1924" s="12">
        <f t="shared" si="152"/>
        <v>7.5</v>
      </c>
      <c r="AL1924" s="13">
        <f t="shared" si="148"/>
        <v>1</v>
      </c>
      <c r="AM1924" s="14">
        <v>1.37E-2</v>
      </c>
      <c r="AN1924" s="14">
        <v>3.1463000000000001</v>
      </c>
      <c r="AO1924" s="13">
        <f t="shared" si="150"/>
        <v>7.7611454076712985</v>
      </c>
      <c r="AQ1924" s="12">
        <f t="shared" si="149"/>
        <v>2.5000000000000001E-2</v>
      </c>
      <c r="AT1924" s="23"/>
    </row>
    <row r="1925" spans="1:46" ht="12.75" customHeight="1" x14ac:dyDescent="0.2">
      <c r="A1925" s="6">
        <v>65</v>
      </c>
      <c r="B1925" s="6">
        <v>4</v>
      </c>
      <c r="C1925" s="7">
        <v>39876</v>
      </c>
      <c r="D1925" s="6" t="s">
        <v>227</v>
      </c>
      <c r="E1925" s="8" t="s">
        <v>325</v>
      </c>
      <c r="F1925" s="9" t="s">
        <v>326</v>
      </c>
      <c r="G1925" s="9" t="s">
        <v>47</v>
      </c>
      <c r="H1925" s="9" t="s">
        <v>155</v>
      </c>
      <c r="I1925" s="6" t="s">
        <v>49</v>
      </c>
      <c r="J1925" s="6">
        <v>2</v>
      </c>
      <c r="K1925" s="6">
        <v>3</v>
      </c>
      <c r="L1925" s="6" t="s">
        <v>50</v>
      </c>
      <c r="M1925" s="6" t="s">
        <v>210</v>
      </c>
      <c r="N1925" s="6"/>
      <c r="O1925" s="6"/>
      <c r="P1925" s="10">
        <v>12</v>
      </c>
      <c r="Q1925" s="10" t="str">
        <f t="shared" si="151"/>
        <v>10-15</v>
      </c>
      <c r="R1925" s="6" t="s">
        <v>159</v>
      </c>
      <c r="S1925" s="6">
        <v>7</v>
      </c>
      <c r="T1925" t="s">
        <v>185</v>
      </c>
      <c r="U1925" t="s">
        <v>69</v>
      </c>
      <c r="V1925" t="s">
        <v>70</v>
      </c>
      <c r="W1925" t="s">
        <v>56</v>
      </c>
      <c r="X1925" s="6"/>
      <c r="Y1925" s="6" t="s">
        <v>57</v>
      </c>
      <c r="Z1925" s="6" t="s">
        <v>58</v>
      </c>
      <c r="AA1925" s="11">
        <v>1</v>
      </c>
      <c r="AJ1925" s="12">
        <f t="shared" si="152"/>
        <v>2.5</v>
      </c>
      <c r="AL1925" s="13">
        <f t="shared" si="148"/>
        <v>1</v>
      </c>
      <c r="AM1925" s="14">
        <v>1.2800000000000001E-2</v>
      </c>
      <c r="AN1925" s="14">
        <v>3.0670000000000002</v>
      </c>
      <c r="AO1925" s="13">
        <f t="shared" si="150"/>
        <v>0.21266301965747764</v>
      </c>
      <c r="AQ1925" s="12">
        <f t="shared" si="149"/>
        <v>2.5000000000000001E-2</v>
      </c>
      <c r="AT1925" s="23"/>
    </row>
    <row r="1926" spans="1:46" ht="12.75" customHeight="1" x14ac:dyDescent="0.2">
      <c r="A1926" s="6">
        <v>65</v>
      </c>
      <c r="B1926" s="6">
        <v>4</v>
      </c>
      <c r="C1926" s="7">
        <v>39876</v>
      </c>
      <c r="D1926" s="6" t="s">
        <v>227</v>
      </c>
      <c r="E1926" s="8" t="s">
        <v>325</v>
      </c>
      <c r="F1926" s="9" t="s">
        <v>326</v>
      </c>
      <c r="G1926" s="9" t="s">
        <v>47</v>
      </c>
      <c r="H1926" s="9" t="s">
        <v>155</v>
      </c>
      <c r="I1926" s="6" t="s">
        <v>49</v>
      </c>
      <c r="J1926" s="6">
        <v>2</v>
      </c>
      <c r="K1926" s="6">
        <v>3</v>
      </c>
      <c r="L1926" s="6" t="s">
        <v>50</v>
      </c>
      <c r="M1926" s="6" t="s">
        <v>210</v>
      </c>
      <c r="N1926" s="6"/>
      <c r="O1926" s="6"/>
      <c r="P1926" s="10">
        <v>12</v>
      </c>
      <c r="Q1926" s="10" t="str">
        <f t="shared" si="151"/>
        <v>10-15</v>
      </c>
      <c r="R1926" s="6" t="s">
        <v>159</v>
      </c>
      <c r="S1926" s="6">
        <v>8</v>
      </c>
      <c r="T1926" t="s">
        <v>130</v>
      </c>
      <c r="U1926" t="s">
        <v>69</v>
      </c>
      <c r="V1926" t="s">
        <v>70</v>
      </c>
      <c r="W1926" t="s">
        <v>56</v>
      </c>
      <c r="X1926" s="6"/>
      <c r="Y1926" s="10" t="s">
        <v>57</v>
      </c>
      <c r="Z1926" s="10" t="s">
        <v>61</v>
      </c>
      <c r="AB1926" s="11">
        <v>2</v>
      </c>
      <c r="AC1926" s="11">
        <v>1</v>
      </c>
      <c r="AJ1926" s="12">
        <f t="shared" si="152"/>
        <v>10</v>
      </c>
      <c r="AL1926" s="13">
        <f t="shared" si="148"/>
        <v>3</v>
      </c>
      <c r="AM1926" s="14">
        <v>1.9400000000000001E-2</v>
      </c>
      <c r="AN1926" s="14">
        <v>2.8527999999999998</v>
      </c>
      <c r="AO1926" s="13">
        <f t="shared" si="150"/>
        <v>13.822981600193989</v>
      </c>
      <c r="AQ1926" s="12">
        <f t="shared" si="149"/>
        <v>7.4999999999999997E-2</v>
      </c>
      <c r="AT1926" s="23"/>
    </row>
    <row r="1927" spans="1:46" ht="12.75" customHeight="1" x14ac:dyDescent="0.2">
      <c r="A1927" s="6">
        <v>65</v>
      </c>
      <c r="B1927" s="6">
        <v>4</v>
      </c>
      <c r="C1927" s="7">
        <v>39876</v>
      </c>
      <c r="D1927" s="6" t="s">
        <v>227</v>
      </c>
      <c r="E1927" s="8" t="s">
        <v>325</v>
      </c>
      <c r="F1927" s="9" t="s">
        <v>326</v>
      </c>
      <c r="G1927" s="9" t="s">
        <v>47</v>
      </c>
      <c r="H1927" s="9" t="s">
        <v>155</v>
      </c>
      <c r="I1927" s="6" t="s">
        <v>49</v>
      </c>
      <c r="J1927" s="6">
        <v>2</v>
      </c>
      <c r="K1927" s="6">
        <v>3</v>
      </c>
      <c r="L1927" s="6" t="s">
        <v>50</v>
      </c>
      <c r="M1927" s="6" t="s">
        <v>210</v>
      </c>
      <c r="N1927" s="6"/>
      <c r="O1927" s="6"/>
      <c r="P1927" s="10">
        <v>12</v>
      </c>
      <c r="Q1927" s="10" t="str">
        <f t="shared" si="151"/>
        <v>10-15</v>
      </c>
      <c r="R1927" s="6" t="s">
        <v>159</v>
      </c>
      <c r="S1927" s="6">
        <v>9</v>
      </c>
      <c r="T1927" s="19" t="s">
        <v>245</v>
      </c>
      <c r="U1927" s="6" t="s">
        <v>72</v>
      </c>
      <c r="V1927" s="16" t="s">
        <v>222</v>
      </c>
      <c r="W1927" s="16" t="s">
        <v>89</v>
      </c>
      <c r="X1927" s="6"/>
      <c r="Y1927" s="6" t="s">
        <v>57</v>
      </c>
      <c r="Z1927" s="6" t="s">
        <v>61</v>
      </c>
      <c r="AG1927" s="11">
        <v>1</v>
      </c>
      <c r="AJ1927" s="12">
        <f t="shared" si="152"/>
        <v>45</v>
      </c>
      <c r="AL1927" s="13">
        <f t="shared" si="148"/>
        <v>1</v>
      </c>
      <c r="AM1927" s="14">
        <v>0.28499999999999998</v>
      </c>
      <c r="AN1927" s="14">
        <v>2.3450000000000002</v>
      </c>
      <c r="AO1927" s="13">
        <f t="shared" si="150"/>
        <v>2145.9925246522207</v>
      </c>
      <c r="AQ1927" s="12">
        <f t="shared" si="149"/>
        <v>2.5000000000000001E-2</v>
      </c>
      <c r="AS1927" s="22"/>
      <c r="AT1927" s="23"/>
    </row>
    <row r="1928" spans="1:46" ht="12.75" customHeight="1" x14ac:dyDescent="0.2">
      <c r="A1928" s="6">
        <v>65</v>
      </c>
      <c r="B1928" s="6">
        <v>4</v>
      </c>
      <c r="C1928" s="7">
        <v>39876</v>
      </c>
      <c r="D1928" s="6" t="s">
        <v>227</v>
      </c>
      <c r="E1928" s="8" t="s">
        <v>325</v>
      </c>
      <c r="F1928" s="9" t="s">
        <v>326</v>
      </c>
      <c r="G1928" s="9" t="s">
        <v>47</v>
      </c>
      <c r="H1928" s="9" t="s">
        <v>155</v>
      </c>
      <c r="I1928" s="6" t="s">
        <v>49</v>
      </c>
      <c r="J1928" s="6">
        <v>2</v>
      </c>
      <c r="K1928" s="6">
        <v>3</v>
      </c>
      <c r="L1928" s="6" t="s">
        <v>50</v>
      </c>
      <c r="M1928" s="6" t="s">
        <v>210</v>
      </c>
      <c r="N1928" s="6"/>
      <c r="O1928" s="6"/>
      <c r="P1928" s="10">
        <v>12</v>
      </c>
      <c r="Q1928" s="10" t="str">
        <f t="shared" si="151"/>
        <v>10-15</v>
      </c>
      <c r="R1928" s="6" t="s">
        <v>159</v>
      </c>
      <c r="S1928" s="6">
        <v>10</v>
      </c>
      <c r="T1928" t="s">
        <v>187</v>
      </c>
      <c r="U1928" s="16" t="s">
        <v>75</v>
      </c>
      <c r="V1928" t="s">
        <v>76</v>
      </c>
      <c r="W1928" t="s">
        <v>56</v>
      </c>
      <c r="X1928" s="6"/>
      <c r="Y1928" s="6" t="s">
        <v>57</v>
      </c>
      <c r="Z1928" s="6" t="s">
        <v>64</v>
      </c>
      <c r="AF1928" s="11">
        <v>1</v>
      </c>
      <c r="AJ1928" s="12">
        <f t="shared" si="152"/>
        <v>45</v>
      </c>
      <c r="AK1928" s="25">
        <f>AJ1928*0.839</f>
        <v>37.754999999999995</v>
      </c>
      <c r="AL1928" s="13">
        <f t="shared" si="148"/>
        <v>1</v>
      </c>
      <c r="AM1928" s="13">
        <v>0</v>
      </c>
      <c r="AN1928" s="13">
        <v>0.83899999999999997</v>
      </c>
      <c r="AO1928" s="13">
        <f t="shared" si="150"/>
        <v>0</v>
      </c>
      <c r="AQ1928" s="12">
        <f t="shared" si="149"/>
        <v>2.5000000000000001E-2</v>
      </c>
      <c r="AT1928" s="23"/>
    </row>
    <row r="1929" spans="1:46" ht="12.75" customHeight="1" x14ac:dyDescent="0.2">
      <c r="A1929" s="6">
        <v>67</v>
      </c>
      <c r="B1929" s="6">
        <v>4</v>
      </c>
      <c r="C1929" s="7">
        <v>39876</v>
      </c>
      <c r="D1929" s="6" t="s">
        <v>227</v>
      </c>
      <c r="E1929" s="8" t="s">
        <v>325</v>
      </c>
      <c r="F1929" s="9" t="s">
        <v>326</v>
      </c>
      <c r="G1929" s="9" t="s">
        <v>47</v>
      </c>
      <c r="H1929" s="9" t="s">
        <v>155</v>
      </c>
      <c r="I1929" s="6" t="s">
        <v>49</v>
      </c>
      <c r="J1929" s="6">
        <v>2</v>
      </c>
      <c r="K1929" s="6">
        <v>5</v>
      </c>
      <c r="L1929" s="6" t="s">
        <v>50</v>
      </c>
      <c r="M1929" s="6" t="s">
        <v>210</v>
      </c>
      <c r="N1929" s="6"/>
      <c r="O1929" s="6"/>
      <c r="P1929" s="10">
        <v>14</v>
      </c>
      <c r="Q1929" s="10" t="str">
        <f t="shared" si="151"/>
        <v>10-15</v>
      </c>
      <c r="R1929" s="6" t="s">
        <v>159</v>
      </c>
      <c r="S1929" s="6">
        <v>1</v>
      </c>
      <c r="T1929" t="s">
        <v>139</v>
      </c>
      <c r="U1929" t="s">
        <v>54</v>
      </c>
      <c r="V1929" t="s">
        <v>63</v>
      </c>
      <c r="W1929" t="s">
        <v>56</v>
      </c>
      <c r="X1929" s="10"/>
      <c r="Y1929" s="6" t="s">
        <v>57</v>
      </c>
      <c r="Z1929" s="6" t="s">
        <v>58</v>
      </c>
      <c r="AD1929" s="11">
        <v>30</v>
      </c>
      <c r="AJ1929" s="12">
        <f t="shared" si="152"/>
        <v>25</v>
      </c>
      <c r="AK1929">
        <f>AJ1929/1.15476</f>
        <v>21.649520246631333</v>
      </c>
      <c r="AL1929" s="13">
        <f t="shared" ref="AL1929:AL1973" si="153">SUM(AA1929:AI1929)</f>
        <v>30</v>
      </c>
      <c r="AM1929" s="14">
        <v>3.9E-2</v>
      </c>
      <c r="AN1929" s="14">
        <v>2.91</v>
      </c>
      <c r="AO1929" s="13">
        <f t="shared" si="150"/>
        <v>456.11046022444697</v>
      </c>
      <c r="AQ1929" s="12">
        <f t="shared" ref="AQ1929:AQ1973" si="154">AL1929/40</f>
        <v>0.75</v>
      </c>
      <c r="AT1929" s="23"/>
    </row>
    <row r="1930" spans="1:46" ht="12.75" customHeight="1" x14ac:dyDescent="0.2">
      <c r="A1930" s="6">
        <v>67</v>
      </c>
      <c r="B1930" s="6">
        <v>4</v>
      </c>
      <c r="C1930" s="7">
        <v>39876</v>
      </c>
      <c r="D1930" s="6" t="s">
        <v>227</v>
      </c>
      <c r="E1930" s="8" t="s">
        <v>325</v>
      </c>
      <c r="F1930" s="9" t="s">
        <v>326</v>
      </c>
      <c r="G1930" s="9" t="s">
        <v>47</v>
      </c>
      <c r="H1930" s="9" t="s">
        <v>155</v>
      </c>
      <c r="I1930" s="6" t="s">
        <v>49</v>
      </c>
      <c r="J1930" s="6">
        <v>2</v>
      </c>
      <c r="K1930" s="6">
        <v>5</v>
      </c>
      <c r="L1930" s="6" t="s">
        <v>50</v>
      </c>
      <c r="M1930" s="6" t="s">
        <v>210</v>
      </c>
      <c r="N1930" s="6"/>
      <c r="O1930" s="6"/>
      <c r="P1930" s="10">
        <v>14</v>
      </c>
      <c r="Q1930" s="10" t="str">
        <f t="shared" si="151"/>
        <v>10-15</v>
      </c>
      <c r="R1930" s="6" t="s">
        <v>159</v>
      </c>
      <c r="S1930" s="6">
        <v>2</v>
      </c>
      <c r="T1930" s="16" t="s">
        <v>321</v>
      </c>
      <c r="U1930" t="s">
        <v>54</v>
      </c>
      <c r="V1930" s="16" t="s">
        <v>55</v>
      </c>
      <c r="W1930" s="16" t="s">
        <v>56</v>
      </c>
      <c r="X1930" s="10"/>
      <c r="Y1930" s="6" t="s">
        <v>57</v>
      </c>
      <c r="Z1930" s="6" t="s">
        <v>58</v>
      </c>
      <c r="AC1930" s="11">
        <v>1</v>
      </c>
      <c r="AJ1930" s="12">
        <f t="shared" si="152"/>
        <v>15</v>
      </c>
      <c r="AL1930" s="13">
        <f t="shared" si="153"/>
        <v>1</v>
      </c>
      <c r="AM1930" s="14">
        <v>2.01E-2</v>
      </c>
      <c r="AN1930" s="14">
        <v>2.9992000000000001</v>
      </c>
      <c r="AO1930" s="13">
        <f t="shared" si="150"/>
        <v>67.690693197082425</v>
      </c>
      <c r="AQ1930" s="12">
        <f t="shared" si="154"/>
        <v>2.5000000000000001E-2</v>
      </c>
      <c r="AT1930" s="23"/>
    </row>
    <row r="1931" spans="1:46" ht="12.75" customHeight="1" x14ac:dyDescent="0.2">
      <c r="A1931" s="6">
        <v>67</v>
      </c>
      <c r="B1931" s="6">
        <v>4</v>
      </c>
      <c r="C1931" s="7">
        <v>39876</v>
      </c>
      <c r="D1931" s="6" t="s">
        <v>227</v>
      </c>
      <c r="E1931" s="8" t="s">
        <v>325</v>
      </c>
      <c r="F1931" s="9" t="s">
        <v>326</v>
      </c>
      <c r="G1931" s="9" t="s">
        <v>47</v>
      </c>
      <c r="H1931" s="9" t="s">
        <v>155</v>
      </c>
      <c r="I1931" s="6" t="s">
        <v>49</v>
      </c>
      <c r="J1931" s="6">
        <v>2</v>
      </c>
      <c r="K1931" s="6">
        <v>5</v>
      </c>
      <c r="L1931" s="6" t="s">
        <v>50</v>
      </c>
      <c r="M1931" s="6" t="s">
        <v>210</v>
      </c>
      <c r="N1931" s="6"/>
      <c r="O1931" s="6"/>
      <c r="P1931" s="10">
        <v>14</v>
      </c>
      <c r="Q1931" s="10" t="str">
        <f t="shared" si="151"/>
        <v>10-15</v>
      </c>
      <c r="R1931" s="6" t="s">
        <v>159</v>
      </c>
      <c r="S1931" s="6">
        <v>3</v>
      </c>
      <c r="T1931" t="s">
        <v>140</v>
      </c>
      <c r="U1931" t="s">
        <v>66</v>
      </c>
      <c r="V1931" t="s">
        <v>119</v>
      </c>
      <c r="W1931" t="s">
        <v>56</v>
      </c>
      <c r="X1931" s="10"/>
      <c r="Y1931" s="6" t="s">
        <v>57</v>
      </c>
      <c r="Z1931" s="6" t="s">
        <v>61</v>
      </c>
      <c r="AD1931" s="11">
        <v>2</v>
      </c>
      <c r="AJ1931" s="12">
        <f t="shared" si="152"/>
        <v>25</v>
      </c>
      <c r="AK1931" s="14">
        <f>AJ1931/1.03416</f>
        <v>24.17420901988087</v>
      </c>
      <c r="AL1931" s="13">
        <f t="shared" si="153"/>
        <v>2</v>
      </c>
      <c r="AM1931" s="14">
        <v>2.2499999999999999E-2</v>
      </c>
      <c r="AN1931" s="14">
        <v>3</v>
      </c>
      <c r="AO1931" s="13">
        <f t="shared" si="150"/>
        <v>351.5625</v>
      </c>
      <c r="AQ1931" s="12">
        <f t="shared" si="154"/>
        <v>0.05</v>
      </c>
      <c r="AT1931" s="23"/>
    </row>
    <row r="1932" spans="1:46" ht="12.75" customHeight="1" x14ac:dyDescent="0.2">
      <c r="A1932" s="6">
        <v>67</v>
      </c>
      <c r="B1932" s="6">
        <v>4</v>
      </c>
      <c r="C1932" s="7">
        <v>39876</v>
      </c>
      <c r="D1932" s="6" t="s">
        <v>227</v>
      </c>
      <c r="E1932" s="8" t="s">
        <v>325</v>
      </c>
      <c r="F1932" s="9" t="s">
        <v>326</v>
      </c>
      <c r="G1932" s="9" t="s">
        <v>47</v>
      </c>
      <c r="H1932" s="9" t="s">
        <v>155</v>
      </c>
      <c r="I1932" s="6" t="s">
        <v>49</v>
      </c>
      <c r="J1932" s="6">
        <v>2</v>
      </c>
      <c r="K1932" s="6">
        <v>5</v>
      </c>
      <c r="L1932" s="6" t="s">
        <v>50</v>
      </c>
      <c r="M1932" s="6" t="s">
        <v>210</v>
      </c>
      <c r="N1932" s="6"/>
      <c r="O1932" s="6"/>
      <c r="P1932" s="10">
        <v>14</v>
      </c>
      <c r="Q1932" s="10" t="str">
        <f t="shared" si="151"/>
        <v>10-15</v>
      </c>
      <c r="R1932" s="6" t="s">
        <v>159</v>
      </c>
      <c r="S1932" s="6">
        <v>4</v>
      </c>
      <c r="T1932" t="s">
        <v>121</v>
      </c>
      <c r="U1932" t="s">
        <v>54</v>
      </c>
      <c r="V1932" t="s">
        <v>55</v>
      </c>
      <c r="W1932" t="s">
        <v>56</v>
      </c>
      <c r="X1932" s="10"/>
      <c r="Y1932" s="6" t="s">
        <v>57</v>
      </c>
      <c r="Z1932" s="6" t="s">
        <v>58</v>
      </c>
      <c r="AE1932" s="11">
        <v>1</v>
      </c>
      <c r="AJ1932" s="12">
        <f t="shared" si="152"/>
        <v>35</v>
      </c>
      <c r="AK1932">
        <f>AJ1932/1.08175</f>
        <v>32.354980355904786</v>
      </c>
      <c r="AL1932" s="13">
        <f t="shared" si="153"/>
        <v>1</v>
      </c>
      <c r="AM1932" s="14">
        <v>1.4500000000000001E-2</v>
      </c>
      <c r="AN1932" s="14">
        <v>3.0529999999999999</v>
      </c>
      <c r="AO1932" s="13">
        <f t="shared" si="150"/>
        <v>750.59858547360375</v>
      </c>
      <c r="AQ1932" s="12">
        <f t="shared" si="154"/>
        <v>2.5000000000000001E-2</v>
      </c>
      <c r="AT1932" s="23"/>
    </row>
    <row r="1933" spans="1:46" ht="12.75" customHeight="1" x14ac:dyDescent="0.2">
      <c r="A1933" s="6">
        <v>67</v>
      </c>
      <c r="B1933" s="6">
        <v>4</v>
      </c>
      <c r="C1933" s="7">
        <v>39876</v>
      </c>
      <c r="D1933" s="6" t="s">
        <v>227</v>
      </c>
      <c r="E1933" s="8" t="s">
        <v>325</v>
      </c>
      <c r="F1933" s="9" t="s">
        <v>326</v>
      </c>
      <c r="G1933" s="9" t="s">
        <v>47</v>
      </c>
      <c r="H1933" s="9" t="s">
        <v>155</v>
      </c>
      <c r="I1933" s="6" t="s">
        <v>49</v>
      </c>
      <c r="J1933" s="6">
        <v>2</v>
      </c>
      <c r="K1933" s="6">
        <v>5</v>
      </c>
      <c r="L1933" s="6" t="s">
        <v>50</v>
      </c>
      <c r="M1933" s="6" t="s">
        <v>210</v>
      </c>
      <c r="N1933" s="6"/>
      <c r="O1933" s="6"/>
      <c r="P1933" s="10">
        <v>14</v>
      </c>
      <c r="Q1933" s="10" t="str">
        <f t="shared" si="151"/>
        <v>10-15</v>
      </c>
      <c r="R1933" s="6" t="s">
        <v>159</v>
      </c>
      <c r="S1933" s="6">
        <v>5</v>
      </c>
      <c r="T1933" t="s">
        <v>62</v>
      </c>
      <c r="U1933" t="s">
        <v>54</v>
      </c>
      <c r="V1933" t="s">
        <v>63</v>
      </c>
      <c r="W1933" t="s">
        <v>56</v>
      </c>
      <c r="X1933" s="10"/>
      <c r="Y1933" s="6" t="s">
        <v>57</v>
      </c>
      <c r="Z1933" s="6" t="s">
        <v>64</v>
      </c>
      <c r="AD1933" s="11">
        <v>1</v>
      </c>
      <c r="AJ1933" s="12">
        <f t="shared" si="152"/>
        <v>25</v>
      </c>
      <c r="AL1933" s="13">
        <f t="shared" si="153"/>
        <v>1</v>
      </c>
      <c r="AM1933" s="13">
        <v>1.32E-2</v>
      </c>
      <c r="AN1933" s="13">
        <v>3.4356</v>
      </c>
      <c r="AO1933" s="13">
        <f t="shared" si="150"/>
        <v>838.1787091827216</v>
      </c>
      <c r="AQ1933" s="12">
        <f t="shared" si="154"/>
        <v>2.5000000000000001E-2</v>
      </c>
      <c r="AT1933" s="23"/>
    </row>
    <row r="1934" spans="1:46" ht="12.75" customHeight="1" x14ac:dyDescent="0.2">
      <c r="A1934" s="6">
        <v>67</v>
      </c>
      <c r="B1934" s="6">
        <v>4</v>
      </c>
      <c r="C1934" s="7">
        <v>39876</v>
      </c>
      <c r="D1934" s="6" t="s">
        <v>227</v>
      </c>
      <c r="E1934" s="8" t="s">
        <v>325</v>
      </c>
      <c r="F1934" s="9" t="s">
        <v>326</v>
      </c>
      <c r="G1934" s="9" t="s">
        <v>47</v>
      </c>
      <c r="H1934" s="9" t="s">
        <v>155</v>
      </c>
      <c r="I1934" s="6" t="s">
        <v>49</v>
      </c>
      <c r="J1934" s="6">
        <v>2</v>
      </c>
      <c r="K1934" s="6">
        <v>5</v>
      </c>
      <c r="L1934" s="6" t="s">
        <v>50</v>
      </c>
      <c r="M1934" s="6" t="s">
        <v>210</v>
      </c>
      <c r="N1934" s="6"/>
      <c r="O1934" s="6"/>
      <c r="P1934" s="10">
        <v>14</v>
      </c>
      <c r="Q1934" s="10" t="str">
        <f t="shared" si="151"/>
        <v>10-15</v>
      </c>
      <c r="R1934" s="6" t="s">
        <v>159</v>
      </c>
      <c r="S1934" s="6">
        <v>6</v>
      </c>
      <c r="T1934" t="s">
        <v>130</v>
      </c>
      <c r="U1934" t="s">
        <v>69</v>
      </c>
      <c r="V1934" t="s">
        <v>70</v>
      </c>
      <c r="W1934" t="s">
        <v>56</v>
      </c>
      <c r="X1934" s="10"/>
      <c r="Y1934" s="10" t="s">
        <v>57</v>
      </c>
      <c r="Z1934" s="10" t="s">
        <v>61</v>
      </c>
      <c r="AB1934" s="11">
        <v>2</v>
      </c>
      <c r="AD1934" s="30"/>
      <c r="AJ1934" s="12">
        <f t="shared" si="152"/>
        <v>7.5</v>
      </c>
      <c r="AL1934" s="13">
        <f t="shared" si="153"/>
        <v>2</v>
      </c>
      <c r="AM1934" s="14">
        <v>1.9400000000000001E-2</v>
      </c>
      <c r="AN1934" s="14">
        <v>2.8527999999999998</v>
      </c>
      <c r="AO1934" s="13">
        <f t="shared" si="150"/>
        <v>6.0838220437352977</v>
      </c>
      <c r="AQ1934" s="12">
        <f t="shared" si="154"/>
        <v>0.05</v>
      </c>
      <c r="AT1934" s="23"/>
    </row>
    <row r="1935" spans="1:46" ht="12.75" customHeight="1" x14ac:dyDescent="0.2">
      <c r="A1935" s="6">
        <v>67</v>
      </c>
      <c r="B1935" s="6">
        <v>4</v>
      </c>
      <c r="C1935" s="7">
        <v>39876</v>
      </c>
      <c r="D1935" s="6" t="s">
        <v>227</v>
      </c>
      <c r="E1935" s="8" t="s">
        <v>325</v>
      </c>
      <c r="F1935" s="9" t="s">
        <v>326</v>
      </c>
      <c r="G1935" s="9" t="s">
        <v>47</v>
      </c>
      <c r="H1935" s="9" t="s">
        <v>155</v>
      </c>
      <c r="I1935" s="6" t="s">
        <v>49</v>
      </c>
      <c r="J1935" s="6">
        <v>2</v>
      </c>
      <c r="K1935" s="6">
        <v>5</v>
      </c>
      <c r="L1935" s="6" t="s">
        <v>50</v>
      </c>
      <c r="M1935" s="6" t="s">
        <v>210</v>
      </c>
      <c r="N1935" s="6"/>
      <c r="O1935" s="6"/>
      <c r="P1935" s="10">
        <v>14</v>
      </c>
      <c r="Q1935" s="10" t="str">
        <f t="shared" si="151"/>
        <v>10-15</v>
      </c>
      <c r="R1935" s="6" t="s">
        <v>159</v>
      </c>
      <c r="S1935" s="6">
        <v>7</v>
      </c>
      <c r="T1935" t="s">
        <v>106</v>
      </c>
      <c r="U1935" t="s">
        <v>54</v>
      </c>
      <c r="V1935" t="s">
        <v>107</v>
      </c>
      <c r="W1935" t="s">
        <v>56</v>
      </c>
      <c r="X1935" s="10"/>
      <c r="Y1935" s="6" t="s">
        <v>57</v>
      </c>
      <c r="Z1935" s="6" t="s">
        <v>61</v>
      </c>
      <c r="AB1935" s="11">
        <v>1</v>
      </c>
      <c r="AJ1935" s="12">
        <f t="shared" si="152"/>
        <v>7.5</v>
      </c>
      <c r="AL1935" s="13">
        <f t="shared" si="153"/>
        <v>1</v>
      </c>
      <c r="AM1935" s="14">
        <v>2.1299999999999999E-2</v>
      </c>
      <c r="AN1935" s="14">
        <v>2.8235000000000001</v>
      </c>
      <c r="AO1935" s="13">
        <f t="shared" si="150"/>
        <v>6.2967301335393753</v>
      </c>
      <c r="AQ1935" s="12">
        <f t="shared" si="154"/>
        <v>2.5000000000000001E-2</v>
      </c>
      <c r="AT1935" s="23"/>
    </row>
    <row r="1936" spans="1:46" ht="12.75" customHeight="1" x14ac:dyDescent="0.2">
      <c r="A1936" s="6">
        <v>201</v>
      </c>
      <c r="B1936" s="6">
        <v>4</v>
      </c>
      <c r="C1936" s="7">
        <v>39876</v>
      </c>
      <c r="D1936" s="6" t="s">
        <v>151</v>
      </c>
      <c r="E1936" s="8" t="s">
        <v>325</v>
      </c>
      <c r="F1936" s="9" t="s">
        <v>326</v>
      </c>
      <c r="G1936" s="9" t="s">
        <v>47</v>
      </c>
      <c r="H1936" s="9" t="s">
        <v>155</v>
      </c>
      <c r="I1936" s="6" t="s">
        <v>100</v>
      </c>
      <c r="J1936" s="6">
        <v>2</v>
      </c>
      <c r="K1936" s="6">
        <v>1</v>
      </c>
      <c r="L1936" s="6" t="s">
        <v>50</v>
      </c>
      <c r="M1936" s="6" t="s">
        <v>210</v>
      </c>
      <c r="N1936" s="6"/>
      <c r="O1936" s="6"/>
      <c r="P1936" s="10">
        <v>12</v>
      </c>
      <c r="Q1936" s="10" t="str">
        <f t="shared" si="151"/>
        <v>10-15</v>
      </c>
      <c r="R1936" s="6" t="s">
        <v>159</v>
      </c>
      <c r="S1936" s="6">
        <v>1</v>
      </c>
      <c r="T1936" t="s">
        <v>121</v>
      </c>
      <c r="U1936" t="s">
        <v>54</v>
      </c>
      <c r="V1936" t="s">
        <v>55</v>
      </c>
      <c r="W1936" t="s">
        <v>56</v>
      </c>
      <c r="X1936" s="6"/>
      <c r="Y1936" s="6" t="s">
        <v>57</v>
      </c>
      <c r="Z1936" s="6" t="s">
        <v>58</v>
      </c>
      <c r="AD1936" s="11">
        <v>1</v>
      </c>
      <c r="AJ1936" s="12">
        <f t="shared" si="152"/>
        <v>25</v>
      </c>
      <c r="AK1936">
        <f>AJ1936/1.08175</f>
        <v>23.110700254217704</v>
      </c>
      <c r="AL1936" s="13">
        <f t="shared" si="153"/>
        <v>1</v>
      </c>
      <c r="AM1936" s="14">
        <v>1.4500000000000001E-2</v>
      </c>
      <c r="AN1936" s="14">
        <v>3.0529999999999999</v>
      </c>
      <c r="AO1936" s="13">
        <f t="shared" si="150"/>
        <v>268.70691861578308</v>
      </c>
      <c r="AQ1936" s="12">
        <f t="shared" si="154"/>
        <v>2.5000000000000001E-2</v>
      </c>
      <c r="AS1936" s="12" t="s">
        <v>329</v>
      </c>
    </row>
    <row r="1937" spans="1:45" ht="12.75" customHeight="1" x14ac:dyDescent="0.2">
      <c r="A1937" s="6">
        <v>201</v>
      </c>
      <c r="B1937" s="6">
        <v>4</v>
      </c>
      <c r="C1937" s="7">
        <v>39876</v>
      </c>
      <c r="D1937" s="6" t="s">
        <v>151</v>
      </c>
      <c r="E1937" s="8" t="s">
        <v>325</v>
      </c>
      <c r="F1937" s="9" t="s">
        <v>326</v>
      </c>
      <c r="G1937" s="9" t="s">
        <v>47</v>
      </c>
      <c r="H1937" s="9" t="s">
        <v>155</v>
      </c>
      <c r="I1937" s="6" t="s">
        <v>100</v>
      </c>
      <c r="J1937" s="6">
        <v>2</v>
      </c>
      <c r="K1937" s="6">
        <v>1</v>
      </c>
      <c r="L1937" s="6" t="s">
        <v>50</v>
      </c>
      <c r="M1937" s="6" t="s">
        <v>210</v>
      </c>
      <c r="N1937" s="6"/>
      <c r="O1937" s="6"/>
      <c r="P1937" s="10">
        <v>12</v>
      </c>
      <c r="Q1937" s="10" t="str">
        <f t="shared" si="151"/>
        <v>10-15</v>
      </c>
      <c r="R1937" s="6" t="s">
        <v>159</v>
      </c>
      <c r="S1937" s="6">
        <v>2</v>
      </c>
      <c r="T1937" t="s">
        <v>140</v>
      </c>
      <c r="U1937" t="s">
        <v>66</v>
      </c>
      <c r="V1937" t="s">
        <v>119</v>
      </c>
      <c r="W1937" t="s">
        <v>56</v>
      </c>
      <c r="X1937" s="6"/>
      <c r="Y1937" s="6" t="s">
        <v>57</v>
      </c>
      <c r="Z1937" s="6" t="s">
        <v>61</v>
      </c>
      <c r="AD1937" s="11">
        <v>4</v>
      </c>
      <c r="AJ1937" s="12">
        <f t="shared" si="152"/>
        <v>25</v>
      </c>
      <c r="AK1937" s="14">
        <f>AJ1937/1.03416</f>
        <v>24.17420901988087</v>
      </c>
      <c r="AL1937" s="13">
        <f t="shared" si="153"/>
        <v>4</v>
      </c>
      <c r="AM1937" s="14">
        <v>2.2499999999999999E-2</v>
      </c>
      <c r="AN1937" s="14">
        <v>3</v>
      </c>
      <c r="AO1937" s="13">
        <f t="shared" si="150"/>
        <v>351.5625</v>
      </c>
      <c r="AQ1937" s="12">
        <f t="shared" si="154"/>
        <v>0.1</v>
      </c>
    </row>
    <row r="1938" spans="1:45" ht="12.75" customHeight="1" x14ac:dyDescent="0.2">
      <c r="A1938" s="6">
        <v>201</v>
      </c>
      <c r="B1938" s="6">
        <v>4</v>
      </c>
      <c r="C1938" s="7">
        <v>39876</v>
      </c>
      <c r="D1938" s="6" t="s">
        <v>151</v>
      </c>
      <c r="E1938" s="8" t="s">
        <v>325</v>
      </c>
      <c r="F1938" s="9" t="s">
        <v>326</v>
      </c>
      <c r="G1938" s="9" t="s">
        <v>47</v>
      </c>
      <c r="H1938" s="9" t="s">
        <v>155</v>
      </c>
      <c r="I1938" s="6" t="s">
        <v>100</v>
      </c>
      <c r="J1938" s="6">
        <v>2</v>
      </c>
      <c r="K1938" s="6">
        <v>1</v>
      </c>
      <c r="L1938" s="6" t="s">
        <v>50</v>
      </c>
      <c r="M1938" s="6" t="s">
        <v>210</v>
      </c>
      <c r="N1938" s="6"/>
      <c r="O1938" s="6"/>
      <c r="P1938" s="10">
        <v>12</v>
      </c>
      <c r="Q1938" s="10" t="str">
        <f t="shared" si="151"/>
        <v>10-15</v>
      </c>
      <c r="R1938" s="6" t="s">
        <v>159</v>
      </c>
      <c r="S1938" s="6">
        <v>3</v>
      </c>
      <c r="T1938" t="s">
        <v>118</v>
      </c>
      <c r="U1938" t="s">
        <v>66</v>
      </c>
      <c r="V1938" t="s">
        <v>119</v>
      </c>
      <c r="W1938" t="s">
        <v>56</v>
      </c>
      <c r="X1938" s="6"/>
      <c r="Y1938" s="6" t="s">
        <v>57</v>
      </c>
      <c r="Z1938" s="6" t="s">
        <v>61</v>
      </c>
      <c r="AC1938" s="11">
        <v>3</v>
      </c>
      <c r="AJ1938" s="12">
        <f t="shared" si="152"/>
        <v>15</v>
      </c>
      <c r="AK1938" s="24">
        <f>AJ1938/1.1</f>
        <v>13.636363636363635</v>
      </c>
      <c r="AL1938" s="13">
        <f t="shared" si="153"/>
        <v>3</v>
      </c>
      <c r="AM1938" s="14">
        <v>2.3599999999999999E-2</v>
      </c>
      <c r="AN1938" s="14">
        <v>2.9750000000000001</v>
      </c>
      <c r="AO1938" s="13">
        <f t="shared" si="150"/>
        <v>74.436080804008085</v>
      </c>
      <c r="AQ1938" s="12">
        <f t="shared" si="154"/>
        <v>7.4999999999999997E-2</v>
      </c>
    </row>
    <row r="1939" spans="1:45" ht="12.75" customHeight="1" x14ac:dyDescent="0.2">
      <c r="A1939" s="6">
        <v>201</v>
      </c>
      <c r="B1939" s="6">
        <v>4</v>
      </c>
      <c r="C1939" s="7">
        <v>39876</v>
      </c>
      <c r="D1939" s="6" t="s">
        <v>151</v>
      </c>
      <c r="E1939" s="8" t="s">
        <v>325</v>
      </c>
      <c r="F1939" s="9" t="s">
        <v>326</v>
      </c>
      <c r="G1939" s="9" t="s">
        <v>47</v>
      </c>
      <c r="H1939" s="9" t="s">
        <v>155</v>
      </c>
      <c r="I1939" s="6" t="s">
        <v>100</v>
      </c>
      <c r="J1939" s="6">
        <v>2</v>
      </c>
      <c r="K1939" s="6">
        <v>1</v>
      </c>
      <c r="L1939" s="6" t="s">
        <v>50</v>
      </c>
      <c r="M1939" s="6" t="s">
        <v>210</v>
      </c>
      <c r="N1939" s="6"/>
      <c r="O1939" s="6"/>
      <c r="P1939" s="10">
        <v>12</v>
      </c>
      <c r="Q1939" s="10" t="str">
        <f t="shared" si="151"/>
        <v>10-15</v>
      </c>
      <c r="R1939" s="6" t="s">
        <v>159</v>
      </c>
      <c r="S1939" s="6">
        <v>4</v>
      </c>
      <c r="T1939" t="s">
        <v>139</v>
      </c>
      <c r="U1939" t="s">
        <v>54</v>
      </c>
      <c r="V1939" t="s">
        <v>63</v>
      </c>
      <c r="W1939" t="s">
        <v>56</v>
      </c>
      <c r="X1939" s="6"/>
      <c r="Y1939" s="6" t="s">
        <v>57</v>
      </c>
      <c r="Z1939" s="6" t="s">
        <v>58</v>
      </c>
      <c r="AA1939" s="11">
        <v>30</v>
      </c>
      <c r="AC1939" s="11">
        <v>10</v>
      </c>
      <c r="AD1939" s="11">
        <v>3</v>
      </c>
      <c r="AJ1939" s="12">
        <f t="shared" si="152"/>
        <v>6.9767441860465116</v>
      </c>
      <c r="AK1939">
        <f>AJ1939/1.15476</f>
        <v>6.041726580455256</v>
      </c>
      <c r="AL1939" s="13">
        <f t="shared" si="153"/>
        <v>43</v>
      </c>
      <c r="AM1939" s="14">
        <v>3.9E-2</v>
      </c>
      <c r="AN1939" s="14">
        <v>2.91</v>
      </c>
      <c r="AO1939" s="13">
        <f t="shared" si="150"/>
        <v>11.119730264390137</v>
      </c>
      <c r="AQ1939" s="12">
        <f t="shared" si="154"/>
        <v>1.075</v>
      </c>
    </row>
    <row r="1940" spans="1:45" ht="12.75" customHeight="1" x14ac:dyDescent="0.2">
      <c r="A1940" s="6">
        <v>201</v>
      </c>
      <c r="B1940" s="6">
        <v>4</v>
      </c>
      <c r="C1940" s="7">
        <v>39876</v>
      </c>
      <c r="D1940" s="6" t="s">
        <v>151</v>
      </c>
      <c r="E1940" s="8" t="s">
        <v>325</v>
      </c>
      <c r="F1940" s="9" t="s">
        <v>326</v>
      </c>
      <c r="G1940" s="9" t="s">
        <v>47</v>
      </c>
      <c r="H1940" s="9" t="s">
        <v>155</v>
      </c>
      <c r="I1940" s="6" t="s">
        <v>100</v>
      </c>
      <c r="J1940" s="6">
        <v>2</v>
      </c>
      <c r="K1940" s="6">
        <v>1</v>
      </c>
      <c r="L1940" s="6" t="s">
        <v>50</v>
      </c>
      <c r="M1940" s="6" t="s">
        <v>210</v>
      </c>
      <c r="N1940" s="6"/>
      <c r="O1940" s="6"/>
      <c r="P1940" s="10">
        <v>12</v>
      </c>
      <c r="Q1940" s="10" t="str">
        <f t="shared" si="151"/>
        <v>10-15</v>
      </c>
      <c r="R1940" s="6" t="s">
        <v>159</v>
      </c>
      <c r="S1940" s="6">
        <v>5</v>
      </c>
      <c r="T1940" t="s">
        <v>238</v>
      </c>
      <c r="U1940" s="6" t="s">
        <v>195</v>
      </c>
      <c r="V1940" s="16" t="s">
        <v>115</v>
      </c>
      <c r="W1940" s="16" t="s">
        <v>56</v>
      </c>
      <c r="X1940" s="6"/>
      <c r="Y1940" s="6" t="s">
        <v>57</v>
      </c>
      <c r="Z1940" s="6" t="s">
        <v>61</v>
      </c>
      <c r="AB1940" s="11">
        <v>100</v>
      </c>
      <c r="AJ1940" s="12">
        <f t="shared" si="152"/>
        <v>7.5</v>
      </c>
      <c r="AK1940" s="12">
        <f>AJ1940/1.099</f>
        <v>6.824385805277525</v>
      </c>
      <c r="AL1940" s="13">
        <f t="shared" si="153"/>
        <v>100</v>
      </c>
      <c r="AM1940" s="13">
        <v>0</v>
      </c>
      <c r="AN1940" s="13">
        <v>1.099</v>
      </c>
      <c r="AO1940" s="13">
        <f t="shared" si="150"/>
        <v>0</v>
      </c>
      <c r="AQ1940" s="12">
        <f t="shared" si="154"/>
        <v>2.5</v>
      </c>
    </row>
    <row r="1941" spans="1:45" ht="12.75" customHeight="1" x14ac:dyDescent="0.2">
      <c r="A1941" s="6">
        <v>201</v>
      </c>
      <c r="B1941" s="6">
        <v>4</v>
      </c>
      <c r="C1941" s="7">
        <v>39876</v>
      </c>
      <c r="D1941" s="6" t="s">
        <v>151</v>
      </c>
      <c r="E1941" s="8" t="s">
        <v>325</v>
      </c>
      <c r="F1941" s="9" t="s">
        <v>326</v>
      </c>
      <c r="G1941" s="9" t="s">
        <v>47</v>
      </c>
      <c r="H1941" s="9" t="s">
        <v>155</v>
      </c>
      <c r="I1941" s="6" t="s">
        <v>100</v>
      </c>
      <c r="J1941" s="6">
        <v>2</v>
      </c>
      <c r="K1941" s="6">
        <v>1</v>
      </c>
      <c r="L1941" s="6" t="s">
        <v>50</v>
      </c>
      <c r="M1941" s="6" t="s">
        <v>210</v>
      </c>
      <c r="N1941" s="6"/>
      <c r="O1941" s="6"/>
      <c r="P1941" s="10">
        <v>12</v>
      </c>
      <c r="Q1941" s="10" t="str">
        <f t="shared" si="151"/>
        <v>10-15</v>
      </c>
      <c r="R1941" s="6" t="s">
        <v>159</v>
      </c>
      <c r="S1941" s="6">
        <v>6</v>
      </c>
      <c r="T1941" s="16" t="s">
        <v>71</v>
      </c>
      <c r="U1941" s="6" t="s">
        <v>72</v>
      </c>
      <c r="V1941" s="16" t="s">
        <v>73</v>
      </c>
      <c r="W1941" s="16" t="s">
        <v>56</v>
      </c>
      <c r="X1941" s="6"/>
      <c r="Y1941" s="6" t="s">
        <v>57</v>
      </c>
      <c r="Z1941" s="6" t="s">
        <v>61</v>
      </c>
      <c r="AB1941" s="11">
        <v>2</v>
      </c>
      <c r="AJ1941" s="12">
        <f t="shared" si="152"/>
        <v>7.5</v>
      </c>
      <c r="AL1941" s="13">
        <f t="shared" si="153"/>
        <v>2</v>
      </c>
      <c r="AM1941" s="14">
        <v>2.5100000000000001E-2</v>
      </c>
      <c r="AN1941" s="14">
        <v>3.0760000000000001</v>
      </c>
      <c r="AO1941" s="13">
        <f t="shared" si="150"/>
        <v>12.341335752240466</v>
      </c>
      <c r="AQ1941" s="12">
        <f t="shared" si="154"/>
        <v>0.05</v>
      </c>
    </row>
    <row r="1942" spans="1:45" ht="12.75" customHeight="1" x14ac:dyDescent="0.2">
      <c r="A1942" s="6">
        <v>201</v>
      </c>
      <c r="B1942" s="6">
        <v>4</v>
      </c>
      <c r="C1942" s="7">
        <v>39876</v>
      </c>
      <c r="D1942" s="6" t="s">
        <v>151</v>
      </c>
      <c r="E1942" s="8" t="s">
        <v>325</v>
      </c>
      <c r="F1942" s="9" t="s">
        <v>326</v>
      </c>
      <c r="G1942" s="9" t="s">
        <v>47</v>
      </c>
      <c r="H1942" s="9" t="s">
        <v>155</v>
      </c>
      <c r="I1942" s="6" t="s">
        <v>100</v>
      </c>
      <c r="J1942" s="6">
        <v>2</v>
      </c>
      <c r="K1942" s="6">
        <v>1</v>
      </c>
      <c r="L1942" s="6" t="s">
        <v>50</v>
      </c>
      <c r="M1942" s="6" t="s">
        <v>210</v>
      </c>
      <c r="N1942" s="6"/>
      <c r="O1942" s="6"/>
      <c r="P1942" s="10">
        <v>12</v>
      </c>
      <c r="Q1942" s="10" t="str">
        <f t="shared" si="151"/>
        <v>10-15</v>
      </c>
      <c r="R1942" s="6" t="s">
        <v>159</v>
      </c>
      <c r="S1942" s="6">
        <v>7</v>
      </c>
      <c r="T1942" t="s">
        <v>130</v>
      </c>
      <c r="U1942" t="s">
        <v>69</v>
      </c>
      <c r="V1942" t="s">
        <v>70</v>
      </c>
      <c r="W1942" t="s">
        <v>56</v>
      </c>
      <c r="X1942" s="6"/>
      <c r="Y1942" s="10" t="s">
        <v>57</v>
      </c>
      <c r="Z1942" s="10" t="s">
        <v>61</v>
      </c>
      <c r="AB1942" s="11">
        <v>11</v>
      </c>
      <c r="AJ1942" s="12">
        <f t="shared" si="152"/>
        <v>7.5</v>
      </c>
      <c r="AL1942" s="13">
        <f t="shared" si="153"/>
        <v>11</v>
      </c>
      <c r="AM1942" s="14">
        <v>1.9400000000000001E-2</v>
      </c>
      <c r="AN1942" s="14">
        <v>2.8527999999999998</v>
      </c>
      <c r="AO1942" s="13">
        <f t="shared" si="150"/>
        <v>6.0838220437352977</v>
      </c>
      <c r="AQ1942" s="12">
        <f t="shared" si="154"/>
        <v>0.27500000000000002</v>
      </c>
    </row>
    <row r="1943" spans="1:45" ht="12.75" customHeight="1" x14ac:dyDescent="0.2">
      <c r="A1943" s="6">
        <v>202</v>
      </c>
      <c r="B1943" s="6">
        <v>4</v>
      </c>
      <c r="C1943" s="7">
        <v>39876</v>
      </c>
      <c r="D1943" s="6" t="s">
        <v>151</v>
      </c>
      <c r="E1943" s="8" t="s">
        <v>325</v>
      </c>
      <c r="F1943" s="9" t="s">
        <v>326</v>
      </c>
      <c r="G1943" s="9" t="s">
        <v>47</v>
      </c>
      <c r="H1943" s="9" t="s">
        <v>155</v>
      </c>
      <c r="I1943" s="6" t="s">
        <v>100</v>
      </c>
      <c r="J1943" s="6">
        <v>2</v>
      </c>
      <c r="K1943" s="6">
        <v>2</v>
      </c>
      <c r="L1943" s="6" t="s">
        <v>50</v>
      </c>
      <c r="M1943" s="6" t="s">
        <v>210</v>
      </c>
      <c r="N1943" s="6"/>
      <c r="O1943" s="6"/>
      <c r="P1943" s="10">
        <v>12</v>
      </c>
      <c r="Q1943" s="10" t="str">
        <f t="shared" si="151"/>
        <v>10-15</v>
      </c>
      <c r="R1943" s="6" t="s">
        <v>159</v>
      </c>
      <c r="S1943" s="6">
        <v>1</v>
      </c>
      <c r="T1943" t="s">
        <v>133</v>
      </c>
      <c r="U1943" s="6" t="s">
        <v>114</v>
      </c>
      <c r="V1943" t="s">
        <v>115</v>
      </c>
      <c r="W1943" t="s">
        <v>56</v>
      </c>
      <c r="X1943" s="6"/>
      <c r="Y1943" s="6" t="s">
        <v>57</v>
      </c>
      <c r="Z1943" s="6" t="s">
        <v>64</v>
      </c>
      <c r="AD1943" s="11">
        <v>2</v>
      </c>
      <c r="AJ1943" s="12">
        <f t="shared" si="152"/>
        <v>25</v>
      </c>
      <c r="AK1943">
        <f>(AJ1943-1.1)/1.16</f>
        <v>20.603448275862068</v>
      </c>
      <c r="AL1943" s="13">
        <f t="shared" si="153"/>
        <v>2</v>
      </c>
      <c r="AM1943" s="14">
        <v>6.7400000000000002E-2</v>
      </c>
      <c r="AN1943" s="14">
        <v>2.6680000000000001</v>
      </c>
      <c r="AO1943" s="13">
        <f t="shared" si="150"/>
        <v>361.71276849811767</v>
      </c>
      <c r="AQ1943" s="12">
        <f t="shared" si="154"/>
        <v>0.05</v>
      </c>
    </row>
    <row r="1944" spans="1:45" ht="12.75" customHeight="1" x14ac:dyDescent="0.2">
      <c r="A1944" s="6">
        <v>202</v>
      </c>
      <c r="B1944" s="6">
        <v>4</v>
      </c>
      <c r="C1944" s="7">
        <v>39876</v>
      </c>
      <c r="D1944" s="6" t="s">
        <v>151</v>
      </c>
      <c r="E1944" s="8" t="s">
        <v>325</v>
      </c>
      <c r="F1944" s="9" t="s">
        <v>326</v>
      </c>
      <c r="G1944" s="9" t="s">
        <v>47</v>
      </c>
      <c r="H1944" s="9" t="s">
        <v>155</v>
      </c>
      <c r="I1944" s="6" t="s">
        <v>100</v>
      </c>
      <c r="J1944" s="6">
        <v>2</v>
      </c>
      <c r="K1944" s="6">
        <v>2</v>
      </c>
      <c r="L1944" s="6" t="s">
        <v>50</v>
      </c>
      <c r="M1944" s="6" t="s">
        <v>210</v>
      </c>
      <c r="N1944" s="6"/>
      <c r="O1944" s="6"/>
      <c r="P1944" s="10">
        <v>12</v>
      </c>
      <c r="Q1944" s="10" t="str">
        <f t="shared" si="151"/>
        <v>10-15</v>
      </c>
      <c r="R1944" s="6" t="s">
        <v>159</v>
      </c>
      <c r="S1944" s="6">
        <v>2</v>
      </c>
      <c r="T1944" t="s">
        <v>139</v>
      </c>
      <c r="U1944" t="s">
        <v>54</v>
      </c>
      <c r="V1944" t="s">
        <v>63</v>
      </c>
      <c r="W1944" t="s">
        <v>56</v>
      </c>
      <c r="X1944" s="6"/>
      <c r="Y1944" s="6" t="s">
        <v>57</v>
      </c>
      <c r="Z1944" s="6" t="s">
        <v>58</v>
      </c>
      <c r="AC1944" s="11">
        <v>2</v>
      </c>
      <c r="AD1944" s="11">
        <v>21</v>
      </c>
      <c r="AJ1944" s="12">
        <f t="shared" si="152"/>
        <v>24.130434782608695</v>
      </c>
      <c r="AK1944">
        <f>AJ1944/1.15476</f>
        <v>20.896493455444158</v>
      </c>
      <c r="AL1944" s="13">
        <f t="shared" si="153"/>
        <v>23</v>
      </c>
      <c r="AM1944" s="14">
        <v>3.9E-2</v>
      </c>
      <c r="AN1944" s="14">
        <v>2.91</v>
      </c>
      <c r="AO1944" s="13">
        <f t="shared" si="150"/>
        <v>411.4614811556873</v>
      </c>
      <c r="AQ1944" s="12">
        <f t="shared" si="154"/>
        <v>0.57499999999999996</v>
      </c>
    </row>
    <row r="1945" spans="1:45" ht="12.75" customHeight="1" x14ac:dyDescent="0.2">
      <c r="A1945" s="6">
        <v>202</v>
      </c>
      <c r="B1945" s="6">
        <v>4</v>
      </c>
      <c r="C1945" s="7">
        <v>39876</v>
      </c>
      <c r="D1945" s="6" t="s">
        <v>151</v>
      </c>
      <c r="E1945" s="8" t="s">
        <v>325</v>
      </c>
      <c r="F1945" s="9" t="s">
        <v>326</v>
      </c>
      <c r="G1945" s="9" t="s">
        <v>47</v>
      </c>
      <c r="H1945" s="9" t="s">
        <v>155</v>
      </c>
      <c r="I1945" s="6" t="s">
        <v>100</v>
      </c>
      <c r="J1945" s="6">
        <v>2</v>
      </c>
      <c r="K1945" s="6">
        <v>2</v>
      </c>
      <c r="L1945" s="6" t="s">
        <v>50</v>
      </c>
      <c r="M1945" s="6" t="s">
        <v>210</v>
      </c>
      <c r="N1945" s="6"/>
      <c r="O1945" s="6"/>
      <c r="P1945" s="10">
        <v>12</v>
      </c>
      <c r="Q1945" s="10" t="str">
        <f t="shared" si="151"/>
        <v>10-15</v>
      </c>
      <c r="R1945" s="6" t="s">
        <v>159</v>
      </c>
      <c r="S1945" s="6">
        <v>3</v>
      </c>
      <c r="T1945" t="s">
        <v>330</v>
      </c>
      <c r="U1945" s="20" t="s">
        <v>54</v>
      </c>
      <c r="V1945" t="s">
        <v>331</v>
      </c>
      <c r="W1945" t="s">
        <v>332</v>
      </c>
      <c r="X1945" s="6"/>
      <c r="Y1945" s="6" t="s">
        <v>57</v>
      </c>
      <c r="Z1945" s="6" t="s">
        <v>58</v>
      </c>
      <c r="AH1945" s="11">
        <v>1</v>
      </c>
      <c r="AJ1945" s="12">
        <f t="shared" si="152"/>
        <v>65</v>
      </c>
      <c r="AL1945" s="13">
        <f t="shared" si="153"/>
        <v>1</v>
      </c>
      <c r="AM1945" s="14">
        <v>7.4999999999999997E-3</v>
      </c>
      <c r="AN1945" s="14">
        <v>3</v>
      </c>
      <c r="AO1945" s="13">
        <f t="shared" si="150"/>
        <v>2059.6875</v>
      </c>
      <c r="AQ1945" s="12">
        <f t="shared" si="154"/>
        <v>2.5000000000000001E-2</v>
      </c>
    </row>
    <row r="1946" spans="1:45" ht="12.75" customHeight="1" x14ac:dyDescent="0.2">
      <c r="A1946" s="6">
        <v>202</v>
      </c>
      <c r="B1946" s="6">
        <v>4</v>
      </c>
      <c r="C1946" s="7">
        <v>39876</v>
      </c>
      <c r="D1946" s="6" t="s">
        <v>151</v>
      </c>
      <c r="E1946" s="8" t="s">
        <v>325</v>
      </c>
      <c r="F1946" s="9" t="s">
        <v>326</v>
      </c>
      <c r="G1946" s="9" t="s">
        <v>47</v>
      </c>
      <c r="H1946" s="9" t="s">
        <v>155</v>
      </c>
      <c r="I1946" s="6" t="s">
        <v>100</v>
      </c>
      <c r="J1946" s="6">
        <v>2</v>
      </c>
      <c r="K1946" s="6">
        <v>2</v>
      </c>
      <c r="L1946" s="6" t="s">
        <v>50</v>
      </c>
      <c r="M1946" s="6" t="s">
        <v>210</v>
      </c>
      <c r="N1946" s="6"/>
      <c r="O1946" s="6"/>
      <c r="P1946" s="10">
        <v>12</v>
      </c>
      <c r="Q1946" s="10" t="str">
        <f t="shared" si="151"/>
        <v>10-15</v>
      </c>
      <c r="R1946" s="6" t="s">
        <v>159</v>
      </c>
      <c r="S1946" s="6">
        <v>4</v>
      </c>
      <c r="T1946" t="s">
        <v>182</v>
      </c>
      <c r="U1946" t="s">
        <v>54</v>
      </c>
      <c r="V1946" t="s">
        <v>181</v>
      </c>
      <c r="W1946" t="s">
        <v>56</v>
      </c>
      <c r="X1946" s="6"/>
      <c r="Y1946" s="10" t="s">
        <v>57</v>
      </c>
      <c r="Z1946" s="10" t="s">
        <v>58</v>
      </c>
      <c r="AA1946" s="11">
        <v>8</v>
      </c>
      <c r="AJ1946" s="12">
        <f t="shared" si="152"/>
        <v>2.5</v>
      </c>
      <c r="AK1946" s="12">
        <f>0.946*AJ1946</f>
        <v>2.3649999999999998</v>
      </c>
      <c r="AL1946" s="13">
        <f t="shared" si="153"/>
        <v>8</v>
      </c>
      <c r="AM1946" s="13">
        <v>0</v>
      </c>
      <c r="AN1946" s="13">
        <v>0.94599999999999995</v>
      </c>
      <c r="AO1946" s="13">
        <f t="shared" si="150"/>
        <v>0</v>
      </c>
      <c r="AQ1946" s="12">
        <f t="shared" si="154"/>
        <v>0.2</v>
      </c>
    </row>
    <row r="1947" spans="1:45" ht="12.75" customHeight="1" x14ac:dyDescent="0.2">
      <c r="A1947" s="6">
        <v>202</v>
      </c>
      <c r="B1947" s="6">
        <v>4</v>
      </c>
      <c r="C1947" s="7">
        <v>39876</v>
      </c>
      <c r="D1947" s="6" t="s">
        <v>151</v>
      </c>
      <c r="E1947" s="8" t="s">
        <v>325</v>
      </c>
      <c r="F1947" s="9" t="s">
        <v>326</v>
      </c>
      <c r="G1947" s="9" t="s">
        <v>47</v>
      </c>
      <c r="H1947" s="9" t="s">
        <v>155</v>
      </c>
      <c r="I1947" s="6" t="s">
        <v>100</v>
      </c>
      <c r="J1947" s="6">
        <v>2</v>
      </c>
      <c r="K1947" s="6">
        <v>2</v>
      </c>
      <c r="L1947" s="6" t="s">
        <v>50</v>
      </c>
      <c r="M1947" s="6" t="s">
        <v>210</v>
      </c>
      <c r="N1947" s="6"/>
      <c r="O1947" s="6"/>
      <c r="P1947" s="10">
        <v>12</v>
      </c>
      <c r="Q1947" s="10" t="str">
        <f t="shared" si="151"/>
        <v>10-15</v>
      </c>
      <c r="R1947" s="6" t="s">
        <v>159</v>
      </c>
      <c r="S1947" s="6">
        <v>5</v>
      </c>
      <c r="T1947" t="s">
        <v>238</v>
      </c>
      <c r="U1947" s="6" t="s">
        <v>195</v>
      </c>
      <c r="V1947" s="16" t="s">
        <v>115</v>
      </c>
      <c r="W1947" s="16" t="s">
        <v>56</v>
      </c>
      <c r="X1947" s="6"/>
      <c r="Y1947" s="6" t="s">
        <v>57</v>
      </c>
      <c r="Z1947" s="6" t="s">
        <v>61</v>
      </c>
      <c r="AA1947" s="11">
        <v>35</v>
      </c>
      <c r="AJ1947" s="12">
        <f t="shared" si="152"/>
        <v>2.5</v>
      </c>
      <c r="AK1947" s="12">
        <f>AJ1947/1.099</f>
        <v>2.2747952684258417</v>
      </c>
      <c r="AL1947" s="13">
        <f t="shared" si="153"/>
        <v>35</v>
      </c>
      <c r="AM1947" s="13">
        <v>0</v>
      </c>
      <c r="AN1947" s="13">
        <v>1.099</v>
      </c>
      <c r="AO1947" s="13">
        <f t="shared" si="150"/>
        <v>0</v>
      </c>
      <c r="AQ1947" s="12">
        <f t="shared" si="154"/>
        <v>0.875</v>
      </c>
    </row>
    <row r="1948" spans="1:45" ht="12.75" customHeight="1" x14ac:dyDescent="0.2">
      <c r="A1948" s="6">
        <v>202</v>
      </c>
      <c r="B1948" s="6">
        <v>4</v>
      </c>
      <c r="C1948" s="7">
        <v>39876</v>
      </c>
      <c r="D1948" s="6" t="s">
        <v>151</v>
      </c>
      <c r="E1948" s="8" t="s">
        <v>325</v>
      </c>
      <c r="F1948" s="9" t="s">
        <v>326</v>
      </c>
      <c r="G1948" s="9" t="s">
        <v>47</v>
      </c>
      <c r="H1948" s="9" t="s">
        <v>155</v>
      </c>
      <c r="I1948" s="6" t="s">
        <v>100</v>
      </c>
      <c r="J1948" s="6">
        <v>2</v>
      </c>
      <c r="K1948" s="6">
        <v>2</v>
      </c>
      <c r="L1948" s="6" t="s">
        <v>50</v>
      </c>
      <c r="M1948" s="6" t="s">
        <v>210</v>
      </c>
      <c r="N1948" s="6"/>
      <c r="O1948" s="6"/>
      <c r="P1948" s="10">
        <v>12</v>
      </c>
      <c r="Q1948" s="10" t="str">
        <f t="shared" si="151"/>
        <v>10-15</v>
      </c>
      <c r="R1948" s="6" t="s">
        <v>159</v>
      </c>
      <c r="S1948" s="6">
        <v>6</v>
      </c>
      <c r="T1948" t="s">
        <v>130</v>
      </c>
      <c r="U1948" t="s">
        <v>69</v>
      </c>
      <c r="V1948" t="s">
        <v>70</v>
      </c>
      <c r="W1948" t="s">
        <v>56</v>
      </c>
      <c r="X1948" s="6"/>
      <c r="Y1948" s="10" t="s">
        <v>57</v>
      </c>
      <c r="Z1948" s="10" t="s">
        <v>61</v>
      </c>
      <c r="AB1948" s="11">
        <v>6</v>
      </c>
      <c r="AJ1948" s="12">
        <f t="shared" si="152"/>
        <v>7.5</v>
      </c>
      <c r="AL1948" s="13">
        <f t="shared" si="153"/>
        <v>6</v>
      </c>
      <c r="AM1948" s="14">
        <v>1.9400000000000001E-2</v>
      </c>
      <c r="AN1948" s="14">
        <v>2.8527999999999998</v>
      </c>
      <c r="AO1948" s="13">
        <f t="shared" si="150"/>
        <v>6.0838220437352977</v>
      </c>
      <c r="AQ1948" s="12">
        <f t="shared" si="154"/>
        <v>0.15</v>
      </c>
    </row>
    <row r="1949" spans="1:45" ht="12.75" customHeight="1" x14ac:dyDescent="0.2">
      <c r="A1949" s="6">
        <v>202</v>
      </c>
      <c r="B1949" s="6">
        <v>4</v>
      </c>
      <c r="C1949" s="7">
        <v>39876</v>
      </c>
      <c r="D1949" s="6" t="s">
        <v>151</v>
      </c>
      <c r="E1949" s="8" t="s">
        <v>325</v>
      </c>
      <c r="F1949" s="9" t="s">
        <v>326</v>
      </c>
      <c r="G1949" s="9" t="s">
        <v>47</v>
      </c>
      <c r="H1949" s="9" t="s">
        <v>155</v>
      </c>
      <c r="I1949" s="6" t="s">
        <v>100</v>
      </c>
      <c r="J1949" s="6">
        <v>2</v>
      </c>
      <c r="K1949" s="6">
        <v>2</v>
      </c>
      <c r="L1949" s="6" t="s">
        <v>50</v>
      </c>
      <c r="M1949" s="6" t="s">
        <v>210</v>
      </c>
      <c r="N1949" s="6"/>
      <c r="O1949" s="6"/>
      <c r="P1949" s="10">
        <v>12</v>
      </c>
      <c r="Q1949" s="10" t="str">
        <f t="shared" si="151"/>
        <v>10-15</v>
      </c>
      <c r="R1949" s="6" t="s">
        <v>159</v>
      </c>
      <c r="S1949" s="6">
        <v>7</v>
      </c>
      <c r="T1949" s="16" t="s">
        <v>122</v>
      </c>
      <c r="U1949" s="16" t="s">
        <v>75</v>
      </c>
      <c r="V1949" s="16" t="s">
        <v>107</v>
      </c>
      <c r="W1949" s="16" t="s">
        <v>56</v>
      </c>
      <c r="X1949" s="6"/>
      <c r="Y1949" s="6" t="s">
        <v>57</v>
      </c>
      <c r="Z1949" s="6" t="s">
        <v>61</v>
      </c>
      <c r="AA1949" s="11">
        <v>1</v>
      </c>
      <c r="AJ1949" s="12">
        <f t="shared" si="152"/>
        <v>2.5</v>
      </c>
      <c r="AL1949" s="13">
        <f t="shared" si="153"/>
        <v>1</v>
      </c>
      <c r="AM1949" s="14">
        <v>9.2999999999999992E-3</v>
      </c>
      <c r="AN1949" s="14">
        <v>3.03</v>
      </c>
      <c r="AO1949" s="13">
        <f t="shared" si="150"/>
        <v>0.14936236267050898</v>
      </c>
      <c r="AQ1949" s="12">
        <f t="shared" si="154"/>
        <v>2.5000000000000001E-2</v>
      </c>
    </row>
    <row r="1950" spans="1:45" ht="12.75" customHeight="1" x14ac:dyDescent="0.2">
      <c r="A1950" s="6">
        <v>203</v>
      </c>
      <c r="B1950" s="6">
        <v>4</v>
      </c>
      <c r="C1950" s="7">
        <v>39876</v>
      </c>
      <c r="D1950" s="6" t="s">
        <v>151</v>
      </c>
      <c r="E1950" s="8" t="s">
        <v>325</v>
      </c>
      <c r="F1950" s="9" t="s">
        <v>326</v>
      </c>
      <c r="G1950" s="9" t="s">
        <v>47</v>
      </c>
      <c r="H1950" s="9" t="s">
        <v>155</v>
      </c>
      <c r="I1950" s="6" t="s">
        <v>100</v>
      </c>
      <c r="J1950" s="6">
        <v>2</v>
      </c>
      <c r="K1950" s="6">
        <v>3</v>
      </c>
      <c r="L1950" s="6" t="s">
        <v>50</v>
      </c>
      <c r="M1950" s="6" t="s">
        <v>210</v>
      </c>
      <c r="N1950" s="6"/>
      <c r="O1950" s="6"/>
      <c r="P1950" s="10">
        <v>12</v>
      </c>
      <c r="Q1950" s="10" t="str">
        <f t="shared" si="151"/>
        <v>10-15</v>
      </c>
      <c r="R1950" s="6" t="s">
        <v>159</v>
      </c>
      <c r="S1950" s="6">
        <v>1</v>
      </c>
      <c r="T1950" t="s">
        <v>182</v>
      </c>
      <c r="U1950" t="s">
        <v>54</v>
      </c>
      <c r="V1950" t="s">
        <v>181</v>
      </c>
      <c r="W1950" t="s">
        <v>56</v>
      </c>
      <c r="X1950" s="6"/>
      <c r="Y1950" s="10" t="s">
        <v>57</v>
      </c>
      <c r="Z1950" s="10" t="s">
        <v>58</v>
      </c>
      <c r="AA1950" s="11">
        <v>1</v>
      </c>
      <c r="AJ1950" s="12">
        <f t="shared" si="152"/>
        <v>2.5</v>
      </c>
      <c r="AK1950" s="12">
        <f>0.946*AJ1950</f>
        <v>2.3649999999999998</v>
      </c>
      <c r="AL1950" s="13">
        <f t="shared" si="153"/>
        <v>1</v>
      </c>
      <c r="AM1950" s="13">
        <v>0</v>
      </c>
      <c r="AN1950" s="13">
        <v>0.94599999999999995</v>
      </c>
      <c r="AO1950" s="13">
        <f t="shared" si="150"/>
        <v>0</v>
      </c>
      <c r="AQ1950" s="12">
        <f t="shared" si="154"/>
        <v>2.5000000000000001E-2</v>
      </c>
      <c r="AS1950" s="12" t="s">
        <v>333</v>
      </c>
    </row>
    <row r="1951" spans="1:45" ht="12.75" customHeight="1" x14ac:dyDescent="0.2">
      <c r="A1951" s="6">
        <v>203</v>
      </c>
      <c r="B1951" s="6">
        <v>4</v>
      </c>
      <c r="C1951" s="7">
        <v>39876</v>
      </c>
      <c r="D1951" s="6" t="s">
        <v>151</v>
      </c>
      <c r="E1951" s="8" t="s">
        <v>325</v>
      </c>
      <c r="F1951" s="9" t="s">
        <v>326</v>
      </c>
      <c r="G1951" s="9" t="s">
        <v>47</v>
      </c>
      <c r="H1951" s="9" t="s">
        <v>155</v>
      </c>
      <c r="I1951" s="6" t="s">
        <v>100</v>
      </c>
      <c r="J1951" s="6">
        <v>2</v>
      </c>
      <c r="K1951" s="6">
        <v>3</v>
      </c>
      <c r="L1951" s="6" t="s">
        <v>50</v>
      </c>
      <c r="M1951" s="6" t="s">
        <v>210</v>
      </c>
      <c r="N1951" s="6"/>
      <c r="O1951" s="6"/>
      <c r="P1951" s="10">
        <v>12</v>
      </c>
      <c r="Q1951" s="10" t="str">
        <f t="shared" si="151"/>
        <v>10-15</v>
      </c>
      <c r="R1951" s="6" t="s">
        <v>159</v>
      </c>
      <c r="S1951" s="6">
        <v>2</v>
      </c>
      <c r="T1951" t="s">
        <v>53</v>
      </c>
      <c r="U1951" t="s">
        <v>54</v>
      </c>
      <c r="V1951" t="s">
        <v>55</v>
      </c>
      <c r="W1951" t="s">
        <v>56</v>
      </c>
      <c r="X1951" s="6"/>
      <c r="Y1951" s="6" t="s">
        <v>57</v>
      </c>
      <c r="Z1951" s="6" t="s">
        <v>58</v>
      </c>
      <c r="AC1951" s="11">
        <v>1</v>
      </c>
      <c r="AJ1951" s="12">
        <f t="shared" si="152"/>
        <v>15</v>
      </c>
      <c r="AL1951" s="13">
        <f t="shared" si="153"/>
        <v>1</v>
      </c>
      <c r="AM1951" s="14">
        <v>9.2999999999999992E-3</v>
      </c>
      <c r="AN1951" s="14">
        <v>3.07</v>
      </c>
      <c r="AO1951" s="13">
        <f t="shared" si="150"/>
        <v>37.938758397924737</v>
      </c>
      <c r="AQ1951" s="12">
        <f t="shared" si="154"/>
        <v>2.5000000000000001E-2</v>
      </c>
    </row>
    <row r="1952" spans="1:45" ht="12.75" customHeight="1" x14ac:dyDescent="0.2">
      <c r="A1952" s="6">
        <v>203</v>
      </c>
      <c r="B1952" s="6">
        <v>4</v>
      </c>
      <c r="C1952" s="7">
        <v>39876</v>
      </c>
      <c r="D1952" s="6" t="s">
        <v>151</v>
      </c>
      <c r="E1952" s="8" t="s">
        <v>325</v>
      </c>
      <c r="F1952" s="9" t="s">
        <v>326</v>
      </c>
      <c r="G1952" s="9" t="s">
        <v>47</v>
      </c>
      <c r="H1952" s="9" t="s">
        <v>155</v>
      </c>
      <c r="I1952" s="6" t="s">
        <v>100</v>
      </c>
      <c r="J1952" s="6">
        <v>2</v>
      </c>
      <c r="K1952" s="6">
        <v>3</v>
      </c>
      <c r="L1952" s="6" t="s">
        <v>50</v>
      </c>
      <c r="M1952" s="6" t="s">
        <v>210</v>
      </c>
      <c r="N1952" s="6"/>
      <c r="O1952" s="6"/>
      <c r="P1952" s="10">
        <v>12</v>
      </c>
      <c r="Q1952" s="10" t="str">
        <f t="shared" si="151"/>
        <v>10-15</v>
      </c>
      <c r="R1952" s="6" t="s">
        <v>159</v>
      </c>
      <c r="S1952" s="6">
        <v>3</v>
      </c>
      <c r="T1952" t="s">
        <v>130</v>
      </c>
      <c r="U1952" t="s">
        <v>69</v>
      </c>
      <c r="V1952" t="s">
        <v>70</v>
      </c>
      <c r="W1952" t="s">
        <v>56</v>
      </c>
      <c r="X1952" s="6"/>
      <c r="Y1952" s="10" t="s">
        <v>57</v>
      </c>
      <c r="Z1952" s="10" t="s">
        <v>61</v>
      </c>
      <c r="AB1952" s="11">
        <v>8</v>
      </c>
      <c r="AJ1952" s="12">
        <f t="shared" si="152"/>
        <v>7.5</v>
      </c>
      <c r="AL1952" s="13">
        <f t="shared" si="153"/>
        <v>8</v>
      </c>
      <c r="AM1952" s="14">
        <v>1.9400000000000001E-2</v>
      </c>
      <c r="AN1952" s="14">
        <v>2.8527999999999998</v>
      </c>
      <c r="AO1952" s="13">
        <f t="shared" si="150"/>
        <v>6.0838220437352977</v>
      </c>
      <c r="AQ1952" s="12">
        <f t="shared" si="154"/>
        <v>0.2</v>
      </c>
    </row>
    <row r="1953" spans="1:45" ht="12.75" customHeight="1" x14ac:dyDescent="0.2">
      <c r="A1953" s="6">
        <v>204</v>
      </c>
      <c r="B1953" s="6">
        <v>4</v>
      </c>
      <c r="C1953" s="7">
        <v>39876</v>
      </c>
      <c r="D1953" s="6" t="s">
        <v>151</v>
      </c>
      <c r="E1953" s="8" t="s">
        <v>325</v>
      </c>
      <c r="F1953" s="9" t="s">
        <v>326</v>
      </c>
      <c r="G1953" s="9" t="s">
        <v>47</v>
      </c>
      <c r="H1953" s="9" t="s">
        <v>155</v>
      </c>
      <c r="I1953" s="6" t="s">
        <v>100</v>
      </c>
      <c r="J1953" s="6">
        <v>2</v>
      </c>
      <c r="K1953" s="6">
        <v>4</v>
      </c>
      <c r="L1953" s="6" t="s">
        <v>50</v>
      </c>
      <c r="M1953" s="6" t="s">
        <v>210</v>
      </c>
      <c r="N1953" s="6"/>
      <c r="O1953" s="6"/>
      <c r="P1953" s="10">
        <v>12</v>
      </c>
      <c r="Q1953" s="10" t="str">
        <f t="shared" si="151"/>
        <v>10-15</v>
      </c>
      <c r="R1953" s="6" t="s">
        <v>102</v>
      </c>
      <c r="S1953" s="6">
        <v>1</v>
      </c>
      <c r="T1953" t="s">
        <v>139</v>
      </c>
      <c r="U1953" t="s">
        <v>54</v>
      </c>
      <c r="V1953" t="s">
        <v>63</v>
      </c>
      <c r="W1953" t="s">
        <v>56</v>
      </c>
      <c r="X1953" s="6"/>
      <c r="Y1953" s="6" t="s">
        <v>57</v>
      </c>
      <c r="Z1953" s="6" t="s">
        <v>58</v>
      </c>
      <c r="AD1953" s="11">
        <v>8</v>
      </c>
      <c r="AJ1953" s="12">
        <f t="shared" si="152"/>
        <v>25</v>
      </c>
      <c r="AK1953">
        <f>AJ1953/1.15476</f>
        <v>21.649520246631333</v>
      </c>
      <c r="AL1953" s="13">
        <f t="shared" si="153"/>
        <v>8</v>
      </c>
      <c r="AM1953" s="14">
        <v>3.9E-2</v>
      </c>
      <c r="AN1953" s="14">
        <v>2.91</v>
      </c>
      <c r="AO1953" s="13">
        <f t="shared" si="150"/>
        <v>456.11046022444697</v>
      </c>
      <c r="AQ1953" s="12">
        <f t="shared" si="154"/>
        <v>0.2</v>
      </c>
      <c r="AS1953" s="12" t="s">
        <v>334</v>
      </c>
    </row>
    <row r="1954" spans="1:45" ht="12.75" customHeight="1" x14ac:dyDescent="0.2">
      <c r="A1954" s="6">
        <v>204</v>
      </c>
      <c r="B1954" s="6">
        <v>4</v>
      </c>
      <c r="C1954" s="7">
        <v>39876</v>
      </c>
      <c r="D1954" s="6" t="s">
        <v>151</v>
      </c>
      <c r="E1954" s="8" t="s">
        <v>325</v>
      </c>
      <c r="F1954" s="9" t="s">
        <v>326</v>
      </c>
      <c r="G1954" s="9" t="s">
        <v>47</v>
      </c>
      <c r="H1954" s="9" t="s">
        <v>155</v>
      </c>
      <c r="I1954" s="6" t="s">
        <v>100</v>
      </c>
      <c r="J1954" s="6">
        <v>2</v>
      </c>
      <c r="K1954" s="6">
        <v>4</v>
      </c>
      <c r="L1954" s="6" t="s">
        <v>50</v>
      </c>
      <c r="M1954" s="6" t="s">
        <v>210</v>
      </c>
      <c r="N1954" s="6"/>
      <c r="O1954" s="6"/>
      <c r="P1954" s="10">
        <v>12</v>
      </c>
      <c r="Q1954" s="10" t="str">
        <f t="shared" si="151"/>
        <v>10-15</v>
      </c>
      <c r="R1954" s="6" t="s">
        <v>102</v>
      </c>
      <c r="S1954" s="6">
        <v>2</v>
      </c>
      <c r="T1954" t="s">
        <v>62</v>
      </c>
      <c r="U1954" t="s">
        <v>54</v>
      </c>
      <c r="V1954" t="s">
        <v>63</v>
      </c>
      <c r="W1954" t="s">
        <v>56</v>
      </c>
      <c r="X1954" s="6"/>
      <c r="Y1954" s="6" t="s">
        <v>57</v>
      </c>
      <c r="Z1954" s="6" t="s">
        <v>64</v>
      </c>
      <c r="AD1954" s="11">
        <v>1</v>
      </c>
      <c r="AJ1954" s="12">
        <f t="shared" si="152"/>
        <v>25</v>
      </c>
      <c r="AL1954" s="13">
        <f t="shared" si="153"/>
        <v>1</v>
      </c>
      <c r="AM1954" s="13">
        <v>1.32E-2</v>
      </c>
      <c r="AN1954" s="13">
        <v>3.4356</v>
      </c>
      <c r="AO1954" s="13">
        <f t="shared" si="150"/>
        <v>838.1787091827216</v>
      </c>
      <c r="AQ1954" s="12">
        <f t="shared" si="154"/>
        <v>2.5000000000000001E-2</v>
      </c>
    </row>
    <row r="1955" spans="1:45" ht="12.75" customHeight="1" x14ac:dyDescent="0.2">
      <c r="A1955" s="6">
        <v>204</v>
      </c>
      <c r="B1955" s="6">
        <v>4</v>
      </c>
      <c r="C1955" s="7">
        <v>39876</v>
      </c>
      <c r="D1955" s="6" t="s">
        <v>151</v>
      </c>
      <c r="E1955" s="8" t="s">
        <v>325</v>
      </c>
      <c r="F1955" s="9" t="s">
        <v>326</v>
      </c>
      <c r="G1955" s="9" t="s">
        <v>47</v>
      </c>
      <c r="H1955" s="9" t="s">
        <v>155</v>
      </c>
      <c r="I1955" s="6" t="s">
        <v>100</v>
      </c>
      <c r="J1955" s="6">
        <v>2</v>
      </c>
      <c r="K1955" s="6">
        <v>4</v>
      </c>
      <c r="L1955" s="6" t="s">
        <v>50</v>
      </c>
      <c r="M1955" s="6" t="s">
        <v>210</v>
      </c>
      <c r="N1955" s="6"/>
      <c r="O1955" s="6"/>
      <c r="P1955" s="10">
        <v>12</v>
      </c>
      <c r="Q1955" s="10" t="str">
        <f t="shared" si="151"/>
        <v>10-15</v>
      </c>
      <c r="R1955" s="6" t="s">
        <v>102</v>
      </c>
      <c r="S1955" s="6">
        <v>3</v>
      </c>
      <c r="T1955" t="s">
        <v>182</v>
      </c>
      <c r="U1955" t="s">
        <v>54</v>
      </c>
      <c r="V1955" t="s">
        <v>181</v>
      </c>
      <c r="W1955" t="s">
        <v>56</v>
      </c>
      <c r="X1955" s="6"/>
      <c r="Y1955" s="10" t="s">
        <v>57</v>
      </c>
      <c r="Z1955" s="10" t="s">
        <v>58</v>
      </c>
      <c r="AA1955" s="11">
        <v>30</v>
      </c>
      <c r="AB1955" s="11">
        <v>1</v>
      </c>
      <c r="AC1955" s="11">
        <v>6</v>
      </c>
      <c r="AJ1955" s="12">
        <f t="shared" si="152"/>
        <v>4.6621621621621623</v>
      </c>
      <c r="AK1955" s="12">
        <f>0.946*AJ1955</f>
        <v>4.4104054054054052</v>
      </c>
      <c r="AL1955" s="13">
        <f t="shared" si="153"/>
        <v>37</v>
      </c>
      <c r="AM1955" s="13">
        <v>0</v>
      </c>
      <c r="AN1955" s="13">
        <v>0.94599999999999995</v>
      </c>
      <c r="AO1955" s="13">
        <f t="shared" si="150"/>
        <v>0</v>
      </c>
      <c r="AQ1955" s="12">
        <f t="shared" si="154"/>
        <v>0.92500000000000004</v>
      </c>
    </row>
    <row r="1956" spans="1:45" ht="12.75" customHeight="1" x14ac:dyDescent="0.2">
      <c r="A1956" s="6">
        <v>204</v>
      </c>
      <c r="B1956" s="6">
        <v>4</v>
      </c>
      <c r="C1956" s="7">
        <v>39876</v>
      </c>
      <c r="D1956" s="6" t="s">
        <v>151</v>
      </c>
      <c r="E1956" s="8" t="s">
        <v>325</v>
      </c>
      <c r="F1956" s="9" t="s">
        <v>326</v>
      </c>
      <c r="G1956" s="9" t="s">
        <v>47</v>
      </c>
      <c r="H1956" s="9" t="s">
        <v>155</v>
      </c>
      <c r="I1956" s="6" t="s">
        <v>100</v>
      </c>
      <c r="J1956" s="6">
        <v>2</v>
      </c>
      <c r="K1956" s="6">
        <v>4</v>
      </c>
      <c r="L1956" s="6" t="s">
        <v>50</v>
      </c>
      <c r="M1956" s="6" t="s">
        <v>210</v>
      </c>
      <c r="N1956" s="6"/>
      <c r="O1956" s="6"/>
      <c r="P1956" s="10">
        <v>12</v>
      </c>
      <c r="Q1956" s="10" t="str">
        <f t="shared" si="151"/>
        <v>10-15</v>
      </c>
      <c r="R1956" s="6" t="s">
        <v>102</v>
      </c>
      <c r="S1956" s="6">
        <v>4</v>
      </c>
      <c r="T1956" t="s">
        <v>141</v>
      </c>
      <c r="U1956" s="6" t="s">
        <v>72</v>
      </c>
      <c r="V1956" t="s">
        <v>138</v>
      </c>
      <c r="W1956" t="s">
        <v>56</v>
      </c>
      <c r="X1956" s="6"/>
      <c r="Y1956" s="6" t="s">
        <v>57</v>
      </c>
      <c r="Z1956" s="6" t="s">
        <v>58</v>
      </c>
      <c r="AE1956" s="11">
        <v>1</v>
      </c>
      <c r="AJ1956" s="12">
        <f t="shared" si="152"/>
        <v>35</v>
      </c>
      <c r="AL1956" s="13">
        <f t="shared" si="153"/>
        <v>1</v>
      </c>
      <c r="AM1956" s="14">
        <v>3.3700000000000001E-2</v>
      </c>
      <c r="AN1956" s="14">
        <v>2.9</v>
      </c>
      <c r="AO1956" s="13">
        <f t="shared" si="150"/>
        <v>1012.5750672188403</v>
      </c>
      <c r="AQ1956" s="12">
        <f t="shared" si="154"/>
        <v>2.5000000000000001E-2</v>
      </c>
    </row>
    <row r="1957" spans="1:45" ht="12.75" customHeight="1" x14ac:dyDescent="0.2">
      <c r="A1957" s="6">
        <v>204</v>
      </c>
      <c r="B1957" s="6">
        <v>4</v>
      </c>
      <c r="C1957" s="7">
        <v>39876</v>
      </c>
      <c r="D1957" s="6" t="s">
        <v>151</v>
      </c>
      <c r="E1957" s="8" t="s">
        <v>325</v>
      </c>
      <c r="F1957" s="9" t="s">
        <v>326</v>
      </c>
      <c r="G1957" s="9" t="s">
        <v>47</v>
      </c>
      <c r="H1957" s="9" t="s">
        <v>155</v>
      </c>
      <c r="I1957" s="6" t="s">
        <v>100</v>
      </c>
      <c r="J1957" s="6">
        <v>2</v>
      </c>
      <c r="K1957" s="6">
        <v>4</v>
      </c>
      <c r="L1957" s="6" t="s">
        <v>50</v>
      </c>
      <c r="M1957" s="6" t="s">
        <v>210</v>
      </c>
      <c r="N1957" s="6"/>
      <c r="O1957" s="6"/>
      <c r="P1957" s="10">
        <v>12</v>
      </c>
      <c r="Q1957" s="10" t="str">
        <f t="shared" si="151"/>
        <v>10-15</v>
      </c>
      <c r="R1957" s="6" t="s">
        <v>102</v>
      </c>
      <c r="S1957" s="6">
        <v>5</v>
      </c>
      <c r="T1957" t="s">
        <v>90</v>
      </c>
      <c r="U1957" t="s">
        <v>66</v>
      </c>
      <c r="V1957" t="s">
        <v>67</v>
      </c>
      <c r="W1957" t="s">
        <v>56</v>
      </c>
      <c r="X1957" s="6"/>
      <c r="Y1957" s="10" t="s">
        <v>57</v>
      </c>
      <c r="Z1957" s="10" t="s">
        <v>58</v>
      </c>
      <c r="AB1957" s="11">
        <v>1</v>
      </c>
      <c r="AJ1957" s="12">
        <f t="shared" si="152"/>
        <v>7.5</v>
      </c>
      <c r="AL1957" s="13">
        <f t="shared" si="153"/>
        <v>1</v>
      </c>
      <c r="AM1957" s="14">
        <v>1.44E-2</v>
      </c>
      <c r="AN1957" s="14">
        <v>3.1</v>
      </c>
      <c r="AO1957" s="13">
        <f t="shared" si="150"/>
        <v>7.4310880735179419</v>
      </c>
      <c r="AQ1957" s="12">
        <f t="shared" si="154"/>
        <v>2.5000000000000001E-2</v>
      </c>
    </row>
    <row r="1958" spans="1:45" ht="12.75" customHeight="1" x14ac:dyDescent="0.2">
      <c r="A1958" s="6">
        <v>204</v>
      </c>
      <c r="B1958" s="6">
        <v>4</v>
      </c>
      <c r="C1958" s="7">
        <v>39876</v>
      </c>
      <c r="D1958" s="6" t="s">
        <v>151</v>
      </c>
      <c r="E1958" s="8" t="s">
        <v>325</v>
      </c>
      <c r="F1958" s="9" t="s">
        <v>326</v>
      </c>
      <c r="G1958" s="9" t="s">
        <v>47</v>
      </c>
      <c r="H1958" s="9" t="s">
        <v>155</v>
      </c>
      <c r="I1958" s="6" t="s">
        <v>100</v>
      </c>
      <c r="J1958" s="6">
        <v>2</v>
      </c>
      <c r="K1958" s="6">
        <v>4</v>
      </c>
      <c r="L1958" s="6" t="s">
        <v>50</v>
      </c>
      <c r="M1958" s="6" t="s">
        <v>210</v>
      </c>
      <c r="N1958" s="6"/>
      <c r="O1958" s="6"/>
      <c r="P1958" s="10">
        <v>12</v>
      </c>
      <c r="Q1958" s="10" t="str">
        <f t="shared" si="151"/>
        <v>10-15</v>
      </c>
      <c r="R1958" s="6" t="s">
        <v>102</v>
      </c>
      <c r="S1958" s="6">
        <v>6</v>
      </c>
      <c r="T1958" t="s">
        <v>80</v>
      </c>
      <c r="U1958" t="s">
        <v>54</v>
      </c>
      <c r="V1958" t="s">
        <v>81</v>
      </c>
      <c r="W1958" t="s">
        <v>56</v>
      </c>
      <c r="X1958" s="6"/>
      <c r="Y1958" s="10" t="s">
        <v>57</v>
      </c>
      <c r="Z1958" s="10" t="s">
        <v>61</v>
      </c>
      <c r="AC1958" s="11">
        <v>3</v>
      </c>
      <c r="AJ1958" s="12">
        <f t="shared" si="152"/>
        <v>15</v>
      </c>
      <c r="AK1958">
        <f>AJ1958/1.08</f>
        <v>13.888888888888888</v>
      </c>
      <c r="AL1958" s="13">
        <f t="shared" si="153"/>
        <v>3</v>
      </c>
      <c r="AM1958" s="14">
        <v>2.29E-2</v>
      </c>
      <c r="AN1958" s="14">
        <v>2.9580000000000002</v>
      </c>
      <c r="AO1958" s="13">
        <f t="shared" ref="AO1958:AO2002" si="155">AM1958*(AJ1958^AN1958)</f>
        <v>68.97844927320179</v>
      </c>
      <c r="AQ1958" s="12">
        <f t="shared" si="154"/>
        <v>7.4999999999999997E-2</v>
      </c>
    </row>
    <row r="1959" spans="1:45" ht="12.75" customHeight="1" x14ac:dyDescent="0.2">
      <c r="A1959" s="6">
        <v>204</v>
      </c>
      <c r="B1959" s="6">
        <v>4</v>
      </c>
      <c r="C1959" s="7">
        <v>39876</v>
      </c>
      <c r="D1959" s="6" t="s">
        <v>151</v>
      </c>
      <c r="E1959" s="8" t="s">
        <v>325</v>
      </c>
      <c r="F1959" s="9" t="s">
        <v>326</v>
      </c>
      <c r="G1959" s="9" t="s">
        <v>47</v>
      </c>
      <c r="H1959" s="9" t="s">
        <v>155</v>
      </c>
      <c r="I1959" s="6" t="s">
        <v>100</v>
      </c>
      <c r="J1959" s="6">
        <v>2</v>
      </c>
      <c r="K1959" s="6">
        <v>4</v>
      </c>
      <c r="L1959" s="6" t="s">
        <v>50</v>
      </c>
      <c r="M1959" s="6" t="s">
        <v>210</v>
      </c>
      <c r="N1959" s="6"/>
      <c r="O1959" s="6"/>
      <c r="P1959" s="10">
        <v>12</v>
      </c>
      <c r="Q1959" s="10" t="str">
        <f t="shared" si="151"/>
        <v>10-15</v>
      </c>
      <c r="R1959" s="6" t="s">
        <v>102</v>
      </c>
      <c r="S1959" s="6">
        <v>7</v>
      </c>
      <c r="T1959" t="s">
        <v>53</v>
      </c>
      <c r="U1959" t="s">
        <v>54</v>
      </c>
      <c r="V1959" t="s">
        <v>55</v>
      </c>
      <c r="W1959" t="s">
        <v>56</v>
      </c>
      <c r="X1959" s="6"/>
      <c r="Y1959" s="6" t="s">
        <v>57</v>
      </c>
      <c r="Z1959" s="6" t="s">
        <v>58</v>
      </c>
      <c r="AC1959" s="11">
        <v>1</v>
      </c>
      <c r="AJ1959" s="12">
        <f t="shared" si="152"/>
        <v>15</v>
      </c>
      <c r="AL1959" s="13">
        <f t="shared" si="153"/>
        <v>1</v>
      </c>
      <c r="AM1959" s="14">
        <v>9.2999999999999992E-3</v>
      </c>
      <c r="AN1959" s="14">
        <v>3.07</v>
      </c>
      <c r="AO1959" s="13">
        <f t="shared" si="155"/>
        <v>37.938758397924737</v>
      </c>
      <c r="AQ1959" s="12">
        <f t="shared" si="154"/>
        <v>2.5000000000000001E-2</v>
      </c>
    </row>
    <row r="1960" spans="1:45" ht="12.75" customHeight="1" x14ac:dyDescent="0.2">
      <c r="A1960" s="6">
        <v>204</v>
      </c>
      <c r="B1960" s="6">
        <v>4</v>
      </c>
      <c r="C1960" s="7">
        <v>39876</v>
      </c>
      <c r="D1960" s="6" t="s">
        <v>151</v>
      </c>
      <c r="E1960" s="8" t="s">
        <v>325</v>
      </c>
      <c r="F1960" s="9" t="s">
        <v>326</v>
      </c>
      <c r="G1960" s="9" t="s">
        <v>47</v>
      </c>
      <c r="H1960" s="9" t="s">
        <v>155</v>
      </c>
      <c r="I1960" s="6" t="s">
        <v>100</v>
      </c>
      <c r="J1960" s="6">
        <v>2</v>
      </c>
      <c r="K1960" s="6">
        <v>4</v>
      </c>
      <c r="L1960" s="6" t="s">
        <v>50</v>
      </c>
      <c r="M1960" s="6" t="s">
        <v>210</v>
      </c>
      <c r="N1960" s="6"/>
      <c r="O1960" s="6"/>
      <c r="P1960" s="10">
        <v>12</v>
      </c>
      <c r="Q1960" s="10" t="str">
        <f t="shared" si="151"/>
        <v>10-15</v>
      </c>
      <c r="R1960" s="6" t="s">
        <v>102</v>
      </c>
      <c r="S1960" s="6">
        <v>8</v>
      </c>
      <c r="T1960" t="s">
        <v>96</v>
      </c>
      <c r="U1960" t="s">
        <v>69</v>
      </c>
      <c r="V1960" t="s">
        <v>97</v>
      </c>
      <c r="W1960" t="s">
        <v>98</v>
      </c>
      <c r="X1960" s="6"/>
      <c r="Y1960" s="6" t="s">
        <v>57</v>
      </c>
      <c r="Z1960" s="6" t="s">
        <v>58</v>
      </c>
      <c r="AD1960" s="11">
        <v>1</v>
      </c>
      <c r="AJ1960" s="12">
        <f t="shared" si="152"/>
        <v>25</v>
      </c>
      <c r="AL1960" s="13">
        <f t="shared" si="153"/>
        <v>1</v>
      </c>
      <c r="AM1960" s="14">
        <v>1E-3</v>
      </c>
      <c r="AN1960" s="14">
        <v>3.07</v>
      </c>
      <c r="AO1960" s="13">
        <f t="shared" si="155"/>
        <v>19.573830653523583</v>
      </c>
      <c r="AQ1960" s="12">
        <f t="shared" si="154"/>
        <v>2.5000000000000001E-2</v>
      </c>
    </row>
    <row r="1961" spans="1:45" ht="12.75" customHeight="1" x14ac:dyDescent="0.2">
      <c r="A1961" s="6">
        <v>204</v>
      </c>
      <c r="B1961" s="6">
        <v>4</v>
      </c>
      <c r="C1961" s="7">
        <v>39876</v>
      </c>
      <c r="D1961" s="6" t="s">
        <v>151</v>
      </c>
      <c r="E1961" s="8" t="s">
        <v>325</v>
      </c>
      <c r="F1961" s="9" t="s">
        <v>326</v>
      </c>
      <c r="G1961" s="9" t="s">
        <v>47</v>
      </c>
      <c r="H1961" s="9" t="s">
        <v>155</v>
      </c>
      <c r="I1961" s="6" t="s">
        <v>100</v>
      </c>
      <c r="J1961" s="6">
        <v>2</v>
      </c>
      <c r="K1961" s="6">
        <v>4</v>
      </c>
      <c r="L1961" s="6" t="s">
        <v>50</v>
      </c>
      <c r="M1961" s="6" t="s">
        <v>210</v>
      </c>
      <c r="N1961" s="6"/>
      <c r="O1961" s="6"/>
      <c r="P1961" s="10">
        <v>12</v>
      </c>
      <c r="Q1961" s="10" t="str">
        <f t="shared" si="151"/>
        <v>10-15</v>
      </c>
      <c r="R1961" s="6" t="s">
        <v>102</v>
      </c>
      <c r="S1961" s="6">
        <v>9</v>
      </c>
      <c r="T1961" t="s">
        <v>130</v>
      </c>
      <c r="U1961" t="s">
        <v>69</v>
      </c>
      <c r="V1961" t="s">
        <v>70</v>
      </c>
      <c r="W1961" t="s">
        <v>56</v>
      </c>
      <c r="X1961" s="6"/>
      <c r="Y1961" s="10" t="s">
        <v>57</v>
      </c>
      <c r="Z1961" s="10" t="s">
        <v>61</v>
      </c>
      <c r="AB1961" s="11">
        <v>5</v>
      </c>
      <c r="AJ1961" s="12">
        <f t="shared" si="152"/>
        <v>7.5</v>
      </c>
      <c r="AL1961" s="13">
        <f t="shared" si="153"/>
        <v>5</v>
      </c>
      <c r="AM1961" s="14">
        <v>1.9400000000000001E-2</v>
      </c>
      <c r="AN1961" s="14">
        <v>2.8527999999999998</v>
      </c>
      <c r="AO1961" s="13">
        <f t="shared" si="155"/>
        <v>6.0838220437352977</v>
      </c>
      <c r="AQ1961" s="12">
        <f t="shared" si="154"/>
        <v>0.125</v>
      </c>
    </row>
    <row r="1962" spans="1:45" ht="12.75" customHeight="1" x14ac:dyDescent="0.2">
      <c r="A1962" s="6">
        <v>205</v>
      </c>
      <c r="B1962" s="6">
        <v>4</v>
      </c>
      <c r="C1962" s="7">
        <v>39876</v>
      </c>
      <c r="D1962" s="6" t="s">
        <v>151</v>
      </c>
      <c r="E1962" s="8" t="s">
        <v>325</v>
      </c>
      <c r="F1962" s="9" t="s">
        <v>326</v>
      </c>
      <c r="G1962" s="9" t="s">
        <v>47</v>
      </c>
      <c r="H1962" s="9" t="s">
        <v>155</v>
      </c>
      <c r="I1962" s="6" t="s">
        <v>100</v>
      </c>
      <c r="J1962" s="6">
        <v>2</v>
      </c>
      <c r="K1962" s="6">
        <v>4</v>
      </c>
      <c r="L1962" s="6" t="s">
        <v>50</v>
      </c>
      <c r="M1962" s="6" t="s">
        <v>210</v>
      </c>
      <c r="N1962" s="6"/>
      <c r="O1962" s="6"/>
      <c r="P1962" s="10">
        <v>12</v>
      </c>
      <c r="Q1962" s="10" t="str">
        <f t="shared" si="151"/>
        <v>10-15</v>
      </c>
      <c r="R1962" s="6" t="s">
        <v>102</v>
      </c>
      <c r="S1962" s="6">
        <v>1</v>
      </c>
      <c r="T1962" t="s">
        <v>53</v>
      </c>
      <c r="U1962" t="s">
        <v>54</v>
      </c>
      <c r="V1962" t="s">
        <v>55</v>
      </c>
      <c r="W1962" t="s">
        <v>56</v>
      </c>
      <c r="X1962" s="6"/>
      <c r="Y1962" s="6" t="s">
        <v>57</v>
      </c>
      <c r="Z1962" s="6" t="s">
        <v>58</v>
      </c>
      <c r="AC1962" s="11">
        <v>1</v>
      </c>
      <c r="AJ1962" s="12">
        <f t="shared" si="152"/>
        <v>15</v>
      </c>
      <c r="AL1962" s="13">
        <f t="shared" si="153"/>
        <v>1</v>
      </c>
      <c r="AM1962" s="14">
        <v>9.2999999999999992E-3</v>
      </c>
      <c r="AN1962" s="14">
        <v>3.07</v>
      </c>
      <c r="AO1962" s="13">
        <f t="shared" si="155"/>
        <v>37.938758397924737</v>
      </c>
      <c r="AQ1962" s="12">
        <f t="shared" si="154"/>
        <v>2.5000000000000001E-2</v>
      </c>
      <c r="AS1962" s="12" t="s">
        <v>335</v>
      </c>
    </row>
    <row r="1963" spans="1:45" ht="12.75" customHeight="1" x14ac:dyDescent="0.2">
      <c r="A1963" s="6">
        <v>205</v>
      </c>
      <c r="B1963" s="6">
        <v>4</v>
      </c>
      <c r="C1963" s="7">
        <v>39876</v>
      </c>
      <c r="D1963" s="6" t="s">
        <v>151</v>
      </c>
      <c r="E1963" s="8" t="s">
        <v>325</v>
      </c>
      <c r="F1963" s="9" t="s">
        <v>326</v>
      </c>
      <c r="G1963" s="9" t="s">
        <v>47</v>
      </c>
      <c r="H1963" s="9" t="s">
        <v>155</v>
      </c>
      <c r="I1963" s="6" t="s">
        <v>100</v>
      </c>
      <c r="J1963" s="6">
        <v>2</v>
      </c>
      <c r="K1963" s="6">
        <v>4</v>
      </c>
      <c r="L1963" s="6" t="s">
        <v>50</v>
      </c>
      <c r="M1963" s="6" t="s">
        <v>210</v>
      </c>
      <c r="N1963" s="6"/>
      <c r="O1963" s="6"/>
      <c r="P1963" s="10">
        <v>12</v>
      </c>
      <c r="Q1963" s="10" t="str">
        <f t="shared" si="151"/>
        <v>10-15</v>
      </c>
      <c r="R1963" s="6" t="s">
        <v>102</v>
      </c>
      <c r="S1963" s="6">
        <v>2</v>
      </c>
      <c r="T1963" t="s">
        <v>182</v>
      </c>
      <c r="U1963" t="s">
        <v>54</v>
      </c>
      <c r="V1963" t="s">
        <v>181</v>
      </c>
      <c r="W1963" t="s">
        <v>56</v>
      </c>
      <c r="X1963" s="6"/>
      <c r="Y1963" s="10" t="s">
        <v>57</v>
      </c>
      <c r="Z1963" s="10" t="s">
        <v>58</v>
      </c>
      <c r="AA1963" s="11">
        <v>15</v>
      </c>
      <c r="AB1963" s="11">
        <v>1</v>
      </c>
      <c r="AJ1963" s="12">
        <f t="shared" si="152"/>
        <v>2.8125</v>
      </c>
      <c r="AK1963" s="12">
        <f>0.946*AJ1963</f>
        <v>2.660625</v>
      </c>
      <c r="AL1963" s="13">
        <f t="shared" si="153"/>
        <v>16</v>
      </c>
      <c r="AM1963" s="13">
        <v>0</v>
      </c>
      <c r="AN1963" s="13">
        <v>0.94599999999999995</v>
      </c>
      <c r="AO1963" s="13">
        <f t="shared" si="155"/>
        <v>0</v>
      </c>
      <c r="AQ1963" s="12">
        <f t="shared" si="154"/>
        <v>0.4</v>
      </c>
    </row>
    <row r="1964" spans="1:45" ht="12.75" customHeight="1" x14ac:dyDescent="0.2">
      <c r="A1964" s="6">
        <v>205</v>
      </c>
      <c r="B1964" s="6">
        <v>4</v>
      </c>
      <c r="C1964" s="7">
        <v>39876</v>
      </c>
      <c r="D1964" s="6" t="s">
        <v>151</v>
      </c>
      <c r="E1964" s="8" t="s">
        <v>325</v>
      </c>
      <c r="F1964" s="9" t="s">
        <v>326</v>
      </c>
      <c r="G1964" s="9" t="s">
        <v>47</v>
      </c>
      <c r="H1964" s="9" t="s">
        <v>155</v>
      </c>
      <c r="I1964" s="6" t="s">
        <v>100</v>
      </c>
      <c r="J1964" s="6">
        <v>2</v>
      </c>
      <c r="K1964" s="6">
        <v>4</v>
      </c>
      <c r="L1964" s="6" t="s">
        <v>50</v>
      </c>
      <c r="M1964" s="6" t="s">
        <v>210</v>
      </c>
      <c r="N1964" s="6"/>
      <c r="O1964" s="6"/>
      <c r="P1964" s="10">
        <v>12</v>
      </c>
      <c r="Q1964" s="10" t="str">
        <f t="shared" si="151"/>
        <v>10-15</v>
      </c>
      <c r="R1964" s="6" t="s">
        <v>102</v>
      </c>
      <c r="S1964" s="6">
        <v>3</v>
      </c>
      <c r="T1964" t="s">
        <v>139</v>
      </c>
      <c r="U1964" t="s">
        <v>54</v>
      </c>
      <c r="V1964" t="s">
        <v>63</v>
      </c>
      <c r="W1964" t="s">
        <v>56</v>
      </c>
      <c r="X1964" s="6"/>
      <c r="Y1964" s="6" t="s">
        <v>57</v>
      </c>
      <c r="Z1964" s="6" t="s">
        <v>58</v>
      </c>
      <c r="AD1964" s="11">
        <v>9</v>
      </c>
      <c r="AJ1964" s="12">
        <f t="shared" si="152"/>
        <v>25</v>
      </c>
      <c r="AK1964">
        <f>AJ1964/1.15476</f>
        <v>21.649520246631333</v>
      </c>
      <c r="AL1964" s="13">
        <f t="shared" si="153"/>
        <v>9</v>
      </c>
      <c r="AM1964" s="14">
        <v>3.9E-2</v>
      </c>
      <c r="AN1964" s="14">
        <v>2.91</v>
      </c>
      <c r="AO1964" s="13">
        <f t="shared" si="155"/>
        <v>456.11046022444697</v>
      </c>
      <c r="AQ1964" s="12">
        <f t="shared" si="154"/>
        <v>0.22500000000000001</v>
      </c>
    </row>
    <row r="1965" spans="1:45" ht="12.75" customHeight="1" x14ac:dyDescent="0.2">
      <c r="A1965" s="6">
        <v>205</v>
      </c>
      <c r="B1965" s="6">
        <v>4</v>
      </c>
      <c r="C1965" s="7">
        <v>39876</v>
      </c>
      <c r="D1965" s="6" t="s">
        <v>151</v>
      </c>
      <c r="E1965" s="8" t="s">
        <v>325</v>
      </c>
      <c r="F1965" s="9" t="s">
        <v>326</v>
      </c>
      <c r="G1965" s="9" t="s">
        <v>47</v>
      </c>
      <c r="H1965" s="9" t="s">
        <v>155</v>
      </c>
      <c r="I1965" s="6" t="s">
        <v>100</v>
      </c>
      <c r="J1965" s="6">
        <v>2</v>
      </c>
      <c r="K1965" s="6">
        <v>4</v>
      </c>
      <c r="L1965" s="6" t="s">
        <v>50</v>
      </c>
      <c r="M1965" s="6" t="s">
        <v>210</v>
      </c>
      <c r="N1965" s="6"/>
      <c r="O1965" s="6"/>
      <c r="P1965" s="10">
        <v>12</v>
      </c>
      <c r="Q1965" s="10" t="str">
        <f t="shared" si="151"/>
        <v>10-15</v>
      </c>
      <c r="R1965" s="6" t="s">
        <v>102</v>
      </c>
      <c r="S1965" s="6">
        <v>4</v>
      </c>
      <c r="T1965" s="16" t="s">
        <v>71</v>
      </c>
      <c r="U1965" s="6" t="s">
        <v>72</v>
      </c>
      <c r="V1965" s="16" t="s">
        <v>73</v>
      </c>
      <c r="W1965" s="16" t="s">
        <v>56</v>
      </c>
      <c r="X1965" s="6"/>
      <c r="Y1965" s="6" t="s">
        <v>57</v>
      </c>
      <c r="Z1965" s="6" t="s">
        <v>61</v>
      </c>
      <c r="AA1965" s="11">
        <v>1</v>
      </c>
      <c r="AJ1965" s="12">
        <f t="shared" si="152"/>
        <v>2.5</v>
      </c>
      <c r="AL1965" s="13">
        <f t="shared" si="153"/>
        <v>1</v>
      </c>
      <c r="AM1965" s="14">
        <v>2.5100000000000001E-2</v>
      </c>
      <c r="AN1965" s="14">
        <v>3.0760000000000001</v>
      </c>
      <c r="AO1965" s="13">
        <f t="shared" si="155"/>
        <v>0.42047210410157781</v>
      </c>
      <c r="AQ1965" s="12">
        <f t="shared" si="154"/>
        <v>2.5000000000000001E-2</v>
      </c>
    </row>
    <row r="1966" spans="1:45" ht="12.75" customHeight="1" x14ac:dyDescent="0.2">
      <c r="A1966" s="6">
        <v>205</v>
      </c>
      <c r="B1966" s="6">
        <v>4</v>
      </c>
      <c r="C1966" s="7">
        <v>39876</v>
      </c>
      <c r="D1966" s="6" t="s">
        <v>151</v>
      </c>
      <c r="E1966" s="8" t="s">
        <v>325</v>
      </c>
      <c r="F1966" s="9" t="s">
        <v>326</v>
      </c>
      <c r="G1966" s="9" t="s">
        <v>47</v>
      </c>
      <c r="H1966" s="9" t="s">
        <v>155</v>
      </c>
      <c r="I1966" s="6" t="s">
        <v>100</v>
      </c>
      <c r="J1966" s="6">
        <v>2</v>
      </c>
      <c r="K1966" s="6">
        <v>4</v>
      </c>
      <c r="L1966" s="6" t="s">
        <v>50</v>
      </c>
      <c r="M1966" s="6" t="s">
        <v>210</v>
      </c>
      <c r="N1966" s="6"/>
      <c r="O1966" s="6"/>
      <c r="P1966" s="10">
        <v>12</v>
      </c>
      <c r="Q1966" s="10" t="str">
        <f t="shared" si="151"/>
        <v>10-15</v>
      </c>
      <c r="R1966" s="6" t="s">
        <v>102</v>
      </c>
      <c r="S1966" s="6">
        <v>5</v>
      </c>
      <c r="T1966" t="s">
        <v>130</v>
      </c>
      <c r="U1966" t="s">
        <v>69</v>
      </c>
      <c r="V1966" t="s">
        <v>70</v>
      </c>
      <c r="W1966" t="s">
        <v>56</v>
      </c>
      <c r="X1966" s="6"/>
      <c r="Y1966" s="10" t="s">
        <v>57</v>
      </c>
      <c r="Z1966" s="10" t="s">
        <v>61</v>
      </c>
      <c r="AB1966" s="11">
        <v>9</v>
      </c>
      <c r="AJ1966" s="12">
        <f t="shared" si="152"/>
        <v>7.5</v>
      </c>
      <c r="AL1966" s="13">
        <f t="shared" si="153"/>
        <v>9</v>
      </c>
      <c r="AM1966" s="14">
        <v>1.9400000000000001E-2</v>
      </c>
      <c r="AN1966" s="14">
        <v>2.8527999999999998</v>
      </c>
      <c r="AO1966" s="13">
        <f t="shared" si="155"/>
        <v>6.0838220437352977</v>
      </c>
      <c r="AQ1966" s="12">
        <f t="shared" si="154"/>
        <v>0.22500000000000001</v>
      </c>
    </row>
    <row r="1967" spans="1:45" ht="12.75" customHeight="1" x14ac:dyDescent="0.2">
      <c r="A1967" s="6">
        <v>206</v>
      </c>
      <c r="B1967" s="6">
        <v>4</v>
      </c>
      <c r="C1967" s="7">
        <v>39876</v>
      </c>
      <c r="D1967" s="6" t="s">
        <v>151</v>
      </c>
      <c r="E1967" s="8" t="s">
        <v>325</v>
      </c>
      <c r="F1967" s="9" t="s">
        <v>326</v>
      </c>
      <c r="G1967" s="9" t="s">
        <v>47</v>
      </c>
      <c r="H1967" s="9" t="s">
        <v>155</v>
      </c>
      <c r="I1967" s="6" t="s">
        <v>100</v>
      </c>
      <c r="J1967" s="6">
        <v>2</v>
      </c>
      <c r="K1967" s="6">
        <v>5</v>
      </c>
      <c r="L1967" s="6" t="s">
        <v>50</v>
      </c>
      <c r="M1967" s="6" t="s">
        <v>210</v>
      </c>
      <c r="N1967" s="6"/>
      <c r="O1967" s="6"/>
      <c r="P1967" s="10">
        <v>12</v>
      </c>
      <c r="Q1967" s="10" t="str">
        <f t="shared" si="151"/>
        <v>10-15</v>
      </c>
      <c r="R1967" s="6" t="s">
        <v>102</v>
      </c>
      <c r="S1967" s="6">
        <v>1</v>
      </c>
      <c r="T1967" t="s">
        <v>139</v>
      </c>
      <c r="U1967" t="s">
        <v>54</v>
      </c>
      <c r="V1967" t="s">
        <v>63</v>
      </c>
      <c r="W1967" t="s">
        <v>56</v>
      </c>
      <c r="X1967" s="6"/>
      <c r="Y1967" s="6" t="s">
        <v>57</v>
      </c>
      <c r="Z1967" s="6" t="s">
        <v>58</v>
      </c>
      <c r="AC1967" s="11">
        <v>3</v>
      </c>
      <c r="AD1967" s="11">
        <v>1</v>
      </c>
      <c r="AJ1967" s="12">
        <f t="shared" si="152"/>
        <v>17.5</v>
      </c>
      <c r="AK1967">
        <f>AJ1967/1.15476</f>
        <v>15.154664172641935</v>
      </c>
      <c r="AL1967" s="13">
        <f t="shared" si="153"/>
        <v>4</v>
      </c>
      <c r="AM1967" s="14">
        <v>3.9E-2</v>
      </c>
      <c r="AN1967" s="14">
        <v>2.91</v>
      </c>
      <c r="AO1967" s="13">
        <f t="shared" si="155"/>
        <v>161.54939231171554</v>
      </c>
      <c r="AQ1967" s="12">
        <f t="shared" si="154"/>
        <v>0.1</v>
      </c>
    </row>
    <row r="1968" spans="1:45" ht="12.75" customHeight="1" x14ac:dyDescent="0.2">
      <c r="A1968" s="6">
        <v>206</v>
      </c>
      <c r="B1968" s="6">
        <v>4</v>
      </c>
      <c r="C1968" s="7">
        <v>39876</v>
      </c>
      <c r="D1968" s="6" t="s">
        <v>151</v>
      </c>
      <c r="E1968" s="8" t="s">
        <v>325</v>
      </c>
      <c r="F1968" s="9" t="s">
        <v>326</v>
      </c>
      <c r="G1968" s="9" t="s">
        <v>47</v>
      </c>
      <c r="H1968" s="9" t="s">
        <v>155</v>
      </c>
      <c r="I1968" s="6" t="s">
        <v>100</v>
      </c>
      <c r="J1968" s="6">
        <v>2</v>
      </c>
      <c r="K1968" s="6">
        <v>5</v>
      </c>
      <c r="L1968" s="6" t="s">
        <v>50</v>
      </c>
      <c r="M1968" s="6" t="s">
        <v>210</v>
      </c>
      <c r="N1968" s="6"/>
      <c r="O1968" s="6"/>
      <c r="P1968" s="10">
        <v>12</v>
      </c>
      <c r="Q1968" s="10" t="str">
        <f t="shared" si="151"/>
        <v>10-15</v>
      </c>
      <c r="R1968" s="6" t="s">
        <v>102</v>
      </c>
      <c r="S1968" s="6">
        <v>2</v>
      </c>
      <c r="T1968" t="s">
        <v>62</v>
      </c>
      <c r="U1968" t="s">
        <v>54</v>
      </c>
      <c r="V1968" t="s">
        <v>63</v>
      </c>
      <c r="W1968" t="s">
        <v>56</v>
      </c>
      <c r="X1968" s="6"/>
      <c r="Y1968" s="6" t="s">
        <v>57</v>
      </c>
      <c r="Z1968" s="6" t="s">
        <v>64</v>
      </c>
      <c r="AE1968" s="11">
        <v>1</v>
      </c>
      <c r="AJ1968" s="12">
        <f t="shared" si="152"/>
        <v>35</v>
      </c>
      <c r="AL1968" s="13">
        <f t="shared" si="153"/>
        <v>1</v>
      </c>
      <c r="AM1968" s="13">
        <v>1.32E-2</v>
      </c>
      <c r="AN1968" s="13">
        <v>3.4356</v>
      </c>
      <c r="AO1968" s="13">
        <f t="shared" si="155"/>
        <v>2663.0180148545774</v>
      </c>
      <c r="AQ1968" s="12">
        <f t="shared" si="154"/>
        <v>2.5000000000000001E-2</v>
      </c>
    </row>
    <row r="1969" spans="1:43" ht="12.75" customHeight="1" x14ac:dyDescent="0.2">
      <c r="A1969" s="6">
        <v>206</v>
      </c>
      <c r="B1969" s="6">
        <v>4</v>
      </c>
      <c r="C1969" s="7">
        <v>39876</v>
      </c>
      <c r="D1969" s="6" t="s">
        <v>151</v>
      </c>
      <c r="E1969" s="8" t="s">
        <v>325</v>
      </c>
      <c r="F1969" s="9" t="s">
        <v>326</v>
      </c>
      <c r="G1969" s="9" t="s">
        <v>47</v>
      </c>
      <c r="H1969" s="9" t="s">
        <v>155</v>
      </c>
      <c r="I1969" s="6" t="s">
        <v>100</v>
      </c>
      <c r="J1969" s="6">
        <v>2</v>
      </c>
      <c r="K1969" s="6">
        <v>5</v>
      </c>
      <c r="L1969" s="6" t="s">
        <v>50</v>
      </c>
      <c r="M1969" s="6" t="s">
        <v>210</v>
      </c>
      <c r="N1969" s="6"/>
      <c r="O1969" s="6"/>
      <c r="P1969" s="10">
        <v>12</v>
      </c>
      <c r="Q1969" s="10" t="str">
        <f t="shared" si="151"/>
        <v>10-15</v>
      </c>
      <c r="R1969" s="6" t="s">
        <v>102</v>
      </c>
      <c r="S1969" s="6">
        <v>3</v>
      </c>
      <c r="T1969" t="s">
        <v>140</v>
      </c>
      <c r="U1969" t="s">
        <v>66</v>
      </c>
      <c r="V1969" t="s">
        <v>119</v>
      </c>
      <c r="W1969" t="s">
        <v>56</v>
      </c>
      <c r="X1969" s="6"/>
      <c r="Y1969" s="6" t="s">
        <v>57</v>
      </c>
      <c r="Z1969" s="6" t="s">
        <v>61</v>
      </c>
      <c r="AD1969" s="11">
        <v>2</v>
      </c>
      <c r="AE1969" s="11">
        <v>4</v>
      </c>
      <c r="AJ1969" s="12">
        <f t="shared" si="152"/>
        <v>31.666666666666668</v>
      </c>
      <c r="AK1969" s="14">
        <f>AJ1969/1.03416</f>
        <v>30.620664758515769</v>
      </c>
      <c r="AL1969" s="13">
        <f t="shared" si="153"/>
        <v>6</v>
      </c>
      <c r="AM1969" s="14">
        <v>2.2499999999999999E-2</v>
      </c>
      <c r="AN1969" s="14">
        <v>3</v>
      </c>
      <c r="AO1969" s="13">
        <f t="shared" si="155"/>
        <v>714.47916666666663</v>
      </c>
      <c r="AQ1969" s="12">
        <f t="shared" si="154"/>
        <v>0.15</v>
      </c>
    </row>
    <row r="1970" spans="1:43" ht="12.75" customHeight="1" x14ac:dyDescent="0.2">
      <c r="A1970" s="6">
        <v>206</v>
      </c>
      <c r="B1970" s="6">
        <v>4</v>
      </c>
      <c r="C1970" s="7">
        <v>39876</v>
      </c>
      <c r="D1970" s="6" t="s">
        <v>151</v>
      </c>
      <c r="E1970" s="8" t="s">
        <v>325</v>
      </c>
      <c r="F1970" s="9" t="s">
        <v>326</v>
      </c>
      <c r="G1970" s="9" t="s">
        <v>47</v>
      </c>
      <c r="H1970" s="9" t="s">
        <v>155</v>
      </c>
      <c r="I1970" s="6" t="s">
        <v>100</v>
      </c>
      <c r="J1970" s="6">
        <v>2</v>
      </c>
      <c r="K1970" s="6">
        <v>5</v>
      </c>
      <c r="L1970" s="6" t="s">
        <v>50</v>
      </c>
      <c r="M1970" s="6" t="s">
        <v>210</v>
      </c>
      <c r="N1970" s="6"/>
      <c r="O1970" s="6"/>
      <c r="P1970" s="10">
        <v>12</v>
      </c>
      <c r="Q1970" s="10" t="str">
        <f t="shared" si="151"/>
        <v>10-15</v>
      </c>
      <c r="R1970" s="6" t="s">
        <v>102</v>
      </c>
      <c r="S1970" s="6">
        <v>4</v>
      </c>
      <c r="T1970" s="16" t="s">
        <v>71</v>
      </c>
      <c r="U1970" s="6" t="s">
        <v>72</v>
      </c>
      <c r="V1970" s="16" t="s">
        <v>73</v>
      </c>
      <c r="W1970" s="16" t="s">
        <v>56</v>
      </c>
      <c r="X1970" s="6"/>
      <c r="Y1970" s="6" t="s">
        <v>57</v>
      </c>
      <c r="Z1970" s="6" t="s">
        <v>61</v>
      </c>
      <c r="AA1970" s="11">
        <v>1</v>
      </c>
      <c r="AJ1970" s="12">
        <f t="shared" si="152"/>
        <v>2.5</v>
      </c>
      <c r="AL1970" s="13">
        <f t="shared" si="153"/>
        <v>1</v>
      </c>
      <c r="AM1970" s="14">
        <v>2.5100000000000001E-2</v>
      </c>
      <c r="AN1970" s="14">
        <v>3.0760000000000001</v>
      </c>
      <c r="AO1970" s="13">
        <f t="shared" si="155"/>
        <v>0.42047210410157781</v>
      </c>
      <c r="AQ1970" s="12">
        <f t="shared" si="154"/>
        <v>2.5000000000000001E-2</v>
      </c>
    </row>
    <row r="1971" spans="1:43" ht="12.75" customHeight="1" x14ac:dyDescent="0.2">
      <c r="A1971" s="6">
        <v>206</v>
      </c>
      <c r="B1971" s="6">
        <v>4</v>
      </c>
      <c r="C1971" s="7">
        <v>39876</v>
      </c>
      <c r="D1971" s="6" t="s">
        <v>151</v>
      </c>
      <c r="E1971" s="8" t="s">
        <v>325</v>
      </c>
      <c r="F1971" s="9" t="s">
        <v>326</v>
      </c>
      <c r="G1971" s="9" t="s">
        <v>47</v>
      </c>
      <c r="H1971" s="9" t="s">
        <v>155</v>
      </c>
      <c r="I1971" s="6" t="s">
        <v>100</v>
      </c>
      <c r="J1971" s="6">
        <v>2</v>
      </c>
      <c r="K1971" s="6">
        <v>5</v>
      </c>
      <c r="L1971" s="6" t="s">
        <v>50</v>
      </c>
      <c r="M1971" s="6" t="s">
        <v>210</v>
      </c>
      <c r="N1971" s="6"/>
      <c r="O1971" s="6"/>
      <c r="P1971" s="10">
        <v>12</v>
      </c>
      <c r="Q1971" s="10" t="str">
        <f t="shared" si="151"/>
        <v>10-15</v>
      </c>
      <c r="R1971" s="6" t="s">
        <v>102</v>
      </c>
      <c r="S1971" s="6">
        <v>5</v>
      </c>
      <c r="T1971" t="s">
        <v>53</v>
      </c>
      <c r="U1971" t="s">
        <v>54</v>
      </c>
      <c r="V1971" t="s">
        <v>55</v>
      </c>
      <c r="W1971" t="s">
        <v>56</v>
      </c>
      <c r="X1971" s="6"/>
      <c r="Y1971" s="6" t="s">
        <v>57</v>
      </c>
      <c r="Z1971" s="6" t="s">
        <v>58</v>
      </c>
      <c r="AC1971" s="11">
        <v>1</v>
      </c>
      <c r="AJ1971" s="12">
        <f t="shared" si="152"/>
        <v>15</v>
      </c>
      <c r="AL1971" s="13">
        <f t="shared" si="153"/>
        <v>1</v>
      </c>
      <c r="AM1971" s="14">
        <v>9.2999999999999992E-3</v>
      </c>
      <c r="AN1971" s="14">
        <v>3.07</v>
      </c>
      <c r="AO1971" s="13">
        <f t="shared" si="155"/>
        <v>37.938758397924737</v>
      </c>
      <c r="AQ1971" s="12">
        <f t="shared" si="154"/>
        <v>2.5000000000000001E-2</v>
      </c>
    </row>
    <row r="1972" spans="1:43" ht="12.75" customHeight="1" x14ac:dyDescent="0.2">
      <c r="A1972" s="6">
        <v>206</v>
      </c>
      <c r="B1972" s="6">
        <v>4</v>
      </c>
      <c r="C1972" s="7">
        <v>39876</v>
      </c>
      <c r="D1972" s="6" t="s">
        <v>151</v>
      </c>
      <c r="E1972" s="8" t="s">
        <v>325</v>
      </c>
      <c r="F1972" s="9" t="s">
        <v>326</v>
      </c>
      <c r="G1972" s="9" t="s">
        <v>47</v>
      </c>
      <c r="H1972" s="9" t="s">
        <v>155</v>
      </c>
      <c r="I1972" s="6" t="s">
        <v>100</v>
      </c>
      <c r="J1972" s="6">
        <v>2</v>
      </c>
      <c r="K1972" s="6">
        <v>5</v>
      </c>
      <c r="L1972" s="6" t="s">
        <v>50</v>
      </c>
      <c r="M1972" s="6" t="s">
        <v>210</v>
      </c>
      <c r="N1972" s="6"/>
      <c r="O1972" s="6"/>
      <c r="P1972" s="10">
        <v>12</v>
      </c>
      <c r="Q1972" s="10" t="str">
        <f t="shared" si="151"/>
        <v>10-15</v>
      </c>
      <c r="R1972" s="6" t="s">
        <v>102</v>
      </c>
      <c r="S1972" s="6">
        <v>6</v>
      </c>
      <c r="T1972" t="s">
        <v>130</v>
      </c>
      <c r="U1972" t="s">
        <v>69</v>
      </c>
      <c r="V1972" t="s">
        <v>70</v>
      </c>
      <c r="W1972" t="s">
        <v>56</v>
      </c>
      <c r="X1972" s="6"/>
      <c r="Y1972" s="10" t="s">
        <v>57</v>
      </c>
      <c r="Z1972" s="10" t="s">
        <v>61</v>
      </c>
      <c r="AB1972" s="11">
        <v>4</v>
      </c>
      <c r="AJ1972" s="12">
        <f t="shared" si="152"/>
        <v>7.5</v>
      </c>
      <c r="AL1972" s="13">
        <f t="shared" si="153"/>
        <v>4</v>
      </c>
      <c r="AM1972" s="14">
        <v>1.9400000000000001E-2</v>
      </c>
      <c r="AN1972" s="14">
        <v>2.8527999999999998</v>
      </c>
      <c r="AO1972" s="13">
        <f t="shared" si="155"/>
        <v>6.0838220437352977</v>
      </c>
      <c r="AQ1972" s="12">
        <f t="shared" si="154"/>
        <v>0.1</v>
      </c>
    </row>
    <row r="1973" spans="1:43" ht="12.75" customHeight="1" x14ac:dyDescent="0.2">
      <c r="A1973" s="6">
        <v>206</v>
      </c>
      <c r="B1973" s="6">
        <v>4</v>
      </c>
      <c r="C1973" s="7">
        <v>39876</v>
      </c>
      <c r="D1973" s="6" t="s">
        <v>151</v>
      </c>
      <c r="E1973" s="8" t="s">
        <v>325</v>
      </c>
      <c r="F1973" s="9" t="s">
        <v>326</v>
      </c>
      <c r="G1973" s="9" t="s">
        <v>47</v>
      </c>
      <c r="H1973" s="9" t="s">
        <v>155</v>
      </c>
      <c r="I1973" s="6" t="s">
        <v>100</v>
      </c>
      <c r="J1973" s="6">
        <v>2</v>
      </c>
      <c r="K1973" s="6">
        <v>5</v>
      </c>
      <c r="L1973" s="6" t="s">
        <v>50</v>
      </c>
      <c r="M1973" s="6" t="s">
        <v>210</v>
      </c>
      <c r="N1973" s="6"/>
      <c r="O1973" s="6"/>
      <c r="P1973" s="10">
        <v>12</v>
      </c>
      <c r="Q1973" s="10" t="str">
        <f t="shared" si="151"/>
        <v>10-15</v>
      </c>
      <c r="R1973" s="6" t="s">
        <v>102</v>
      </c>
      <c r="S1973" s="6">
        <v>7</v>
      </c>
      <c r="T1973" t="s">
        <v>330</v>
      </c>
      <c r="U1973" s="20" t="s">
        <v>54</v>
      </c>
      <c r="V1973" t="s">
        <v>331</v>
      </c>
      <c r="W1973" t="s">
        <v>332</v>
      </c>
      <c r="X1973" s="6"/>
      <c r="Y1973" s="6" t="s">
        <v>57</v>
      </c>
      <c r="Z1973" s="6" t="s">
        <v>58</v>
      </c>
      <c r="AF1973" s="11">
        <v>1</v>
      </c>
      <c r="AJ1973" s="12">
        <f t="shared" si="152"/>
        <v>45</v>
      </c>
      <c r="AL1973" s="13">
        <f t="shared" si="153"/>
        <v>1</v>
      </c>
      <c r="AM1973" s="14">
        <v>7.4999999999999997E-3</v>
      </c>
      <c r="AN1973" s="14">
        <v>3</v>
      </c>
      <c r="AO1973" s="13">
        <f t="shared" si="155"/>
        <v>683.4375</v>
      </c>
      <c r="AQ1973" s="12">
        <f t="shared" si="154"/>
        <v>2.5000000000000001E-2</v>
      </c>
    </row>
    <row r="1974" spans="1:43" ht="12.75" customHeight="1" x14ac:dyDescent="0.2">
      <c r="U1974" s="6"/>
      <c r="AM1974" s="14"/>
      <c r="AN197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2023-07-27T19:52:42Z</dcterms:created>
  <dcterms:modified xsi:type="dcterms:W3CDTF">2023-07-27T19:53:02Z</dcterms:modified>
</cp:coreProperties>
</file>