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8AF9301-9C27-4A80-BFB2-F5CA3B41F63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eafood" sheetId="1" r:id="rId1"/>
    <sheet name="all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1" i="1"/>
  <c r="C26" i="1"/>
  <c r="C21" i="1"/>
  <c r="C16" i="1"/>
  <c r="C11" i="1"/>
  <c r="E10" i="1"/>
  <c r="D36" i="1"/>
  <c r="D35" i="1"/>
  <c r="D34" i="1"/>
  <c r="D33" i="1"/>
  <c r="D31" i="1"/>
  <c r="D30" i="1"/>
  <c r="D29" i="1"/>
  <c r="D28" i="1"/>
  <c r="D25" i="1"/>
  <c r="D26" i="1" s="1"/>
  <c r="D24" i="1"/>
  <c r="D23" i="1"/>
  <c r="D20" i="1"/>
  <c r="D21" i="1" s="1"/>
  <c r="D19" i="1"/>
  <c r="D18" i="1"/>
  <c r="D15" i="1"/>
  <c r="D14" i="1"/>
  <c r="D13" i="1"/>
  <c r="D16" i="1" s="1"/>
  <c r="D11" i="1"/>
  <c r="D10" i="1"/>
  <c r="D9" i="1"/>
  <c r="D8" i="1"/>
  <c r="D6" i="1"/>
  <c r="C6" i="1"/>
  <c r="E5" i="1"/>
  <c r="C5" i="1"/>
  <c r="D5" i="1"/>
  <c r="E4" i="1"/>
  <c r="C4" i="1"/>
  <c r="D4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<sst xmlns="http://schemas.openxmlformats.org/spreadsheetml/2006/main" count="252" uniqueCount="62">
  <si>
    <t>Protein</t>
  </si>
  <si>
    <t>Calcium</t>
  </si>
  <si>
    <t>Iron</t>
  </si>
  <si>
    <t>Zinc</t>
  </si>
  <si>
    <t>Vitamin-A</t>
  </si>
  <si>
    <t>Omega-3</t>
  </si>
  <si>
    <t>Magnesium</t>
  </si>
  <si>
    <t>Source of variation</t>
  </si>
  <si>
    <t>Sum of squares</t>
  </si>
  <si>
    <t>Degrees of Freedom</t>
  </si>
  <si>
    <t>Mean squares</t>
  </si>
  <si>
    <t>F-statistics</t>
  </si>
  <si>
    <t>P value</t>
  </si>
  <si>
    <t>Region</t>
  </si>
  <si>
    <t>Total</t>
  </si>
  <si>
    <t>Error (Within)</t>
  </si>
  <si>
    <t>Blocks</t>
  </si>
  <si>
    <t>(Intercept)</t>
  </si>
  <si>
    <t>Southeast</t>
  </si>
  <si>
    <t>Northeast</t>
  </si>
  <si>
    <t>North</t>
  </si>
  <si>
    <t>Parameter</t>
  </si>
  <si>
    <t>[[1]]</t>
  </si>
  <si>
    <t>---</t>
  </si>
  <si>
    <t>[[2]]</t>
  </si>
  <si>
    <t>[[3]]</t>
  </si>
  <si>
    <t>[[4]]</t>
  </si>
  <si>
    <t>[[5]]</t>
  </si>
  <si>
    <t>[[6]]</t>
  </si>
  <si>
    <t>[[7]]</t>
  </si>
  <si>
    <t>Error:</t>
  </si>
  <si>
    <t>COD_FAMILY</t>
  </si>
  <si>
    <t>Df</t>
  </si>
  <si>
    <t>Sum</t>
  </si>
  <si>
    <t>Sq</t>
  </si>
  <si>
    <t>Mean</t>
  </si>
  <si>
    <t>F</t>
  </si>
  <si>
    <t>value</t>
  </si>
  <si>
    <t>Pr(&gt;F)</t>
  </si>
  <si>
    <t>region</t>
  </si>
  <si>
    <t>*</t>
  </si>
  <si>
    <t>Residuals</t>
  </si>
  <si>
    <t>Signif.</t>
  </si>
  <si>
    <t>codes:</t>
  </si>
  <si>
    <t>‘***’</t>
  </si>
  <si>
    <t>‘**’</t>
  </si>
  <si>
    <t>‘*’</t>
  </si>
  <si>
    <t>‘.’</t>
  </si>
  <si>
    <t>‘</t>
  </si>
  <si>
    <t>’</t>
  </si>
  <si>
    <t>Within</t>
  </si>
  <si>
    <t>.</t>
  </si>
  <si>
    <t>[,1]</t>
  </si>
  <si>
    <t>[,2]</t>
  </si>
  <si>
    <t>[,3]</t>
  </si>
  <si>
    <t>[,4]</t>
  </si>
  <si>
    <t>[,5]</t>
  </si>
  <si>
    <t>[,6]</t>
  </si>
  <si>
    <t>[,7]</t>
  </si>
  <si>
    <t>COD_FAMILY.regionSoutheast</t>
  </si>
  <si>
    <t>COD_FAMILY.regionNortheast</t>
  </si>
  <si>
    <t>COD_FAMILY.regionNorth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</si>
</sst>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Lucida Console"/>
      <family val="3"/>
    </font>
    <font>
      <sz val="11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C282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1" fontId="2" fillId="0" borderId="0" xfId="0" applyNumberFormat="1" applyFont="1"/>
    <xf numFmtId="0" fontId="1" fillId="0" borderId="0" xfId="0" applyFont="1" applyFill="1" applyAlignment="1">
      <alignment vertical="center"/>
    </xf>
    <xf numFmtId="0" fontId="2" fillId="0" borderId="0" xfId="0" applyFont="1" applyFill="1"/>
    <xf numFmtId="0" fontId="3" fillId="0" borderId="1" xfId="0" applyFont="1" applyBorder="1"/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2" fontId="3" fillId="0" borderId="1" xfId="0" applyNumberFormat="1" applyFont="1" applyBorder="1"/>
    <xf numFmtId="2" fontId="2" fillId="0" borderId="1" xfId="0" applyNumberFormat="1" applyFont="1" applyFill="1" applyBorder="1"/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"/>
  <sheetViews>
    <sheetView tabSelected="1" topLeftCell="A22" workbookViewId="0">
      <selection activeCell="B56" sqref="B56"/>
    </sheetView>
  </sheetViews>
  <sheetFormatPr defaultRowHeight="15" x14ac:dyDescent="0.25"/>
  <cols>
    <col min="1" max="1" width="31.42578125" style="2" bestFit="1" customWidth="1"/>
    <col min="2" max="2" width="17.85546875" style="2" bestFit="1" customWidth="1"/>
    <col min="3" max="3" width="14.85546875" style="2" bestFit="1" customWidth="1"/>
    <col min="4" max="4" width="19.5703125" style="2" bestFit="1" customWidth="1"/>
    <col min="5" max="5" width="13.7109375" style="2" bestFit="1" customWidth="1"/>
    <col min="6" max="6" width="10.7109375" style="2" bestFit="1" customWidth="1"/>
    <col min="7" max="7" width="10.5703125" style="2" bestFit="1" customWidth="1"/>
    <col min="8" max="16384" width="9.140625" style="2"/>
  </cols>
  <sheetData>
    <row r="1" spans="1:23" ht="15.75" x14ac:dyDescent="0.25">
      <c r="A1" s="6"/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J1" s="1" t="s">
        <v>22</v>
      </c>
    </row>
    <row r="2" spans="1:23" ht="15.75" x14ac:dyDescent="0.25">
      <c r="A2" s="6" t="s">
        <v>0</v>
      </c>
      <c r="B2" s="6"/>
      <c r="C2" s="6"/>
      <c r="D2" s="6"/>
      <c r="E2" s="6"/>
      <c r="F2" s="6"/>
      <c r="G2" s="6"/>
      <c r="J2" s="13"/>
    </row>
    <row r="3" spans="1:23" ht="15.75" x14ac:dyDescent="0.25">
      <c r="A3" s="6"/>
      <c r="B3" s="7" t="s">
        <v>13</v>
      </c>
      <c r="C3" s="8">
        <f>155</f>
        <v>155</v>
      </c>
      <c r="D3" s="9">
        <f>3</f>
        <v>3</v>
      </c>
      <c r="E3" s="9">
        <f>51.55</f>
        <v>51.55</v>
      </c>
      <c r="F3" s="9">
        <f>1.259</f>
        <v>1.2589999999999999</v>
      </c>
      <c r="G3" s="9">
        <f>0.287</f>
        <v>0.28699999999999998</v>
      </c>
      <c r="J3" s="1" t="s">
        <v>30</v>
      </c>
      <c r="K3" s="2" t="s">
        <v>31</v>
      </c>
    </row>
    <row r="4" spans="1:23" ht="15.75" x14ac:dyDescent="0.25">
      <c r="A4" s="6"/>
      <c r="B4" s="6" t="s">
        <v>16</v>
      </c>
      <c r="C4" s="9">
        <f>61447</f>
        <v>61447</v>
      </c>
      <c r="D4" s="8">
        <f>1501</f>
        <v>1501</v>
      </c>
      <c r="E4" s="9">
        <f>40.94</f>
        <v>40.94</v>
      </c>
      <c r="F4" s="9"/>
      <c r="G4" s="9"/>
      <c r="I4" s="3"/>
      <c r="J4" s="1"/>
      <c r="K4" s="2" t="s">
        <v>32</v>
      </c>
      <c r="L4" s="2" t="s">
        <v>33</v>
      </c>
      <c r="M4" s="2" t="s">
        <v>34</v>
      </c>
      <c r="N4" s="2" t="s">
        <v>35</v>
      </c>
      <c r="O4" s="2" t="s">
        <v>34</v>
      </c>
      <c r="P4" s="2" t="s">
        <v>36</v>
      </c>
      <c r="Q4" s="2" t="s">
        <v>37</v>
      </c>
      <c r="R4" s="2" t="s">
        <v>38</v>
      </c>
    </row>
    <row r="5" spans="1:23" ht="15.75" x14ac:dyDescent="0.25">
      <c r="A5" s="6"/>
      <c r="B5" s="6" t="s">
        <v>15</v>
      </c>
      <c r="C5" s="8">
        <f>10909</f>
        <v>10909</v>
      </c>
      <c r="D5" s="9">
        <f>1000</f>
        <v>1000</v>
      </c>
      <c r="E5" s="9">
        <f>10.01</f>
        <v>10.01</v>
      </c>
      <c r="F5" s="9"/>
      <c r="G5" s="9"/>
      <c r="I5" s="3"/>
      <c r="J5" s="1" t="s">
        <v>39</v>
      </c>
      <c r="K5" s="2">
        <v>3</v>
      </c>
      <c r="L5" s="2">
        <v>12719</v>
      </c>
      <c r="M5" s="2">
        <v>4240</v>
      </c>
      <c r="N5" s="2">
        <v>2.9140000000000001</v>
      </c>
      <c r="O5" s="2">
        <v>3.39E-2</v>
      </c>
      <c r="P5" s="2" t="s">
        <v>40</v>
      </c>
    </row>
    <row r="6" spans="1:23" ht="15.75" x14ac:dyDescent="0.25">
      <c r="A6" s="6"/>
      <c r="B6" s="6" t="s">
        <v>14</v>
      </c>
      <c r="C6" s="8">
        <f>SUM(C3:C5)</f>
        <v>72511</v>
      </c>
      <c r="D6" s="8">
        <f>SUM(D3:D5)</f>
        <v>2504</v>
      </c>
      <c r="E6" s="9"/>
      <c r="F6" s="9"/>
      <c r="G6" s="9"/>
      <c r="J6" s="1" t="s">
        <v>41</v>
      </c>
      <c r="K6" s="2">
        <v>534</v>
      </c>
      <c r="L6" s="2">
        <v>776888</v>
      </c>
      <c r="M6" s="2">
        <v>1455</v>
      </c>
    </row>
    <row r="7" spans="1:23" ht="15.75" x14ac:dyDescent="0.25">
      <c r="A7" s="6" t="s">
        <v>1</v>
      </c>
      <c r="B7" s="6"/>
      <c r="C7" s="8"/>
      <c r="D7" s="9"/>
      <c r="E7" s="9"/>
      <c r="F7" s="9"/>
      <c r="G7" s="9"/>
      <c r="J7" s="1" t="s">
        <v>23</v>
      </c>
    </row>
    <row r="8" spans="1:23" ht="15.75" x14ac:dyDescent="0.25">
      <c r="A8" s="6"/>
      <c r="B8" s="7" t="s">
        <v>13</v>
      </c>
      <c r="C8" s="8">
        <v>1960.99</v>
      </c>
      <c r="D8" s="9">
        <f>3</f>
        <v>3</v>
      </c>
      <c r="E8" s="8">
        <v>65366</v>
      </c>
      <c r="F8" s="8">
        <v>13.47</v>
      </c>
      <c r="G8" s="8">
        <v>1.13E-8</v>
      </c>
      <c r="J8" s="1" t="s">
        <v>42</v>
      </c>
      <c r="K8" s="2" t="s">
        <v>43</v>
      </c>
      <c r="L8" s="2">
        <v>0</v>
      </c>
      <c r="M8" s="2" t="s">
        <v>44</v>
      </c>
      <c r="N8" s="2">
        <v>1E-3</v>
      </c>
      <c r="O8" s="2" t="s">
        <v>45</v>
      </c>
      <c r="P8" s="2">
        <v>0.01</v>
      </c>
      <c r="Q8" s="2" t="s">
        <v>46</v>
      </c>
      <c r="R8" s="2">
        <v>0.05</v>
      </c>
      <c r="S8" s="2" t="s">
        <v>47</v>
      </c>
      <c r="T8" s="2">
        <v>0.1</v>
      </c>
      <c r="U8" s="2" t="s">
        <v>48</v>
      </c>
      <c r="V8" s="2" t="s">
        <v>49</v>
      </c>
      <c r="W8" s="2">
        <v>1</v>
      </c>
    </row>
    <row r="9" spans="1:23" ht="15.75" x14ac:dyDescent="0.25">
      <c r="A9" s="6"/>
      <c r="B9" s="6" t="s">
        <v>16</v>
      </c>
      <c r="C9" s="8">
        <v>72854.429999999993</v>
      </c>
      <c r="D9" s="8">
        <f>1501</f>
        <v>1501</v>
      </c>
      <c r="E9" s="8">
        <v>4854</v>
      </c>
      <c r="F9" s="9"/>
      <c r="G9" s="9"/>
      <c r="I9" s="3"/>
      <c r="J9" s="13"/>
    </row>
    <row r="10" spans="1:23" ht="15.75" x14ac:dyDescent="0.25">
      <c r="A10" s="6"/>
      <c r="B10" s="6" t="s">
        <v>15</v>
      </c>
      <c r="C10" s="8">
        <v>147108</v>
      </c>
      <c r="D10" s="9">
        <f>1000</f>
        <v>1000</v>
      </c>
      <c r="E10" s="9">
        <f>1471</f>
        <v>1471</v>
      </c>
      <c r="F10" s="9"/>
      <c r="G10" s="9"/>
      <c r="I10" s="3"/>
      <c r="J10" s="1" t="s">
        <v>30</v>
      </c>
      <c r="K10" s="2" t="s">
        <v>50</v>
      </c>
    </row>
    <row r="11" spans="1:23" ht="15.75" x14ac:dyDescent="0.25">
      <c r="A11" s="6"/>
      <c r="B11" s="6" t="s">
        <v>14</v>
      </c>
      <c r="C11" s="8">
        <f>SUM(C8:C10)</f>
        <v>221923.41999999998</v>
      </c>
      <c r="D11" s="8">
        <f>SUM(D8:D10)</f>
        <v>2504</v>
      </c>
      <c r="E11" s="9"/>
      <c r="F11" s="9"/>
      <c r="G11" s="9"/>
      <c r="J11" s="1"/>
      <c r="K11" s="2" t="s">
        <v>32</v>
      </c>
      <c r="L11" s="2" t="s">
        <v>33</v>
      </c>
      <c r="M11" s="2" t="s">
        <v>34</v>
      </c>
      <c r="N11" s="2" t="s">
        <v>35</v>
      </c>
      <c r="O11" s="2" t="s">
        <v>34</v>
      </c>
      <c r="P11" s="2" t="s">
        <v>36</v>
      </c>
      <c r="Q11" s="2" t="s">
        <v>37</v>
      </c>
      <c r="R11" s="2" t="s">
        <v>38</v>
      </c>
    </row>
    <row r="12" spans="1:23" ht="15.75" x14ac:dyDescent="0.25">
      <c r="A12" s="6" t="s">
        <v>2</v>
      </c>
      <c r="B12" s="6"/>
      <c r="C12" s="8"/>
      <c r="D12" s="9"/>
      <c r="E12" s="9"/>
      <c r="F12" s="9"/>
      <c r="G12" s="9"/>
      <c r="J12" s="1" t="s">
        <v>41</v>
      </c>
      <c r="K12" s="2">
        <v>288</v>
      </c>
      <c r="L12" s="2">
        <v>67953</v>
      </c>
      <c r="M12" s="2">
        <v>235.9</v>
      </c>
    </row>
    <row r="13" spans="1:23" ht="15.75" x14ac:dyDescent="0.25">
      <c r="A13" s="6"/>
      <c r="B13" s="7" t="s">
        <v>13</v>
      </c>
      <c r="C13" s="8">
        <v>1.1000000000000001</v>
      </c>
      <c r="D13" s="9">
        <f>3</f>
        <v>3</v>
      </c>
      <c r="E13" s="8">
        <v>0.35720000000000002</v>
      </c>
      <c r="F13" s="8">
        <v>0.28100000000000003</v>
      </c>
      <c r="G13" s="8">
        <v>0.83899999999999997</v>
      </c>
      <c r="J13" s="13"/>
    </row>
    <row r="14" spans="1:23" ht="15.75" x14ac:dyDescent="0.25">
      <c r="A14" s="6"/>
      <c r="B14" s="6" t="s">
        <v>16</v>
      </c>
      <c r="C14" s="8">
        <v>1907.6</v>
      </c>
      <c r="D14" s="8">
        <f>1501</f>
        <v>1501</v>
      </c>
      <c r="E14" s="8">
        <v>1.2708999999999999</v>
      </c>
      <c r="F14" s="9"/>
      <c r="G14" s="9"/>
      <c r="I14" s="3"/>
      <c r="J14" s="1" t="s">
        <v>24</v>
      </c>
    </row>
    <row r="15" spans="1:23" ht="15.75" x14ac:dyDescent="0.25">
      <c r="A15" s="6"/>
      <c r="B15" s="6" t="s">
        <v>15</v>
      </c>
      <c r="C15" s="8">
        <v>439.6</v>
      </c>
      <c r="D15" s="9">
        <f>1000</f>
        <v>1000</v>
      </c>
      <c r="E15" s="8">
        <v>0.43959999999999999</v>
      </c>
      <c r="F15" s="9"/>
      <c r="G15" s="9"/>
      <c r="I15" s="3"/>
      <c r="J15" s="13"/>
    </row>
    <row r="16" spans="1:23" ht="15.75" x14ac:dyDescent="0.25">
      <c r="A16" s="6"/>
      <c r="B16" s="6" t="s">
        <v>14</v>
      </c>
      <c r="C16" s="8">
        <f>SUM(C13:C15)</f>
        <v>2348.2999999999997</v>
      </c>
      <c r="D16" s="8">
        <f>SUM(D13:D15)</f>
        <v>2504</v>
      </c>
      <c r="E16" s="9"/>
      <c r="F16" s="9"/>
      <c r="G16" s="9"/>
      <c r="J16" s="1" t="s">
        <v>30</v>
      </c>
      <c r="K16" s="2" t="s">
        <v>31</v>
      </c>
    </row>
    <row r="17" spans="1:23" ht="15.75" x14ac:dyDescent="0.25">
      <c r="A17" s="6" t="s">
        <v>3</v>
      </c>
      <c r="B17" s="6"/>
      <c r="C17" s="8"/>
      <c r="D17" s="9"/>
      <c r="E17" s="9"/>
      <c r="F17" s="9"/>
      <c r="G17" s="9"/>
      <c r="J17" s="1"/>
      <c r="K17" s="2" t="s">
        <v>32</v>
      </c>
      <c r="L17" s="2" t="s">
        <v>33</v>
      </c>
      <c r="M17" s="2" t="s">
        <v>34</v>
      </c>
      <c r="N17" s="2" t="s">
        <v>35</v>
      </c>
      <c r="O17" s="2" t="s">
        <v>34</v>
      </c>
      <c r="P17" s="2" t="s">
        <v>36</v>
      </c>
      <c r="Q17" s="2" t="s">
        <v>37</v>
      </c>
      <c r="R17" s="2" t="s">
        <v>38</v>
      </c>
    </row>
    <row r="18" spans="1:23" ht="15.75" x14ac:dyDescent="0.25">
      <c r="A18" s="6"/>
      <c r="B18" s="7" t="s">
        <v>13</v>
      </c>
      <c r="C18" s="8">
        <v>0.43</v>
      </c>
      <c r="D18" s="9">
        <f>3</f>
        <v>3</v>
      </c>
      <c r="E18" s="8">
        <v>0.14280000000000001</v>
      </c>
      <c r="F18" s="8">
        <v>1.32</v>
      </c>
      <c r="G18" s="8">
        <v>0.26600000000000001</v>
      </c>
      <c r="J18" s="1" t="s">
        <v>39</v>
      </c>
      <c r="K18" s="2">
        <v>3</v>
      </c>
      <c r="L18" s="2">
        <v>300314</v>
      </c>
      <c r="M18" s="2">
        <v>100105</v>
      </c>
      <c r="N18" s="2">
        <v>0.78900000000000003</v>
      </c>
      <c r="O18" s="2">
        <v>0.5</v>
      </c>
    </row>
    <row r="19" spans="1:23" ht="15.75" x14ac:dyDescent="0.25">
      <c r="A19" s="6"/>
      <c r="B19" s="6" t="s">
        <v>16</v>
      </c>
      <c r="C19" s="8">
        <v>162.44999999999999</v>
      </c>
      <c r="D19" s="8">
        <f>1501</f>
        <v>1501</v>
      </c>
      <c r="E19" s="8">
        <v>0.1082</v>
      </c>
      <c r="F19" s="9"/>
      <c r="G19" s="9"/>
      <c r="I19" s="3"/>
      <c r="J19" s="1" t="s">
        <v>41</v>
      </c>
      <c r="K19" s="2">
        <v>534</v>
      </c>
      <c r="L19" s="2">
        <v>67764034</v>
      </c>
      <c r="M19" s="2">
        <v>126899</v>
      </c>
    </row>
    <row r="20" spans="1:23" ht="15.75" x14ac:dyDescent="0.25">
      <c r="A20" s="6"/>
      <c r="B20" s="6" t="s">
        <v>15</v>
      </c>
      <c r="C20" s="8">
        <v>146.19999999999999</v>
      </c>
      <c r="D20" s="9">
        <f>1000</f>
        <v>1000</v>
      </c>
      <c r="E20" s="8">
        <v>0.1462</v>
      </c>
      <c r="F20" s="9"/>
      <c r="G20" s="9"/>
      <c r="I20" s="3"/>
      <c r="J20" s="13"/>
    </row>
    <row r="21" spans="1:23" ht="15.75" x14ac:dyDescent="0.25">
      <c r="A21" s="6"/>
      <c r="B21" s="6" t="s">
        <v>14</v>
      </c>
      <c r="C21" s="8">
        <f>SUM(C18:C20)</f>
        <v>309.08</v>
      </c>
      <c r="D21" s="8">
        <f>SUM(D18:D20)</f>
        <v>2504</v>
      </c>
      <c r="E21" s="9"/>
      <c r="F21" s="9"/>
      <c r="G21" s="9"/>
      <c r="J21" s="1" t="s">
        <v>30</v>
      </c>
      <c r="K21" s="2" t="s">
        <v>50</v>
      </c>
    </row>
    <row r="22" spans="1:23" ht="15.75" x14ac:dyDescent="0.25">
      <c r="A22" s="6" t="s">
        <v>4</v>
      </c>
      <c r="B22" s="6"/>
      <c r="C22" s="8"/>
      <c r="D22" s="9"/>
      <c r="E22" s="9"/>
      <c r="F22" s="9"/>
      <c r="G22" s="9"/>
      <c r="J22" s="1"/>
      <c r="K22" s="2" t="s">
        <v>32</v>
      </c>
      <c r="L22" s="2" t="s">
        <v>33</v>
      </c>
      <c r="M22" s="2" t="s">
        <v>34</v>
      </c>
      <c r="N22" s="2" t="s">
        <v>35</v>
      </c>
      <c r="O22" s="2" t="s">
        <v>34</v>
      </c>
      <c r="P22" s="2" t="s">
        <v>36</v>
      </c>
      <c r="Q22" s="2" t="s">
        <v>37</v>
      </c>
      <c r="R22" s="2" t="s">
        <v>38</v>
      </c>
    </row>
    <row r="23" spans="1:23" ht="15.75" x14ac:dyDescent="0.25">
      <c r="A23" s="6"/>
      <c r="B23" s="7" t="s">
        <v>13</v>
      </c>
      <c r="C23" s="8">
        <v>1134</v>
      </c>
      <c r="D23" s="9">
        <f>3</f>
        <v>3</v>
      </c>
      <c r="E23" s="8">
        <v>378</v>
      </c>
      <c r="F23" s="8">
        <v>6.5940000000000003</v>
      </c>
      <c r="G23" s="8">
        <v>2.0000000000000001E-4</v>
      </c>
      <c r="J23" s="1" t="s">
        <v>41</v>
      </c>
      <c r="K23" s="2">
        <v>291</v>
      </c>
      <c r="L23" s="2">
        <v>7712849</v>
      </c>
      <c r="M23" s="2">
        <v>26505</v>
      </c>
    </row>
    <row r="24" spans="1:23" ht="15.75" x14ac:dyDescent="0.25">
      <c r="A24" s="6"/>
      <c r="B24" s="6" t="s">
        <v>16</v>
      </c>
      <c r="C24" s="8">
        <v>86040</v>
      </c>
      <c r="D24" s="8">
        <f>1501</f>
        <v>1501</v>
      </c>
      <c r="E24" s="8">
        <v>57.3</v>
      </c>
      <c r="F24" s="9"/>
      <c r="G24" s="9"/>
      <c r="J24" s="13"/>
    </row>
    <row r="25" spans="1:23" ht="15.75" x14ac:dyDescent="0.25">
      <c r="A25" s="6"/>
      <c r="B25" s="6" t="s">
        <v>15</v>
      </c>
      <c r="C25" s="8">
        <v>14828</v>
      </c>
      <c r="D25" s="9">
        <f>1000</f>
        <v>1000</v>
      </c>
      <c r="E25" s="8">
        <v>14.83</v>
      </c>
      <c r="F25" s="9"/>
      <c r="G25" s="9"/>
      <c r="J25" s="1" t="s">
        <v>25</v>
      </c>
    </row>
    <row r="26" spans="1:23" ht="15.75" x14ac:dyDescent="0.25">
      <c r="A26" s="6"/>
      <c r="B26" s="6" t="s">
        <v>14</v>
      </c>
      <c r="C26" s="8">
        <f>SUM(C23:C25)</f>
        <v>102002</v>
      </c>
      <c r="D26" s="8">
        <f>SUM(D23:D25)</f>
        <v>2504</v>
      </c>
      <c r="E26" s="9"/>
      <c r="F26" s="9"/>
      <c r="G26" s="9"/>
      <c r="J26" s="13"/>
    </row>
    <row r="27" spans="1:23" ht="15.75" x14ac:dyDescent="0.25">
      <c r="A27" s="6" t="s">
        <v>5</v>
      </c>
      <c r="B27" s="6"/>
      <c r="C27" s="8"/>
      <c r="D27" s="9"/>
      <c r="E27" s="9"/>
      <c r="F27" s="9"/>
      <c r="G27" s="9"/>
      <c r="J27" s="1" t="s">
        <v>30</v>
      </c>
      <c r="K27" s="2" t="s">
        <v>31</v>
      </c>
    </row>
    <row r="28" spans="1:23" ht="15.75" x14ac:dyDescent="0.25">
      <c r="A28" s="6"/>
      <c r="B28" s="7" t="s">
        <v>13</v>
      </c>
      <c r="C28" s="8">
        <v>0.25</v>
      </c>
      <c r="D28" s="9">
        <f>3</f>
        <v>3</v>
      </c>
      <c r="E28" s="8">
        <v>8.3500000000000005E-2</v>
      </c>
      <c r="F28" s="8">
        <v>3.89</v>
      </c>
      <c r="G28" s="8">
        <v>8.7600000000000004E-3</v>
      </c>
      <c r="J28" s="1"/>
      <c r="K28" s="2" t="s">
        <v>32</v>
      </c>
      <c r="L28" s="2" t="s">
        <v>33</v>
      </c>
      <c r="M28" s="2" t="s">
        <v>34</v>
      </c>
      <c r="N28" s="2" t="s">
        <v>35</v>
      </c>
      <c r="O28" s="2" t="s">
        <v>34</v>
      </c>
      <c r="P28" s="2" t="s">
        <v>36</v>
      </c>
      <c r="Q28" s="2" t="s">
        <v>37</v>
      </c>
      <c r="R28" s="2" t="s">
        <v>38</v>
      </c>
    </row>
    <row r="29" spans="1:23" ht="15.75" x14ac:dyDescent="0.25">
      <c r="A29" s="6"/>
      <c r="B29" s="6" t="s">
        <v>16</v>
      </c>
      <c r="C29" s="8">
        <v>32.22</v>
      </c>
      <c r="D29" s="8">
        <f>1501</f>
        <v>1501</v>
      </c>
      <c r="E29" s="8">
        <v>2.146E-2</v>
      </c>
      <c r="F29" s="9"/>
      <c r="G29" s="9"/>
      <c r="J29" s="1" t="s">
        <v>39</v>
      </c>
      <c r="K29" s="2">
        <v>3</v>
      </c>
      <c r="L29" s="2">
        <v>282</v>
      </c>
      <c r="M29" s="2">
        <v>93.96</v>
      </c>
      <c r="N29" s="2">
        <v>2.2930000000000001</v>
      </c>
      <c r="O29" s="2">
        <v>7.7200000000000005E-2</v>
      </c>
      <c r="P29" s="2" t="s">
        <v>51</v>
      </c>
    </row>
    <row r="30" spans="1:23" ht="15.75" x14ac:dyDescent="0.25">
      <c r="A30" s="6"/>
      <c r="B30" s="6" t="s">
        <v>15</v>
      </c>
      <c r="C30" s="8">
        <v>7.9779999999999998</v>
      </c>
      <c r="D30" s="9">
        <f>1000</f>
        <v>1000</v>
      </c>
      <c r="E30" s="8">
        <v>7.9780000000000007E-3</v>
      </c>
      <c r="F30" s="9"/>
      <c r="G30" s="9"/>
      <c r="J30" s="1" t="s">
        <v>41</v>
      </c>
      <c r="K30" s="2">
        <v>534</v>
      </c>
      <c r="L30" s="2">
        <v>21885</v>
      </c>
      <c r="M30" s="2">
        <v>40.98</v>
      </c>
    </row>
    <row r="31" spans="1:23" ht="15.75" x14ac:dyDescent="0.25">
      <c r="A31" s="6"/>
      <c r="B31" s="6" t="s">
        <v>14</v>
      </c>
      <c r="C31" s="8">
        <f>SUM(C28:C30)</f>
        <v>40.448</v>
      </c>
      <c r="D31" s="8">
        <f>SUM(D28:D30)</f>
        <v>2504</v>
      </c>
      <c r="E31" s="9"/>
      <c r="F31" s="9"/>
      <c r="G31" s="9"/>
      <c r="J31" s="1" t="s">
        <v>23</v>
      </c>
    </row>
    <row r="32" spans="1:23" ht="15.75" x14ac:dyDescent="0.25">
      <c r="A32" s="6" t="s">
        <v>6</v>
      </c>
      <c r="B32" s="6"/>
      <c r="C32" s="8"/>
      <c r="D32" s="9"/>
      <c r="E32" s="9"/>
      <c r="F32" s="9"/>
      <c r="G32" s="9"/>
      <c r="J32" s="1" t="s">
        <v>42</v>
      </c>
      <c r="K32" s="2" t="s">
        <v>43</v>
      </c>
      <c r="L32" s="2">
        <v>0</v>
      </c>
      <c r="M32" s="2" t="s">
        <v>44</v>
      </c>
      <c r="N32" s="2">
        <v>1E-3</v>
      </c>
      <c r="O32" s="2" t="s">
        <v>45</v>
      </c>
      <c r="P32" s="2">
        <v>0.01</v>
      </c>
      <c r="Q32" s="2" t="s">
        <v>46</v>
      </c>
      <c r="R32" s="2">
        <v>0.05</v>
      </c>
      <c r="S32" s="2" t="s">
        <v>47</v>
      </c>
      <c r="T32" s="2">
        <v>0.1</v>
      </c>
      <c r="U32" s="2" t="s">
        <v>48</v>
      </c>
      <c r="V32" s="2" t="s">
        <v>49</v>
      </c>
      <c r="W32" s="2">
        <v>1</v>
      </c>
    </row>
    <row r="33" spans="1:18" ht="15.75" x14ac:dyDescent="0.25">
      <c r="A33" s="6"/>
      <c r="B33" s="7" t="s">
        <v>13</v>
      </c>
      <c r="C33" s="8">
        <v>1177</v>
      </c>
      <c r="D33" s="9">
        <f>3</f>
        <v>3</v>
      </c>
      <c r="E33" s="8">
        <v>392.4</v>
      </c>
      <c r="F33" s="8">
        <v>4.633</v>
      </c>
      <c r="G33" s="8">
        <v>3.13E-3</v>
      </c>
      <c r="J33" s="13"/>
    </row>
    <row r="34" spans="1:18" ht="15.75" x14ac:dyDescent="0.25">
      <c r="A34" s="6"/>
      <c r="B34" s="6" t="s">
        <v>16</v>
      </c>
      <c r="C34" s="8">
        <v>127131</v>
      </c>
      <c r="D34" s="8">
        <f>1501</f>
        <v>1501</v>
      </c>
      <c r="E34" s="8">
        <v>84.7</v>
      </c>
      <c r="F34" s="9"/>
      <c r="G34" s="9"/>
      <c r="I34" s="3"/>
      <c r="J34" s="1" t="s">
        <v>30</v>
      </c>
      <c r="K34" s="2" t="s">
        <v>50</v>
      </c>
    </row>
    <row r="35" spans="1:18" ht="15.75" x14ac:dyDescent="0.25">
      <c r="A35" s="6"/>
      <c r="B35" s="6" t="s">
        <v>15</v>
      </c>
      <c r="C35" s="8">
        <v>25548</v>
      </c>
      <c r="D35" s="9">
        <f>1000</f>
        <v>1000</v>
      </c>
      <c r="E35" s="8">
        <v>25.55</v>
      </c>
      <c r="F35" s="9"/>
      <c r="G35" s="9"/>
      <c r="J35" s="1"/>
      <c r="K35" s="2" t="s">
        <v>32</v>
      </c>
      <c r="L35" s="2" t="s">
        <v>33</v>
      </c>
      <c r="M35" s="2" t="s">
        <v>34</v>
      </c>
      <c r="N35" s="2" t="s">
        <v>35</v>
      </c>
      <c r="O35" s="2" t="s">
        <v>34</v>
      </c>
      <c r="P35" s="2" t="s">
        <v>36</v>
      </c>
      <c r="Q35" s="2" t="s">
        <v>37</v>
      </c>
      <c r="R35" s="2" t="s">
        <v>38</v>
      </c>
    </row>
    <row r="36" spans="1:18" ht="15.75" x14ac:dyDescent="0.25">
      <c r="A36" s="6"/>
      <c r="B36" s="6" t="s">
        <v>14</v>
      </c>
      <c r="C36" s="8">
        <f>SUM(C33:C35)</f>
        <v>153856</v>
      </c>
      <c r="D36" s="8">
        <f>SUM(D33:D35)</f>
        <v>2504</v>
      </c>
      <c r="E36" s="9"/>
      <c r="F36" s="9"/>
      <c r="G36" s="9"/>
      <c r="J36" s="1" t="s">
        <v>41</v>
      </c>
      <c r="K36" s="2">
        <v>288</v>
      </c>
      <c r="L36" s="2">
        <v>1210</v>
      </c>
      <c r="M36" s="2">
        <v>4.202</v>
      </c>
    </row>
    <row r="37" spans="1:18" x14ac:dyDescent="0.25">
      <c r="C37" s="1"/>
      <c r="J37" s="13"/>
    </row>
    <row r="38" spans="1:18" s="5" customFormat="1" x14ac:dyDescent="0.25">
      <c r="C38" s="4"/>
      <c r="J38" s="1" t="s">
        <v>26</v>
      </c>
    </row>
    <row r="39" spans="1:18" s="5" customFormat="1" ht="15.75" x14ac:dyDescent="0.25">
      <c r="A39" s="11" t="s">
        <v>21</v>
      </c>
      <c r="B39" s="12" t="s">
        <v>0</v>
      </c>
      <c r="C39" s="12" t="s">
        <v>1</v>
      </c>
      <c r="D39" s="12" t="s">
        <v>2</v>
      </c>
      <c r="E39" s="12" t="s">
        <v>3</v>
      </c>
      <c r="F39" s="12" t="s">
        <v>4</v>
      </c>
      <c r="G39" s="12" t="s">
        <v>5</v>
      </c>
      <c r="H39" s="12" t="s">
        <v>6</v>
      </c>
      <c r="J39" s="13"/>
    </row>
    <row r="40" spans="1:18" s="5" customFormat="1" x14ac:dyDescent="0.25">
      <c r="A40" s="11" t="s">
        <v>17</v>
      </c>
      <c r="B40" s="10">
        <v>-44.073160000000001</v>
      </c>
      <c r="C40" s="10">
        <v>-967.04740000000004</v>
      </c>
      <c r="D40" s="10">
        <v>-21.70027</v>
      </c>
      <c r="E40" s="10">
        <v>-10.77938</v>
      </c>
      <c r="F40" s="10">
        <v>-795.94050000000004</v>
      </c>
      <c r="G40" s="10">
        <v>-249.92519999999999</v>
      </c>
      <c r="H40" s="10">
        <v>-301.66160000000002</v>
      </c>
      <c r="J40" s="1" t="s">
        <v>30</v>
      </c>
      <c r="K40" s="5" t="s">
        <v>31</v>
      </c>
    </row>
    <row r="41" spans="1:18" s="5" customFormat="1" x14ac:dyDescent="0.25">
      <c r="A41" s="11" t="s">
        <v>18</v>
      </c>
      <c r="B41" s="10">
        <v>-0.15429760000000001</v>
      </c>
      <c r="C41" s="10">
        <v>-6.202731</v>
      </c>
      <c r="D41" s="10">
        <v>1.163002E-2</v>
      </c>
      <c r="E41" s="10">
        <v>-2.764349E-2</v>
      </c>
      <c r="F41" s="10">
        <v>-0.1759935</v>
      </c>
      <c r="G41" s="10">
        <v>1.0625840000000001E-3</v>
      </c>
      <c r="H41" s="10">
        <v>-0.5519733</v>
      </c>
      <c r="J41" s="1"/>
      <c r="K41" s="5" t="s">
        <v>32</v>
      </c>
      <c r="L41" s="5" t="s">
        <v>33</v>
      </c>
      <c r="M41" s="5" t="s">
        <v>34</v>
      </c>
      <c r="N41" s="5" t="s">
        <v>35</v>
      </c>
      <c r="O41" s="5" t="s">
        <v>34</v>
      </c>
      <c r="P41" s="5" t="s">
        <v>36</v>
      </c>
      <c r="Q41" s="5" t="s">
        <v>37</v>
      </c>
      <c r="R41" s="5" t="s">
        <v>38</v>
      </c>
    </row>
    <row r="42" spans="1:18" x14ac:dyDescent="0.25">
      <c r="A42" s="11" t="s">
        <v>19</v>
      </c>
      <c r="B42" s="10">
        <v>0.32626430000000001</v>
      </c>
      <c r="C42" s="10">
        <v>-1.496839</v>
      </c>
      <c r="D42" s="10">
        <v>5.3485339999999999E-2</v>
      </c>
      <c r="E42" s="10">
        <v>3.0155630000000002E-3</v>
      </c>
      <c r="F42" s="10">
        <v>1.373642</v>
      </c>
      <c r="G42" s="10">
        <v>1.6145880000000001E-2</v>
      </c>
      <c r="H42" s="10">
        <v>0.25289990000000001</v>
      </c>
      <c r="J42" s="1" t="s">
        <v>39</v>
      </c>
      <c r="K42" s="2">
        <v>3</v>
      </c>
      <c r="L42" s="2">
        <v>0.1</v>
      </c>
      <c r="M42" s="2">
        <v>3.5700000000000003E-2</v>
      </c>
      <c r="N42" s="2">
        <v>2.1999999999999999E-2</v>
      </c>
      <c r="O42" s="2">
        <v>0.996</v>
      </c>
    </row>
    <row r="43" spans="1:18" x14ac:dyDescent="0.25">
      <c r="A43" s="11" t="s">
        <v>20</v>
      </c>
      <c r="B43" s="10">
        <v>0.67156830000000001</v>
      </c>
      <c r="C43" s="10">
        <v>24.509399999999999</v>
      </c>
      <c r="D43" s="10">
        <v>5.133124E-2</v>
      </c>
      <c r="E43" s="10">
        <v>1.337796E-2</v>
      </c>
      <c r="F43" s="10">
        <v>0.46191399999999999</v>
      </c>
      <c r="G43" s="10">
        <v>3.3997079999999999E-2</v>
      </c>
      <c r="H43" s="10">
        <v>1.9561500000000001</v>
      </c>
      <c r="J43" s="1" t="s">
        <v>41</v>
      </c>
      <c r="K43" s="2">
        <v>533</v>
      </c>
      <c r="L43" s="2">
        <v>863.8</v>
      </c>
      <c r="M43" s="2">
        <v>1.6207</v>
      </c>
    </row>
    <row r="44" spans="1:18" x14ac:dyDescent="0.25">
      <c r="J44" s="13"/>
    </row>
    <row r="45" spans="1:18" x14ac:dyDescent="0.25">
      <c r="J45" s="1" t="s">
        <v>30</v>
      </c>
      <c r="K45" s="2" t="s">
        <v>50</v>
      </c>
    </row>
    <row r="46" spans="1:18" x14ac:dyDescent="0.25">
      <c r="J46" s="1"/>
      <c r="K46" s="2" t="s">
        <v>32</v>
      </c>
      <c r="L46" s="2" t="s">
        <v>33</v>
      </c>
      <c r="M46" s="2" t="s">
        <v>34</v>
      </c>
      <c r="N46" s="2" t="s">
        <v>35</v>
      </c>
      <c r="O46" s="2" t="s">
        <v>34</v>
      </c>
      <c r="P46" s="2" t="s">
        <v>36</v>
      </c>
      <c r="Q46" s="2" t="s">
        <v>37</v>
      </c>
      <c r="R46" s="2" t="s">
        <v>38</v>
      </c>
    </row>
    <row r="47" spans="1:18" x14ac:dyDescent="0.25">
      <c r="A47" s="1"/>
      <c r="B47" s="2" t="s">
        <v>52</v>
      </c>
      <c r="C47" s="2" t="s">
        <v>53</v>
      </c>
      <c r="D47" s="2" t="s">
        <v>54</v>
      </c>
      <c r="E47" s="2" t="s">
        <v>55</v>
      </c>
      <c r="F47" s="2" t="s">
        <v>56</v>
      </c>
      <c r="G47" s="2" t="s">
        <v>57</v>
      </c>
      <c r="H47" s="2" t="s">
        <v>58</v>
      </c>
      <c r="J47" s="1" t="s">
        <v>41</v>
      </c>
      <c r="K47" s="2">
        <v>291</v>
      </c>
      <c r="L47" s="2">
        <v>81.56</v>
      </c>
      <c r="M47" s="2">
        <v>0.28029999999999999</v>
      </c>
    </row>
    <row r="48" spans="1:18" x14ac:dyDescent="0.25">
      <c r="A48" s="1" t="s">
        <v>17</v>
      </c>
      <c r="B48" s="2">
        <v>-13.90991</v>
      </c>
      <c r="C48" s="2">
        <v>-825.56960000000004</v>
      </c>
      <c r="D48" s="2">
        <v>-19.98113</v>
      </c>
      <c r="E48" s="2">
        <v>-9.6984490000000001</v>
      </c>
      <c r="F48" s="2">
        <v>-746.28300000000002</v>
      </c>
      <c r="G48" s="2">
        <v>-249.40600000000001</v>
      </c>
      <c r="H48" s="2">
        <v>-259.5625</v>
      </c>
      <c r="J48" s="13"/>
    </row>
    <row r="49" spans="1:18" x14ac:dyDescent="0.25">
      <c r="A49" s="1" t="s">
        <v>59</v>
      </c>
      <c r="B49" s="2">
        <v>3.4975849999999999</v>
      </c>
      <c r="C49" s="2">
        <v>-11.93009</v>
      </c>
      <c r="D49" s="2">
        <v>0.67067969999999999</v>
      </c>
      <c r="E49" s="2">
        <v>4.2664840000000002E-2</v>
      </c>
      <c r="F49" s="2">
        <v>48.223199999999999</v>
      </c>
      <c r="G49" s="2">
        <v>-0.2445872</v>
      </c>
      <c r="H49" s="2">
        <v>1.1077090000000001</v>
      </c>
      <c r="J49" s="1" t="s">
        <v>27</v>
      </c>
    </row>
    <row r="50" spans="1:18" x14ac:dyDescent="0.25">
      <c r="A50" s="1" t="s">
        <v>60</v>
      </c>
      <c r="B50" s="2">
        <v>5.1098520000000001</v>
      </c>
      <c r="C50" s="2">
        <v>-0.74229259999999997</v>
      </c>
      <c r="D50" s="2">
        <v>0.15857199999999999</v>
      </c>
      <c r="E50" s="2">
        <v>2.1069439999999998E-2</v>
      </c>
      <c r="F50" s="2">
        <v>27.186450000000001</v>
      </c>
      <c r="G50" s="2">
        <v>-0.1694785</v>
      </c>
      <c r="H50" s="2">
        <v>5.4646249999999998</v>
      </c>
      <c r="J50" s="13"/>
    </row>
    <row r="51" spans="1:18" x14ac:dyDescent="0.25">
      <c r="A51" s="14" t="s">
        <v>61</v>
      </c>
      <c r="B51" s="2">
        <v>-4.6379140000000003</v>
      </c>
      <c r="C51" s="2">
        <v>42.550249999999998</v>
      </c>
      <c r="D51" s="2">
        <v>1.583232</v>
      </c>
      <c r="E51" s="2">
        <v>9.749153E-3</v>
      </c>
      <c r="F51" s="2">
        <v>22.122620000000001</v>
      </c>
      <c r="G51" s="2">
        <v>-0.14681630000000001</v>
      </c>
      <c r="H51" s="2">
        <v>-2.5800990000000001</v>
      </c>
      <c r="J51" s="1" t="s">
        <v>30</v>
      </c>
      <c r="K51" s="2" t="s">
        <v>31</v>
      </c>
    </row>
    <row r="52" spans="1:18" x14ac:dyDescent="0.25">
      <c r="J52" s="1"/>
      <c r="K52" s="2" t="s">
        <v>32</v>
      </c>
      <c r="L52" s="2" t="s">
        <v>33</v>
      </c>
      <c r="M52" s="2" t="s">
        <v>34</v>
      </c>
      <c r="N52" s="2" t="s">
        <v>35</v>
      </c>
      <c r="O52" s="2" t="s">
        <v>34</v>
      </c>
      <c r="P52" s="2" t="s">
        <v>36</v>
      </c>
      <c r="Q52" s="2" t="s">
        <v>37</v>
      </c>
      <c r="R52" s="2" t="s">
        <v>38</v>
      </c>
    </row>
    <row r="53" spans="1:18" x14ac:dyDescent="0.25">
      <c r="J53" s="1" t="s">
        <v>39</v>
      </c>
      <c r="K53" s="2">
        <v>3</v>
      </c>
      <c r="L53" s="2">
        <v>94829</v>
      </c>
      <c r="M53" s="2">
        <v>31610</v>
      </c>
      <c r="N53" s="2">
        <v>1.494</v>
      </c>
      <c r="O53" s="2">
        <v>0.215</v>
      </c>
    </row>
    <row r="54" spans="1:18" x14ac:dyDescent="0.25">
      <c r="J54" s="1" t="s">
        <v>41</v>
      </c>
      <c r="K54" s="2">
        <v>468</v>
      </c>
      <c r="L54" s="2">
        <v>9898950</v>
      </c>
      <c r="M54" s="2">
        <v>21152</v>
      </c>
    </row>
    <row r="55" spans="1:18" x14ac:dyDescent="0.25">
      <c r="J55" s="13"/>
    </row>
    <row r="56" spans="1:18" x14ac:dyDescent="0.25">
      <c r="J56" s="1" t="s">
        <v>30</v>
      </c>
      <c r="K56" s="2" t="s">
        <v>50</v>
      </c>
    </row>
    <row r="57" spans="1:18" x14ac:dyDescent="0.25">
      <c r="J57" s="1"/>
      <c r="K57" s="2" t="s">
        <v>32</v>
      </c>
      <c r="L57" s="2" t="s">
        <v>33</v>
      </c>
      <c r="M57" s="2" t="s">
        <v>34</v>
      </c>
      <c r="N57" s="2" t="s">
        <v>35</v>
      </c>
      <c r="O57" s="2" t="s">
        <v>34</v>
      </c>
      <c r="P57" s="2" t="s">
        <v>36</v>
      </c>
      <c r="Q57" s="2" t="s">
        <v>37</v>
      </c>
      <c r="R57" s="2" t="s">
        <v>38</v>
      </c>
    </row>
    <row r="58" spans="1:18" x14ac:dyDescent="0.25">
      <c r="J58" s="1" t="s">
        <v>41</v>
      </c>
      <c r="K58" s="2">
        <v>259</v>
      </c>
      <c r="L58" s="2">
        <v>379159</v>
      </c>
      <c r="M58" s="2">
        <v>1464</v>
      </c>
    </row>
    <row r="59" spans="1:18" x14ac:dyDescent="0.25">
      <c r="J59" s="13"/>
    </row>
    <row r="60" spans="1:18" x14ac:dyDescent="0.25">
      <c r="J60" s="1" t="s">
        <v>28</v>
      </c>
    </row>
    <row r="61" spans="1:18" x14ac:dyDescent="0.25">
      <c r="J61" s="13"/>
    </row>
    <row r="62" spans="1:18" x14ac:dyDescent="0.25">
      <c r="J62" s="1" t="s">
        <v>30</v>
      </c>
      <c r="K62" s="2" t="s">
        <v>31</v>
      </c>
    </row>
    <row r="63" spans="1:18" x14ac:dyDescent="0.25">
      <c r="J63" s="1"/>
      <c r="K63" s="2" t="s">
        <v>32</v>
      </c>
      <c r="L63" s="2" t="s">
        <v>33</v>
      </c>
      <c r="M63" s="2" t="s">
        <v>34</v>
      </c>
      <c r="N63" s="2" t="s">
        <v>35</v>
      </c>
      <c r="O63" s="2" t="s">
        <v>34</v>
      </c>
      <c r="P63" s="2" t="s">
        <v>36</v>
      </c>
      <c r="Q63" s="2" t="s">
        <v>37</v>
      </c>
      <c r="R63" s="2" t="s">
        <v>38</v>
      </c>
    </row>
    <row r="64" spans="1:18" x14ac:dyDescent="0.25">
      <c r="J64" s="1" t="s">
        <v>39</v>
      </c>
      <c r="K64" s="2">
        <v>3</v>
      </c>
      <c r="L64" s="2">
        <v>1.23</v>
      </c>
      <c r="M64" s="2">
        <v>0.40970000000000001</v>
      </c>
      <c r="N64" s="2">
        <v>0.51200000000000001</v>
      </c>
      <c r="O64" s="2">
        <v>0.67400000000000004</v>
      </c>
    </row>
    <row r="65" spans="10:18" x14ac:dyDescent="0.25">
      <c r="J65" s="1" t="s">
        <v>41</v>
      </c>
      <c r="K65" s="2">
        <v>309</v>
      </c>
      <c r="L65" s="2">
        <v>247.28</v>
      </c>
      <c r="M65" s="2">
        <v>0.80020000000000002</v>
      </c>
    </row>
    <row r="66" spans="10:18" x14ac:dyDescent="0.25">
      <c r="J66" s="13"/>
    </row>
    <row r="67" spans="10:18" x14ac:dyDescent="0.25">
      <c r="J67" s="1" t="s">
        <v>30</v>
      </c>
      <c r="K67" s="2" t="s">
        <v>50</v>
      </c>
    </row>
    <row r="68" spans="10:18" x14ac:dyDescent="0.25">
      <c r="J68" s="1"/>
      <c r="K68" s="2" t="s">
        <v>32</v>
      </c>
      <c r="L68" s="2" t="s">
        <v>33</v>
      </c>
      <c r="M68" s="2" t="s">
        <v>34</v>
      </c>
      <c r="N68" s="2" t="s">
        <v>35</v>
      </c>
      <c r="O68" s="2" t="s">
        <v>34</v>
      </c>
      <c r="P68" s="2" t="s">
        <v>36</v>
      </c>
      <c r="Q68" s="2" t="s">
        <v>37</v>
      </c>
      <c r="R68" s="2" t="s">
        <v>38</v>
      </c>
    </row>
    <row r="69" spans="10:18" x14ac:dyDescent="0.25">
      <c r="J69" s="1" t="s">
        <v>41</v>
      </c>
      <c r="K69" s="2">
        <v>168</v>
      </c>
      <c r="L69" s="2">
        <v>38.200000000000003</v>
      </c>
      <c r="M69" s="2">
        <v>0.22739999999999999</v>
      </c>
    </row>
    <row r="70" spans="10:18" x14ac:dyDescent="0.25">
      <c r="J70" s="13"/>
    </row>
    <row r="71" spans="10:18" x14ac:dyDescent="0.25">
      <c r="J71" s="1" t="s">
        <v>29</v>
      </c>
    </row>
    <row r="72" spans="10:18" x14ac:dyDescent="0.25">
      <c r="J72" s="13"/>
    </row>
    <row r="73" spans="10:18" x14ac:dyDescent="0.25">
      <c r="J73" s="1" t="s">
        <v>30</v>
      </c>
      <c r="K73" s="2" t="s">
        <v>31</v>
      </c>
    </row>
    <row r="74" spans="10:18" x14ac:dyDescent="0.25">
      <c r="J74" s="1"/>
      <c r="K74" s="2" t="s">
        <v>32</v>
      </c>
      <c r="L74" s="2" t="s">
        <v>33</v>
      </c>
      <c r="M74" s="2" t="s">
        <v>34</v>
      </c>
      <c r="N74" s="2" t="s">
        <v>35</v>
      </c>
      <c r="O74" s="2" t="s">
        <v>34</v>
      </c>
      <c r="P74" s="2" t="s">
        <v>36</v>
      </c>
      <c r="Q74" s="2" t="s">
        <v>37</v>
      </c>
      <c r="R74" s="2" t="s">
        <v>38</v>
      </c>
    </row>
    <row r="75" spans="10:18" x14ac:dyDescent="0.25">
      <c r="J75" s="1" t="s">
        <v>39</v>
      </c>
      <c r="K75" s="2">
        <v>3</v>
      </c>
      <c r="L75" s="2">
        <v>9245</v>
      </c>
      <c r="M75" s="2">
        <v>3082</v>
      </c>
      <c r="N75" s="2">
        <v>1.0669999999999999</v>
      </c>
      <c r="O75" s="2">
        <v>0.36199999999999999</v>
      </c>
    </row>
    <row r="76" spans="10:18" x14ac:dyDescent="0.25">
      <c r="J76" s="1" t="s">
        <v>41</v>
      </c>
      <c r="K76" s="2">
        <v>534</v>
      </c>
      <c r="L76" s="2">
        <v>1541612</v>
      </c>
      <c r="M76" s="2">
        <v>2887</v>
      </c>
    </row>
    <row r="77" spans="10:18" x14ac:dyDescent="0.25">
      <c r="J77" s="13"/>
    </row>
    <row r="78" spans="10:18" x14ac:dyDescent="0.25">
      <c r="J78" s="1" t="s">
        <v>30</v>
      </c>
      <c r="K78" s="2" t="s">
        <v>50</v>
      </c>
    </row>
    <row r="79" spans="10:18" x14ac:dyDescent="0.25">
      <c r="J79" s="1"/>
      <c r="K79" s="2" t="s">
        <v>32</v>
      </c>
      <c r="L79" s="2" t="s">
        <v>33</v>
      </c>
      <c r="M79" s="2" t="s">
        <v>34</v>
      </c>
      <c r="N79" s="2" t="s">
        <v>35</v>
      </c>
      <c r="O79" s="2" t="s">
        <v>34</v>
      </c>
      <c r="P79" s="2" t="s">
        <v>36</v>
      </c>
      <c r="Q79" s="2" t="s">
        <v>37</v>
      </c>
      <c r="R79" s="2" t="s">
        <v>38</v>
      </c>
    </row>
    <row r="80" spans="10:18" x14ac:dyDescent="0.25">
      <c r="J80" s="14" t="s">
        <v>41</v>
      </c>
      <c r="K80" s="2">
        <v>286</v>
      </c>
      <c r="L80" s="2">
        <v>159722</v>
      </c>
      <c r="M80" s="2">
        <v>558.5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5987-82F8-48C6-B9B2-5835A0DE492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seafood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2023-02-08T21:14:22Z</dcterms:modified>
</cp:coreProperties>
</file>