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Bob\Documents\GOOGLE PRODUCT\"/>
    </mc:Choice>
  </mc:AlternateContent>
  <bookViews>
    <workbookView xWindow="0" yWindow="0" windowWidth="28005" windowHeight="11055"/>
  </bookViews>
  <sheets>
    <sheet name="Image Info" sheetId="2" r:id="rId1"/>
    <sheet name="Desc Info" sheetId="1" r:id="rId2"/>
  </sheets>
  <definedNames>
    <definedName name="_xlnm._FilterDatabase" localSheetId="0" hidden="1">'Image Info'!$A$1:$N$248</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alcChain>
</file>

<file path=xl/sharedStrings.xml><?xml version="1.0" encoding="utf-8"?>
<sst xmlns="http://schemas.openxmlformats.org/spreadsheetml/2006/main" count="7192" uniqueCount="3224">
  <si>
    <t>VenCode</t>
  </si>
  <si>
    <t>VENDORNAME</t>
  </si>
  <si>
    <t>MFG#</t>
  </si>
  <si>
    <t>ShortDesc</t>
  </si>
  <si>
    <t>LongDesc</t>
  </si>
  <si>
    <t>UNITLENGTH</t>
  </si>
  <si>
    <t>UNITWIDTH</t>
  </si>
  <si>
    <t>UNITHEIGHT</t>
  </si>
  <si>
    <t>UNITWEIGHT</t>
  </si>
  <si>
    <t>VENDORUPC_CODE</t>
  </si>
  <si>
    <t>D7E</t>
  </si>
  <si>
    <t xml:space="preserve">DOMETIC     </t>
  </si>
  <si>
    <t>01100WH</t>
  </si>
  <si>
    <t>White 14" 12V 3-Speed Non-Oscillating Free Standing Fan</t>
  </si>
  <si>
    <t>Endless Breeze is a high volume 12 Volt fan with a 12 inch blade and operates at three speeds. Portable square plastic fan includes a handle and 6 foot cord but does not include a thermostat or remote control. Maximum draw is less than 3 ampere per hour and weighs under 5 pounds.</t>
  </si>
  <si>
    <t>0140748005</t>
  </si>
  <si>
    <t>Rubber Refrigerator Safety Valve Gasket For Dometic</t>
  </si>
  <si>
    <t>It is a replacement for Dometic RM360, RM2401 and RM2800 refrigerators.</t>
  </si>
  <si>
    <t xml:space="preserve">                         </t>
  </si>
  <si>
    <t>0173228008</t>
  </si>
  <si>
    <t>Refrigerator Cooling Unit Cap</t>
  </si>
  <si>
    <t>It is used with DM2662 refrigerator cooling units.</t>
  </si>
  <si>
    <t>0173739012</t>
  </si>
  <si>
    <t>175W 12V Refrigerator Cooling Unit Heater Element For Dometic Models</t>
  </si>
  <si>
    <t>This 12 volt 14.6 amp 1 wire heater element measures 3/8 inch diameter x 5 inch length with 90 degree bend and is a replacement for Dometic RM661, RM2453,RM2453, RM2553 refrigerators.</t>
  </si>
  <si>
    <t>0173758020</t>
  </si>
  <si>
    <t>Igniter Electrode for Dometic Refrigerators</t>
  </si>
  <si>
    <t>It is a replacement part for Dometic RM7030 refrigerator.</t>
  </si>
  <si>
    <t>113008P</t>
  </si>
  <si>
    <t>6-Pack 3/16" X 1" Oscar Awning Rivet</t>
  </si>
  <si>
    <t>113556</t>
  </si>
  <si>
    <t>13001</t>
  </si>
  <si>
    <t>White Polypropylene Refrigerator Side Vent For Atwood</t>
  </si>
  <si>
    <t>UV resistant replacement side vent fits sidewall opening of 13-5/8 inch x 21-3/8 inch.</t>
  </si>
  <si>
    <t>13006</t>
  </si>
  <si>
    <t>Black Polypropylene Refrigerator Vent Cover for Atwood</t>
  </si>
  <si>
    <t>UV resistant cover has aerodynamic design that fits existing roof vent openings.</t>
  </si>
  <si>
    <t>14002</t>
  </si>
  <si>
    <t>2-Way AC/ Gas Refrigerator Interface Circuit Board For Atwood</t>
  </si>
  <si>
    <t>It is used with Atwood helium refrigerators.</t>
  </si>
  <si>
    <t>14010</t>
  </si>
  <si>
    <t>Refrigerator Door Panel Retainer For Atwood HE-0601 &amp; HE-0801</t>
  </si>
  <si>
    <t>It is the replacement for Atwood HE-0601 and HE-0801 model refrigerators. It fits the upper door right hand side.</t>
  </si>
  <si>
    <t>14062</t>
  </si>
  <si>
    <t>14063</t>
  </si>
  <si>
    <t>14064</t>
  </si>
  <si>
    <t>15022</t>
  </si>
  <si>
    <t>Ducted Air Conditioner Ceiling Assembly</t>
  </si>
  <si>
    <t>It is used with Atwood air command rooftop units. It fits 14 inch x 14 inch vent openings and comes with remote control. It includes mounting hardware and installation instruction.</t>
  </si>
  <si>
    <t>15024</t>
  </si>
  <si>
    <t>Air Conditioner Power Supply Connector</t>
  </si>
  <si>
    <t>It is a replacement power supply connector for Atwood air conditioners.</t>
  </si>
  <si>
    <t>15029</t>
  </si>
  <si>
    <t>White Single Stage Cool Wall Thermostat</t>
  </si>
  <si>
    <t>Used for cool control.</t>
  </si>
  <si>
    <t>15050</t>
  </si>
  <si>
    <t>Aerodynamic Design White Shroud For Atwood Air Conditioners</t>
  </si>
  <si>
    <t>It is a replacement for Atwood air conditioners and made of polyethylene.</t>
  </si>
  <si>
    <t>15054</t>
  </si>
  <si>
    <t>Air Conditioner Condenser Fan Motor</t>
  </si>
  <si>
    <t>It is a replacement for Atwood air conditioners.</t>
  </si>
  <si>
    <t>15056</t>
  </si>
  <si>
    <t>15060</t>
  </si>
  <si>
    <t>15062</t>
  </si>
  <si>
    <t>Run Air Conditioner Capacitor</t>
  </si>
  <si>
    <t>Rechi capacitor is for use with 13500 and 15000 BTU air conditioner units.</t>
  </si>
  <si>
    <t>15064</t>
  </si>
  <si>
    <t>LG capacitor is for use with 15000 BTU air conditioner units.</t>
  </si>
  <si>
    <t>15066</t>
  </si>
  <si>
    <t>Replacement Filter For Atwood Air Conditioners</t>
  </si>
  <si>
    <t>15070</t>
  </si>
  <si>
    <t>Air Conditioner Installation Kit w/ Hold Down Clamps</t>
  </si>
  <si>
    <t>It includes hold down clamps.</t>
  </si>
  <si>
    <t>15077</t>
  </si>
  <si>
    <t>4 Wire Air Conditioner Wiring Adapter w/ 2 Harnesses For Atwood</t>
  </si>
  <si>
    <t>It is used for installation of a ducted Atwood air conditioner and digital thermostat to replace OEM unit. It includes 4 wire adapter and 2 adapter harnesses.</t>
  </si>
  <si>
    <t>15086</t>
  </si>
  <si>
    <t>4-Pack Screw</t>
  </si>
  <si>
    <t>It is used for Atwood air conditioners and has long bolt for installation.</t>
  </si>
  <si>
    <t>15089</t>
  </si>
  <si>
    <t>It is used for installation of a non-ducted Atwood air conditioner and digital thermostat to replace OEM unit. It includes 4 wire adapter and 2 adapter harnesses.</t>
  </si>
  <si>
    <t>1B71961E</t>
  </si>
  <si>
    <t>12-5/8"Dia Glass Microwave Oven Turntable Tray</t>
  </si>
  <si>
    <t>It is a replacement tray for Dometic DOTRM13 model microwave ovens.</t>
  </si>
  <si>
    <t>2001111083</t>
  </si>
  <si>
    <t>Refrigerator Lower Door Gasket For Dometic</t>
  </si>
  <si>
    <t>It is a replacement for Dometic RM75, RM76 and RM77 model refrigerators.</t>
  </si>
  <si>
    <t>2002236004</t>
  </si>
  <si>
    <t>Refrigerator Door Storage Latch</t>
  </si>
  <si>
    <t>This is left hand side replacement latch for Dometic RM2300, RM2301, RM2400, RM2401, RM2500, RM3500, RM360, RM4290, RM45, RM460, RM47, RM66, RM660, RM661 and RM663 model refrigerator.</t>
  </si>
  <si>
    <t>2002236012</t>
  </si>
  <si>
    <t>This is right hand side replacement latch for Dometic RM2300, RM2301, RM2400, RM2401, RM2500, RM3500, RM360, RM4290, RM45, RM460, RM47, RM66, RM660, RM661 and RM663 model refrigerator.</t>
  </si>
  <si>
    <t>2002237002</t>
  </si>
  <si>
    <t>Refrigerator Door Latch Spring For Dometic Door Latch</t>
  </si>
  <si>
    <t>It is a replacement latch spring for Dometic RM2310, RM2333, RM2352, RM2353, RM2410, RM2510 and S530013 model refrigerators.</t>
  </si>
  <si>
    <t>2002237010</t>
  </si>
  <si>
    <t>2002238000</t>
  </si>
  <si>
    <t>Refrigerator Door Hinge Pin For Dometic</t>
  </si>
  <si>
    <t>It is a replacement for Dometic RM2451, RM2301, RM2352, RM2410, RM2501, RM2551, RM2354, RM2510 and RM2552 series refrigerators.</t>
  </si>
  <si>
    <t>2002244008</t>
  </si>
  <si>
    <t>Refrigerator Door Hinge Plate For Dometic</t>
  </si>
  <si>
    <t>This polar white plate is a replacement for Dometic RM66E, RM67, RM66D, RM2352, RM663, RM66F, RM2501,RM2301, RM2354 and RM2351 series refrigerators.</t>
  </si>
  <si>
    <t>2002261242</t>
  </si>
  <si>
    <t>Refrigerator Compartment Shelf For Dometic Models</t>
  </si>
  <si>
    <t>It is the replacement for Dometic RM2300, RM2500, RM661, RM66E, RM66F, RM2353, RM2352, RM2510, RM2351, RB2405, RM77d and RM2333 series refrigerators.</t>
  </si>
  <si>
    <t>2002423032</t>
  </si>
  <si>
    <t>Refrigerator Thermostat Control Knob For Dometic</t>
  </si>
  <si>
    <t>It is replacement knob for Dometic RM47D, RM66F, RM66, RM66D, RM67D, RM36E, RM100, RM76D, RM66E, RM67 and RM46E series refrigerators.</t>
  </si>
  <si>
    <t>2002423057</t>
  </si>
  <si>
    <t>Refrigerator Power Selector Control Knob For Dometic</t>
  </si>
  <si>
    <t>It is the replacement for Dometic RM36D, RM47D, RM66E, RM67, RM100, RM66F, RM66D, RM36C and RM36E series refrigerators.</t>
  </si>
  <si>
    <t>2002599005</t>
  </si>
  <si>
    <t>Refrigerator Support Rail Screw For Dometic</t>
  </si>
  <si>
    <t>It is a replacement rail screw for Dometic RA1302 and RGE400 model refrigerators.</t>
  </si>
  <si>
    <t>2002726061</t>
  </si>
  <si>
    <t>White Refrigerator Crisper Bin For Dometic Series</t>
  </si>
  <si>
    <t>It is the replacement for Dometic RM2510, RM663, RM2820, RM2607, RM2611, RM660, RM3500, RM760, RM3604 and RM3501 series refrigerators.</t>
  </si>
  <si>
    <t>2002759005</t>
  </si>
  <si>
    <t>Refrigerator Door Travel Latch</t>
  </si>
  <si>
    <t>It is a replacement latch for Dometic RM76D, RM77D, RM66E, RM36E, RM46, RM46D, RM46E, RM66F and RM66D series refrigerators.</t>
  </si>
  <si>
    <t>2007199009</t>
  </si>
  <si>
    <t>2007199025</t>
  </si>
  <si>
    <t>2007199041</t>
  </si>
  <si>
    <t>200729000P</t>
  </si>
  <si>
    <t>2-Pack 12V 10W Refrigerator Light Bulb</t>
  </si>
  <si>
    <t>It is a replacement bulb for Dometic RM3762, RM3962, RM1350, DM2862, DM2662, RM1350 and RM3762 series refrigerators.</t>
  </si>
  <si>
    <t>2007337104</t>
  </si>
  <si>
    <t>Refrigerator Content Brace</t>
  </si>
  <si>
    <t>It has 9-1/2 inch length bar and is the replacement for Dometic RM3662, RM3663, RM3863 and RM3862 Royale model refrigerators.</t>
  </si>
  <si>
    <t>2007392026</t>
  </si>
  <si>
    <t>Refrigerator Shelf Support For Dometic</t>
  </si>
  <si>
    <t>It is a replacement for Dometic RM2820, RM2812 and RM2607 refrigerators.</t>
  </si>
  <si>
    <t>2007419217</t>
  </si>
  <si>
    <t>Refrigerator Burner Orifice For Dometic</t>
  </si>
  <si>
    <t>It is a #58 replacement for Dometic RM1301, RM1303, RM2800, RM2802, RM2803, RM2810 and RM23804 series refrigerators.</t>
  </si>
  <si>
    <t>2007429000</t>
  </si>
  <si>
    <t>Refrigerator Gas Valve Adapter Fitting For Dometic</t>
  </si>
  <si>
    <t>It is a replacement fitting for Dometic RM2310, RM2601, RGE400, RM1301 and RM661 model refrigerators.</t>
  </si>
  <si>
    <t>2007458017</t>
  </si>
  <si>
    <t>Refrigerator Door Latch Plate For Dometic</t>
  </si>
  <si>
    <t>It is a replacement plate for Dometic RGE400, RM663, RM2510, RM1300, RM660, RA1302, RGE400, RM761, RM1303 and RM763 series refrigerators.</t>
  </si>
  <si>
    <t>2007464015</t>
  </si>
  <si>
    <t>Refrigerator Optical Control Board Filler Box For Dometic</t>
  </si>
  <si>
    <t>It is a replacement filler box for Dometic RM360, RM461, RM760, RM1300, RM1301, RM761 and RM1303 model refrigerators.</t>
  </si>
  <si>
    <t>2007480094</t>
  </si>
  <si>
    <t>It is the replacement for Dometic RM460, RA1302, RM660, RM661, RM760, RM761, RM1301 and RM360 series refrigerators.</t>
  </si>
  <si>
    <t>2007480219</t>
  </si>
  <si>
    <t>It is a replacement knob for Dometic RM2510, RM2310, RM2810 and RM2410 series refrigerators.</t>
  </si>
  <si>
    <t>2007503036</t>
  </si>
  <si>
    <t>Refrigerator Burner Tube For Dometic</t>
  </si>
  <si>
    <t>It is a replacement for Dometic RGE400, RK400, RM2310, RM2510, RM763, RM1301, RM1302, RM1300 and RM460 model refrigerators. It includes an electrode.</t>
  </si>
  <si>
    <t>2007505007</t>
  </si>
  <si>
    <t>Refrigerator Burner Box Cover For Dometic</t>
  </si>
  <si>
    <t>It is a replacement cover for Dometic RM2410, RM361, RM2510, RM360, RM2310, RGE400, RM1303, RM1301, RM760 and RM661 model refrigerators.</t>
  </si>
  <si>
    <t>2007578004</t>
  </si>
  <si>
    <t>Refrigerator Door Handle Spring</t>
  </si>
  <si>
    <t>It is a replacement spring for Dometic RG1350, RM361, RM2510, RM2552, RM2553, RG1350, RM2310, RM1300, RM1301, RM2452 and RM2410 series refrigerators.</t>
  </si>
  <si>
    <t>2007590017</t>
  </si>
  <si>
    <t>Refrigerator Vent Baffle For Dometic</t>
  </si>
  <si>
    <t>It is a replacement vent baffle for Dometic RM2410, RM2510, RM661, RM660 and RM663 series refrigerators.</t>
  </si>
  <si>
    <t>200762000P</t>
  </si>
  <si>
    <t>It is a replacement latch for Dometic refrigerators.</t>
  </si>
  <si>
    <t>2007649011</t>
  </si>
  <si>
    <t>It is a replacement plate for Dometic RM2820 CLASSIC, RM2810, RM3607, RM2804, RM2611, RA1302, RM2607, RM2620, RM2811, RM2807 and RM761 series refrigerators.</t>
  </si>
  <si>
    <t>2007664010</t>
  </si>
  <si>
    <t>Refrigerator Power Selector Switch For Dometic</t>
  </si>
  <si>
    <t>It is a replacement switch for Dometic refrigerators.</t>
  </si>
  <si>
    <t>2007710003</t>
  </si>
  <si>
    <t>Refrigerator Gas Inlet Tube For Dometic</t>
  </si>
  <si>
    <t>It is a replacement inlet tube for Dometic RM663, RM1303 and RM763 series refrigerators.</t>
  </si>
  <si>
    <t>2072811025</t>
  </si>
  <si>
    <t>Refrigerator Gasket For Dometic</t>
  </si>
  <si>
    <t>It is a replacement for Dometic RC300 model refrigerators.</t>
  </si>
  <si>
    <t>2412125003</t>
  </si>
  <si>
    <t>Refrigerator Door Hinge For Dometic</t>
  </si>
  <si>
    <t>It is a replacement for Dometic RM7401 model refrigerator and fits to the top left hand upper door side of refrigerator.</t>
  </si>
  <si>
    <t>2412125110</t>
  </si>
  <si>
    <t>It is a replacement for Dometic RML8555 model refrigerator and fits to the top left hand upper door side of refrigerator.</t>
  </si>
  <si>
    <t>2412822013</t>
  </si>
  <si>
    <t>Refrigerator Door Panel Holder For Dometic</t>
  </si>
  <si>
    <t>This black holder is a replacement for Dometic refrigerators. It measures 7/8 inch length x 3/4 inch width x 7/16 inch thickness.</t>
  </si>
  <si>
    <t>2412906204</t>
  </si>
  <si>
    <t>Roof Vent Thermostat For Dometic</t>
  </si>
  <si>
    <t>It is a replacement thermostat for Dometic RM8551, RM8501, RM8505, DM2662 and DM2652 series refrigerators.</t>
  </si>
  <si>
    <t>2413490208</t>
  </si>
  <si>
    <t>Refrigerator Optical Control Board For Dometic</t>
  </si>
  <si>
    <t>This 120 volt control board is used with Dometic refrigerators.</t>
  </si>
  <si>
    <t>2890050004</t>
  </si>
  <si>
    <t>Refrigerator Thermostat Cover Plate For Dometic</t>
  </si>
  <si>
    <t>This is a replacement clamp cover plate for Dometic RM2452, RGE400, RM36, RM360, RM2510, RM2552, RM2332, RM2353 and RM2452 model refrigerators.</t>
  </si>
  <si>
    <t>2910786009</t>
  </si>
  <si>
    <t>2922033044</t>
  </si>
  <si>
    <t>It is a #45 5/16 inch diameter x 1/8 inch tall silver replacement for Dometic refrigerators RM2193 and RM235.</t>
  </si>
  <si>
    <t>2923024109</t>
  </si>
  <si>
    <t>Piezo Igniter</t>
  </si>
  <si>
    <t>It is used with Dometic refrigerators.</t>
  </si>
  <si>
    <t>2923375006</t>
  </si>
  <si>
    <t>Refrigerator Flame Indicator For Dometic</t>
  </si>
  <si>
    <t>This red indicator is used with a Dometic refrigerator RA130.</t>
  </si>
  <si>
    <t>2923435230</t>
  </si>
  <si>
    <t>2923468140</t>
  </si>
  <si>
    <t>Refrigerator Thermostat Control Knob For Dometic RM2202/ RM4180M</t>
  </si>
  <si>
    <t>It is used with Dometic refrigerator RM2202 and RM4180M models. It comes in a round shape.</t>
  </si>
  <si>
    <t>2923676007</t>
  </si>
  <si>
    <t>2923815167</t>
  </si>
  <si>
    <t>Gray Double Opening Switch Plate Cover</t>
  </si>
  <si>
    <t>2926528106</t>
  </si>
  <si>
    <t>2926639002</t>
  </si>
  <si>
    <t>2928950159</t>
  </si>
  <si>
    <t>Refrigerator Freezer Compartment Shelf For Dometic Models</t>
  </si>
  <si>
    <t>It is used with Dometic refrigerators RM182B and RM182BEGI.</t>
  </si>
  <si>
    <t>2930132069</t>
  </si>
  <si>
    <t>Refrigerator Trim Hole Plug For Dometic</t>
  </si>
  <si>
    <t>This gray or beige plug is used with Dometic RM2812, RM7030 and RM3807 refrigerators.</t>
  </si>
  <si>
    <t>2930379009</t>
  </si>
  <si>
    <t>Single Igniter Electrode for Dometic Refrigerators</t>
  </si>
  <si>
    <t>It is used with Dometic RM2352, RM361 and RM1301 refrigerators.</t>
  </si>
  <si>
    <t>2930487000</t>
  </si>
  <si>
    <t>Retaining Plate Screw For Dometic Refrigerator</t>
  </si>
  <si>
    <t>It is a replacement for Dometic NDR1272, NDR1282, NDR1292, RM1282, RM1301, RM2600, RM2820 and RM3600 model refrigerator.</t>
  </si>
  <si>
    <t>2930533019</t>
  </si>
  <si>
    <t>Beige Refrigerator Juice Rack Compartment Shelf For Dometic Models</t>
  </si>
  <si>
    <t>It is used with Dometic RM2607, RM100 and RA1302 refrigerators.</t>
  </si>
  <si>
    <t>2930537010</t>
  </si>
  <si>
    <t>Ice Maker Support Housing Cover For Dometic</t>
  </si>
  <si>
    <t>It is used with Dometic RM3800 and RM3801 refrigerators.</t>
  </si>
  <si>
    <t>2930693045</t>
  </si>
  <si>
    <t>Refrigerator Door Panel Retainer For Dometic NDR1272/ NDR1282</t>
  </si>
  <si>
    <t>It is the replacement for Dometic NDR1272 and NDR1282 refrigerators.</t>
  </si>
  <si>
    <t>2930697061</t>
  </si>
  <si>
    <t>It is used with Dometic refrigerators RM2452, RM2454 and RM2451 . It includes an electrode and mounting screw.</t>
  </si>
  <si>
    <t>2930697079</t>
  </si>
  <si>
    <t>It is used with Dometic RM2652, RM2862, RM2852 and RM2663 model refrigerators. It includes an electrode.</t>
  </si>
  <si>
    <t>2930715061</t>
  </si>
  <si>
    <t>White Refrigerator Shelf Support For Dometic</t>
  </si>
  <si>
    <t>It is a 8 inch replacement for Dometic RM2620, RM2353 and RM2354 refrigerators.</t>
  </si>
  <si>
    <t>2931093021</t>
  </si>
  <si>
    <t>It is a replacement latch for Dometic RM2601, RM2603 and RM2801 refrigerators.</t>
  </si>
  <si>
    <t>2931132019</t>
  </si>
  <si>
    <t>Refrigerator Reigniter Board For Dometic</t>
  </si>
  <si>
    <t>It is used with Dometic RM2807, RM4801 and RM2811 refrigerators.</t>
  </si>
  <si>
    <t>2931171066</t>
  </si>
  <si>
    <t>Refrigerator Door Top Hinge Bushing</t>
  </si>
  <si>
    <t>It is a black replacement bushing for Dometic NDR1062, NDR1292 and RM2352 refrigerators.</t>
  </si>
  <si>
    <t>2931286013</t>
  </si>
  <si>
    <t>It is a replacement for Dometic RM2807, RM2611 and RM4804 refrigerators. It fits the bottom hinge.</t>
  </si>
  <si>
    <t>2931293027</t>
  </si>
  <si>
    <t>Refrigerator Door Liner For Dometic</t>
  </si>
  <si>
    <t>It's a replacement for Dometic RM2410, RM2510, RM2610 and RM2604 model refrigerator. It fits upper door right hand side.</t>
  </si>
  <si>
    <t>2931538017</t>
  </si>
  <si>
    <t>It is a replacement for Dometic RM2510, RM2810 and RM2410 model refrigerator and fits to the lower door side of refrigerator.</t>
  </si>
  <si>
    <t>2931540013</t>
  </si>
  <si>
    <t>Refrigerator Cooling Unit Cap For Dometic</t>
  </si>
  <si>
    <t>This flue cap is a replacement for Dometic RM2607, RM2807, RM2811, RM2620, RM2820, RM2510, RM2612 and RM2811 model refrigerators.</t>
  </si>
  <si>
    <t>2931590182</t>
  </si>
  <si>
    <t>Lower Refrigerator Door For Dometic</t>
  </si>
  <si>
    <t>It is used with Dometic RM2820 refrigerator.</t>
  </si>
  <si>
    <t>2931600023</t>
  </si>
  <si>
    <t>Refrigerator Door Handle For Dometic</t>
  </si>
  <si>
    <t>It is a replacement handle for Dometic RM2811, RM2612 and RM2620 model refrigerators. It fits the lower door.</t>
  </si>
  <si>
    <t>2931796011</t>
  </si>
  <si>
    <t>Piezo Spark Igniter</t>
  </si>
  <si>
    <t>It is used with Dometic RGE400 and RM2352 refrigerators.</t>
  </si>
  <si>
    <t>2931856013</t>
  </si>
  <si>
    <t>Refrigerator Control Knob For Dometic</t>
  </si>
  <si>
    <t>This push button is the replacement For Dometic RM7130, RM3807 and RM2612 model refrigerators.</t>
  </si>
  <si>
    <t>2931863027</t>
  </si>
  <si>
    <t>Refrigerator Evaporator Thermistor For Dometic</t>
  </si>
  <si>
    <t>It is a replacement thermistor for Dometic NDR1492, RM7030 and NDR1402 refrigerators. It includes a 128 inch lead.</t>
  </si>
  <si>
    <t>2931865139</t>
  </si>
  <si>
    <t>Front Upper Refrigerator Trim For Dometic RM2820 Model</t>
  </si>
  <si>
    <t>It is the replacement for Dometic RM2820 refrigerator.</t>
  </si>
  <si>
    <t>2931866012</t>
  </si>
  <si>
    <t>Refrigerator Door Top Hinge Cover For Dometic</t>
  </si>
  <si>
    <t>This top hinge right hand cover is a replacement for Dometic RM2607, RM2611, RM2612, RM2620, RM2807, RM2811, RM2812, RM2820, RM3607 and RM3807 model refrigerators.</t>
  </si>
  <si>
    <t>2931913012</t>
  </si>
  <si>
    <t>Refrigerator Burner Box Base For Dometic</t>
  </si>
  <si>
    <t>It is a replacement burner box base for Dometic RM2607, RM2611, RM2811, RM2820, RM2812 and RM2607 model refrigerators.</t>
  </si>
  <si>
    <t>2932052018</t>
  </si>
  <si>
    <t>2932101013</t>
  </si>
  <si>
    <t>It is a left side replacement for Dometic RM2663, RM2652 and RM2662 refrigerators.</t>
  </si>
  <si>
    <t>2932103019</t>
  </si>
  <si>
    <t>It is a left side replacement for Dometic RM3862, RM2352 and RM3762 refrigerators.</t>
  </si>
  <si>
    <t>2932106012</t>
  </si>
  <si>
    <t>Refrigerator Interior Light Lens For Dometic</t>
  </si>
  <si>
    <t>It is a replacement lens for Dometic RM2607, RM2611, RM2612, RM2620, RM2807, RM2811, RM2812, RM2820, RM3607 and RM3807 model refrigerators.</t>
  </si>
  <si>
    <t>2932108018</t>
  </si>
  <si>
    <t>Tin Bronze Refrigerator Interior Light Contact Pin For Dometic</t>
  </si>
  <si>
    <t>It is a replacement interior light contact pin for Dometic DM2862, RM1350, RM3762 and RM3962 model refrigerators.</t>
  </si>
  <si>
    <t>2932115013</t>
  </si>
  <si>
    <t>Refrigerator Drain Hose Plug For Dometic</t>
  </si>
  <si>
    <t>It is a replacement hose plug for Dometic NDR1272, RM7130 and RM4873 refrigerators.</t>
  </si>
  <si>
    <t>2932523018</t>
  </si>
  <si>
    <t>Refrigerator Interior Light Mounting Bracket For Dometic</t>
  </si>
  <si>
    <t>It is a replacement bracket for Dometic RM3663, RGE400 and RM3863 refrigerators.</t>
  </si>
  <si>
    <t>2932561307</t>
  </si>
  <si>
    <t>2932562057</t>
  </si>
  <si>
    <t>Black Refrigerator Door For Dometic</t>
  </si>
  <si>
    <t>It is a left hand side door used with Dometic DM2862 and DM2852 refrigerators.</t>
  </si>
  <si>
    <t>2932562065</t>
  </si>
  <si>
    <t>It is a right hand side door used with Dometic DM2862 and DM2852 refrigerators.</t>
  </si>
  <si>
    <t>2932563055</t>
  </si>
  <si>
    <t>It is a right hand side door used with Dometic DM2652 and RM2663 refrigerators.</t>
  </si>
  <si>
    <t>2932563063</t>
  </si>
  <si>
    <t>It is a left hand side door used with Dometic RM2652 and RM2662 refrigerators.</t>
  </si>
  <si>
    <t>2932563121</t>
  </si>
  <si>
    <t>Taupe Lower Refrigerator Door For Dometic</t>
  </si>
  <si>
    <t>It is used with Dometic RM2652 and RM2451 refrigerators.</t>
  </si>
  <si>
    <t>2932575018</t>
  </si>
  <si>
    <t>White Refrigerator Door Bin</t>
  </si>
  <si>
    <t>It is a replacement for Dometic RK400 and RM2652 refrigerators.</t>
  </si>
  <si>
    <t>2932575059</t>
  </si>
  <si>
    <t>Refrigerator Bottom Door Bin</t>
  </si>
  <si>
    <t>It is a replacement transparent door bin for Dometic DM2862 and DM2663 refrigerators.</t>
  </si>
  <si>
    <t>2932576016</t>
  </si>
  <si>
    <t>Refrigerator Top Or Middle Door Bin</t>
  </si>
  <si>
    <t>It is a replacement for Dometic DM2652 and DM2852 refrigerators.</t>
  </si>
  <si>
    <t>2932576065</t>
  </si>
  <si>
    <t>Refrigerator Door Bin</t>
  </si>
  <si>
    <t>It is a replacement transparent door bin for Dometic DM2862 , DM2662 and DM2663 refrigerators.</t>
  </si>
  <si>
    <t>2932577014</t>
  </si>
  <si>
    <t>Refrigerator Upper Door Bin</t>
  </si>
  <si>
    <t>It is a replacement for Dometic DM2852 and RM2652 refrigerators.</t>
  </si>
  <si>
    <t>2932578020</t>
  </si>
  <si>
    <t>White Refrigerator Juice Rack Compartment Shelf For Dometic Models</t>
  </si>
  <si>
    <t>It is the replacement for Dometic RM4872 and RM4873 refrigerators.</t>
  </si>
  <si>
    <t>2932578038</t>
  </si>
  <si>
    <t>Refrigerator Juice Rack Compartment Shelf For Dometic Models</t>
  </si>
  <si>
    <t>It is transparent and replacement for Dometic NDM1062 and DM2862 refrigerators.</t>
  </si>
  <si>
    <t>2932603018</t>
  </si>
  <si>
    <t>It is a replacement cover for Dometic RM2332, RM4873 and NDR1062 model refrigerators.</t>
  </si>
  <si>
    <t>2932607019</t>
  </si>
  <si>
    <t>This is a 1 inch diameter replacement knob for Dometic RM2552, RM2553 and RM2452 refrigerators.</t>
  </si>
  <si>
    <t>2932614015</t>
  </si>
  <si>
    <t>It is a replacement switch for Dometic RM2353, RG1350 and RM2552 refrigerators.</t>
  </si>
  <si>
    <t>2932615012</t>
  </si>
  <si>
    <t>Refrigerator Gas Solenoid Valve For Dometic</t>
  </si>
  <si>
    <t>This gas valve is a replacement for Dometic DM2662, RM3962 and RM2551 refrigerators.</t>
  </si>
  <si>
    <t>2932621010</t>
  </si>
  <si>
    <t>White Refrigerator Crisper Bin For Dometic RM2852 &amp; RM2662 Models</t>
  </si>
  <si>
    <t>It is the replacement for Dometic RM2852 and RM2662 refrigerators.</t>
  </si>
  <si>
    <t>2932621077</t>
  </si>
  <si>
    <t>Transparent Refrigerator Crisper Bin For Dometic Models</t>
  </si>
  <si>
    <t>It is the replacement for Dometic DM2862, DM266 and DM2663 refrigerators.</t>
  </si>
  <si>
    <t>2932621085</t>
  </si>
  <si>
    <t>Clear Refrigerator Crisper Bin For Dometic NDM1062 Model</t>
  </si>
  <si>
    <t>It is the replacement for Dometic NDM1062 refrigerators.</t>
  </si>
  <si>
    <t>2932624014</t>
  </si>
  <si>
    <t>Refrigerator Drip Tray</t>
  </si>
  <si>
    <t>It is a replacement tray for Dometic DM2652, RM4873 and RM3862 series refrigerators.</t>
  </si>
  <si>
    <t>2932627025</t>
  </si>
  <si>
    <t>This wire type is the replacement for Dometic DM2652, DM2662, DM2852, DM2862, RGE400, RM2652, RM2662, RM2663, RM2862, RM3662, RM3862, RM4872, RM4873 model refrigerators.</t>
  </si>
  <si>
    <t>2932635010</t>
  </si>
  <si>
    <t>2932641034</t>
  </si>
  <si>
    <t>Black Top Refrigerator Trim For Dometic Models</t>
  </si>
  <si>
    <t>It is the replacement for Dometic RM2862, RM2454 and DM2652 refrigerators.</t>
  </si>
  <si>
    <t>2932641075</t>
  </si>
  <si>
    <t>Black Front Refrigerator Trim For Dometic Models</t>
  </si>
  <si>
    <t>It is the replacement for Dometic DM2652, DM2862 and DM2862 refrigerators.</t>
  </si>
  <si>
    <t>2932643030</t>
  </si>
  <si>
    <t>It is a black color hinge, replacement for Dometic RM2452, RM3863 and NDM1062 model refrigerator and fits to the right hand side of refrigerator.</t>
  </si>
  <si>
    <t>2932643048</t>
  </si>
  <si>
    <t>It is a black color hinge, replacement for Dometic DM2652 and RM2852 model refrigerator and fits to the left hand side of refrigerator.</t>
  </si>
  <si>
    <t>2932649011</t>
  </si>
  <si>
    <t>It is a replacement for Dometic RM4872, RM4873 and NDR1062 refrigerators. It fits the lower hinge.</t>
  </si>
  <si>
    <t>2932650019</t>
  </si>
  <si>
    <t>Flap Upper Refrigerator Door For Dometic</t>
  </si>
  <si>
    <t>It is used with Dometic RM2451, RM2454, RM2551, RM2552, RM2553 and RM2554 refrigerators.</t>
  </si>
  <si>
    <t>2932665017</t>
  </si>
  <si>
    <t>Refrigerator Door Light Switch</t>
  </si>
  <si>
    <t>It is a replacement switch for Dometic NDR1292, DM2852 and RM3862 series refrigerators.</t>
  </si>
  <si>
    <t>2932667054</t>
  </si>
  <si>
    <t>Refrigerator Cooling Unit Baffle Diffuser For Dometic</t>
  </si>
  <si>
    <t>It is a replacement for Dometic RM1350, NDR1492 and RM1272 refrigerators.</t>
  </si>
  <si>
    <t>2932668011</t>
  </si>
  <si>
    <t>It is a left side replacement for Dometic RM2852, RM2454 and RM3663 refrigerators.</t>
  </si>
  <si>
    <t>2932670025</t>
  </si>
  <si>
    <t>Black Refrigerator Door Handle For Dometic</t>
  </si>
  <si>
    <t>It is a replacement handle for Dometic RM2551, RM2454 and RM2554 model refrigerator.</t>
  </si>
  <si>
    <t>2932690049</t>
  </si>
  <si>
    <t>Black Front Lower Refrigerator Trim For Dometic Models</t>
  </si>
  <si>
    <t>It is the replacement for Dometic NDR1062, RM2551 and RM265 refrigerators.</t>
  </si>
  <si>
    <t>2932740018</t>
  </si>
  <si>
    <t>2932742014</t>
  </si>
  <si>
    <t>2932749159</t>
  </si>
  <si>
    <t>54" Refrigerator Drain Tube For Dometic</t>
  </si>
  <si>
    <t>It is used with all Dometic RV refrigerators.</t>
  </si>
  <si>
    <t>293275011</t>
  </si>
  <si>
    <t>Refrigerator Door Hinge Reversing Kit</t>
  </si>
  <si>
    <t>It is a black reversing kit for models DM2662, DM2862, DM2652 and DM2852. It reverses door hinge from right to left.</t>
  </si>
  <si>
    <t>293275013</t>
  </si>
  <si>
    <t>It is a black reversing kit for models RM2451, RM2454, RM2551 and RM2554. It reverses door hinge from right to left.</t>
  </si>
  <si>
    <t>2932754019</t>
  </si>
  <si>
    <t>Refrigerator Evaporator Left Door Spring Holder</t>
  </si>
  <si>
    <t>This blue spring holder fits the left hand side of the evaporator door.</t>
  </si>
  <si>
    <t>2932754027</t>
  </si>
  <si>
    <t>Refrigerator Evaporator Right Door Spring Holder</t>
  </si>
  <si>
    <t>This blue spring holder fits the right hand side of the evaporator door.</t>
  </si>
  <si>
    <t>2932759018</t>
  </si>
  <si>
    <t>Refrigerator Burner Control Module Mounting Bracket For Dometic</t>
  </si>
  <si>
    <t>2932771013</t>
  </si>
  <si>
    <t>Refrigerator Control Board Kit For Dometic</t>
  </si>
  <si>
    <t>2932771039</t>
  </si>
  <si>
    <t>2 Way Refrigerator Eyebrow Power Control Circuit Board</t>
  </si>
  <si>
    <t>This is a black replacement control circuit board for Dometic DM2652, DM2852, RM2351, RM2451 and RM2551 refrigerator models.</t>
  </si>
  <si>
    <t>2932776004</t>
  </si>
  <si>
    <t>2932781012</t>
  </si>
  <si>
    <t>Water Heater Electrode For Dometic</t>
  </si>
  <si>
    <t>It is used with Dometic refrigerator models DM2652, DM2662, DM2663, DM2852, DM2562, DM2862 and DM3862. It includes an electrode wire.</t>
  </si>
  <si>
    <t>2932781053</t>
  </si>
  <si>
    <t>It is used with Dometic refrigerators with 28 inch lead wire.</t>
  </si>
  <si>
    <t>2932855014</t>
  </si>
  <si>
    <t>2932855030</t>
  </si>
  <si>
    <t>2932884014</t>
  </si>
  <si>
    <t>This 2 way kit is used with Dometic refrigerators.</t>
  </si>
  <si>
    <t>2932884097</t>
  </si>
  <si>
    <t>2 Way AC/ LP Gas Refrigerator Eyebrow Power Control Circuit Board</t>
  </si>
  <si>
    <t>This black board is a replacement for Dometic refrigerator models DM2662, DM2852, DM2862, NDM1062, NDR1062, RM2652, RM2662, RM2862, RM3662 and RM3862.</t>
  </si>
  <si>
    <t>2940236025</t>
  </si>
  <si>
    <t>Beige Refrigerator Door Handle For Dometic</t>
  </si>
  <si>
    <t>2943296018</t>
  </si>
  <si>
    <t>Ignition Control Circuit Board For Dometic Refrigerators</t>
  </si>
  <si>
    <t>This ignition control circuit board is used for Dometic refrigerators.</t>
  </si>
  <si>
    <t>2943299004</t>
  </si>
  <si>
    <t>2943397.006</t>
  </si>
  <si>
    <t>2951433107</t>
  </si>
  <si>
    <t>This 120 volt switch is used with Dometic refrigerators. It does not include a light.</t>
  </si>
  <si>
    <t>2951648001</t>
  </si>
  <si>
    <t>It is a replacement for Dometic RM4180 model refrigerator and fits to the top left hand upper door side of refrigerator.</t>
  </si>
  <si>
    <t>2951886007</t>
  </si>
  <si>
    <t>Right &amp; Left Hand Refrigerator Trim For Dometic 921130228 Models</t>
  </si>
  <si>
    <t>It is used with Dometic 921130228 refrigerators. It is 539 millimeter height.</t>
  </si>
  <si>
    <t>2951886015</t>
  </si>
  <si>
    <t>Right &amp; Left Hand Refrigerator Trim For Dometic Models</t>
  </si>
  <si>
    <t>It is used with Dometic 921130225, 921130226, 921130227 and 921130229 refrigerators. It is 539 millimeter height.</t>
  </si>
  <si>
    <t>2951891056</t>
  </si>
  <si>
    <t>This wire type is used with Dometic RM2191 and RM2193 refrigerators.</t>
  </si>
  <si>
    <t>2951918040</t>
  </si>
  <si>
    <t>Lead Igniter</t>
  </si>
  <si>
    <t>It is used with Dometic RM2193 series refrigerators.</t>
  </si>
  <si>
    <t>2951996012</t>
  </si>
  <si>
    <t>115W Refrigerator Cooling Unit Heater Element For Dometic Models</t>
  </si>
  <si>
    <t>This 110 volts heater element is used for Dometic refrigerators.</t>
  </si>
  <si>
    <t>2951998117</t>
  </si>
  <si>
    <t>125W Refrigerator Cooling Unit Heater Element For Dometic Models</t>
  </si>
  <si>
    <t>This 110 volts standard cartridge heater element is used for Dometic refrigerators.</t>
  </si>
  <si>
    <t>2952140008</t>
  </si>
  <si>
    <t>Refrigerator Door</t>
  </si>
  <si>
    <t>This gray and brown complete door lock is used with Dometic RM4223 refrigerators.</t>
  </si>
  <si>
    <t>2954023004</t>
  </si>
  <si>
    <t>Refrigerator Power Selector Switch Cover For Dometic</t>
  </si>
  <si>
    <t>It is used with Dometic RM2352 and RM2353 model refrigerators.</t>
  </si>
  <si>
    <t>2954070005</t>
  </si>
  <si>
    <t>2955037011</t>
  </si>
  <si>
    <t>It is used with Dometic refrigerators RM2352 and RM2353.</t>
  </si>
  <si>
    <t>301097202</t>
  </si>
  <si>
    <t>2.6 Gal Tan Portable Toilet</t>
  </si>
  <si>
    <t>It is made of ABS plastic and measures 12-1/2 inch height x 13-1/8 inch width x 15-1/4 inch depth. It has a push button pressurized flush and does not include hand sprayer. It comes with prismatic tank level indicator.</t>
  </si>
  <si>
    <t>301097206</t>
  </si>
  <si>
    <t>2.6 Gal Gray Portable Toilet</t>
  </si>
  <si>
    <t>301097602</t>
  </si>
  <si>
    <t>5 Gal Tan Portable Toilet</t>
  </si>
  <si>
    <t>It is made of ABS plastic and measures 15-1/4 inch height x 13-1/8 inch width x 15-1/4 inch depth. It has a push button pressurized flush and does not include hand sprayer. It comes with prismatic tank level indicator and stainless steel hold-down bracket</t>
  </si>
  <si>
    <t>301097606</t>
  </si>
  <si>
    <t>5 Gal Gray Portable Toilet</t>
  </si>
  <si>
    <t>301197406</t>
  </si>
  <si>
    <t>It is made of ABS plastic and measures 12-1/2 inch height x 13-1/8 inch width x 15-1/4 inch depth. It has a push button pressurized flush and does not include hand sprayer. It comes with prismatic tank level indicator, stainless steel hold-down brackets a</t>
  </si>
  <si>
    <t>30130</t>
  </si>
  <si>
    <t>30131</t>
  </si>
  <si>
    <t>Furnace Blower Motor For Dometic 8516/ 8520</t>
  </si>
  <si>
    <t>This service motor kit is used with Dometic 8516-20 model furnace.</t>
  </si>
  <si>
    <t>30133</t>
  </si>
  <si>
    <t>Furnace Motor For Atwood 8525 IV/ 8531 IV</t>
  </si>
  <si>
    <t>It is a replacement motor for Atwood 8525 IV and 8531 IV model furnaces.</t>
  </si>
  <si>
    <t>30134</t>
  </si>
  <si>
    <t>Furnace Motor For Dometic</t>
  </si>
  <si>
    <t>This 2 stage motor is a replacement for Dometic 37964 model furnace.</t>
  </si>
  <si>
    <t>30209</t>
  </si>
  <si>
    <t>Furnace Burner For Atwood</t>
  </si>
  <si>
    <t>This burner head is used with Atwood LP and natural gas model furnaces.</t>
  </si>
  <si>
    <t>302300071</t>
  </si>
  <si>
    <t>White 18" Pedal Flush Permanent Toilet</t>
  </si>
  <si>
    <t>It measures 19-3/4 inch height x 16 inch width x 19-3/4 inch depth and has elongated seat with 18 inch height. It has a pedal flush control and triple-jet bowl rinse. It does not include hand sprayer.</t>
  </si>
  <si>
    <t>302300073</t>
  </si>
  <si>
    <t>Bone 18" Pedal Flush Permanent Toilet</t>
  </si>
  <si>
    <t>It measures 19-3/4 inch height x 16 inch width x 19-3/4 inch depth and has elongated seat with 18 inch seat height. It has a pedal flush control and triple-jet bowl rinse. It does not include hand sprayer.</t>
  </si>
  <si>
    <t>302300171</t>
  </si>
  <si>
    <t>White 18" Pedal Flush Permanent Toilet w/ Hand Sprayer</t>
  </si>
  <si>
    <t>It measures 19-3/4 inch height x 16 inch width x 19-3/4 inch depth and has elongated seat with 18 inch height. It has a pedal flush control and triple-jet bowl rinse. It includes hand sprayer.</t>
  </si>
  <si>
    <t>302300173</t>
  </si>
  <si>
    <t>Bone 18" Pedal Flush Permanent Toilet w/ Hand Sprayer</t>
  </si>
  <si>
    <t>It measures 19-3/4 inch height x 16 inch width x 19-3/4 inch depth and has elongated seat with 18 inch seat height. It has a pedal flush control and triple-jet bowl rinse. It includes hand sprayer.</t>
  </si>
  <si>
    <t>302301671</t>
  </si>
  <si>
    <t>White 13-1/2" Pedal Flush Permanent Toilet</t>
  </si>
  <si>
    <t>It measures 13-1/2 inch height x 16 inch width x 19-3/4 inch depth and has elongated seat with 13-1/2 inch height. It has a pedal flush control and triple-jet bowl rinse. It does not include hand sprayer.</t>
  </si>
  <si>
    <t>302301673</t>
  </si>
  <si>
    <t>Bone 13-1/2" Pedal Flush Permanent Toilet</t>
  </si>
  <si>
    <t>It measures 13-1/2 inch height x 16 inch width x 19-3/4 inch depth and has elongated seat with 13-1/2 inch seat height. It has a pedal flush control and triple-jet bowl rinse. It does not include hand sprayer.</t>
  </si>
  <si>
    <t>302310081</t>
  </si>
  <si>
    <t>White High Profile 360 Deg Vortex Flush Toilet</t>
  </si>
  <si>
    <t>This 18 inch high toilet features a slow close enameled wood seat with pedal flush control. It uses 0.13 gallon or 0.5 liter of water per flush. It does not include a hand sprayer.</t>
  </si>
  <si>
    <t>302310083</t>
  </si>
  <si>
    <t>Bone High Profile 360 Deg Vortex Flush Toilet</t>
  </si>
  <si>
    <t>302310181</t>
  </si>
  <si>
    <t>This 18 inch toilet features a slow close enameled wood seat with pedal flush control. It uses 0.13 gallon or 0.5 liter of water per flush. It includes a water-saving hand sprayer.</t>
  </si>
  <si>
    <t>302310183</t>
  </si>
  <si>
    <t>302311681</t>
  </si>
  <si>
    <t>White Ceramic Low Profile Manual Flush Toilet</t>
  </si>
  <si>
    <t>This 18-3/4 inch high permanent toilet features an elongated seat with a pedal flush control. It measures 14-1/4 inch height x 14-7/8 inch width x 19 inch depth and does not include a hand sprayer.</t>
  </si>
  <si>
    <t>302311683</t>
  </si>
  <si>
    <t>Bone Ceramic Permanent Toilet w/ Manual Flush</t>
  </si>
  <si>
    <t>This is a low profile elongated seat toilet with 13-3/4 inch seat height. It has pedal flush control and measures 14-1/4 inch height x 14-7/8 inch width x 19 inch depth. It does not includes hand sprayer.</t>
  </si>
  <si>
    <t>302311781</t>
  </si>
  <si>
    <t>White Ceramic Permanent Toilet w/ Manual Flush</t>
  </si>
  <si>
    <t>302311783</t>
  </si>
  <si>
    <t>Bone Ceramic Toilet</t>
  </si>
  <si>
    <t>302320081</t>
  </si>
  <si>
    <t>White 18" Pedal Flush Ceramic Permanent Toilet</t>
  </si>
  <si>
    <t>It measures 19-3/4 inch height x 14-3/4 inch width x 22 inch depth and has elongated seat with 18 inch seat height. It has a pedal flush control, wooden seat and 360 degree rim wash for complete rinse. It does not include hand sprayer.</t>
  </si>
  <si>
    <t>302320083</t>
  </si>
  <si>
    <t>Bone 18" Pedal Flush Ceramic Permanent Toilet</t>
  </si>
  <si>
    <t>302320181</t>
  </si>
  <si>
    <t>White 18" Pedal Flush Ceramic Permanent Toilet w/ Hand Sprayer</t>
  </si>
  <si>
    <t>It measures 19-3/4 inch height x 14-3/4 inch width x 22 inch depth and has elongated seat with 18 inch seat height. It has a pedal flush control, wooden seat and 360 degree rim wash for complete rinse. It includes hand sprayer.</t>
  </si>
  <si>
    <t>302320183</t>
  </si>
  <si>
    <t>Bone 18" Pedal Flush Ceramic Permanent Toilet w/ Hand Sprayer</t>
  </si>
  <si>
    <t>302321681</t>
  </si>
  <si>
    <t>White 14" Pedal Flush Ceramic Permanent Toilet</t>
  </si>
  <si>
    <t>It measures 14 inch height x 14-3/4 inch width x 22 inch depth and has elongated seat with 14 inch seat height. It has a pedal flush control, wooden seat and 360 degree rim wash for complete rinse. It does not include hand sprayer.</t>
  </si>
  <si>
    <t>302321683</t>
  </si>
  <si>
    <t>Bone 14" Pedal Flush Ceramic Permanent Toilet</t>
  </si>
  <si>
    <t>302321781</t>
  </si>
  <si>
    <t>White 14" Pedal Flush Ceramic Permanent Toilet w/ Hand Sprayer</t>
  </si>
  <si>
    <t>302321783</t>
  </si>
  <si>
    <t>Bone 14" Pedal Flush Ceramic Permanent Toilet w/ Hand Sprayer</t>
  </si>
  <si>
    <t>302651001</t>
  </si>
  <si>
    <t>White Ceramic Permanent Toilet w/ Pedal Flush</t>
  </si>
  <si>
    <t>It has round seat with 17-1/8 inch seat height and measures 18-3/4 inch height x 15-1/4 inch width x 20-1/2 inch depth. It does not include hand spray.</t>
  </si>
  <si>
    <t>302651003</t>
  </si>
  <si>
    <t>Bone Ceramic Permanent Toilet Pedal Flush</t>
  </si>
  <si>
    <t>30268</t>
  </si>
  <si>
    <t>Furnace Burner For Atwood/ Dometic</t>
  </si>
  <si>
    <t>It is a replacement burner for Atwood or Dometic 7900, 8000, 8500, AFMD and AFSD series furnace.</t>
  </si>
  <si>
    <t>30335</t>
  </si>
  <si>
    <t>10A  Furnace Circuit Breaker For Atwood</t>
  </si>
  <si>
    <t>It is a replacement circuit breaker for Atwood AFMD25 model Hydroflame furnaces.</t>
  </si>
  <si>
    <t>30337</t>
  </si>
  <si>
    <t>15A  Furnace Circuit Breaker For Atwood</t>
  </si>
  <si>
    <t>It is a replacement circuit breaker for Atwood AFMD35 model Hydroflame furnaces.</t>
  </si>
  <si>
    <t>30539</t>
  </si>
  <si>
    <t>Arctic White Furnace Access Door For Atwood</t>
  </si>
  <si>
    <t>This medium access door is a replacement for Atwood furnaces.</t>
  </si>
  <si>
    <t>306341145</t>
  </si>
  <si>
    <t>Toilet Discharge Hose</t>
  </si>
  <si>
    <t>It has 1 inch inside diameter x 50 foot length.</t>
  </si>
  <si>
    <t>306345650</t>
  </si>
  <si>
    <t>It has 5/8 inch inside diameter x 50 foot length.</t>
  </si>
  <si>
    <t>306345688</t>
  </si>
  <si>
    <t>It has 5/8 inch inside diameter x 100 foot length.</t>
  </si>
  <si>
    <t>30637</t>
  </si>
  <si>
    <t>Black Furnace Access Door For Atwood</t>
  </si>
  <si>
    <t>It is a medium replacement access door for Atwood furnaces.</t>
  </si>
  <si>
    <t>308238696</t>
  </si>
  <si>
    <t>Waste Water Check Valve OdorSafe ®</t>
  </si>
  <si>
    <t>It is used for heavy duty applications. It is used with OdorSafe ® plus 1-1/2 inch sanitation hose.</t>
  </si>
  <si>
    <t>30836</t>
  </si>
  <si>
    <t>Black Small Atwood Furnace Access Door</t>
  </si>
  <si>
    <t>For use with Atwood 8500-IV, 8900 III, XT and the new Small model 2 stage furnaces.</t>
  </si>
  <si>
    <t>30837</t>
  </si>
  <si>
    <t>White Small Atwood Furnace Access Door</t>
  </si>
  <si>
    <t>30892</t>
  </si>
  <si>
    <t>This medium door is a replacement for Atwood 8500-IV, 8900 III and XT 2-stage furnaces.</t>
  </si>
  <si>
    <t>30943</t>
  </si>
  <si>
    <t>White Large Atwood Furnace Access Door</t>
  </si>
  <si>
    <t>For use with Atwood 8500-IV, 8900 III, XT and the new Large model 2 stage furnaces.</t>
  </si>
  <si>
    <t>3100270P002</t>
  </si>
  <si>
    <t>3100281P009</t>
  </si>
  <si>
    <t>3100342.017</t>
  </si>
  <si>
    <t>3100529.043</t>
  </si>
  <si>
    <t>3100895.006</t>
  </si>
  <si>
    <t>31012</t>
  </si>
  <si>
    <t>Black 5"W x 7"H CO/LP Leak Detector</t>
  </si>
  <si>
    <t>It detects both LP and CO gas. Wall mount detector alerts to a leak with beeping. 12 volt detector measures 5 inch x 7 inch x 2 inch. It includes case and does not include digital display.</t>
  </si>
  <si>
    <t>31014</t>
  </si>
  <si>
    <t>12V Black Wall Mounted LP Leak Detector</t>
  </si>
  <si>
    <t>This 12 volt liquid propane detector alerts to a leak with beeping. It features an adapter plate.</t>
  </si>
  <si>
    <t>3101538.001</t>
  </si>
  <si>
    <t>3104133.016</t>
  </si>
  <si>
    <t>3104781.004</t>
  </si>
  <si>
    <t>3104928.001</t>
  </si>
  <si>
    <t>3104928.019</t>
  </si>
  <si>
    <t>3105007.045</t>
  </si>
  <si>
    <t>3105164.002</t>
  </si>
  <si>
    <t>3105278.126</t>
  </si>
  <si>
    <t>3106486.008</t>
  </si>
  <si>
    <t>3106774.163-S</t>
  </si>
  <si>
    <t>3106995.032</t>
  </si>
  <si>
    <t>3106995.040</t>
  </si>
  <si>
    <t>3107688.016</t>
  </si>
  <si>
    <t>3107940.003</t>
  </si>
  <si>
    <t>3108015.003</t>
  </si>
  <si>
    <t>3108398.011</t>
  </si>
  <si>
    <t>3108398.029</t>
  </si>
  <si>
    <t>3108399.019</t>
  </si>
  <si>
    <t>3108399.035</t>
  </si>
  <si>
    <t>3108700.018</t>
  </si>
  <si>
    <t>3108706.114</t>
  </si>
  <si>
    <t>3108706.171B</t>
  </si>
  <si>
    <t>3108706.189B</t>
  </si>
  <si>
    <t>3108706.916</t>
  </si>
  <si>
    <t>3108706.924</t>
  </si>
  <si>
    <t>3108708.342</t>
  </si>
  <si>
    <t>3108708.359</t>
  </si>
  <si>
    <t>3108709.761</t>
  </si>
  <si>
    <t>3108709.779</t>
  </si>
  <si>
    <t>31091</t>
  </si>
  <si>
    <t>Furnace Limit Switch For Atwood</t>
  </si>
  <si>
    <t>It is a replacement switch for Atwood furnaces.</t>
  </si>
  <si>
    <t>3109226.005</t>
  </si>
  <si>
    <t>3109228.001</t>
  </si>
  <si>
    <t>3109252.001B</t>
  </si>
  <si>
    <t>31093</t>
  </si>
  <si>
    <t>Furnace Low Air Flow Switch For Atwood</t>
  </si>
  <si>
    <t>This sail switch is a replacement for Atwood furnaces.</t>
  </si>
  <si>
    <t>3109349.065</t>
  </si>
  <si>
    <t>3109350.011</t>
  </si>
  <si>
    <t>3109350.065</t>
  </si>
  <si>
    <t>31094</t>
  </si>
  <si>
    <t>This sail switch is a replacement for Atwood AFMD25, AFMD35 and AFMD30 model Hydroflame furnace.</t>
  </si>
  <si>
    <t>3109492.003</t>
  </si>
  <si>
    <t>3109492.004</t>
  </si>
  <si>
    <t>3109562.003B</t>
  </si>
  <si>
    <t>3109562.003W</t>
  </si>
  <si>
    <t>31098</t>
  </si>
  <si>
    <t>12VDC Furnace Gas Valve For Atwood</t>
  </si>
  <si>
    <t>It is used with Atwood furnaces.</t>
  </si>
  <si>
    <t>31099</t>
  </si>
  <si>
    <t>24VAC Furnace Gas Valve For Atwood</t>
  </si>
  <si>
    <t>It is used with Atwood AFLA35211, AFLA40211, AFLA35221, AFLA40221, AFLA35231 and AFLA40231 model furnaces.</t>
  </si>
  <si>
    <t>311096502</t>
  </si>
  <si>
    <t>5 Gal Parchment Portable Toilet</t>
  </si>
  <si>
    <t>It measures 15-1/2 inch height x 14-1/2 inch width x 16-1/2 inch depth. It is made of polyethylene and does not include hand sprayer. It comes with mounting brackets.</t>
  </si>
  <si>
    <t>311096506</t>
  </si>
  <si>
    <t>5 Gal Platinum Portable Toilet</t>
  </si>
  <si>
    <t>It measures 15-1/2 inch height x 14-1/2 inch width x 16-1/2 inch depth. It does not include hand sprayer. It comes with mounting brackets.</t>
  </si>
  <si>
    <t>31128</t>
  </si>
  <si>
    <t>Black Co/ LP Leak Detector Mount</t>
  </si>
  <si>
    <t>It is a surface mount and is used with Atwood carbon monoxide and LP leak detectors.</t>
  </si>
  <si>
    <t>31150</t>
  </si>
  <si>
    <t>12VDC Furnace Gas Valve For Atwood HydroFlame (R)</t>
  </si>
  <si>
    <t>It is used with Atwood HydroFlame (R) furnaces. It has a side outlet.</t>
  </si>
  <si>
    <t>31155</t>
  </si>
  <si>
    <t>Gas Valve For Atwood/HydroFlame 8516-I/8520-I/8525-II Series Furnace</t>
  </si>
  <si>
    <t>It is used with Atwood, HydroFlame 8516-I, 8520-I and 8525-II Series furnaces.</t>
  </si>
  <si>
    <t>31361</t>
  </si>
  <si>
    <t>Aluminum Furnace Duct Cover Plate</t>
  </si>
  <si>
    <t>It is used with 4 inch ducts.</t>
  </si>
  <si>
    <t>31377</t>
  </si>
  <si>
    <t>31384</t>
  </si>
  <si>
    <t>31474</t>
  </si>
  <si>
    <t>4" Aluminum Furnace Duct Collar For Atwood</t>
  </si>
  <si>
    <t>31501</t>
  </si>
  <si>
    <t>12V Ignition Control Circuit Board For Atwood Furnaces</t>
  </si>
  <si>
    <t>Replacement for Atwood furnaces with direct spark ignition. It does not fit 2-stage and AC models. It includes fan control and relay.</t>
  </si>
  <si>
    <t>31809</t>
  </si>
  <si>
    <t>Furnace Vent For Atwood AFMD25 Hydroflame</t>
  </si>
  <si>
    <t>It fits Atwood AFMD25 model hydroflame furnace. It has a door vent assembly.</t>
  </si>
  <si>
    <t>31845</t>
  </si>
  <si>
    <t>It is a large replacement access door for Atwood furnaces.</t>
  </si>
  <si>
    <t>318556.000</t>
  </si>
  <si>
    <t>31861</t>
  </si>
  <si>
    <t>Black Recessed Furnace Access Door For Atwood</t>
  </si>
  <si>
    <t>32112</t>
  </si>
  <si>
    <t>It is a replacement for Atwood Hydro Flame furnaces 8225 and 8232.</t>
  </si>
  <si>
    <t>32148</t>
  </si>
  <si>
    <t>Furnace Cabinet For Atwood</t>
  </si>
  <si>
    <t>This is a replacement furnace top cabinet for Atwood furnace.</t>
  </si>
  <si>
    <t>32172</t>
  </si>
  <si>
    <t>Furnace Gasket For Atwood</t>
  </si>
  <si>
    <t>It is used for Atwood furnaces with DSI ignition.</t>
  </si>
  <si>
    <t>32300</t>
  </si>
  <si>
    <t>Black Single Stage Heat Mechanical Wall Thermostat</t>
  </si>
  <si>
    <t>12V non-programmable wall thermostat does not include an auto/on fan mode control &amp; fan speed control.</t>
  </si>
  <si>
    <t>32330</t>
  </si>
  <si>
    <t>Furnace Motor For Atwood</t>
  </si>
  <si>
    <t>It is a replacement for Atwood 82DC series furnaces.</t>
  </si>
  <si>
    <t>32337</t>
  </si>
  <si>
    <t>Furnace Vent Adapter</t>
  </si>
  <si>
    <t>It is used when replacing an 8900 Series furnace with a larger series furnace with bottom discharge system.</t>
  </si>
  <si>
    <t>32344</t>
  </si>
  <si>
    <t>It is a black access door for Atwood furnaces.</t>
  </si>
  <si>
    <t>32345</t>
  </si>
  <si>
    <t>20A Furnace Circuit Breaker For Atwood</t>
  </si>
  <si>
    <t>It is a replacement circuit breaker for Atwood furnaces.</t>
  </si>
  <si>
    <t>32653</t>
  </si>
  <si>
    <t>40,000 BTU Large 120V Furnace</t>
  </si>
  <si>
    <t>Large model LP gas furnace measures 16-1/2 inch width x 9 inch height x 20 inch depth. Access door and thermostat are sold separately.</t>
  </si>
  <si>
    <t>32659</t>
  </si>
  <si>
    <t>40,000 BTU Large 12V Furnace</t>
  </si>
  <si>
    <t>32663</t>
  </si>
  <si>
    <t>16,000 BTU Medium 12V Furnace</t>
  </si>
  <si>
    <t>Medium model LP gas furnace measures 16-1/2 inch width x 7-3/8 inch height x 20 inch depth. Access door and thermostat are sold separately. Existing cut out should be measured to ensure the new deeper dimensions will fit.</t>
  </si>
  <si>
    <t>32668</t>
  </si>
  <si>
    <t>20,000 BTU Medium 12V Furnace</t>
  </si>
  <si>
    <t>32675</t>
  </si>
  <si>
    <t>25,000 BTU Medium 12V Furnace</t>
  </si>
  <si>
    <t>32684</t>
  </si>
  <si>
    <t>30,000 BTU Medium 12V Furnace</t>
  </si>
  <si>
    <t>32690</t>
  </si>
  <si>
    <t>35,000 BTU Medium 12V Furnace</t>
  </si>
  <si>
    <t>32701</t>
  </si>
  <si>
    <t>White Battery Carbon Monoxide Detector</t>
  </si>
  <si>
    <t>This wall or ceiling mount detector alerts to a leak with beeping. 5-1/2 inch rectangular unit does not features digital display.</t>
  </si>
  <si>
    <t>32703</t>
  </si>
  <si>
    <t>White Battery Carbon Monoxide Detector w/ Display</t>
  </si>
  <si>
    <t>This wall or ceiling mount detector alerts to a leak with beeping. 5-1/2 inch rectangular unit features digital LCD display.</t>
  </si>
  <si>
    <t>32715</t>
  </si>
  <si>
    <t>12,000 BTU Small 12V Furnace</t>
  </si>
  <si>
    <t>Small model LP gas furnace measures 12 inch width x 7 inch height x 20 inch depth. Access door and thermostat are sold separately. Existing cut out should be measured to ensure the new deeper dimensions will fit.</t>
  </si>
  <si>
    <t>32719</t>
  </si>
  <si>
    <t>16,000 BTU Small 12V Furnace</t>
  </si>
  <si>
    <t>3307834.006</t>
  </si>
  <si>
    <t>3307872.006</t>
  </si>
  <si>
    <t>3307923.115U</t>
  </si>
  <si>
    <t>3308046.006</t>
  </si>
  <si>
    <t>3308046.014</t>
  </si>
  <si>
    <t>3308046.022</t>
  </si>
  <si>
    <t>3308046.030</t>
  </si>
  <si>
    <t>3308047.012</t>
  </si>
  <si>
    <t>3308047.020</t>
  </si>
  <si>
    <t>3308047.038</t>
  </si>
  <si>
    <t>3308106.000M</t>
  </si>
  <si>
    <t>3308741.002</t>
  </si>
  <si>
    <t>3308742.000</t>
  </si>
  <si>
    <t>3309191.009</t>
  </si>
  <si>
    <t>3309333.007</t>
  </si>
  <si>
    <t>3309364.002</t>
  </si>
  <si>
    <t>3309364.010</t>
  </si>
  <si>
    <t>3309364.028</t>
  </si>
  <si>
    <t>3309518.003</t>
  </si>
  <si>
    <t>3309974.005B</t>
  </si>
  <si>
    <t>3309974.008B</t>
  </si>
  <si>
    <t>3310009.000</t>
  </si>
  <si>
    <t>3310014.000</t>
  </si>
  <si>
    <t>3310180.000</t>
  </si>
  <si>
    <t>3310325.000B</t>
  </si>
  <si>
    <t>3310423.209B</t>
  </si>
  <si>
    <t>3310424.000</t>
  </si>
  <si>
    <t>3310455.062</t>
  </si>
  <si>
    <t>3310555.000</t>
  </si>
  <si>
    <t>3310555.010</t>
  </si>
  <si>
    <t>3310710.003</t>
  </si>
  <si>
    <t>3310711.001</t>
  </si>
  <si>
    <t>3310714.005</t>
  </si>
  <si>
    <t>3310718.006</t>
  </si>
  <si>
    <t>3310725.001</t>
  </si>
  <si>
    <t>3310727.007</t>
  </si>
  <si>
    <t>3310731.009</t>
  </si>
  <si>
    <t>3310734.003</t>
  </si>
  <si>
    <t>3310793.009B</t>
  </si>
  <si>
    <t>3310795.004B</t>
  </si>
  <si>
    <t>3310811.009M</t>
  </si>
  <si>
    <t>3311005.000</t>
  </si>
  <si>
    <t>3311109.000</t>
  </si>
  <si>
    <t>3311236.000</t>
  </si>
  <si>
    <t>3311236.024</t>
  </si>
  <si>
    <t>3311541.000</t>
  </si>
  <si>
    <t>3311557.000</t>
  </si>
  <si>
    <t>3311563.000</t>
  </si>
  <si>
    <t>3311574.002</t>
  </si>
  <si>
    <t>3311575.000M</t>
  </si>
  <si>
    <t>3311578.001</t>
  </si>
  <si>
    <t>3311588.000</t>
  </si>
  <si>
    <t>3311715.000</t>
  </si>
  <si>
    <t>3311770.506</t>
  </si>
  <si>
    <t>3311770.550</t>
  </si>
  <si>
    <t>3311770.566</t>
  </si>
  <si>
    <t>3311883.000</t>
  </si>
  <si>
    <t>3311924.000</t>
  </si>
  <si>
    <t>3312047.000B</t>
  </si>
  <si>
    <t>3312302.007</t>
  </si>
  <si>
    <t>3312303.005</t>
  </si>
  <si>
    <t>33124</t>
  </si>
  <si>
    <t>Furnace Combustion Wheel For Atwood</t>
  </si>
  <si>
    <t>It is used with Atwood 79 and 80 series furnaces.</t>
  </si>
  <si>
    <t>3312417.000B</t>
  </si>
  <si>
    <t>3312418.000U</t>
  </si>
  <si>
    <t>3312492.006U</t>
  </si>
  <si>
    <t>33126</t>
  </si>
  <si>
    <t>Furnace Blower Wheel For Atwood</t>
  </si>
  <si>
    <t>This blower wheel is used with Atwood 8500 series furnaces. It replaces 37764 and includes clamp.</t>
  </si>
  <si>
    <t>33128</t>
  </si>
  <si>
    <t>It is used with Atwood 85 and 89 series furnaces.</t>
  </si>
  <si>
    <t>3312929.007</t>
  </si>
  <si>
    <t>3312931.003B</t>
  </si>
  <si>
    <t>3312972.004B</t>
  </si>
  <si>
    <t>3312972.012B</t>
  </si>
  <si>
    <t>3312986.007</t>
  </si>
  <si>
    <t>3312986.064</t>
  </si>
  <si>
    <t>3313107.000</t>
  </si>
  <si>
    <t>3313107.015</t>
  </si>
  <si>
    <t>3313107.018</t>
  </si>
  <si>
    <t>3313107.026</t>
  </si>
  <si>
    <t>3313107.027</t>
  </si>
  <si>
    <t>3313107.028</t>
  </si>
  <si>
    <t>3313107.033</t>
  </si>
  <si>
    <t>3313107.034</t>
  </si>
  <si>
    <t>3313107.051</t>
  </si>
  <si>
    <t>3313107.075</t>
  </si>
  <si>
    <t>3313107.103</t>
  </si>
  <si>
    <t>3313185.000</t>
  </si>
  <si>
    <t>3313343.000</t>
  </si>
  <si>
    <t>3313470.002</t>
  </si>
  <si>
    <t>3313470.080</t>
  </si>
  <si>
    <t>3313470.082</t>
  </si>
  <si>
    <t>3313470.088</t>
  </si>
  <si>
    <t>3314067.004B</t>
  </si>
  <si>
    <t>3314067.004M</t>
  </si>
  <si>
    <t>3314082.000</t>
  </si>
  <si>
    <t>3314082.011</t>
  </si>
  <si>
    <t>3314603.006B</t>
  </si>
  <si>
    <t>3314653.516B</t>
  </si>
  <si>
    <t>3315283.006</t>
  </si>
  <si>
    <t>3315332.001</t>
  </si>
  <si>
    <t>331579.024</t>
  </si>
  <si>
    <t>3316155.000</t>
  </si>
  <si>
    <t>3316230.000</t>
  </si>
  <si>
    <t>3316230.014</t>
  </si>
  <si>
    <t>3316250.000</t>
  </si>
  <si>
    <t>3316250.012</t>
  </si>
  <si>
    <t>3316255.000</t>
  </si>
  <si>
    <t>3316255.011</t>
  </si>
  <si>
    <t>3316287.000</t>
  </si>
  <si>
    <t>3316348.900</t>
  </si>
  <si>
    <t>3316450.901</t>
  </si>
  <si>
    <t>33234</t>
  </si>
  <si>
    <t>Igniter Electrode for Atwood Furnaces</t>
  </si>
  <si>
    <t>It is a replacement part for Atwood 76, 79-I and 80-I furnaces with direct spark ignition (DSI).</t>
  </si>
  <si>
    <t>33589</t>
  </si>
  <si>
    <t>It is used for 14 inch x 14 inch Atwood hydro flame furnaces series 85-II and-31-35.</t>
  </si>
  <si>
    <t>33625</t>
  </si>
  <si>
    <t>It is a replacement part for Atwood 8516, 8520, 8525, 8531 and 8535 model Hydroflame furnaces. It includes 2 gaskets, heat shrink tube, straight terminal L shape and installation instruction.</t>
  </si>
  <si>
    <t>33782</t>
  </si>
  <si>
    <t>15A  Furnace Circuit Breaker</t>
  </si>
  <si>
    <t>It is a pop-up circuit breaker.</t>
  </si>
  <si>
    <t>33784</t>
  </si>
  <si>
    <t>Furnace Transformer</t>
  </si>
  <si>
    <t>It is a replacement furnace transformer for AC82.</t>
  </si>
  <si>
    <t>34039</t>
  </si>
  <si>
    <t>Furnace Motor Capacitor For Atwood</t>
  </si>
  <si>
    <t>It is a replacement capacitor for Atwood 89-I, 89-II and 89-III series furnaces.</t>
  </si>
  <si>
    <t>34099</t>
  </si>
  <si>
    <t>This metal wheel is used with Atwood 8900 series furnaces.</t>
  </si>
  <si>
    <t>34109</t>
  </si>
  <si>
    <t>Ignition Control Circuit Board</t>
  </si>
  <si>
    <t>It is a replacement circuit board for Atwood 2 stage furnaces.</t>
  </si>
  <si>
    <t>34541</t>
  </si>
  <si>
    <t>Furnace Ignition Electrode Bracket For Atwood</t>
  </si>
  <si>
    <t>It is a replacement bracket for Atwood 85 and 89 series furnaces.</t>
  </si>
  <si>
    <t>34570</t>
  </si>
  <si>
    <t>It is a replacement part for Atwood furnaces without exterior door. Lead is included.</t>
  </si>
  <si>
    <t>34571</t>
  </si>
  <si>
    <t>Furnace High Tension Lead For Atwood</t>
  </si>
  <si>
    <t>It is a replacement high tension lead for Atwood doorless furnaces.</t>
  </si>
  <si>
    <t>34696</t>
  </si>
  <si>
    <t>Ignition Control Circuit Board For Atwood Furnaces</t>
  </si>
  <si>
    <t>2-Stage electronic ignition control circuit board is a replacement part for Atwood 1522, 2334 and 2540 furnaces.</t>
  </si>
  <si>
    <t>35100</t>
  </si>
  <si>
    <t>Replacement kit is used with Atwood furnaces.</t>
  </si>
  <si>
    <t>35791</t>
  </si>
  <si>
    <t>5A  Furnace Circuit Breaker For Atwood</t>
  </si>
  <si>
    <t>It is a replacement pop-up circuit breaker for Atwood 7900-II series.</t>
  </si>
  <si>
    <t>35890</t>
  </si>
  <si>
    <t>Furnace Gasket For Atwood 7900 Series</t>
  </si>
  <si>
    <t>It is used for Atwood 7900 series furnaces.</t>
  </si>
  <si>
    <t>35955</t>
  </si>
  <si>
    <t>Furnace Vent For Atwood 79-II/ 80-IIA Series</t>
  </si>
  <si>
    <t>It is used for Atwood 79-II and 80-IIA series furnaces. It has a complete exterior vent assembly and vent length is 0 to 3-5/8 inch. It is used for 20-1/2 inch 24 inch cabinet depth.</t>
  </si>
  <si>
    <t>35956</t>
  </si>
  <si>
    <t>8" Aluminum Furnace Vent Extension For Atwood</t>
  </si>
  <si>
    <t>It is used with Atwood 79-II and 80-II B series furnaces.</t>
  </si>
  <si>
    <t>36290</t>
  </si>
  <si>
    <t>Furnace Power Supply Wiring Harness For Atwood</t>
  </si>
  <si>
    <t>It is a replacement wiring harness for Atwood 85-III series.</t>
  </si>
  <si>
    <t>36680</t>
  </si>
  <si>
    <t>36681</t>
  </si>
  <si>
    <t>White 5"W x 7"H CO/LP Leak Detector</t>
  </si>
  <si>
    <t>36689</t>
  </si>
  <si>
    <t>Co/ LP Leak Detector Mount</t>
  </si>
  <si>
    <t>36720</t>
  </si>
  <si>
    <t>12VDC White Wall Mounted LP Leak Detector</t>
  </si>
  <si>
    <t>This 12 volt DC liquid propane detector alerts to a leak with beeping. It measures 3-3/8 inch length x 2-1/4 inch width x 1-1/3 inch depth and is sold in a retail pack.</t>
  </si>
  <si>
    <t>36997</t>
  </si>
  <si>
    <t>Dual Igniter Electrode for Atwood Furnaces</t>
  </si>
  <si>
    <t>Dual sense electrode is a replacement part for Atwood furnaces.</t>
  </si>
  <si>
    <t>36998</t>
  </si>
  <si>
    <t>Dual sense electrode is a replacement part for Atwood furnaces 7912-II, 7900-II (16 and 20), 8012-II, FA 79D and HF 80D.</t>
  </si>
  <si>
    <t>37021</t>
  </si>
  <si>
    <t>It is a replacement switch for 8900-II and 8900-III series furnaces.</t>
  </si>
  <si>
    <t>37022</t>
  </si>
  <si>
    <t>It is a replacement switch for 8500-II series furnaces.</t>
  </si>
  <si>
    <t>37100</t>
  </si>
  <si>
    <t>Furnace Electrode Gasket For Atwood Models</t>
  </si>
  <si>
    <t>It is the replacement for Atwood 8012-II, 7912-II, 7916-II and 7920-II series furnaces.</t>
  </si>
  <si>
    <t>37357</t>
  </si>
  <si>
    <t>It is a replacement for Atwood 8531-35 III and 8900-III series furnaces.</t>
  </si>
  <si>
    <t>37358</t>
  </si>
  <si>
    <t>It is a replacement for Atwood 8525-III series furnaces.</t>
  </si>
  <si>
    <t>37359</t>
  </si>
  <si>
    <t>It is a replacement for Atwood 8516-20-III series furnaces.</t>
  </si>
  <si>
    <t>37360</t>
  </si>
  <si>
    <t>Furnace Motor Bracket For Atwood</t>
  </si>
  <si>
    <t>It is a replacement for Atwood furnaces.</t>
  </si>
  <si>
    <t>37419</t>
  </si>
  <si>
    <t>Furnace Wiring Harness</t>
  </si>
  <si>
    <t>This high tension lead wiring harness is used with furnaces with serial numbers after 0654747.</t>
  </si>
  <si>
    <t>37515</t>
  </si>
  <si>
    <t>24V Ignition Control Circuit Board For Atwood Furnaces</t>
  </si>
  <si>
    <t>It is a replacement part for Atwood furnaces 89-I AC, 89-II AC, 89-III-AC and AC 82.</t>
  </si>
  <si>
    <t>37517</t>
  </si>
  <si>
    <t>Single Igniter Electrode for Atwood Furnaces</t>
  </si>
  <si>
    <t>Single sense electrode is a replacement part for Atwood furnaces with serial number after 0680232.</t>
  </si>
  <si>
    <t>37713</t>
  </si>
  <si>
    <t>Furnace Gasket For Atwood 89 Series</t>
  </si>
  <si>
    <t>It is the replacement for Atwood 89 series furnaces.</t>
  </si>
  <si>
    <t>37801</t>
  </si>
  <si>
    <t>Furnace Motor Bracket</t>
  </si>
  <si>
    <t>It is a wall mount bracket.</t>
  </si>
  <si>
    <t>379441206</t>
  </si>
  <si>
    <t>4-Roll 2-Ply Toilet Tissue</t>
  </si>
  <si>
    <t>It contains 500 sheets per roll.</t>
  </si>
  <si>
    <t>37956</t>
  </si>
  <si>
    <t>Furnace Exhaust Wall Gasket For Atwood</t>
  </si>
  <si>
    <t>This exhaust wall gasket is used for Atwood furnaces.</t>
  </si>
  <si>
    <t>379700027</t>
  </si>
  <si>
    <t>38141</t>
  </si>
  <si>
    <t>Furnace Draft Shield For Atwood</t>
  </si>
  <si>
    <t>38453</t>
  </si>
  <si>
    <t>White Single Stage Heat Mechanical Wall Thermostat</t>
  </si>
  <si>
    <t>3850227020</t>
  </si>
  <si>
    <t>It is a replacement handle for Dometic NDR1292, NDR1492 and RM1272 model refrigerator.</t>
  </si>
  <si>
    <t>385030402</t>
  </si>
  <si>
    <t>It is a black reversing kit for models RM2351 and RM2354. It reverses door hinge from right to left and left to right.</t>
  </si>
  <si>
    <t>3850306063</t>
  </si>
  <si>
    <t>3850317011</t>
  </si>
  <si>
    <t>Brown Refrigerator Thermostat Control Knob For Dometic RM2352/ RM2353</t>
  </si>
  <si>
    <t>It is the replacement for Dometic RM2352 and RM2353 model refrigerator.</t>
  </si>
  <si>
    <t>3850318019</t>
  </si>
  <si>
    <t>Beige Refrigerator Power Selector Control Know For Dometic RM2352/ RM2353</t>
  </si>
  <si>
    <t>3850324017</t>
  </si>
  <si>
    <t>This wire type is the replacement for Dometic DM2652, DM2662, DM2663, DM2852, RGE400, RK400, RM2652, RM2862, RM3662, RM3663, RM3862, RM3863 model refrigerators.</t>
  </si>
  <si>
    <t>3850324025</t>
  </si>
  <si>
    <t>This wire type is the replacement for Dometic DM2652, DM2662, DM2663, DMH1072, RGE400, RK400, RM2652, RM2662, RM2663, RM3663, RM3862, RM3863 model refrigerators.</t>
  </si>
  <si>
    <t>3850324033</t>
  </si>
  <si>
    <t>This wire type is the replacement for Dometic DM2652, DM2662, RGE400, RK400, RM2652, RM2662, RM2663, RM2852, RM2862, RM3862 and RM3863 model refrigerators.</t>
  </si>
  <si>
    <t>3850381215</t>
  </si>
  <si>
    <t>Black Decoration Refrigerator Trim For Dometic Model</t>
  </si>
  <si>
    <t>It is the replacement decoration trim and comes with logo.</t>
  </si>
  <si>
    <t>3850381314</t>
  </si>
  <si>
    <t>Silver Refrigerator Door Liner For Dometic</t>
  </si>
  <si>
    <t>It's a replacement for Dometic refrigerator upper door.</t>
  </si>
  <si>
    <t>3850382015</t>
  </si>
  <si>
    <t>It's a replacement for Dometic refrigerator door.</t>
  </si>
  <si>
    <t>3850382031</t>
  </si>
  <si>
    <t>Decoration Refrigerator Trim For Dometic Model</t>
  </si>
  <si>
    <t>3850382049</t>
  </si>
  <si>
    <t>3850382056</t>
  </si>
  <si>
    <t>It's a replacement for Dometic refrigerator door. It includes a logo.</t>
  </si>
  <si>
    <t>3850408018</t>
  </si>
  <si>
    <t>Refrigerator Control Board Kit</t>
  </si>
  <si>
    <t>It is a black replacement kit for RV refrigerator.</t>
  </si>
  <si>
    <t>3850415013</t>
  </si>
  <si>
    <t>Refrigerator Power Supply Circuit Board</t>
  </si>
  <si>
    <t>It is a replacement for Dometic refrigerators.</t>
  </si>
  <si>
    <t>3850443015</t>
  </si>
  <si>
    <t>Clear Refrigerator Ice Bucket Compartment Shelf For Dometic Models</t>
  </si>
  <si>
    <t>It is the replacement for Dometic refrigerator shelf.</t>
  </si>
  <si>
    <t>3850528013</t>
  </si>
  <si>
    <t>It is a black replacement for Dometic refrigerator door hinge.</t>
  </si>
  <si>
    <t>3850533013</t>
  </si>
  <si>
    <t>3850558010</t>
  </si>
  <si>
    <t>It is a replacement handle for Dometic DM3862, NDM1062, NDR1062 and RM3862 model refrigerators. It fits the upper door.</t>
  </si>
  <si>
    <t>3850558028</t>
  </si>
  <si>
    <t>It is a replacement handle for Dometic DM3862, NDM1062, NDR1062 and RM3862 model refrigerators. It fits the lower door.</t>
  </si>
  <si>
    <t>3850644414</t>
  </si>
  <si>
    <t>295W Refrigerator Cooling Unit Heater Element For Dometic Models</t>
  </si>
  <si>
    <t>This 120 volts heater element is used with Dometic refrigerator models RM2612 and RM2620.</t>
  </si>
  <si>
    <t>3850644422</t>
  </si>
  <si>
    <t>325W Refrigerator Cooling Unit Heater Element For Dometic Models</t>
  </si>
  <si>
    <t>This 120 volts heater element is used with Dometic Refrigerator Models DM2652, DM2662, DM2663, DM2852, DM2862, NDM1062, NDR1062, RM2652, RM2852, RM3862 and RM3962.</t>
  </si>
  <si>
    <t>3850644455</t>
  </si>
  <si>
    <t>175W Refrigerator Cooling Unit Heater Element For Dometic Models</t>
  </si>
  <si>
    <t>This 120 volts heater element is used for Dometic refrigerator models RM2351, RM2354, RM2451, RM2452, RM2453, RM2454, RM2551, RM2553 and RM2554.</t>
  </si>
  <si>
    <t>3850644471</t>
  </si>
  <si>
    <t>2PK 210W Refrigerator Cooling Unit Heater Element For Dometic Models</t>
  </si>
  <si>
    <t>This 120 volts heater element is used with Dometic refrigerator models NDE1292, NDE1402, NDR1272, NDR1292, NDR1492, RM1272, RM1282, RM7030, RM7130, RM7732, RM7832 and sold in pairs.</t>
  </si>
  <si>
    <t>3850644620</t>
  </si>
  <si>
    <t>210W Refrigerator Cooling Unit Heater Element For Dometic Models</t>
  </si>
  <si>
    <t>This 120 volts heater element is a replacement for Dometic RV refrigerator heating element.</t>
  </si>
  <si>
    <t>3850680012</t>
  </si>
  <si>
    <t>Refrigerator Thermistor Assembly</t>
  </si>
  <si>
    <t>This is a replacement refrigerator thermistor. It measures 99 inch length.</t>
  </si>
  <si>
    <t>3850681010</t>
  </si>
  <si>
    <t>It is a 120 volts AC or 12 volt DC, 8 ampere replacement for Dometic refrigerators.</t>
  </si>
  <si>
    <t>3850795018</t>
  </si>
  <si>
    <t>Refrigerator Ice Dispenser Door For Dometic</t>
  </si>
  <si>
    <t>It is a replacement door for Dometic refrigerators.</t>
  </si>
  <si>
    <t>3850919105</t>
  </si>
  <si>
    <t>Black Refrigerator Trim</t>
  </si>
  <si>
    <t>This refrigerator door decorative strip is for use with 6 and 8 cubic feet capacity refrigerators.</t>
  </si>
  <si>
    <t>3850959010</t>
  </si>
  <si>
    <t>White Refrigerator Door Light Switch</t>
  </si>
  <si>
    <t>It is a replacement switch for a Dometic refrigerator door light switch.</t>
  </si>
  <si>
    <t>3850969019</t>
  </si>
  <si>
    <t>It is a replacement kit for Dometic refrigerator control board.</t>
  </si>
  <si>
    <t>3850999032</t>
  </si>
  <si>
    <t>White Refrigerator Freezer Door</t>
  </si>
  <si>
    <t>3851005011</t>
  </si>
  <si>
    <t>It is a 120 volts AC or 12 volt DC, 9 ampere replacement for Dometic refrigerators.</t>
  </si>
  <si>
    <t>3851005029</t>
  </si>
  <si>
    <t>It is a beige colored replacement for Dometic refrigerators.</t>
  </si>
  <si>
    <t>3851044010</t>
  </si>
  <si>
    <t>It is a black reversing kit for Dometic RM3762 and RM3962 refrigerator models. It reverses door hinge from right to left.</t>
  </si>
  <si>
    <t>3851047013</t>
  </si>
  <si>
    <t>It is a replacement handle for Dometic RM3762 and RM3962 model refrigerators. It fits the lower door.</t>
  </si>
  <si>
    <t>3851047021</t>
  </si>
  <si>
    <t>It is a replacement handle for Dometic RM3762 and RM3962 model refrigerators. It fits the upper door.</t>
  </si>
  <si>
    <t>3851048011</t>
  </si>
  <si>
    <t>It is a replacement handle for Dometic RM3762 and RM3962 model refrigerator.</t>
  </si>
  <si>
    <t>3851058044</t>
  </si>
  <si>
    <t>Right Refrigerator Freezer Door For Dometic</t>
  </si>
  <si>
    <t>It is a replacement door for Dometic RM1350 model refrigerators.</t>
  </si>
  <si>
    <t>3851059034</t>
  </si>
  <si>
    <t>This is a replacement refrigerator thermistor. It measures 41 inch length.</t>
  </si>
  <si>
    <t>3851059042</t>
  </si>
  <si>
    <t>This is a replacement refrigerator thermistor. It measures 51 inch length.</t>
  </si>
  <si>
    <t>3851088017</t>
  </si>
  <si>
    <t>This is a replacement refrigerator thermistor holder bracket.</t>
  </si>
  <si>
    <t>3851146013</t>
  </si>
  <si>
    <t>Refrigerator Power Supply Circuit Board Cover</t>
  </si>
  <si>
    <t>It is a clear replacement refrigerator power supply circuit board cover. It measures 12 inch length x 2-7/8 inch width x 1/16 inch thick.</t>
  </si>
  <si>
    <t>3851174015</t>
  </si>
  <si>
    <t>It is a replacement handle for Dometic DM2652, RM2652 and RM2852 model refrigerator. It fits the upper or lower door.</t>
  </si>
  <si>
    <t>3851174031</t>
  </si>
  <si>
    <t>Black Refrigerator Door Handle For Dometic Models</t>
  </si>
  <si>
    <t>It is the replacement for Dometic DM2862, DM2663, DM2652, RM2663, RM2852, RM2662, RM3662, RM3863, RM3663 and RM3862 model refrigerators. It fits the upper door.</t>
  </si>
  <si>
    <t>3851183016</t>
  </si>
  <si>
    <t>Square Refrigerator Cooling Fan Assembly</t>
  </si>
  <si>
    <t>It is a replacement for Dometic refrigerators. It measures 3-5/8 inch length x 3-5/8 inch width.</t>
  </si>
  <si>
    <t>3851210025</t>
  </si>
  <si>
    <t>Refrigerator Thermistor Assembly For Dometic</t>
  </si>
  <si>
    <t>This is a replacement for Dometic refrigerator thermistor.</t>
  </si>
  <si>
    <t>3851331011</t>
  </si>
  <si>
    <t>It is a replacement for Dometic RM1350, RM3762 and RM3962 model refrigerators.</t>
  </si>
  <si>
    <t>3851334007</t>
  </si>
  <si>
    <t>12V Refrigerator Relay For Dometic</t>
  </si>
  <si>
    <t>It is used with Dometic RM1303 and RM3800 model refrigerators.</t>
  </si>
  <si>
    <t>3851411011</t>
  </si>
  <si>
    <t>Refrigerator Cooling Unit Heater Element For Dometic Models</t>
  </si>
  <si>
    <t>It is used with Dometic refrigerator models NDA1402, NDA1402ID and NEA1402.</t>
  </si>
  <si>
    <t>385230193</t>
  </si>
  <si>
    <t>Toilet Water Connection Fitting</t>
  </si>
  <si>
    <t>This adapter inlet hose has 1/2 inch diameter.</t>
  </si>
  <si>
    <t>385230325</t>
  </si>
  <si>
    <t>Toilet Vacuum Breaker For Dometic</t>
  </si>
  <si>
    <t>It is used with Dometic 310 series, 210 Traveler Lite ®, 301 low profile model permanent toilets. It includes an extension adapter.</t>
  </si>
  <si>
    <t>385230335</t>
  </si>
  <si>
    <t>It is used with Dometic 210 Traveler Lite (R), 301 low profile and 310 china model toilet. It is for use on toilets with hand sprayer option.</t>
  </si>
  <si>
    <t>385236096</t>
  </si>
  <si>
    <t>Toilet Blade Spring For Dometic</t>
  </si>
  <si>
    <t>It is a replacement for Dometic toilet blade.</t>
  </si>
  <si>
    <t>385310048</t>
  </si>
  <si>
    <t>Replacement Toilet Seal W/Half Clamp &amp; Ring</t>
  </si>
  <si>
    <t>385310063</t>
  </si>
  <si>
    <t>Seal For Thetford VacuFlush/ Traveler/510 Plus/511 Plus Toilets</t>
  </si>
  <si>
    <t>This floor flange seal includes mounting hardware and is sold individually.</t>
  </si>
  <si>
    <t>385310064</t>
  </si>
  <si>
    <t>Toilet Mounting Bolts For Dometic</t>
  </si>
  <si>
    <t>This is a replacement mounting bolt for Dometic 3410, 4410, 3310, 4310 Concerto, 3011, 3006, 3009 Magnum Opus and 510, 910, 911 Traveler model toilets.</t>
  </si>
  <si>
    <t>385310066</t>
  </si>
  <si>
    <t>Refrigerator Door Latch</t>
  </si>
  <si>
    <t>385310067</t>
  </si>
  <si>
    <t>Parchment Toilet Holding Tank Latch</t>
  </si>
  <si>
    <t>It is used with Dometic SaniPotte® portable toilets to connect toilet holding tank to toilet fresh water tank.</t>
  </si>
  <si>
    <t>385310076</t>
  </si>
  <si>
    <t>Toilet Water Valve Module</t>
  </si>
  <si>
    <t>It is a black replacement 1-1/2 inch diameter duck ball valve.</t>
  </si>
  <si>
    <t>385310114</t>
  </si>
  <si>
    <t>Toilet Flush Pedal For Dometic</t>
  </si>
  <si>
    <t>White flush pedal cover is used with Dometic 510 series toilets.</t>
  </si>
  <si>
    <t>385310139</t>
  </si>
  <si>
    <t>White Toilet Floor Mounting Bracket</t>
  </si>
  <si>
    <t>It includes mounting hardware.</t>
  </si>
  <si>
    <t>385310140</t>
  </si>
  <si>
    <t>Bone Toilet Floor Mounting Bracket</t>
  </si>
  <si>
    <t>385310177</t>
  </si>
  <si>
    <t>Black Toilet Waste Ball</t>
  </si>
  <si>
    <t>This replacement toilet waste ball includes a shaft and cartridge.</t>
  </si>
  <si>
    <t>385310578</t>
  </si>
  <si>
    <t>Black Toilet Flush Lever</t>
  </si>
  <si>
    <t>It is a replacement toilet flush lever and cartridge kit. It includes a spring cartridge and screws.</t>
  </si>
  <si>
    <t>385310660</t>
  </si>
  <si>
    <t>1-1/2"Dia Toilet Flush Tube</t>
  </si>
  <si>
    <t>This replacement flush tube includes top fitting, sealing grommet and pick-up adapter.</t>
  </si>
  <si>
    <t>385310681</t>
  </si>
  <si>
    <t>White Toilet Waste Ball</t>
  </si>
  <si>
    <t>385310682</t>
  </si>
  <si>
    <t>It is a white, replacement for Dometic toilet flush pedal.</t>
  </si>
  <si>
    <t>385310683</t>
  </si>
  <si>
    <t>385310795</t>
  </si>
  <si>
    <t>Toilet Vacuum Breaker</t>
  </si>
  <si>
    <t>It is a white vacuum breaker cover. It includes a screw and washer.</t>
  </si>
  <si>
    <t>385310819</t>
  </si>
  <si>
    <t>Replacement Seal For Thetford Magnum Opus 3009/3058 Toilets</t>
  </si>
  <si>
    <t>This waste ball seal is sold individually.</t>
  </si>
  <si>
    <t>385310908</t>
  </si>
  <si>
    <t>Toilet Flush Switch For Dometic</t>
  </si>
  <si>
    <t>It is a replacement switch for Dometic toilets. It includes a cable.</t>
  </si>
  <si>
    <t>385310954</t>
  </si>
  <si>
    <t>385310961</t>
  </si>
  <si>
    <t>Toilet Flange Spacer Kit For Dometic</t>
  </si>
  <si>
    <t>It is a 45 degree swivel Dometic replacement floor flange adapter.</t>
  </si>
  <si>
    <t>385310969</t>
  </si>
  <si>
    <t>Toilet Waste Ball Drive Arm For Dometic</t>
  </si>
  <si>
    <t>It is a replacement arm for Dometic Concerto 3310, 4410FS, 3009, 4310 and 3410 series toilets.</t>
  </si>
  <si>
    <t>385311009</t>
  </si>
  <si>
    <t>Seal For Dometic 4410FS/ 3410/ 3010/ 3310/ 4310 Series Toilets</t>
  </si>
  <si>
    <t>385311111</t>
  </si>
  <si>
    <t>1-1/2"Dia Seal For Dometic Toilets</t>
  </si>
  <si>
    <t>It comes in black.</t>
  </si>
  <si>
    <t>385311119</t>
  </si>
  <si>
    <t>Built-In Toilet Flush Pedal For Dometic</t>
  </si>
  <si>
    <t>It is a white replacement foot pedal for Dometic 110 and 210 Traveller Lite(R) model toilet. It includes a pedal cover.</t>
  </si>
  <si>
    <t>385311120</t>
  </si>
  <si>
    <t>It is a bone replacement foot pedal for Dometic 110 and 210 Traveller Lite(R) model toilet. It includes a pedal cover.</t>
  </si>
  <si>
    <t>385311121</t>
  </si>
  <si>
    <t>It is a white replacement foot pedal for Dometic 110 and 210 Traveller Lite(R) model toilet. It includes a cartridge.</t>
  </si>
  <si>
    <t>385311122</t>
  </si>
  <si>
    <t>It is a bone replacement foot pedal for Dometic 110 and 210 Traveller Lite(R) model toilet. It includes a cartridge.</t>
  </si>
  <si>
    <t>385311124</t>
  </si>
  <si>
    <t>Toilet Flush Hand Sprayer Kit For Dometic</t>
  </si>
  <si>
    <t>It is a replacement for Dometic 210, 301, 2010, 300, 511 Plus, 910, 111, 110 and 310 series toilets.</t>
  </si>
  <si>
    <t>385311208</t>
  </si>
  <si>
    <t>Toilet Solenoid Valve For Dometic</t>
  </si>
  <si>
    <t>It is a replacement valve for Dometic 2 inch duckbill toilet valves. It is sold in a pair.</t>
  </si>
  <si>
    <t>385311251</t>
  </si>
  <si>
    <t>Black Toilet Water Connection Fitting For Dometic</t>
  </si>
  <si>
    <t>This replacement fitting for Dometic toilets turns 90 degrees.</t>
  </si>
  <si>
    <t>385311267</t>
  </si>
  <si>
    <t>Seal For Dometic 1609/ 210/ 3006/ 3009/ 110/ 710/ 3011 Series</t>
  </si>
  <si>
    <t>385311290</t>
  </si>
  <si>
    <t>Black Toilet Flush Switch For Dometic</t>
  </si>
  <si>
    <t>It is a replacement switch for Dometic 4310 series permanent toilet.</t>
  </si>
  <si>
    <t>385311292</t>
  </si>
  <si>
    <t>Toilet Retaining Ring For Dometic</t>
  </si>
  <si>
    <t>It is a replacement ring for Dometic 146, 147, 148, 149 Ecovac and 3006, 3008, 3110, 3310 Magnum Opus model toilets.</t>
  </si>
  <si>
    <t>385311423</t>
  </si>
  <si>
    <t>Toilet Motor Kit</t>
  </si>
  <si>
    <t>This 12 volt kit is a replacement for S-series and T-series pumps. It includes a motor, gear box, bellows, bellows clamps, O-ring kit and motor mounting hardware.</t>
  </si>
  <si>
    <t>385311462</t>
  </si>
  <si>
    <t>Seal For Dometic 1008/ 2010/ 1648/ 606/ 647/ 648/ 547/ 848 Series</t>
  </si>
  <si>
    <t>385311581</t>
  </si>
  <si>
    <t>It is a replacement valve for Dometic 2 inch duckbill toilet valves. It is sold in a set of 4.</t>
  </si>
  <si>
    <t>385311641</t>
  </si>
  <si>
    <t>Toilet Water Valve Module For Dometic</t>
  </si>
  <si>
    <t>It is used with Dometic 301, 310 and 300 model pedal flush toilets. It includes 2 screws.</t>
  </si>
  <si>
    <t>385311652</t>
  </si>
  <si>
    <t>This bolt is a replacement for Dometic 310, 300 and 301 model toilets. It includes bolts, nuts and a flange seal.</t>
  </si>
  <si>
    <t>385311658</t>
  </si>
  <si>
    <t>Flush Ball Seal For Dometic 310/ 300/ 301 Series Toilets</t>
  </si>
  <si>
    <t>It is a replacement seal for Dometic 310/ 300/ 301 series toilets.</t>
  </si>
  <si>
    <t>385311719</t>
  </si>
  <si>
    <t>This white bolt is a replacement for Dometic 310 model toilets. It includes bolts, mounting hardware and installation instructions.</t>
  </si>
  <si>
    <t>385311949</t>
  </si>
  <si>
    <t>385311950</t>
  </si>
  <si>
    <t>385314349</t>
  </si>
  <si>
    <t>It is used with Dometic 90626, 980, 911, 91128, 902, 210, 848, 90625, 1606, 711M28, 710, 1006, 906, 1048, 709,1548, 606, 647, 648, 847, 506 and 100 model pedal flush toilets.</t>
  </si>
  <si>
    <t>385316140</t>
  </si>
  <si>
    <t>Seal For Dometic 906/ 506/ 980/ 911/ 90625/ 908/ 910 Series</t>
  </si>
  <si>
    <t>385316906</t>
  </si>
  <si>
    <t>It is used with Dometic 606, 647, 648, 706 Vacuflush, 210, 511, 711M28, 910, 911 traveler, 147 and 148 Ecovac toilet. It is for use on toilets without hand sprayer option.</t>
  </si>
  <si>
    <t>385318032</t>
  </si>
  <si>
    <t>Vacuum Pump Switch For Dometic</t>
  </si>
  <si>
    <t>It is a replacement switch for Dometic 729100 vacuum pump kit.</t>
  </si>
  <si>
    <t>385318065</t>
  </si>
  <si>
    <t>It is used with Dometic Vacuflush and Traveler model toilets. It includes an extension adapter.</t>
  </si>
  <si>
    <t>385318162</t>
  </si>
  <si>
    <t>It is a replacement cap for Dometic 903, 806, 808, 90626, 911, 91128, 980, 902, 90625, 710 and 903VB series toilets. It includes a ball rotor shaft, half ball, 2 screws and cartridge.</t>
  </si>
  <si>
    <t>385319054</t>
  </si>
  <si>
    <t>It is a white vacuum breaker for use with Dometic 210 Traveler Lite®, 301 low profile, 300 standard profile and 310 China model toilets.</t>
  </si>
  <si>
    <t>385319055</t>
  </si>
  <si>
    <t>White vacuum breaker is used with Dometic 500 series Vacuflush toilets.</t>
  </si>
  <si>
    <t>385320007</t>
  </si>
  <si>
    <t>Toilet Water Connection Fitting For Dometic</t>
  </si>
  <si>
    <t>This mini-scleral design fitting is a replacement for Dometic 975 portable model toilets.</t>
  </si>
  <si>
    <t>385340177</t>
  </si>
  <si>
    <t>Bone Toilet Flush Hand Sprayer Kit For Dometic</t>
  </si>
  <si>
    <t>It is a replacement for Dometic 310 China, 210 Traveler Lite ® model toilet. Bone colored kit includes 1/2 inch inside diameter x 14 inch length hose and hose clamps.</t>
  </si>
  <si>
    <t>385343829</t>
  </si>
  <si>
    <t>White Elongated Closed Front Toilet Seat</t>
  </si>
  <si>
    <t>It includes a cover.</t>
  </si>
  <si>
    <t>385343831</t>
  </si>
  <si>
    <t>Bone Elongated Closed Front Toilet Seat</t>
  </si>
  <si>
    <t>385344088</t>
  </si>
  <si>
    <t>It is a replacement for Dometic 210 Traveler Lite model toilet. It includes a cover.</t>
  </si>
  <si>
    <t>385344089</t>
  </si>
  <si>
    <t>385344436</t>
  </si>
  <si>
    <t>White D-Shape Closed Front Toilet Seat</t>
  </si>
  <si>
    <t>385344437</t>
  </si>
  <si>
    <t>Bone D-Shape Closed Front Toilet Seat</t>
  </si>
  <si>
    <t>385344653</t>
  </si>
  <si>
    <t>Floor Flange Seal For Dometic Concerto Model Toilet</t>
  </si>
  <si>
    <t>This 45 degree swivel seal is a replacement for Dometic Concerto Model toilet and sold individually.</t>
  </si>
  <si>
    <t>385345892</t>
  </si>
  <si>
    <t>3" Socket Floor Flange Seal For Dometic</t>
  </si>
  <si>
    <t>It is a replacement seal for Dometic 3210/ 3310/ 4410/ 4310/ 4410 Concerto and 3010 Magnum Opus model toilet and sold individually.</t>
  </si>
  <si>
    <t>38535</t>
  </si>
  <si>
    <t>White 2-Stage Heat/Cool Digital Wall Thermostat</t>
  </si>
  <si>
    <t>12V non-programmable wall thermostat includes an auto/on fan mode control &amp; LCD readout. It does not include a fan speed control.</t>
  </si>
  <si>
    <t>38548</t>
  </si>
  <si>
    <t>38555</t>
  </si>
  <si>
    <t>White Single Stage Heat/Cool Digital Wall Thermostat</t>
  </si>
  <si>
    <t>Non-programmable wall thermostat includes a fan on mode control but does not include a fan speed control. It is 12 Volt hard wired. Designed to operate all standard furnaces and most standard roof top air conditioners on the market today, digital thermostat features easy-to-read display and residential styling.</t>
  </si>
  <si>
    <t>3858000049</t>
  </si>
  <si>
    <t>Refrigerator Door Handle Screw For Dometic</t>
  </si>
  <si>
    <t>This black switch is a replacement for Dometic DM2652, DM2662, DM2663, DM2852, DM2862, NDM1062, RM2652, RM2662, RM2852 and RM2862 model refrigerators.</t>
  </si>
  <si>
    <t>3858006103</t>
  </si>
  <si>
    <t>Refrigerator Door Latch Plate Screw For Dometic</t>
  </si>
  <si>
    <t>It is a replacement for Dometic NDA1402 and NEA1402 model refrigerators.</t>
  </si>
  <si>
    <t>3858006129</t>
  </si>
  <si>
    <t>38603</t>
  </si>
  <si>
    <t>Furnace Valve Coil For Atwood</t>
  </si>
  <si>
    <t>It is used with Atwood 8900 III and 8900III LD series furnaces. It is a 24 volt AC coil with side outlet.</t>
  </si>
  <si>
    <t>4903055012</t>
  </si>
  <si>
    <t>It is a replacement switch for Dometic RM2801 and RM2601 refrigerators.</t>
  </si>
  <si>
    <t>50140</t>
  </si>
  <si>
    <t>Stove Burner Tube Seal For Atwood</t>
  </si>
  <si>
    <t>It is a replacement seal used when installing new burner tube to prevent leaks. It is for Atwood RA and CA series stoves. It includes 3 gaskets.</t>
  </si>
  <si>
    <t>50182</t>
  </si>
  <si>
    <t>Black Stove Oven Door For Atwood</t>
  </si>
  <si>
    <t>It is used with 21 inch Atwood model 51977.</t>
  </si>
  <si>
    <t>50185</t>
  </si>
  <si>
    <t>It is used with 21 inch Atwood model 51983.</t>
  </si>
  <si>
    <t>51031</t>
  </si>
  <si>
    <t>Stove Oven Door Hinge For Atwood</t>
  </si>
  <si>
    <t>It is a black bi-fold stove oven door hinge.</t>
  </si>
  <si>
    <t>51060</t>
  </si>
  <si>
    <t>Rubber Stove Oven Door Seal For Atwood/ Wedgewood</t>
  </si>
  <si>
    <t>It is a small replacement oven door seal for Atwood and Wedgewood ranges.</t>
  </si>
  <si>
    <t>51061</t>
  </si>
  <si>
    <t>Rubber Stove Oven Door Seal For Atwood</t>
  </si>
  <si>
    <t>It is a 21 inch length replacement oven door seal for Atwood ranges.</t>
  </si>
  <si>
    <t>51062</t>
  </si>
  <si>
    <t>Stove Gas Pressure Regulator For Atwood</t>
  </si>
  <si>
    <t>It is a replacement regulator for Atwood stoves.</t>
  </si>
  <si>
    <t>51087</t>
  </si>
  <si>
    <t>Black Metal Multi Purpose Clip</t>
  </si>
  <si>
    <t>This regulator bulb clip is used with Atwood stoves.</t>
  </si>
  <si>
    <t>51129</t>
  </si>
  <si>
    <t>Black Stove Control Knob for Wedgewood</t>
  </si>
  <si>
    <t>It is a replacement part for Wedgewood 37 series range.</t>
  </si>
  <si>
    <t>52015</t>
  </si>
  <si>
    <t>Black Stove Top For Wedgewood</t>
  </si>
  <si>
    <t>It is a replacement for Wedgewood 1733, 2133 and 33 ranges. It includes side latches.</t>
  </si>
  <si>
    <t>52232</t>
  </si>
  <si>
    <t>21" Black 3-Burner Piezo Range</t>
  </si>
  <si>
    <t>Wedgewood 21 Inch range is black with piezo ignition. The three burners consist of a 9000 BTU main burner and two 6500 BTU rear burners. The range includes a broiler and has removable grates. Wedgewood Vision Ranges have brought the convenience of home cooking on the road for more than 30 years.</t>
  </si>
  <si>
    <t>52275</t>
  </si>
  <si>
    <t>21" Black 3-Burner Match Light Range</t>
  </si>
  <si>
    <t>Wedgewood 21 Inch range is black with match light ignition. The three burners consist of a 9000 BTU main burner and two 6500 BTU rear burners. The range includes a broiler and has black painted oven door. Wedgewood Vision Ranges have brought the convenience of home cooking on the road for more than 30 years.</t>
  </si>
  <si>
    <t>52373</t>
  </si>
  <si>
    <t>17" Black 3-Burner Piezo Range</t>
  </si>
  <si>
    <t>Wedgewood 17 Inch range is black with piezo ignition. The three burners consist of a 9000 BTU main burner and two 6500 BTU rear burners. The range includes a broiler and has black painted oven door. Wedgewood Vision Ranges have brought the convenience of home cooking on the road for more than 30 years.</t>
  </si>
  <si>
    <t>52382</t>
  </si>
  <si>
    <t>17" Black w/Glass Door 3-Burner Piezo Range</t>
  </si>
  <si>
    <t>Wedgewood 17 Inch range is black with piezo ignition. The three burners consist of a 9000 BTU main burner and two 6500 BTU rear burners. The range has black painted oven door. Wedgewood Vision Ranges have brought the convenience of home cooking on the road for more than 30 years.</t>
  </si>
  <si>
    <t>52458</t>
  </si>
  <si>
    <t>17" Black 3-Burner Electronic Range</t>
  </si>
  <si>
    <t>Wedgewood 17 Inch range is black with electronic ignition. The three burners consist of a 9000 BTU main burner and two 6500 BTU rear burners. The range includes a broiler and has black painted oven door. Wedgewood Vision Ranges have brought the convenience of home cooking on the road for more than 30 years.</t>
  </si>
  <si>
    <t>52704</t>
  </si>
  <si>
    <t>Stove Oven Burner Gas Supply For Atwood</t>
  </si>
  <si>
    <t>It is a replacement burner gas supply for Atwood ranges.</t>
  </si>
  <si>
    <t>52706</t>
  </si>
  <si>
    <t>Stove Burner Pilot For Wedgewood</t>
  </si>
  <si>
    <t>This pilot assembly is used with Wedgewood stoves.</t>
  </si>
  <si>
    <t>52707</t>
  </si>
  <si>
    <t>52709</t>
  </si>
  <si>
    <t>Stove Oven Control Thermostat For Atwood/ Wedgewood</t>
  </si>
  <si>
    <t>It is a replacement thermostat for Atwood and Wedgewood 35 series stoves.</t>
  </si>
  <si>
    <t>52710</t>
  </si>
  <si>
    <t>Stove Burner Valve For Atwood</t>
  </si>
  <si>
    <t>It is used with Atwood 6500 BTU stoves.</t>
  </si>
  <si>
    <t>52711</t>
  </si>
  <si>
    <t>It is used with Atwood 9000 BTU burners.</t>
  </si>
  <si>
    <t>52712</t>
  </si>
  <si>
    <t>Stove Manifold For Atwood/ Wedgewood</t>
  </si>
  <si>
    <t>It is replacement manifold for Atwood RA, CA and Wedgewood RV, CV ranges and cooktops.</t>
  </si>
  <si>
    <t>52713</t>
  </si>
  <si>
    <t>Electronic Ignition Stove Burner</t>
  </si>
  <si>
    <t>Right hand burner fits Atwood RV35 series.</t>
  </si>
  <si>
    <t>52715</t>
  </si>
  <si>
    <t>Sparklite Stove Burner</t>
  </si>
  <si>
    <t>This center burner fits Atwood 35 series ranges.</t>
  </si>
  <si>
    <t>52717</t>
  </si>
  <si>
    <t>Left hand burner fits Atwood RV35 series.</t>
  </si>
  <si>
    <t>52719</t>
  </si>
  <si>
    <t>Black Ignition/Burner/Oven Control Knob for Wedgewood</t>
  </si>
  <si>
    <t>It is a replacement part for Wedgewood 35 series ranges.</t>
  </si>
  <si>
    <t>52769</t>
  </si>
  <si>
    <t>This 17 Inch range is black with piezo ignition. The three burners consist of a 9000 BTU main burner and two 6500 BTU rear burners. The range includes a broiler and has removable grates. This Vision Ranges have brought the convenience of home cooking on the road for more than 30 years.</t>
  </si>
  <si>
    <t>52776</t>
  </si>
  <si>
    <t>17" Stainless Steel 3-Burner Piezo Range</t>
  </si>
  <si>
    <t>This 17 Inch range is silver in color with piezo ignition. The three burners consist of a 9000 BTU main burner and two 6500 BTU rear burners. The range includes a broiler and has removable grates. This Vision Ranges have brought the convenience of home cooking on the road for more than 30 years.</t>
  </si>
  <si>
    <t>52786</t>
  </si>
  <si>
    <t>This 21 Inch range is black with piezo ignition. The three burners consist of a 9000 BTU main burner and two 6500 BTU rear burners. The range includes a broiler and has black painted oven door. It comes with stamped grates &amp; sealed burners. It have brought the convenience of home cooking on the road for more than 30 years.</t>
  </si>
  <si>
    <t>52815</t>
  </si>
  <si>
    <t>21" Stainless Steel 3-Burner Piezo Range</t>
  </si>
  <si>
    <t>This 21 Inch range is silver in color with piezo ignition. The three burners consist of a 9000 BTU main burner and two 6500 BTU rear burners. The range includes a broiler and has removable grates. This Vision Ranges have brought the convenience of home cooking on the road for more than 30 years.</t>
  </si>
  <si>
    <t>52890</t>
  </si>
  <si>
    <t>Rectangular Stove Grate</t>
  </si>
  <si>
    <t>It is a black replacement stove grate for Wedgewood open top ranges. It covers all burners.</t>
  </si>
  <si>
    <t>52906</t>
  </si>
  <si>
    <t>Stove Trim Kit</t>
  </si>
  <si>
    <t>This small kit is used to replace a Magic Chef or Amana range with an Atwood range while covering any gaps and raising the unit to counter height. It replaces 16 inch Amana or Magic Chef range with 20-5/8 inch width x 19-7/16 inch depth x 16-3/8 inch height cutout size. it includes installation hardware.</t>
  </si>
  <si>
    <t>52907</t>
  </si>
  <si>
    <t>This large kit is used to replace a Magic Chef or Amana range with an Atwood range while covering any gaps and raising the unit to counter height. It replaces 22 inch Amana or Magic Chef range with 20-5/8 inch width x 19-7/16 inch depth x 21-13/16 inch height cutout size. It includes installation hardware.</t>
  </si>
  <si>
    <t>52939</t>
  </si>
  <si>
    <t>Black 3-Burner Piezo Cooktop</t>
  </si>
  <si>
    <t>This cooktop is black with piezo ignition. The three burners consist of a 9000 BTU main burner and two 6500 BTU rear burners. This cooktop has removable grates. This Vision Ranges have brought the convenience of home cooking on the road for more than 30 years.</t>
  </si>
  <si>
    <t>52942</t>
  </si>
  <si>
    <t>Stainless Steel 3-Burner Piezo Cooktop</t>
  </si>
  <si>
    <t>This cooktop is silver in color with piezo ignition. The three burners consist of a 9000 BTU main burner and two 6500 BTU rear burners. This cooktop has removable grates. This Vision Ranges have brought the convenience of home cooking on the road for more than 30 years.</t>
  </si>
  <si>
    <t>52943</t>
  </si>
  <si>
    <t>Black 3-Burner Match Light Cooktop</t>
  </si>
  <si>
    <t>This cooktop is black with match light ignition. The three burners consist of a 9000 BTU main burner and two 6500 BTU rear burners. This cooktop has removable grates. This Vision Ranges have brought the convenience of home cooking on the road for more than 30 years.</t>
  </si>
  <si>
    <t>52952</t>
  </si>
  <si>
    <t>This cooktop is silver in color with piezo ignition. The three burners consist of a 9000 BTU front burner and 6500 BTU rear burners. It has open burner with rolled metal grate.</t>
  </si>
  <si>
    <t>52961</t>
  </si>
  <si>
    <t>Black Piezo Cooktop</t>
  </si>
  <si>
    <t>This cooktop is black with piezo ignition. It consists of two 6500 BTU burners.</t>
  </si>
  <si>
    <t>52973</t>
  </si>
  <si>
    <t>53011</t>
  </si>
  <si>
    <t>Stove Burner Bushing For Atwood &amp; Wedgewood</t>
  </si>
  <si>
    <t>It is a replacement bushing for Atwood and Wedgewood 33 series ranges.</t>
  </si>
  <si>
    <t>53218</t>
  </si>
  <si>
    <t>Black Stove Trim Kit</t>
  </si>
  <si>
    <t>It is a black nylon edge guard.</t>
  </si>
  <si>
    <t>54102</t>
  </si>
  <si>
    <t>Stainless Steel Bi-Fold Stove Top Cover for RV/RA/CV/CA Series</t>
  </si>
  <si>
    <t>This fits 17 inch &amp; 21 inch RV/ RA/ CV &amp; CA series. It’s a bi-fold type &amp; made of stainless steel.</t>
  </si>
  <si>
    <t>54106</t>
  </si>
  <si>
    <t>Black Steel Bi-Fold Stove Top Cover for RV/RA/CV/CA Series</t>
  </si>
  <si>
    <t>This fits 17 inch &amp; 21 inch RV/ RA/ CV &amp; CA series. It is made of steel &amp; comes in black color.</t>
  </si>
  <si>
    <t>56088</t>
  </si>
  <si>
    <t>56096</t>
  </si>
  <si>
    <t>Piezo Rotary Manual Igniter</t>
  </si>
  <si>
    <t>It is used with Atwood and Wedgewood stoves.</t>
  </si>
  <si>
    <t>56150</t>
  </si>
  <si>
    <t>Stove Grate Clip</t>
  </si>
  <si>
    <t>It is used to hold stove grates in place while traveling.</t>
  </si>
  <si>
    <t>56300</t>
  </si>
  <si>
    <t>56438</t>
  </si>
  <si>
    <t>White Steel Drop-In Stove Top Cover For Wedgewood DV Series</t>
  </si>
  <si>
    <t>This fits Wedgewood DV series 2-burner. It is made of steel &amp; comes in white color. It includes rubber corner guards to silence stove rattles.</t>
  </si>
  <si>
    <t>56458</t>
  </si>
  <si>
    <t>Black Steel Stove Top Cover For Wedgewood Vision 2B Drop-In Cooktops</t>
  </si>
  <si>
    <t>This fits Wedgewood vision drop-in 2 burner cooktops. It is made of steel &amp; comes in black color. It includes rubber corner guards to silence stove rattles.</t>
  </si>
  <si>
    <t>56459</t>
  </si>
  <si>
    <t>Stainless Steel Stove Top Cover For Wedgewood Vision 2B Drop-In Cooktops</t>
  </si>
  <si>
    <t>This fits Wedgewood vision drop-in 2 burner cooktops. It is made of stainless steel. It includes rubber corner guards to silence stove rattles.</t>
  </si>
  <si>
    <t>56460</t>
  </si>
  <si>
    <t>Black Steel Stove Top Cover For Wedgewood Vision 3B Drop-In Cooktops</t>
  </si>
  <si>
    <t>This fits Wedgewood vision drop-in 3 burner cooktops. It is made of steel &amp; comes in black color. It includes rubber corner guards to silence stove rattles.</t>
  </si>
  <si>
    <t>56471</t>
  </si>
  <si>
    <t>Black 3-Burner Drop-In Cooktop</t>
  </si>
  <si>
    <t>Wedgewood 17 inch drop-in cooktop is black in color. The three burners consist of one 7200 BTU main burner and two 5200 BTU burners. This cooktop has removable grates. Wedgewood Vision Ranges have brought the convenience of home cooking on the road for more than 30 years.</t>
  </si>
  <si>
    <t>56472</t>
  </si>
  <si>
    <t>Stainless Steel 3-Burner Drop-In Cooktop</t>
  </si>
  <si>
    <t>Wedgewood 17 inch drop-in cooktop is silver in color. The three burners consist of one 7200 BTU main burner and two 5200 BTU burners. This cooktop has removable grates. Wedgewood Vision Ranges have brought the convenience of home cooking on the road for more than 30 years.</t>
  </si>
  <si>
    <t>56499</t>
  </si>
  <si>
    <t>Black Stove Top For Atwood/ Wedgewood</t>
  </si>
  <si>
    <t>It is used with Atwood and Wedgewood cooktop models DV20 and DV30.</t>
  </si>
  <si>
    <t>57049</t>
  </si>
  <si>
    <t>4-Pack Rubber Silicone Stove Grate Grommet</t>
  </si>
  <si>
    <t>It is used with Atwood and Wedgewood grates to protect the stove top from scratches caused by grates.</t>
  </si>
  <si>
    <t>57115</t>
  </si>
  <si>
    <t>White Stove Top For Wedgewood</t>
  </si>
  <si>
    <t>It is a replacement for Wedgewood DV30 drop in cooktop. It has 3 burners.</t>
  </si>
  <si>
    <t>57118</t>
  </si>
  <si>
    <t>It is a replacement for Wedgewood DV30 drop in cooktop. It has 2 burners.</t>
  </si>
  <si>
    <t>57190</t>
  </si>
  <si>
    <t>It is a black replacement stove grate for Atwood stoves. It covers 2 burners.</t>
  </si>
  <si>
    <t>57234</t>
  </si>
  <si>
    <t>Stove Oven Burner For Atwood/ Wedgewood</t>
  </si>
  <si>
    <t>It is a replacement for Atwood and Wedgewood 34 series ranges.</t>
  </si>
  <si>
    <t>57237</t>
  </si>
  <si>
    <t>It is a replacement thermostat for Atwood and Wedgewood 34 series stoves.</t>
  </si>
  <si>
    <t>57247</t>
  </si>
  <si>
    <t>Igniter</t>
  </si>
  <si>
    <t>It is used with Atwood ranges. It replaces 57250.</t>
  </si>
  <si>
    <t>57260</t>
  </si>
  <si>
    <t>Electronic Stove Ignition Wire For Atwood</t>
  </si>
  <si>
    <t>it is a replacement wiring lead ground for Atwood stoves.</t>
  </si>
  <si>
    <t>57288</t>
  </si>
  <si>
    <t>Black Warning Label</t>
  </si>
  <si>
    <t>It is used with Atwood Vision ranges.</t>
  </si>
  <si>
    <t>57290</t>
  </si>
  <si>
    <t>57553</t>
  </si>
  <si>
    <t>Piezo Stove Ignition Wire For Atwood</t>
  </si>
  <si>
    <t>it is a replacement wiring lead ground for Atwood 34 series stoves.</t>
  </si>
  <si>
    <t>57554</t>
  </si>
  <si>
    <t>It is used with Atwood CA34 cooktop, RA1734 range or RA2134 range.</t>
  </si>
  <si>
    <t>57559</t>
  </si>
  <si>
    <t>2-Pack Stove Oven Door Hinge For Atwood</t>
  </si>
  <si>
    <t>It is a large replacement stove oven door hinge for Atwood ranges.</t>
  </si>
  <si>
    <t>70667</t>
  </si>
  <si>
    <t>Trailer Landing Gear Machine Pin For Atwood</t>
  </si>
  <si>
    <t>This standard duty machine pin is used with Atwood fifth wheel landing legs.</t>
  </si>
  <si>
    <t>7295229400</t>
  </si>
  <si>
    <t>Refrigerator Trim Screw For Dometic</t>
  </si>
  <si>
    <t>It is a replacement trim screw for Dometic RM2310, RM2410, RM2510, RM2804, RM2807, RM2812, RM2820, RM3604, RM3607, RM4804002, RM4804005 and RM4804006 model refrigerators.</t>
  </si>
  <si>
    <t>7295281401</t>
  </si>
  <si>
    <t>It is a replacement for Dometic NDR1062, NDR1292, NDR1492, RM1303, RM2510, RM2551, RM360, RM3862, RM3863, RM663, RM760, RM761 and RM763 model refrigerators.</t>
  </si>
  <si>
    <t>730484</t>
  </si>
  <si>
    <t>Awning Pressure Adjustable Arm Knob</t>
  </si>
  <si>
    <t>Its is a pressure adjustable arm knob.</t>
  </si>
  <si>
    <t>7344904037</t>
  </si>
  <si>
    <t>75646</t>
  </si>
  <si>
    <t>6000 Lb Fifth Wheel King Pin Stabilizer</t>
  </si>
  <si>
    <t>Use to stabilize a fifth wheel trailer while parked.</t>
  </si>
  <si>
    <t>800500</t>
  </si>
  <si>
    <t>White 14"x14" Roof Vent w/Fan</t>
  </si>
  <si>
    <t>EZ-Breeze manual opening side roof vent with translucent white dome and white high profile base installs in the 14 inch x 14 inch roof opening. UV stabilized resin vent has Pop 'N lock screen with fan and built in rain cover.</t>
  </si>
  <si>
    <t>800501</t>
  </si>
  <si>
    <t>Smoke 14"x14" Roof Vent w/Fan</t>
  </si>
  <si>
    <t>EZ-Breeze manual opening side roof vent with translucent smoke dome and white high profile base installs in the 14 inch x 14 inch roof opening. UV stabilized resin vent has Pop 'N lock screen with fan and built in rain cover.</t>
  </si>
  <si>
    <t>800600</t>
  </si>
  <si>
    <t>EZ-Breeze roof vent with translucent white dome with white high profile base installs in the 14 inch x 14 inch roof opening. UV stabilized resin vent has Pop 'N lock screen with fan and built in rain cover.</t>
  </si>
  <si>
    <t>800601</t>
  </si>
  <si>
    <t>EZ-Breeze roof vent with translucent white dome with smoke high profile base installs in the 14 inch x 14 inch roof opening. UV stabilized resin vent has Pop 'N lock screen with fan and built in rain cover.</t>
  </si>
  <si>
    <t>800800</t>
  </si>
  <si>
    <t>White 14"x14" Polyethylene Frame Roof Vent</t>
  </si>
  <si>
    <t>Manual opening roof vent with white opaque dome installs in the 14 inch x 14 inch. High density UV-stable polyethylene roof vent Includes vent assembly, 4-1/2 inch white interior trim garnish, installation kit with gasket and Pop ’N Lock screen.</t>
  </si>
  <si>
    <t>800900</t>
  </si>
  <si>
    <t>Smoke 14"x14" Polyethylene Frame Roof Vent</t>
  </si>
  <si>
    <t>Manual opening roof vent with smoke dome installs in the 14 inch x 14 inch. High density UV-stable polyethylene roof vent Includes vent assembly, 4-1/2 inch white interior trim garnish, installation kit with gasket and Pop ’N Lock screen.</t>
  </si>
  <si>
    <t>801200</t>
  </si>
  <si>
    <t>Smoke 14"x14" Polyethylene Frame Roof Vent w/Fan</t>
  </si>
  <si>
    <t>Manual opening roof vent with smoke dome and white high profile base installs in the 14 inch x 14 inch. It has a 3-speed fan. High density UV-stable polyethylene roof vent Includes vent assembly and installation hardware.</t>
  </si>
  <si>
    <t>801250</t>
  </si>
  <si>
    <t>Smoke 14"x14" Polyethylene Frame Roof Vent w/Reversible Fan</t>
  </si>
  <si>
    <t>Manual opening roof vent with smoke dome and white high profile base installs in the 14 inch x 14 inch. It has a reverse 3-speed fan. High density UV-stable polyethylene roof vent includes vent assembly and installation hardware.</t>
  </si>
  <si>
    <t>801251</t>
  </si>
  <si>
    <t>Model 1250 manual opening roof vent with smoke dome and off white high profile base installs in the 14 inch x 14 inch. It has a reverse 3-speed fan. High density UV-stable polyethylene roof vent Includes vent assembly and installation hardware.</t>
  </si>
  <si>
    <t>801258</t>
  </si>
  <si>
    <t>Roof Vent Upgrade Kit</t>
  </si>
  <si>
    <t>It is used to upgrade an existing manual vent to a powered vent. It includes interior assembly, Pop 'N Lock screen, 3-speed, reverse airflow switches and pre-wired.</t>
  </si>
  <si>
    <t>801259</t>
  </si>
  <si>
    <t>802250</t>
  </si>
  <si>
    <t>Smoke 14"x14" Polyethylene Frame Roof Vent w/Rev Fan &amp; Thermostat</t>
  </si>
  <si>
    <t>Manual opening roof vent with smoke dome and white high profile base installs in the 14 inch x 14 inch. It has a reverse 3-speed thermostat fan. High density UV-stable polyethylene roof vent Includes vent assembly and installation hardware.</t>
  </si>
  <si>
    <t>802258</t>
  </si>
  <si>
    <t>Roof Vent Upgrade Kit For Fan-Tastic</t>
  </si>
  <si>
    <t>This manual lift upgrade kit is used to upgrade the features for Fan-Tastic 2250 series vents.</t>
  </si>
  <si>
    <t>802259</t>
  </si>
  <si>
    <t>This upgrade kit is used to upgrade the features for Fan-Tastic 2250 series vents. It includes a rain sensor, auto lift motor, auto lift arm, remote wall cradle, pre-wired interior assembly with electronics, hand held remote and 2 AA batteries.</t>
  </si>
  <si>
    <t>803350</t>
  </si>
  <si>
    <t>Smoke 14"x14" Polyethylene Frame Roof Vent w/Rev Fan/Pwr Lift/Thermostat</t>
  </si>
  <si>
    <t>Automatic opening roof vent with smoke dome &amp; white high profile base installs in the 14 inch x 14 inch. It has a reverse 3-speed, thermostat, rain sensor &amp; reverse fan. High density UV-stable polyethylene roof vent Includes vent assembly &amp; installation h</t>
  </si>
  <si>
    <t>803359</t>
  </si>
  <si>
    <t>This upgrade kit is used to upgrade the features for Fan-Tastic 3350 series vents. It includes a rain sensor, auto lift motor, auto lift arm, remote wall cradle, pre-wired interior assembly with electronics, hand held remote and 2 AA batteries.</t>
  </si>
  <si>
    <t>803GP15.400B</t>
  </si>
  <si>
    <t>803GP16.400B</t>
  </si>
  <si>
    <t>803GP17.400B</t>
  </si>
  <si>
    <t>803GP18.400B</t>
  </si>
  <si>
    <t>803GP19.400B</t>
  </si>
  <si>
    <t>803GP20.400B</t>
  </si>
  <si>
    <t>803GP21.400B</t>
  </si>
  <si>
    <t>803GU18.400B</t>
  </si>
  <si>
    <t>803GU20.400B</t>
  </si>
  <si>
    <t>803GU21.400B</t>
  </si>
  <si>
    <t>803GV18.400B</t>
  </si>
  <si>
    <t>803GV20.400B</t>
  </si>
  <si>
    <t>803GW18.400B</t>
  </si>
  <si>
    <t>803HE18.400B</t>
  </si>
  <si>
    <t>80515</t>
  </si>
  <si>
    <t>807350</t>
  </si>
  <si>
    <t>Remote opening roof vent with smoke dome &amp; high profile base installs in the 14 inch x 14 inch. It has a reverse variable speed, thermostat, rain sensor &amp; reverse fan. High density UV-stable polyethylene roof vent Includes vent assembly &amp; installation har</t>
  </si>
  <si>
    <t>807358</t>
  </si>
  <si>
    <t>It is used to upgrade an existing manual vent to a powered vent. It includes pre-wired interior assembly, rain sensor, auto-lift motor, auto-lift arm, remote control, remote control wall cradle and 2-AA batteries.</t>
  </si>
  <si>
    <t>807359</t>
  </si>
  <si>
    <t>80931</t>
  </si>
  <si>
    <t>815BR20.00EB</t>
  </si>
  <si>
    <t>8273000.401B</t>
  </si>
  <si>
    <t>8273000.401U</t>
  </si>
  <si>
    <t>8273000.402B</t>
  </si>
  <si>
    <t>8273000.402U</t>
  </si>
  <si>
    <t>8273000.408B</t>
  </si>
  <si>
    <t>8273000.408U</t>
  </si>
  <si>
    <t>8273000.501B</t>
  </si>
  <si>
    <t>8273000.501U</t>
  </si>
  <si>
    <t>8273000.502B</t>
  </si>
  <si>
    <t>8273000.502U</t>
  </si>
  <si>
    <t>830023.001</t>
  </si>
  <si>
    <t>830152.102</t>
  </si>
  <si>
    <t>830463P</t>
  </si>
  <si>
    <t>Awning Arm Slider For Dometic</t>
  </si>
  <si>
    <t>It is used with Dometic patio awnings.</t>
  </si>
  <si>
    <t>830472P002</t>
  </si>
  <si>
    <t>Gray Awning Slider Catch Spring</t>
  </si>
  <si>
    <t>It is used with Dometic A&amp;E awnings.</t>
  </si>
  <si>
    <t>830562</t>
  </si>
  <si>
    <t>Air Conditioner Bracket</t>
  </si>
  <si>
    <t>It is a top curved bracket.</t>
  </si>
  <si>
    <t>830644</t>
  </si>
  <si>
    <t>Gray Lift Awning Arm Handle</t>
  </si>
  <si>
    <t>830681.500B</t>
  </si>
  <si>
    <t>830690</t>
  </si>
  <si>
    <t>Awning Arm Mounting Kit</t>
  </si>
  <si>
    <t>It includes a roller bracket, hex cap screw, nut, washer and rubber sleeve.</t>
  </si>
  <si>
    <t>848NR15.400B</t>
  </si>
  <si>
    <t>848NR16.400B</t>
  </si>
  <si>
    <t>848NR18.400B</t>
  </si>
  <si>
    <t>848NR19.400B</t>
  </si>
  <si>
    <t>848NR19.400U</t>
  </si>
  <si>
    <t>848NR20.400B</t>
  </si>
  <si>
    <t>848NR20.400U</t>
  </si>
  <si>
    <t>848NR21.400B</t>
  </si>
  <si>
    <t>848NS15.400B</t>
  </si>
  <si>
    <t>848NS16.400B</t>
  </si>
  <si>
    <t>848NS17.400B</t>
  </si>
  <si>
    <t>848NS18.400B</t>
  </si>
  <si>
    <t>848NS19.400B</t>
  </si>
  <si>
    <t>848NS20.400B</t>
  </si>
  <si>
    <t>848NS21.400B</t>
  </si>
  <si>
    <t>848NT14.400B</t>
  </si>
  <si>
    <t>848NT15.400B</t>
  </si>
  <si>
    <t>848NT16.400B</t>
  </si>
  <si>
    <t>848NT17.400B</t>
  </si>
  <si>
    <t>848NT18.400B</t>
  </si>
  <si>
    <t>848NT19.400B</t>
  </si>
  <si>
    <t>848NT20.400B</t>
  </si>
  <si>
    <t>848NT21.400B</t>
  </si>
  <si>
    <t>848NV16.400B</t>
  </si>
  <si>
    <t>848NV18.400B</t>
  </si>
  <si>
    <t>848NV20.400B</t>
  </si>
  <si>
    <t>848NV21.400B</t>
  </si>
  <si>
    <t>848NW18.400B</t>
  </si>
  <si>
    <t>848NW20.400B</t>
  </si>
  <si>
    <t>848NW21.400B</t>
  </si>
  <si>
    <t>8952002.400B</t>
  </si>
  <si>
    <t>8952002.400U</t>
  </si>
  <si>
    <t>90028</t>
  </si>
  <si>
    <t>3/4" 150 PSI Pressure Relief Valve</t>
  </si>
  <si>
    <t>The 1/2 inch valve was used on Atwood water heater models manufactured before February, 2006 and can be identified by the orange thread protector. Newer models require a 3/4 inch valve with the red thread protector.</t>
  </si>
  <si>
    <t>90029</t>
  </si>
  <si>
    <t>Water Heater Mixing Valve For Atwood</t>
  </si>
  <si>
    <t>This valve is used to combine ambient temperature water with hot water from the heater tank. It is a replacement for Atwood XT water heaters.</t>
  </si>
  <si>
    <t>90037</t>
  </si>
  <si>
    <t>Single Element Water Heater Thermostat For Atwood</t>
  </si>
  <si>
    <t>This thermo disc style water heater thermostat is used for Atwood GC10A-2, GC10A-2P, GC10-1, GC10-2, GC10-2P, GC10-1E and GC10-2E. It includes high limit control.</t>
  </si>
  <si>
    <t>90071</t>
  </si>
  <si>
    <t>6 Gal GE9-EXT 8800 BTU Gas DSI Water Heater</t>
  </si>
  <si>
    <t>Fits 12-1/2 inch height x 16 inch width x 19-1/2 inch depth cutout size, 23 pounds empty &amp; 72 pounds full. Non-portable heater includes access door &amp; pre-installed winterizing by-pass kit. 10 gallon water heaters provide the equivalent of 16 gallons of hot water.</t>
  </si>
  <si>
    <t>90073</t>
  </si>
  <si>
    <t>6 Gal G9-EXT 8800 BTU Gas DSI Water Heater</t>
  </si>
  <si>
    <t>Fits 12-1/2 inch height x 16 inch width x 19-1/2 inch depth cutout size, 21 pounds empty &amp; 70 pounds full. Includes access door &amp; pre-installed winterizing by-pass kit. 6 gal water heaters provide the equivalent of 9 gal of hot water.</t>
  </si>
  <si>
    <t>90145</t>
  </si>
  <si>
    <t>90253</t>
  </si>
  <si>
    <t>Black Flush Mount Access Door For Atwood 6 Gal Water Heater</t>
  </si>
  <si>
    <t>It is used for Atwood on demand 6 gallon water heater and made of steel.</t>
  </si>
  <si>
    <t>90265</t>
  </si>
  <si>
    <t>Stove Burner Mounting Bracket For Atwood</t>
  </si>
  <si>
    <t>It is a replacement bracket for Atwood stoves and ranges.</t>
  </si>
  <si>
    <t>90268</t>
  </si>
  <si>
    <t>Water Heater Thermostat</t>
  </si>
  <si>
    <t>It is used for on-demand water heaters and has modulating valve assembly.</t>
  </si>
  <si>
    <t>90269</t>
  </si>
  <si>
    <t>Gas Valve For Atwood OD50/OD50CW Model LPG On Demand Water Heater</t>
  </si>
  <si>
    <t>This 4500 BTU gas valve is used with Atwood OD50 and OD50CW model LP gas On Demand water heaters.</t>
  </si>
  <si>
    <t>90277</t>
  </si>
  <si>
    <t>90362</t>
  </si>
  <si>
    <t>Black Water Heater Conversion Kit</t>
  </si>
  <si>
    <t>It is used to install a replacement water heater with different dimensions from original water heater. It converts 16-7/32 inch width x 16-7/32 inch height original size to 16 inch width x 15-1/2 inch height new unit size. It includes installation hardware.</t>
  </si>
  <si>
    <t>90364</t>
  </si>
  <si>
    <t>Water Heater Service Kit For Atwood</t>
  </si>
  <si>
    <t>It is used with Atwood water heaters. It includes flue tube cleaning brush, burner tube cleaning brush, drain plug and 98 degree thermal cut off.</t>
  </si>
  <si>
    <t>90960</t>
  </si>
  <si>
    <t>Aluminum Water Heater Flue Box For Atwood</t>
  </si>
  <si>
    <t>It is a replacement flue box for Atwood water heaters. It includes a front and back.</t>
  </si>
  <si>
    <t>91028</t>
  </si>
  <si>
    <t>10 Gal Water Heater Tank</t>
  </si>
  <si>
    <t>It is replacement for Atwood GCH10A-4E, GEH16-EXT10 water heaters. It includes inner tank, relief valve, insulation jacket, rings &amp; gaskets.</t>
  </si>
  <si>
    <t>91044</t>
  </si>
  <si>
    <t>3/8" Inlet &amp; 3/8" Outlet 45 Degree Water Heater Gas Inlet Elbow</t>
  </si>
  <si>
    <t>This brass elbow is used with Atwood water heaters.</t>
  </si>
  <si>
    <t>91053</t>
  </si>
  <si>
    <t>Water Heater Tank For Atwood Water Heaters GCH6A-10E &amp; GEH9-EXT</t>
  </si>
  <si>
    <t>This tank is made of aluminum &amp; includes relief valve, insulation jacket, rings and gaskets.</t>
  </si>
  <si>
    <t>91059</t>
  </si>
  <si>
    <t>6 Gal Water Heater Tank</t>
  </si>
  <si>
    <t>It is replacement for Atwood GC6AA-10E water heater. It is made of aluminum &amp; includes inner tank, insulation jacket, rings &amp; gaskets, 110 volt AC heating components attached (junction box, thermostat, ECO and heating element).</t>
  </si>
  <si>
    <t>91060</t>
  </si>
  <si>
    <t>It is replacement for Atwood GC10A-4E water heater. It is made of aluminum &amp; includes inner tank, insulation jacket, rings &amp; gaskets, 110 volt AC heating components attached (junction box, thermostat, ECO and heating element).</t>
  </si>
  <si>
    <t>91089</t>
  </si>
  <si>
    <t>91092</t>
  </si>
  <si>
    <t>91098</t>
  </si>
  <si>
    <t>Water Heater Element Cover Gasket For Atwood</t>
  </si>
  <si>
    <t>It is used with Atwood furnaces E20220, EH20220, EHM11220, EHM11220SST, EHM11SM, EHM20, EHM4SM, EHM6220, EHM6220SST, EHM6SM and EHM6SST.</t>
  </si>
  <si>
    <t>91222</t>
  </si>
  <si>
    <t>Water Heater Junction Box For Atwood</t>
  </si>
  <si>
    <t>It is a replacement junction box for Atwood GCH6A-10E and GC6AA-10E 110 volt electronic water heater with 6 gallon capacity tank.</t>
  </si>
  <si>
    <t>91230</t>
  </si>
  <si>
    <t>91363</t>
  </si>
  <si>
    <t>Ignition Control Circuit Board For Atwood Water Heaters</t>
  </si>
  <si>
    <t>It is a universal replacement for Atwood water heaters. It includes 93868 electrode.</t>
  </si>
  <si>
    <t>91365</t>
  </si>
  <si>
    <t>Two-Stage electronic ignition control circuit breaker is a replacement part for Atwood water heaters GCH6A-10E, GC6AA-10E, GC10A-4E, GCH10A-4E, GCH10A-4E and XT series. It includes an adapter for older style connections and mounting screws.</t>
  </si>
  <si>
    <t>91367</t>
  </si>
  <si>
    <t>It is used with Atwood electronic water heaters. It includes fuse and spade connection.</t>
  </si>
  <si>
    <t>91370</t>
  </si>
  <si>
    <t>It is used with Atwood On Demand water heaters.</t>
  </si>
  <si>
    <t>91385</t>
  </si>
  <si>
    <t>Arctic White Flush Mount Access Door For Atwood 10 Gal Water Heater</t>
  </si>
  <si>
    <t>It is the replacement for Atwood 10 gallon water heater and made of steel.</t>
  </si>
  <si>
    <t>91386</t>
  </si>
  <si>
    <t>Arctic White Access Door For Atwood 6 Gal Water Heater</t>
  </si>
  <si>
    <t>It is made of steel.</t>
  </si>
  <si>
    <t>91412</t>
  </si>
  <si>
    <t>It is replacement for Atwood G6A-2, G6A-3, G6A-6, G6A-7, G6A-6P, G6A-7P, GC6A-3, GC6A-6, GC6A-7, GC6AA-7, GC6AA-8 water heaters. It is made of aluminum &amp; includes inner tank, insulation jacket, rings &amp; gaskets, 110 volt AC heating components attached (junction box, thermostat, ECO and heating element).</t>
  </si>
  <si>
    <t>91447</t>
  </si>
  <si>
    <t>This front mount water heater thermostat is used for Atwood 110 volt electric water heaters. It has thermo disc style and has a 140 degree limit. It includes high limit control.</t>
  </si>
  <si>
    <t>91470</t>
  </si>
  <si>
    <t>This front mount water heater thermostat is used for Atwood 110 volt electric water heaters. It has thermo disc style and has a 120 degree limit.</t>
  </si>
  <si>
    <t>91499</t>
  </si>
  <si>
    <t>Water Heater Element Cover For Atwood</t>
  </si>
  <si>
    <t>It is used with Atwood E20220, EH20220, EHM11220, EHM11220SST, EHM11SM, EHM20, EHM4SM, EHM6220, EHM6220SST, EHM6SM and EHM6SST water heaters.</t>
  </si>
  <si>
    <t>91507</t>
  </si>
  <si>
    <t>Black Access Door For Atwood 6 Gal Water Heater</t>
  </si>
  <si>
    <t>91514</t>
  </si>
  <si>
    <t>Beige Flush Mount Access Door For Atwood 6 Gal Water Heater</t>
  </si>
  <si>
    <t>It is the replacement for Atwood 6 gallon water heater and made of steel.</t>
  </si>
  <si>
    <t>91547</t>
  </si>
  <si>
    <t>Single Element Water Heater Thermostat For Atwood XT</t>
  </si>
  <si>
    <t>This front mount water heater thermostat is used for Atwood XT water heaters and has thermo disc style.</t>
  </si>
  <si>
    <t>91563</t>
  </si>
  <si>
    <t>Brass Water Heater Burner Orifice</t>
  </si>
  <si>
    <t>This orifice holder is used with Atwood water heaters.</t>
  </si>
  <si>
    <t>91580</t>
  </si>
  <si>
    <t>1400W 110V Screw In Water Heater Element</t>
  </si>
  <si>
    <t>It does not include a gasket.</t>
  </si>
  <si>
    <t>91581</t>
  </si>
  <si>
    <t>1500W 220V Bolt On Water Heater Element</t>
  </si>
  <si>
    <t>It includes  a  gasket.</t>
  </si>
  <si>
    <t>91591</t>
  </si>
  <si>
    <t>It is replacement for Atwood GC6AA-7P &amp; GC6AA-8P water heater. It is made of aluminum &amp; includes inner tank, insulation jacket, rings &amp; gaskets.</t>
  </si>
  <si>
    <t>91592</t>
  </si>
  <si>
    <t>It is replacement for Atwood GCH6-4E, GCH6-6E, GCH6-7E, GCH6A-7E, GCH6A-8E, GCH6A-9E water heaters. It is made of aluminum &amp; includes inner tank, insulation jacket, rings &amp; gaskets.</t>
  </si>
  <si>
    <t>91593</t>
  </si>
  <si>
    <t>It is replacement for Atwood GC6A-7E/ GC6AA-7E/ GC6AA-8E/ GC6AA-9E water heaters. It is made of aluminum &amp; includes inner tank, insulation jacket, rings &amp; gaskets, 110 volt AC heating components attached (junction box, thermostat, ECO &amp; heating element).</t>
  </si>
  <si>
    <t>915FJ16.500UL</t>
  </si>
  <si>
    <t>915FJ17.500UL</t>
  </si>
  <si>
    <t>915FJ19.500UL</t>
  </si>
  <si>
    <t>915NR16.000B</t>
  </si>
  <si>
    <t>915NR17.000B</t>
  </si>
  <si>
    <t>915NR18.000B</t>
  </si>
  <si>
    <t>915NS15.000B</t>
  </si>
  <si>
    <t>915NS18.000B</t>
  </si>
  <si>
    <t>915NS20.000B</t>
  </si>
  <si>
    <t>915NS21.000B</t>
  </si>
  <si>
    <t>915NT17.000B</t>
  </si>
  <si>
    <t>915NT18.000B</t>
  </si>
  <si>
    <t>915NT19.000B</t>
  </si>
  <si>
    <t>915NT20.000B</t>
  </si>
  <si>
    <t>91602</t>
  </si>
  <si>
    <t>3/8"FNPT Inlet X 3/8"FNPT Outlet Gas Valve For Atwood Water Heaters</t>
  </si>
  <si>
    <t>This Robert Shaw style gas valve is used with Atwood water heaters.</t>
  </si>
  <si>
    <t>91603</t>
  </si>
  <si>
    <t>Water Heater LP Pilot Assembly</t>
  </si>
  <si>
    <t>This jade pilot assembly is used with Atwood pilot ignition water heaters. It replaces 92616.</t>
  </si>
  <si>
    <t>91604</t>
  </si>
  <si>
    <t>1/2" 150 PSI Pressure Relief Valve</t>
  </si>
  <si>
    <t>91606</t>
  </si>
  <si>
    <t>Water Heater Electrode For Atwood</t>
  </si>
  <si>
    <t>It is a post style connection, old style electrode or spark probe service kit. It is used with Atwood electronic water heater models GCH6-4E, GCH6-6E, GC6A-7E, GH6-6E, G6A-6E, G6A-2E, GH6-3E, G6A-3E, GH6-3E, GH6-4E and G6A-4E.</t>
  </si>
  <si>
    <t>91638</t>
  </si>
  <si>
    <t>Electronic Ignition Water Heater Burner For Atwood</t>
  </si>
  <si>
    <t>It is used with Atwood GCH6-4E, GCH6-6E, GCH6-7E, GC6A-7E, GH6-6E, GH6-7E, GH6-8E, G6A-6E, G6A-7E, G6A--8E, GCH6A-7E, GCH6A-8E, GCH6A-9E, GC6AA-7E, GC6AA-8E, GC6AA-9E, GCH6A-10E and GC6AA-10E 6 gallon water heaters.</t>
  </si>
  <si>
    <t>91641</t>
  </si>
  <si>
    <t>It is replacement for Atwood G6A-4E/ G6A-6E/ G6A-7E/ G6A-8E water heaters. It is made of aluminum &amp; includes inner tank, insulation jacket, rings &amp; gaskets.</t>
  </si>
  <si>
    <t>91642</t>
  </si>
  <si>
    <t>It is replacement for Atwood GH6-4E/ GH6-6E/ GH6-7E/ GH6-8E water heaters. It is made of aluminum &amp; includes inner tank, insulation jacket, rings &amp; gaskets.</t>
  </si>
  <si>
    <t>91802</t>
  </si>
  <si>
    <t>Steel Water Heater Drawn Pan For 6 Gal Atwood Water Heaters</t>
  </si>
  <si>
    <t>This is a replacement drawn pan for Atwood water heaters.</t>
  </si>
  <si>
    <t>91857</t>
  </si>
  <si>
    <t>2-Pack 1/2" NPT Thread White Plastic Water Heater Drain Plug</t>
  </si>
  <si>
    <t>It is sold in a packed pair.</t>
  </si>
  <si>
    <t>91858</t>
  </si>
  <si>
    <t>Steel Water Heater Access Door Mounting Bracket For Atwood</t>
  </si>
  <si>
    <t>It is used with Atwood water heaters and includes 2 brackets and spring latch.</t>
  </si>
  <si>
    <t>91859</t>
  </si>
  <si>
    <t>91871</t>
  </si>
  <si>
    <t>This flue tube cleaning brush is used with Atwood water heaters.</t>
  </si>
  <si>
    <t>91872</t>
  </si>
  <si>
    <t>This burner tube cleaning brush is used wit Atwood water heaters.</t>
  </si>
  <si>
    <t>91873</t>
  </si>
  <si>
    <t>This thermo disc style water heater thermostat is used for Atwood 110 volt electric water heaters and includes high limit control.</t>
  </si>
  <si>
    <t>91928</t>
  </si>
  <si>
    <t>Water Heater Access Door Mounting Bracket For Atwood</t>
  </si>
  <si>
    <t>It is used with Atwood water heaters and includes 4 brackets.</t>
  </si>
  <si>
    <t>91959</t>
  </si>
  <si>
    <t>92249</t>
  </si>
  <si>
    <t>It includes  a gasket.</t>
  </si>
  <si>
    <t>92568</t>
  </si>
  <si>
    <t>This hinge pin is used with Atwood water heaters.</t>
  </si>
  <si>
    <t>92615</t>
  </si>
  <si>
    <t>It is used with Atwood GC10-1E, GC10-2E, GH10-2E and GH10-3E LP gas 10 gallon water heaters.</t>
  </si>
  <si>
    <t>92640</t>
  </si>
  <si>
    <t>Water Heater Access Door Grille For Atwood</t>
  </si>
  <si>
    <t>It is used with Atwood water heaters.</t>
  </si>
  <si>
    <t>92679</t>
  </si>
  <si>
    <t>It is used with Atwood heating element 91580.</t>
  </si>
  <si>
    <t>92690</t>
  </si>
  <si>
    <t>Water Heater Mixing Valve w/ 2 Hose Connections For Atwood</t>
  </si>
  <si>
    <t>This valve is used to combine ambient temperature water with hot water from the heater tank. It is used with Atwood water heaters G16EXT, GE16EXT and GEH16EXT. It include 2 hose connections, mixing valve, bypass valve, tee, hose and elbow.</t>
  </si>
  <si>
    <t>92741</t>
  </si>
  <si>
    <t>This main burner orifice elbow is used with Atwood water heaters.</t>
  </si>
  <si>
    <t>92743</t>
  </si>
  <si>
    <t>This main burner spud orifice is used with Atwood 6 gallon water heaters.</t>
  </si>
  <si>
    <t>92943</t>
  </si>
  <si>
    <t>This rear mount thermo disc style water heater thermostat is used for Atwood gas and electric combo water heaters.</t>
  </si>
  <si>
    <t>930004</t>
  </si>
  <si>
    <t>Awning Roller</t>
  </si>
  <si>
    <t>It is used with A &amp; E awnings.</t>
  </si>
  <si>
    <t>930006</t>
  </si>
  <si>
    <t>2-Pack Safety Lock Pin</t>
  </si>
  <si>
    <t>930008</t>
  </si>
  <si>
    <t>Awning Arm Knob</t>
  </si>
  <si>
    <t>It is sold in pairs.</t>
  </si>
  <si>
    <t>930024</t>
  </si>
  <si>
    <t>930037</t>
  </si>
  <si>
    <t>7-Pack Awning Arm Brace Hook</t>
  </si>
  <si>
    <t>It is used with A &amp; E and Dometic awnings. It is used for hanging lights, decorations and accessories from RV awnings.</t>
  </si>
  <si>
    <t>930041</t>
  </si>
  <si>
    <t>Awning Travel Lock For A&amp;E</t>
  </si>
  <si>
    <t>It is used with A&amp;E 8500 and 9000 awnings. It includes lock assembly, rivets, rubber bumper and installation guide.</t>
  </si>
  <si>
    <t>930061</t>
  </si>
  <si>
    <t>Awning Roller Support</t>
  </si>
  <si>
    <t>This cradle type roller support includes aluminum backing plates and screws.</t>
  </si>
  <si>
    <t>93105</t>
  </si>
  <si>
    <t>Single Element Water Heater Thermostat</t>
  </si>
  <si>
    <t>This thermo disc style water heater thermostat is adjustable from 110 to 150 degrees.</t>
  </si>
  <si>
    <t>93221</t>
  </si>
  <si>
    <t>Pilot Ignition Water Heater Burner For Atwood</t>
  </si>
  <si>
    <t>It is used with Atwood GC10A-2, GC10A-2P, GC10-1, GC10-2, GC10-2P, G10-1, G10-1P, G10-2, G10-2P and G4SM LP gas 10 gallon water heaters.</t>
  </si>
  <si>
    <t>93312</t>
  </si>
  <si>
    <t>Water Heater Wiring Harness For Atwood</t>
  </si>
  <si>
    <t>It is a replacement wiring harness with cut off for Atwood electronic water heaters.</t>
  </si>
  <si>
    <t>93315</t>
  </si>
  <si>
    <t>It is a replacement wiring harness for Atwood electronic water heaters.</t>
  </si>
  <si>
    <t>93844</t>
  </si>
  <si>
    <t>Gas Valve For Atwood Water Heaters With Direct Spark Ignition</t>
  </si>
  <si>
    <t>This White Rogers style gas valve is used with Atwood water heaters with direct spark ignition (DSI).</t>
  </si>
  <si>
    <t>93849</t>
  </si>
  <si>
    <t>110V Water Heater Relay For Atwood</t>
  </si>
  <si>
    <t>This water heater relay is a replacement for Atwood water heaters GHC6A-10E, GC6AA-10A, GC10A-4E, GCH10A-4E and XT series.</t>
  </si>
  <si>
    <t>93866</t>
  </si>
  <si>
    <t>Water Heater Energy Cut Off For Atwood</t>
  </si>
  <si>
    <t>It is used with Atwood water heaters. It has 190 degree thermal cut off and is sold in a pair.</t>
  </si>
  <si>
    <t>93868</t>
  </si>
  <si>
    <t>It is a single sense spark probe water heater electrode for Atwood electronic ignition water heaters.</t>
  </si>
  <si>
    <t>93871</t>
  </si>
  <si>
    <t>Steel Water Heater Drawn Pan For 10 Gal Atwood Water Heaters</t>
  </si>
  <si>
    <t>This is a replacement drawn pan for Atwood G10-3E water heaters.</t>
  </si>
  <si>
    <t>93950</t>
  </si>
  <si>
    <t>It is replacement for Atwood G10-1E/ G10-2E/ G10-3E water heaters. It is made of aluminum &amp; includes inner tank, insulation jacket, rings &amp; gaskets.</t>
  </si>
  <si>
    <t>93952</t>
  </si>
  <si>
    <t>10 Gal Water Heater Tank GH10-2E/ GH10-3E Series</t>
  </si>
  <si>
    <t>It is used for Atwood GH10-2E/ GH10-3E water heaters. It is made of aluminum &amp; includes inner tank, insulation jacket, rings &amp; gaskets.</t>
  </si>
  <si>
    <t>93953</t>
  </si>
  <si>
    <t>It is replacement for Atwood GCH10A-1E/ GCH10A-2E/ GCH10A-3E/ GC10A-1E/ GC10A-2E/ GC10A-3E/ GC10-1E/ GC10-2E/ GCH10-2E water heaters. It is made of aluminum &amp; includes inner tank, insulation jacket, rings &amp; gaskets, 110 volt AC heating components attached (junction box, thermostat, ECO &amp; heating element).</t>
  </si>
  <si>
    <t>93963</t>
  </si>
  <si>
    <t>Black Access Door For Atwood 10 Gal Water Heater</t>
  </si>
  <si>
    <t>93993</t>
  </si>
  <si>
    <t>Colonial White Flush Mount Access Door For 10 Gal Water Heater</t>
  </si>
  <si>
    <t>940001</t>
  </si>
  <si>
    <t>94-1/2" L Awning Pull Strap For 8500/9000/Sunchaser</t>
  </si>
  <si>
    <t>It fits 8500, 9000 and Sunchaser awnings.</t>
  </si>
  <si>
    <t>94022</t>
  </si>
  <si>
    <t>10 Gal GC10A-4E 10000 BTU Gas-Electric DSI Water Heater</t>
  </si>
  <si>
    <t>Fits 15-1/2 inch height x 16 inch width x 20.8 inch depth cutout size, 24 pounds empty &amp; 107 pounds full. Non-portable heater includes access door. It has an electrical rating of 1400 watts.</t>
  </si>
  <si>
    <t>94023</t>
  </si>
  <si>
    <t>10 Gal 10000 BTU Gas-Electric Direct Spark Ignition Water Heater Heat Exchanger</t>
  </si>
  <si>
    <t>This non portable water heater weighs 24 pounds when empty and 107 pounds when full. It measures 15-1/2 inch height x 16 inch width x 20.8 inch depth cut out size.</t>
  </si>
  <si>
    <t>94026</t>
  </si>
  <si>
    <t>10 Gal GE16-EXT 10000 BTU Gas-Electric DSI Water Heater</t>
  </si>
  <si>
    <t>Fits 15-1/2 inch height x 16 inch width x 21-3/4 inch depth cutout size, 28 pounds empty &amp; 109 pounds full. Non-portable heater includes access door &amp; pre-installed winterizing by-pass kit. 10 gallon water heaters provide the equivalent of 16 gallons of hot water.</t>
  </si>
  <si>
    <t>94029</t>
  </si>
  <si>
    <t>10 Gal 10000 BTU Gas-Electric Water Heater w/Heat Exchanger</t>
  </si>
  <si>
    <t>Fits 15-1/2 inch height x 16 inch width x 21-3/4 inch depth cutout size, 28 pounds empty &amp; 109 pounds full. Non-portable heater includes access door &amp; pre-installed winterizing by-pass kit. 10 gal water heaters provide the equivalent of 16 gal of hot water.</t>
  </si>
  <si>
    <t>94180</t>
  </si>
  <si>
    <t>10 Gal G10-2 10000 BTU Gas Pilot Ignition Water Heater</t>
  </si>
  <si>
    <t>Fits 15-1/2 inch height x 16 inch width x 20.8 inch depth cutout size, 24 pounds empty &amp; 107 pounds full. Non-portable heater includes access door, high temperature limit switch, thermostat and pressure/temperature relief valve.</t>
  </si>
  <si>
    <t>94186</t>
  </si>
  <si>
    <t>10 Gal 10000 BTU Gas-Electric Pilot Ignition Water Heater</t>
  </si>
  <si>
    <t>Fits 15-1/2 inch height x 16 inch width x 20.8 inch depth cutout size, 24 pounds empty &amp; 107 pounds full. Non-portable heater includes access door, high temp limit switch, thermostat &amp; pressure/temperature relief valve. It has an electrical rating of 1400 watts.</t>
  </si>
  <si>
    <t>94191</t>
  </si>
  <si>
    <t>10 Gal G10-3E 10000 BTU Gas DSI Water Heater</t>
  </si>
  <si>
    <t>Fits 15-1/2 inch height x 16 inch width x 20.8 inch depth cutout size, 24 pounds empty &amp; 107 pounds full. Non-portable heater includes access door.</t>
  </si>
  <si>
    <t>94787</t>
  </si>
  <si>
    <t>Water Heater Gas Valve Mounting Bracket For Atwood</t>
  </si>
  <si>
    <t>This bracket is used with Atwood water heaters. It replaces 93243 and 93862.</t>
  </si>
  <si>
    <t>96010</t>
  </si>
  <si>
    <t>Water Heater Drawn Pan Gasket</t>
  </si>
  <si>
    <t>This is a ring and gasket set with 2 gaskets and 4 rings.</t>
  </si>
  <si>
    <t>96110</t>
  </si>
  <si>
    <t>6 Gal GH6A-7 8800 BTU Gas Pilot Ignition Water Heater</t>
  </si>
  <si>
    <t>Fits 12-1/2 inch height x 16 inch width x 18 inch depth cutout size, 19 pounds empty &amp; 68.5 pounds full. Non-portable heater includes access door, high temperature limit switch, thermostat &amp; pressure/temperature relief valve.</t>
  </si>
  <si>
    <t>96117</t>
  </si>
  <si>
    <t>6 Gal GC6AA-8 8800 BTU Gas-Electric Pilot Ignition Water Heater</t>
  </si>
  <si>
    <t>Fits 12-1/2 inch height x 16 inch width x 18 inch depth cutout size, 24 pounds empty &amp; 107 pounds full. Non-portable heater includes access door, high temperature limit switch, thermostat &amp; pressure/temperature relief valve.</t>
  </si>
  <si>
    <t>96121</t>
  </si>
  <si>
    <t>6 Gal G6A-8E 8800 BTU Gas DSI Water Heater</t>
  </si>
  <si>
    <t>Fits 12-1/2 inch height x 16 inch width x 18 inch depth cutout size, 19 pounds empty &amp; 68.5 pounds full. Non-portable heater includes access door &amp; pre-installed winterizing by-pass kit.</t>
  </si>
  <si>
    <t>96136</t>
  </si>
  <si>
    <t>6 Gal GH6-8E 8800 BTU Gas DSI Water Heater w/Heat Exchanger</t>
  </si>
  <si>
    <t>Fits 12-1/2 inch height x 16 inch width x 18 inch depth cutout size, 19 pounds empty &amp; 68.5 pounds full. Non-portable heater includes access door.</t>
  </si>
  <si>
    <t>96163</t>
  </si>
  <si>
    <t>6 Gal GCH6A-10E 8800 BTU Gas DSI Water Heater w/Heat Exchanger</t>
  </si>
  <si>
    <t>Fits 12-1/2 inch height x 16 inch width x 18 inch depth cutout size, 19 pounds empty &amp; 68.5 pounds full. Non-portable heater includes access door. It has an electrical rating of 1400 watts.</t>
  </si>
  <si>
    <t>96206</t>
  </si>
  <si>
    <t>It is used with Atwood GC6AA-7E, GC6AA-8E, GC5AA-9E, GCH10A-2E, GCH10A-3E, GC10A-2E, GC10A-3E, G610-3E, GH610-3E, G10-2E, G10-3E, GH10-2E, GH10-3E, GC10A-4E and GCH10A-4E LP gas 10 gallon water heaters.</t>
  </si>
  <si>
    <t>9800018.401B</t>
  </si>
  <si>
    <t>9800018.401U</t>
  </si>
  <si>
    <t>9800018.402B</t>
  </si>
  <si>
    <t>9800018.402U</t>
  </si>
  <si>
    <t>98001CQ.066B</t>
  </si>
  <si>
    <t>98001CQ.072B</t>
  </si>
  <si>
    <t>98001CQ.078B</t>
  </si>
  <si>
    <t>98001CQ.084B</t>
  </si>
  <si>
    <t>98001CQ.090B</t>
  </si>
  <si>
    <t>98001CQ.096B</t>
  </si>
  <si>
    <t>98001CQ.102B</t>
  </si>
  <si>
    <t>98001CQ.108B</t>
  </si>
  <si>
    <t>98001CQ.114B</t>
  </si>
  <si>
    <t>98001CQ.120B</t>
  </si>
  <si>
    <t>98001CQ.126B</t>
  </si>
  <si>
    <t>98001CQ.132B</t>
  </si>
  <si>
    <t>98001CQ.138B</t>
  </si>
  <si>
    <t>98001CQ.144B</t>
  </si>
  <si>
    <t>98001CQ.150B</t>
  </si>
  <si>
    <t>98001CQ.156B</t>
  </si>
  <si>
    <t>98001CQ.162B</t>
  </si>
  <si>
    <t>98001CQ.168B</t>
  </si>
  <si>
    <t>98001CQ.174B</t>
  </si>
  <si>
    <t>98001CQ.180B</t>
  </si>
  <si>
    <t>98001CQ.186B</t>
  </si>
  <si>
    <t>98001CQ.192B</t>
  </si>
  <si>
    <t>98001FJ.066U</t>
  </si>
  <si>
    <t>98001FJ.072U</t>
  </si>
  <si>
    <t>98001FJ.078U</t>
  </si>
  <si>
    <t>98001FJ.084U</t>
  </si>
  <si>
    <t>98001FJ.090U</t>
  </si>
  <si>
    <t>98001FJ.096U</t>
  </si>
  <si>
    <t>98001FJ.102U</t>
  </si>
  <si>
    <t>98001FJ.108U</t>
  </si>
  <si>
    <t>98001FJ.114U</t>
  </si>
  <si>
    <t>98001FJ.120U</t>
  </si>
  <si>
    <t>98001FJ.126U</t>
  </si>
  <si>
    <t>98001FJ.132U</t>
  </si>
  <si>
    <t>98001FJ.138U</t>
  </si>
  <si>
    <t>98001FJ.144U</t>
  </si>
  <si>
    <t>98001FJ.150U</t>
  </si>
  <si>
    <t>98001FJ.156U</t>
  </si>
  <si>
    <t>98001FJ.162U</t>
  </si>
  <si>
    <t>98001FJ.168U</t>
  </si>
  <si>
    <t>98001FJ.174U</t>
  </si>
  <si>
    <t>98001FJ.180U</t>
  </si>
  <si>
    <t>98001FJ.186U</t>
  </si>
  <si>
    <t>98001FJ.192U</t>
  </si>
  <si>
    <t>B3314989NR.414</t>
  </si>
  <si>
    <t>B3314989NR.415</t>
  </si>
  <si>
    <t>B3314989NR.416</t>
  </si>
  <si>
    <t>B3314989NR.417</t>
  </si>
  <si>
    <t>B3314989NR.418</t>
  </si>
  <si>
    <t>B3314989NR.419</t>
  </si>
  <si>
    <t>B3314989NR.420</t>
  </si>
  <si>
    <t>B3314989NR.421</t>
  </si>
  <si>
    <t>B3314989NS.414</t>
  </si>
  <si>
    <t>B3314989NS.415</t>
  </si>
  <si>
    <t>B3314989NS.416</t>
  </si>
  <si>
    <t>B3314989NS.417</t>
  </si>
  <si>
    <t>B3314989NS.418</t>
  </si>
  <si>
    <t>B3314989NS.419</t>
  </si>
  <si>
    <t>B3314989NS.420</t>
  </si>
  <si>
    <t>B3314989NT.414</t>
  </si>
  <si>
    <t>B3314989NT.415</t>
  </si>
  <si>
    <t>B3314989NT.416</t>
  </si>
  <si>
    <t>B3314989NT.417</t>
  </si>
  <si>
    <t>B3314989NT.418</t>
  </si>
  <si>
    <t>B3314989NT.419</t>
  </si>
  <si>
    <t>B3314989NT.420</t>
  </si>
  <si>
    <t>B3314989NT.421</t>
  </si>
  <si>
    <t>CDF11-DC-A</t>
  </si>
  <si>
    <t>CF110-ACDC-A</t>
  </si>
  <si>
    <t>CF18-DC-A</t>
  </si>
  <si>
    <t>CF25-DC-A</t>
  </si>
  <si>
    <t>CF35-ACDC-A</t>
  </si>
  <si>
    <t>CF40-ACDC-A</t>
  </si>
  <si>
    <t>CF50-ACDC-A</t>
  </si>
  <si>
    <t>CF80-ACDC-A</t>
  </si>
  <si>
    <t>CFX-28</t>
  </si>
  <si>
    <t>CFX-35W</t>
  </si>
  <si>
    <t>CFX-40W</t>
  </si>
  <si>
    <t>CFX-50W</t>
  </si>
  <si>
    <t>CFX-65DZ</t>
  </si>
  <si>
    <t>CFX-65W</t>
  </si>
  <si>
    <t>CFX-75DZW</t>
  </si>
  <si>
    <t>CFX-95DZW</t>
  </si>
  <si>
    <t>CFX-IC28</t>
  </si>
  <si>
    <t>CFX-IC35</t>
  </si>
  <si>
    <t>CFX-IC40</t>
  </si>
  <si>
    <t>CFX-IC50</t>
  </si>
  <si>
    <t>CFX-IC65</t>
  </si>
  <si>
    <t>CFX-IC75</t>
  </si>
  <si>
    <t>CFX-IC95</t>
  </si>
  <si>
    <t>CFX-SLD3540</t>
  </si>
  <si>
    <t>CFX-SLD5065</t>
  </si>
  <si>
    <t>CFX-SLD7580110</t>
  </si>
  <si>
    <t>CFX-SLD95100</t>
  </si>
  <si>
    <t>D1030002</t>
  </si>
  <si>
    <t>D1110001</t>
  </si>
  <si>
    <t>D1110002</t>
  </si>
  <si>
    <t>D1110003</t>
  </si>
  <si>
    <t>D1110004</t>
  </si>
  <si>
    <t>D1111001</t>
  </si>
  <si>
    <t>D1111002</t>
  </si>
  <si>
    <t>D1111007</t>
  </si>
  <si>
    <t>D1112001</t>
  </si>
  <si>
    <t>D1112002</t>
  </si>
  <si>
    <t>D1114002</t>
  </si>
  <si>
    <t>D1201001</t>
  </si>
  <si>
    <t>1 Gal Roof Sealant</t>
  </si>
  <si>
    <t>It is used to prevent drying, cracking, oxidation, repels rain and dirt. It has an easy pour cap and comes in 1 gallon.</t>
  </si>
  <si>
    <t>D1202001</t>
  </si>
  <si>
    <t>1 Gal Easy Pour Rubber Roof Cleaner</t>
  </si>
  <si>
    <t>It removes oxidation, black streaks, dirt and road film build-up.</t>
  </si>
  <si>
    <t>D1204001</t>
  </si>
  <si>
    <t>D1205001</t>
  </si>
  <si>
    <t>D1205002</t>
  </si>
  <si>
    <t>32 Oz Spray Bottle Awning Cleaner</t>
  </si>
  <si>
    <t>It removes black streaks, bird droppings, mildew, dirt, grime and provides Ultraviolet (UV) protection.</t>
  </si>
  <si>
    <t>D1207002</t>
  </si>
  <si>
    <t>D1207003</t>
  </si>
  <si>
    <t>D1216001</t>
  </si>
  <si>
    <t>26 Oz Toilet Cleaner</t>
  </si>
  <si>
    <t>This fresh clean scent cleans and deodorizes toilet bowls.</t>
  </si>
  <si>
    <t>D1218001</t>
  </si>
  <si>
    <t>15-Pack Antibacterial Wet Wipes</t>
  </si>
  <si>
    <t>This antibacterial wipes feature moisturizer with aloe and vitamin E. It is sold as 15 wipes per box.</t>
  </si>
  <si>
    <t>D1220001</t>
  </si>
  <si>
    <t>D1303001</t>
  </si>
  <si>
    <t>D1308001C</t>
  </si>
  <si>
    <t>8Oz Container Counter Display Box Air Freshener</t>
  </si>
  <si>
    <t>This breakthrough technology air freshener  neutralizes harshest odors.</t>
  </si>
  <si>
    <t>D1309002</t>
  </si>
  <si>
    <t>6 Per Strip Air Freshener w/ Mountain Air Cartridge</t>
  </si>
  <si>
    <t>It comes in clip strip.</t>
  </si>
  <si>
    <t>D1309003</t>
  </si>
  <si>
    <t>6 Per Strip Air Freshener w/ Fresh Linen Cartridge</t>
  </si>
  <si>
    <t>D1309005</t>
  </si>
  <si>
    <t>6 Per Strip Air Freshener w/ Hawaiian Blossom Cartridge</t>
  </si>
  <si>
    <t>D1309007</t>
  </si>
  <si>
    <t>6 Per Display Counter Display Air Freshener w/ Spiced Apple Scent</t>
  </si>
  <si>
    <t>D1309008</t>
  </si>
  <si>
    <t>6 Per Display Counter Display Air Freshener w/ Citrus Cartridge</t>
  </si>
  <si>
    <t>D1309009</t>
  </si>
  <si>
    <t>Counter Display Air Freshener w/ Hawaiian Blossom Cartridge</t>
  </si>
  <si>
    <t>It shows 6 per display.</t>
  </si>
  <si>
    <t>D3106802CQ.999</t>
  </si>
  <si>
    <t>D3106802FJ.999</t>
  </si>
  <si>
    <t>DM-1899</t>
  </si>
  <si>
    <t>DM-1912</t>
  </si>
  <si>
    <t>DM-1953</t>
  </si>
  <si>
    <t>DM-2899</t>
  </si>
  <si>
    <t>DM-2912</t>
  </si>
  <si>
    <t>DM-3100</t>
  </si>
  <si>
    <t>DM-3940</t>
  </si>
  <si>
    <t>DM-4565</t>
  </si>
  <si>
    <t>DM-4589</t>
  </si>
  <si>
    <t>DM-4718</t>
  </si>
  <si>
    <t>DM-4985</t>
  </si>
  <si>
    <t>DM2652RB</t>
  </si>
  <si>
    <t>DM2662RB</t>
  </si>
  <si>
    <t>DM2852RB</t>
  </si>
  <si>
    <t>DM2862RB</t>
  </si>
  <si>
    <t>DMC2641RB</t>
  </si>
  <si>
    <t>6 CF Single Compartment Refrigerator w/ Freezer</t>
  </si>
  <si>
    <t>This is a 6 cubic foot capacity 120 volt AC, 60 hertz, 65 watt refrigerator. It measures 16.54 inch depth x 20.55 inch height x 15.12 inch width. It is right hand hinged and features eye-level controls. It includes interior LED lighting.</t>
  </si>
  <si>
    <t>DMC2841RB</t>
  </si>
  <si>
    <t>8 CF Single Compartment Refrigerator w/ Freezer</t>
  </si>
  <si>
    <t>This is an 8 cubic foot capacity 120 volt AC, 60 hertz, 70 watt refrigerator. It measures 22.83 inch depth x 63.27 inch height x 24.92 inch width. It is right hand hinged and features eye-level controls. It includes interior LED lighting.</t>
  </si>
  <si>
    <t>K1020-00</t>
  </si>
  <si>
    <t>K1020-19</t>
  </si>
  <si>
    <t>K1031-05</t>
  </si>
  <si>
    <t>K1060-80</t>
  </si>
  <si>
    <t>K1060-81</t>
  </si>
  <si>
    <t>K1122-05</t>
  </si>
  <si>
    <t>K1140-09</t>
  </si>
  <si>
    <t>K1144-09</t>
  </si>
  <si>
    <t>K2020-19</t>
  </si>
  <si>
    <t>K2020-81</t>
  </si>
  <si>
    <t>K2035-80</t>
  </si>
  <si>
    <t>K2035-81</t>
  </si>
  <si>
    <t>K4019-00</t>
  </si>
  <si>
    <t>K6050-80</t>
  </si>
  <si>
    <t>K6050-81</t>
  </si>
  <si>
    <t>K8011-05</t>
  </si>
  <si>
    <t>K8017-00</t>
  </si>
  <si>
    <t>K9018-09</t>
  </si>
  <si>
    <t>K9024-09</t>
  </si>
  <si>
    <t>MPS-50US</t>
  </si>
  <si>
    <t>PATR105</t>
  </si>
  <si>
    <t>PATR20</t>
  </si>
  <si>
    <t>PATR35</t>
  </si>
  <si>
    <t>PATR55</t>
  </si>
  <si>
    <t>PATR75</t>
  </si>
  <si>
    <t>RM1350MIM</t>
  </si>
  <si>
    <t>13.4 Cu Ft 2 Way AC/ DC Refrigerator w/ Ice Maker</t>
  </si>
  <si>
    <t>This 120 volt AC, 3.5 amp and 12/24 volt DC, 2.5 amp DC refrigerator measures 33-11/16 inch width x 64-4/16 inch height x 28-1/16 inch depth.</t>
  </si>
  <si>
    <t>RM1350MIMBS</t>
  </si>
  <si>
    <t>RM1350MIMSS</t>
  </si>
  <si>
    <t>RM1350MSS</t>
  </si>
  <si>
    <t>12 Cu Ft 2-Way AC/ LP Gas Refrigerator/ Freezer w/ Ice Maker</t>
  </si>
  <si>
    <t>This is a stainless steel permanent four compartment refrigerator with freezer. It measures 64-17/64 inch height x 33-11/16 inch width x 28-1/16 inch depth. It has 3.5 amp and 110 volt ratings. It includes ice maker, three crispers and manual door locking system.</t>
  </si>
  <si>
    <t>RM1350WIM</t>
  </si>
  <si>
    <t>13.4 CF 2 Way AC/ DC Refrigerator w/ Ice Maker</t>
  </si>
  <si>
    <t>This is 13.4 cubic foot refrigerator operates on 120 volt AC at 3.5 amp and 12 or 24 volt DC at 2.5 amp DC. It measures 33-11/16 inch width x 64-4/16 inch height x 28-1/16 inch depth. It includes an ice maker.</t>
  </si>
  <si>
    <t>RM2193RB</t>
  </si>
  <si>
    <t>1.9 CF 3-Way Black Refrigerator</t>
  </si>
  <si>
    <t>This is a portable 1.9 cubic foot right swing refrigerator. It measures 21 inch height x 17-3/4 inch width x 21-1/2 inch depth.</t>
  </si>
  <si>
    <t>RM2351RB1F</t>
  </si>
  <si>
    <t>RM2354RB1F</t>
  </si>
  <si>
    <t>3 CF 3-Way Black Refrigerator</t>
  </si>
  <si>
    <t>This is a 3 cubic foot capacity refrigerator operating on 12 volt DC, 110 volt AC and LP gas. It measures 30-3/8 inch height x 21-11/16 inch width x 22-1/16 inch depth. It features eye-level electronic controls with automatic electronic LP ignition system</t>
  </si>
  <si>
    <t>RM2454RB1F</t>
  </si>
  <si>
    <t>RM3762RB</t>
  </si>
  <si>
    <t>7 CF 2 Way Dual Compartment Refrigerator w/ Freezer</t>
  </si>
  <si>
    <t>This 7 cubic foot double door refrigerator measures 54-3/4 inch height x 25-5/16 inch width x 26-1/16 inch depth. It includes black metal frame.</t>
  </si>
  <si>
    <t>RM4223RB</t>
  </si>
  <si>
    <t>2.5 CF 3-Way Black Refrigerator</t>
  </si>
  <si>
    <t>This portable 2.5 cubic foot capacity refrigerator measures 21 inch height x 19-1/4 inch width x 24 inch depth.</t>
  </si>
  <si>
    <t>RML8555R</t>
  </si>
  <si>
    <t>T3106802CQ.600</t>
  </si>
  <si>
    <t>T3106802FJ.600</t>
  </si>
  <si>
    <t>TC21-DC-A</t>
  </si>
  <si>
    <t>U1500BL</t>
  </si>
  <si>
    <t>Exterior Dome Type Black Opaque Roof Cover For 14" X 14" Vents</t>
  </si>
  <si>
    <t>This dome type ventilation cover is vented on one side and is made of high density UV-stable polyethylene. It includes installation hardware and is sold individually without packaging.</t>
  </si>
  <si>
    <t>U1500GR</t>
  </si>
  <si>
    <t>Exterior Dome Gray Opaque Roof Cover For 14" X 14" Vents w/Pack</t>
  </si>
  <si>
    <t>U1500WH</t>
  </si>
  <si>
    <t>Exterior Dome White Translucent Roof Cover For 14" X 14" Vents</t>
  </si>
  <si>
    <t>This dome type ventilation cover is vented on one side and is made of high density UV-stable polyethylene. It includes installation hardware and is sold without packaging.</t>
  </si>
  <si>
    <t>U1550BL</t>
  </si>
  <si>
    <t>Black Roof Vent Screen For Ultra Breeze</t>
  </si>
  <si>
    <t>This bug screen is used with Ultra Breeze vents. It can be used with black or smoke vents.</t>
  </si>
  <si>
    <t>U1550WH</t>
  </si>
  <si>
    <t>White Roof Vent Screen For Ultra Breeze</t>
  </si>
  <si>
    <t xml:space="preserve">834834001106             </t>
  </si>
  <si>
    <t xml:space="preserve">713814010089             </t>
  </si>
  <si>
    <t xml:space="preserve">692931130019             </t>
  </si>
  <si>
    <t xml:space="preserve">692931130064             </t>
  </si>
  <si>
    <t xml:space="preserve">692931140025             </t>
  </si>
  <si>
    <t xml:space="preserve">692931140100             </t>
  </si>
  <si>
    <t xml:space="preserve">692931140629             </t>
  </si>
  <si>
    <t xml:space="preserve">692931140636             </t>
  </si>
  <si>
    <t xml:space="preserve">692931140643             </t>
  </si>
  <si>
    <t xml:space="preserve">692931150222             </t>
  </si>
  <si>
    <t xml:space="preserve">692931150246             </t>
  </si>
  <si>
    <t xml:space="preserve">692931150291             </t>
  </si>
  <si>
    <t xml:space="preserve">692931150505             </t>
  </si>
  <si>
    <t xml:space="preserve">692931150543             </t>
  </si>
  <si>
    <t xml:space="preserve">692931150567             </t>
  </si>
  <si>
    <t xml:space="preserve">692931150604             </t>
  </si>
  <si>
    <t xml:space="preserve">692931150628             </t>
  </si>
  <si>
    <t xml:space="preserve">692931150642             </t>
  </si>
  <si>
    <t xml:space="preserve">692931150666             </t>
  </si>
  <si>
    <t xml:space="preserve">692931150703             </t>
  </si>
  <si>
    <t xml:space="preserve">692931150772             </t>
  </si>
  <si>
    <t xml:space="preserve">692931150864             </t>
  </si>
  <si>
    <t xml:space="preserve">692931150895             </t>
  </si>
  <si>
    <t xml:space="preserve">713814205324             </t>
  </si>
  <si>
    <t xml:space="preserve">713814205348             </t>
  </si>
  <si>
    <t xml:space="preserve">7332464001617            </t>
  </si>
  <si>
    <t xml:space="preserve">713814213282             </t>
  </si>
  <si>
    <t xml:space="preserve">713814205393             </t>
  </si>
  <si>
    <t xml:space="preserve">713814236977             </t>
  </si>
  <si>
    <t xml:space="preserve">713814212858             </t>
  </si>
  <si>
    <t xml:space="preserve">713814213299             </t>
  </si>
  <si>
    <t xml:space="preserve">713814030100             </t>
  </si>
  <si>
    <t xml:space="preserve">713814060879             </t>
  </si>
  <si>
    <t xml:space="preserve">713814213435             </t>
  </si>
  <si>
    <t xml:space="preserve">713814030117             </t>
  </si>
  <si>
    <t xml:space="preserve">713814218454             </t>
  </si>
  <si>
    <t xml:space="preserve">713814213633             </t>
  </si>
  <si>
    <t xml:space="preserve">713814213213             </t>
  </si>
  <si>
    <t xml:space="preserve">713814205461             </t>
  </si>
  <si>
    <t xml:space="preserve">713814224356             </t>
  </si>
  <si>
    <t xml:space="preserve">713814229948             </t>
  </si>
  <si>
    <t xml:space="preserve">713814230234             </t>
  </si>
  <si>
    <t xml:space="preserve">713814230227             </t>
  </si>
  <si>
    <t xml:space="preserve">713814230203             </t>
  </si>
  <si>
    <t xml:space="preserve">713814230142             </t>
  </si>
  <si>
    <t xml:space="preserve">713814213459             </t>
  </si>
  <si>
    <t xml:space="preserve">713814205294             </t>
  </si>
  <si>
    <t xml:space="preserve">713814212865             </t>
  </si>
  <si>
    <t xml:space="preserve">713814213312             </t>
  </si>
  <si>
    <t xml:space="preserve">713814056490             </t>
  </si>
  <si>
    <t xml:space="preserve">713814212889             </t>
  </si>
  <si>
    <t xml:space="preserve">713814056483             </t>
  </si>
  <si>
    <t xml:space="preserve">713814212896             </t>
  </si>
  <si>
    <t xml:space="preserve">713814213466             </t>
  </si>
  <si>
    <t xml:space="preserve">713814056636             </t>
  </si>
  <si>
    <t xml:space="preserve">713814205355             </t>
  </si>
  <si>
    <t xml:space="preserve">713814205331             </t>
  </si>
  <si>
    <t xml:space="preserve">713814212919             </t>
  </si>
  <si>
    <t xml:space="preserve">713814213329             </t>
  </si>
  <si>
    <t xml:space="preserve">713814205256             </t>
  </si>
  <si>
    <t xml:space="preserve">713814213336             </t>
  </si>
  <si>
    <t xml:space="preserve">713814238742             </t>
  </si>
  <si>
    <t xml:space="preserve">713814212926             </t>
  </si>
  <si>
    <t xml:space="preserve">713814213350             </t>
  </si>
  <si>
    <t xml:space="preserve">713814212933             </t>
  </si>
  <si>
    <t xml:space="preserve">713814241742             </t>
  </si>
  <si>
    <t xml:space="preserve">713814237165             </t>
  </si>
  <si>
    <t xml:space="preserve">713814205263             </t>
  </si>
  <si>
    <t xml:space="preserve">713814213367             </t>
  </si>
  <si>
    <t xml:space="preserve">713814062231             </t>
  </si>
  <si>
    <t xml:space="preserve">713814212223             </t>
  </si>
  <si>
    <t xml:space="preserve">713814205386             </t>
  </si>
  <si>
    <t xml:space="preserve">713814056896             </t>
  </si>
  <si>
    <t xml:space="preserve">713814213473             </t>
  </si>
  <si>
    <t xml:space="preserve">713814205478             </t>
  </si>
  <si>
    <t xml:space="preserve">7332464015478            </t>
  </si>
  <si>
    <t xml:space="preserve">713814212957             </t>
  </si>
  <si>
    <t xml:space="preserve">713814061418             </t>
  </si>
  <si>
    <t xml:space="preserve">713814212964             </t>
  </si>
  <si>
    <t xml:space="preserve">713814205447             </t>
  </si>
  <si>
    <t xml:space="preserve">713814063801             </t>
  </si>
  <si>
    <t xml:space="preserve">713814205379             </t>
  </si>
  <si>
    <t xml:space="preserve">713814219246             </t>
  </si>
  <si>
    <t xml:space="preserve">713814230388             </t>
  </si>
  <si>
    <t xml:space="preserve">713814212971             </t>
  </si>
  <si>
    <t xml:space="preserve">713814213497             </t>
  </si>
  <si>
    <t xml:space="preserve">713814230432             </t>
  </si>
  <si>
    <t xml:space="preserve">713814205508             </t>
  </si>
  <si>
    <t xml:space="preserve">713814056568             </t>
  </si>
  <si>
    <t xml:space="preserve">713814212995             </t>
  </si>
  <si>
    <t xml:space="preserve">713814230340             </t>
  </si>
  <si>
    <t xml:space="preserve">713814232757             </t>
  </si>
  <si>
    <t xml:space="preserve">713814205249             </t>
  </si>
  <si>
    <t xml:space="preserve">713814056674             </t>
  </si>
  <si>
    <t xml:space="preserve">713814210076             </t>
  </si>
  <si>
    <t xml:space="preserve">713814213008             </t>
  </si>
  <si>
    <t xml:space="preserve">713814213374             </t>
  </si>
  <si>
    <t xml:space="preserve">713814213381             </t>
  </si>
  <si>
    <t xml:space="preserve">713814224127             </t>
  </si>
  <si>
    <t xml:space="preserve">713814060213             </t>
  </si>
  <si>
    <t xml:space="preserve">713814213220             </t>
  </si>
  <si>
    <t xml:space="preserve">713814249908             </t>
  </si>
  <si>
    <t xml:space="preserve">713814213398             </t>
  </si>
  <si>
    <t xml:space="preserve">713814224165             </t>
  </si>
  <si>
    <t xml:space="preserve">713814213268             </t>
  </si>
  <si>
    <t xml:space="preserve">713814213411             </t>
  </si>
  <si>
    <t xml:space="preserve">713814230050             </t>
  </si>
  <si>
    <t xml:space="preserve">713814230241             </t>
  </si>
  <si>
    <t xml:space="preserve">713814213039             </t>
  </si>
  <si>
    <t xml:space="preserve">713814230982             </t>
  </si>
  <si>
    <t xml:space="preserve">713814213428             </t>
  </si>
  <si>
    <t xml:space="preserve">713814213046             </t>
  </si>
  <si>
    <t xml:space="preserve">713814054755             </t>
  </si>
  <si>
    <t xml:space="preserve">713814054762             </t>
  </si>
  <si>
    <t xml:space="preserve">713814054779             </t>
  </si>
  <si>
    <t xml:space="preserve">713814054786             </t>
  </si>
  <si>
    <t xml:space="preserve">713814053482             </t>
  </si>
  <si>
    <t xml:space="preserve">692931327747             </t>
  </si>
  <si>
    <t xml:space="preserve">713814264604             </t>
  </si>
  <si>
    <t xml:space="preserve">713814264574             </t>
  </si>
  <si>
    <t xml:space="preserve">713814268329             </t>
  </si>
  <si>
    <t xml:space="preserve">692931354910             </t>
  </si>
  <si>
    <t xml:space="preserve">713814201296             </t>
  </si>
  <si>
    <t xml:space="preserve">713814201302             </t>
  </si>
  <si>
    <t xml:space="preserve">713814201357             </t>
  </si>
  <si>
    <t xml:space="preserve">713814201364             </t>
  </si>
  <si>
    <t xml:space="preserve">713814202699             </t>
  </si>
  <si>
    <t xml:space="preserve">713814202705             </t>
  </si>
  <si>
    <t xml:space="preserve">713814219994             </t>
  </si>
  <si>
    <t xml:space="preserve">713814220006             </t>
  </si>
  <si>
    <t xml:space="preserve">713814220013             </t>
  </si>
  <si>
    <t xml:space="preserve">713814220020             </t>
  </si>
  <si>
    <t xml:space="preserve">713814220037             </t>
  </si>
  <si>
    <t xml:space="preserve">713814220044             </t>
  </si>
  <si>
    <t xml:space="preserve">713814220051             </t>
  </si>
  <si>
    <t xml:space="preserve">713814220068             </t>
  </si>
  <si>
    <t xml:space="preserve">713814081737             </t>
  </si>
  <si>
    <t xml:space="preserve">713814081744             </t>
  </si>
  <si>
    <t xml:space="preserve">713814081799             </t>
  </si>
  <si>
    <t xml:space="preserve">713814081805             </t>
  </si>
  <si>
    <t xml:space="preserve">713814202996             </t>
  </si>
  <si>
    <t xml:space="preserve">713814203009             </t>
  </si>
  <si>
    <t xml:space="preserve">713814203054             </t>
  </si>
  <si>
    <t xml:space="preserve">713814203061             </t>
  </si>
  <si>
    <t xml:space="preserve">087735114103             </t>
  </si>
  <si>
    <t xml:space="preserve">087735114110             </t>
  </si>
  <si>
    <t xml:space="preserve">692931302683             </t>
  </si>
  <si>
    <t xml:space="preserve">692931303352             </t>
  </si>
  <si>
    <t xml:space="preserve">692931303376             </t>
  </si>
  <si>
    <t xml:space="preserve">713814234270             </t>
  </si>
  <si>
    <t xml:space="preserve">087735100915             </t>
  </si>
  <si>
    <t xml:space="preserve">087735100939             </t>
  </si>
  <si>
    <t xml:space="preserve">087735100960             </t>
  </si>
  <si>
    <t xml:space="preserve">692931306377             </t>
  </si>
  <si>
    <t xml:space="preserve">087735101158             </t>
  </si>
  <si>
    <t xml:space="preserve">692931308364             </t>
  </si>
  <si>
    <t xml:space="preserve">692931308920             </t>
  </si>
  <si>
    <t xml:space="preserve">692931309439             </t>
  </si>
  <si>
    <t xml:space="preserve">713814212629             </t>
  </si>
  <si>
    <t xml:space="preserve">713814056452             </t>
  </si>
  <si>
    <t xml:space="preserve">713814056445             </t>
  </si>
  <si>
    <t xml:space="preserve">713814062675             </t>
  </si>
  <si>
    <t xml:space="preserve">692931310121             </t>
  </si>
  <si>
    <t xml:space="preserve">692931310145             </t>
  </si>
  <si>
    <t xml:space="preserve">713814232368             </t>
  </si>
  <si>
    <t xml:space="preserve">713814205492             </t>
  </si>
  <si>
    <t xml:space="preserve">713814211370             </t>
  </si>
  <si>
    <t xml:space="preserve">713814056643             </t>
  </si>
  <si>
    <t xml:space="preserve">713814057497             </t>
  </si>
  <si>
    <t xml:space="preserve">713814204426             </t>
  </si>
  <si>
    <t xml:space="preserve">713814061951             </t>
  </si>
  <si>
    <t xml:space="preserve">0713814205614            </t>
  </si>
  <si>
    <t xml:space="preserve">713814212551             </t>
  </si>
  <si>
    <t xml:space="preserve">713814237356             </t>
  </si>
  <si>
    <t xml:space="preserve">713814056384             </t>
  </si>
  <si>
    <t xml:space="preserve">713814212674             </t>
  </si>
  <si>
    <t xml:space="preserve">713814063580             </t>
  </si>
  <si>
    <t xml:space="preserve">713814231859             </t>
  </si>
  <si>
    <t xml:space="preserve">713814056667             </t>
  </si>
  <si>
    <t xml:space="preserve">713814063887             </t>
  </si>
  <si>
    <t xml:space="preserve">713814063870             </t>
  </si>
  <si>
    <t xml:space="preserve">713814058401             </t>
  </si>
  <si>
    <t xml:space="preserve">713814058395             </t>
  </si>
  <si>
    <t xml:space="preserve">713814213176             </t>
  </si>
  <si>
    <t xml:space="preserve">713814205539             </t>
  </si>
  <si>
    <t xml:space="preserve">713814205898             </t>
  </si>
  <si>
    <t xml:space="preserve">713814205867             </t>
  </si>
  <si>
    <t xml:space="preserve">713814063214             </t>
  </si>
  <si>
    <t xml:space="preserve">713814063733             </t>
  </si>
  <si>
    <t xml:space="preserve">713814056551             </t>
  </si>
  <si>
    <t xml:space="preserve">713814212834             </t>
  </si>
  <si>
    <t xml:space="preserve">713814064259             </t>
  </si>
  <si>
    <t xml:space="preserve">713814064266             </t>
  </si>
  <si>
    <t xml:space="preserve">692931310916             </t>
  </si>
  <si>
    <t xml:space="preserve">713814056421             </t>
  </si>
  <si>
    <t xml:space="preserve">713814056650             </t>
  </si>
  <si>
    <t xml:space="preserve">713814063269             </t>
  </si>
  <si>
    <t xml:space="preserve">692931310930             </t>
  </si>
  <si>
    <t xml:space="preserve">713814213732             </t>
  </si>
  <si>
    <t xml:space="preserve">713814056612             </t>
  </si>
  <si>
    <t xml:space="preserve">713814213930             </t>
  </si>
  <si>
    <t xml:space="preserve">692931310947             </t>
  </si>
  <si>
    <t xml:space="preserve">713814060091             </t>
  </si>
  <si>
    <t xml:space="preserve">713814213688             </t>
  </si>
  <si>
    <t xml:space="preserve">713814056995             </t>
  </si>
  <si>
    <t xml:space="preserve">713814059071             </t>
  </si>
  <si>
    <t xml:space="preserve">692931310985             </t>
  </si>
  <si>
    <t xml:space="preserve">692931310992             </t>
  </si>
  <si>
    <t xml:space="preserve">087735101301             </t>
  </si>
  <si>
    <t xml:space="preserve">087735101318             </t>
  </si>
  <si>
    <t xml:space="preserve">692931311289             </t>
  </si>
  <si>
    <t xml:space="preserve">713814231798             </t>
  </si>
  <si>
    <t xml:space="preserve">713814234379             </t>
  </si>
  <si>
    <t xml:space="preserve">692931313610             </t>
  </si>
  <si>
    <t xml:space="preserve">713814261184             </t>
  </si>
  <si>
    <t xml:space="preserve">692931310367             </t>
  </si>
  <si>
    <t xml:space="preserve">692931314747             </t>
  </si>
  <si>
    <t xml:space="preserve">692931315010             </t>
  </si>
  <si>
    <t xml:space="preserve">692931318097             </t>
  </si>
  <si>
    <t xml:space="preserve">713814250348             </t>
  </si>
  <si>
    <t xml:space="preserve">692931318615             </t>
  </si>
  <si>
    <t xml:space="preserve">692931321127             </t>
  </si>
  <si>
    <t xml:space="preserve">692931321486             </t>
  </si>
  <si>
    <t xml:space="preserve">692931321721             </t>
  </si>
  <si>
    <t xml:space="preserve">692931323008             </t>
  </si>
  <si>
    <t xml:space="preserve">692931323305             </t>
  </si>
  <si>
    <t xml:space="preserve">692931323374             </t>
  </si>
  <si>
    <t xml:space="preserve">692931318400             </t>
  </si>
  <si>
    <t xml:space="preserve">692931323459             </t>
  </si>
  <si>
    <t xml:space="preserve">713814250355             </t>
  </si>
  <si>
    <t xml:space="preserve">692931326597             </t>
  </si>
  <si>
    <t xml:space="preserve">713814237714             </t>
  </si>
  <si>
    <t xml:space="preserve">713814237738             </t>
  </si>
  <si>
    <t xml:space="preserve">713814241995             </t>
  </si>
  <si>
    <t xml:space="preserve">713814235642             </t>
  </si>
  <si>
    <t xml:space="preserve">692931326900             </t>
  </si>
  <si>
    <t xml:space="preserve">692931327013             </t>
  </si>
  <si>
    <t xml:space="preserve">692931327037             </t>
  </si>
  <si>
    <t xml:space="preserve">692931327150             </t>
  </si>
  <si>
    <t xml:space="preserve">713814233174             </t>
  </si>
  <si>
    <t xml:space="preserve">713814211264             </t>
  </si>
  <si>
    <t xml:space="preserve">713814205522             </t>
  </si>
  <si>
    <t xml:space="preserve">713814212261             </t>
  </si>
  <si>
    <t xml:space="preserve">713814058197             </t>
  </si>
  <si>
    <t xml:space="preserve">713814049157             </t>
  </si>
  <si>
    <t xml:space="preserve">713814205904             </t>
  </si>
  <si>
    <t xml:space="preserve">713814205096             </t>
  </si>
  <si>
    <t xml:space="preserve">713814204938             </t>
  </si>
  <si>
    <t xml:space="preserve">713814219673             </t>
  </si>
  <si>
    <t xml:space="preserve">713814205188             </t>
  </si>
  <si>
    <t xml:space="preserve">713814056599             </t>
  </si>
  <si>
    <t xml:space="preserve">713814056681             </t>
  </si>
  <si>
    <t xml:space="preserve">713814056698             </t>
  </si>
  <si>
    <t xml:space="preserve">713814205089             </t>
  </si>
  <si>
    <t xml:space="preserve">713814219680             </t>
  </si>
  <si>
    <t xml:space="preserve">713814204884             </t>
  </si>
  <si>
    <t xml:space="preserve">713814197742             </t>
  </si>
  <si>
    <t xml:space="preserve">713814205133             </t>
  </si>
  <si>
    <t xml:space="preserve">713814051174             </t>
  </si>
  <si>
    <t xml:space="preserve">0713814061241            </t>
  </si>
  <si>
    <t xml:space="preserve">713814061388             </t>
  </si>
  <si>
    <t xml:space="preserve">713814063337             </t>
  </si>
  <si>
    <t xml:space="preserve">713814063405             </t>
  </si>
  <si>
    <t xml:space="preserve">713814205218             </t>
  </si>
  <si>
    <t xml:space="preserve">713814205768             </t>
  </si>
  <si>
    <t xml:space="preserve">0713814217877            </t>
  </si>
  <si>
    <t xml:space="preserve">713814212766             </t>
  </si>
  <si>
    <t xml:space="preserve">713814057794             </t>
  </si>
  <si>
    <t xml:space="preserve">713814212407             </t>
  </si>
  <si>
    <t xml:space="preserve">713814205799             </t>
  </si>
  <si>
    <t xml:space="preserve">713814219710             </t>
  </si>
  <si>
    <t xml:space="preserve">713814205164             </t>
  </si>
  <si>
    <t xml:space="preserve">713814205102             </t>
  </si>
  <si>
    <t xml:space="preserve">713814074340             </t>
  </si>
  <si>
    <t xml:space="preserve">713814204983             </t>
  </si>
  <si>
    <t xml:space="preserve">713814204877             </t>
  </si>
  <si>
    <t xml:space="preserve">713814205058             </t>
  </si>
  <si>
    <t xml:space="preserve">713814205812             </t>
  </si>
  <si>
    <t xml:space="preserve">713814205720             </t>
  </si>
  <si>
    <t xml:space="preserve">713814205591             </t>
  </si>
  <si>
    <t xml:space="preserve">713814074142             </t>
  </si>
  <si>
    <t xml:space="preserve">713814213800             </t>
  </si>
  <si>
    <t xml:space="preserve">713814205126             </t>
  </si>
  <si>
    <t xml:space="preserve">713814075927             </t>
  </si>
  <si>
    <t xml:space="preserve">713814205201             </t>
  </si>
  <si>
    <t xml:space="preserve">713814205577             </t>
  </si>
  <si>
    <t xml:space="preserve">713814205560             </t>
  </si>
  <si>
    <t xml:space="preserve">713814212469             </t>
  </si>
  <si>
    <t xml:space="preserve">713814204945             </t>
  </si>
  <si>
    <t xml:space="preserve">713814212759             </t>
  </si>
  <si>
    <t xml:space="preserve">713814205584             </t>
  </si>
  <si>
    <t xml:space="preserve">713814205065             </t>
  </si>
  <si>
    <t xml:space="preserve">713814204990             </t>
  </si>
  <si>
    <t xml:space="preserve">692931331249             </t>
  </si>
  <si>
    <t xml:space="preserve">713814212322             </t>
  </si>
  <si>
    <t xml:space="preserve">713814233228             </t>
  </si>
  <si>
    <t xml:space="preserve">713814233426             </t>
  </si>
  <si>
    <t xml:space="preserve">692931331263             </t>
  </si>
  <si>
    <t xml:space="preserve">692931331287             </t>
  </si>
  <si>
    <t xml:space="preserve">713814232771             </t>
  </si>
  <si>
    <t xml:space="preserve">713814205676             </t>
  </si>
  <si>
    <t xml:space="preserve">713814205621             </t>
  </si>
  <si>
    <t xml:space="preserve">713814205713             </t>
  </si>
  <si>
    <t xml:space="preserve">713814205010             </t>
  </si>
  <si>
    <t xml:space="preserve">713814204891             </t>
  </si>
  <si>
    <t xml:space="preserve">713814213916             </t>
  </si>
  <si>
    <t xml:space="preserve">713814204921             </t>
  </si>
  <si>
    <t xml:space="preserve">713814205027             </t>
  </si>
  <si>
    <t xml:space="preserve">713814212780             </t>
  </si>
  <si>
    <t xml:space="preserve">713814204976             </t>
  </si>
  <si>
    <t xml:space="preserve">713814204952             </t>
  </si>
  <si>
    <t xml:space="preserve">713814205034             </t>
  </si>
  <si>
    <t xml:space="preserve">713814204907             </t>
  </si>
  <si>
    <t xml:space="preserve">713814205638             </t>
  </si>
  <si>
    <t xml:space="preserve">7138142112954            </t>
  </si>
  <si>
    <t xml:space="preserve">713814219390             </t>
  </si>
  <si>
    <t xml:space="preserve">713814213237             </t>
  </si>
  <si>
    <t xml:space="preserve">713814219437             </t>
  </si>
  <si>
    <t xml:space="preserve">713814251406             </t>
  </si>
  <si>
    <t xml:space="preserve">713814205775             </t>
  </si>
  <si>
    <t xml:space="preserve">713814212421             </t>
  </si>
  <si>
    <t xml:space="preserve">713814206321             </t>
  </si>
  <si>
    <t xml:space="preserve">713814206338             </t>
  </si>
  <si>
    <t xml:space="preserve">713814205690             </t>
  </si>
  <si>
    <t xml:space="preserve">713814219178             </t>
  </si>
  <si>
    <t xml:space="preserve">713814231927             </t>
  </si>
  <si>
    <t xml:space="preserve">713814206475             </t>
  </si>
  <si>
    <t xml:space="preserve">713814221942             </t>
  </si>
  <si>
    <t xml:space="preserve">713814215699             </t>
  </si>
  <si>
    <t xml:space="preserve">713814212544             </t>
  </si>
  <si>
    <t xml:space="preserve">713814212537             </t>
  </si>
  <si>
    <t xml:space="preserve">713814212575             </t>
  </si>
  <si>
    <t xml:space="preserve">713814216030             </t>
  </si>
  <si>
    <t xml:space="preserve">713814216047             </t>
  </si>
  <si>
    <t xml:space="preserve">713814215491             </t>
  </si>
  <si>
    <t xml:space="preserve">713814221829             </t>
  </si>
  <si>
    <t xml:space="preserve">713814240189             </t>
  </si>
  <si>
    <t xml:space="preserve">692931332345             </t>
  </si>
  <si>
    <t xml:space="preserve">692931335896             </t>
  </si>
  <si>
    <t xml:space="preserve">069293133628             </t>
  </si>
  <si>
    <t xml:space="preserve">692931337821             </t>
  </si>
  <si>
    <t xml:space="preserve">692931337845             </t>
  </si>
  <si>
    <t xml:space="preserve">692931340395             </t>
  </si>
  <si>
    <t xml:space="preserve">692931340999             </t>
  </si>
  <si>
    <t xml:space="preserve">692931341095             </t>
  </si>
  <si>
    <t xml:space="preserve">692931345413             </t>
  </si>
  <si>
    <t xml:space="preserve">692931345703             </t>
  </si>
  <si>
    <t xml:space="preserve">692931345710             </t>
  </si>
  <si>
    <t xml:space="preserve">692931346960             </t>
  </si>
  <si>
    <t xml:space="preserve">692931351001             </t>
  </si>
  <si>
    <t xml:space="preserve">692931357911             </t>
  </si>
  <si>
    <t xml:space="preserve">692931358901             </t>
  </si>
  <si>
    <t xml:space="preserve">692931359557             </t>
  </si>
  <si>
    <t xml:space="preserve">692931359564             </t>
  </si>
  <si>
    <t xml:space="preserve">692931362908             </t>
  </si>
  <si>
    <t xml:space="preserve">692931366807             </t>
  </si>
  <si>
    <t xml:space="preserve">692931366814             </t>
  </si>
  <si>
    <t xml:space="preserve">692931366890             </t>
  </si>
  <si>
    <t xml:space="preserve">692931367200             </t>
  </si>
  <si>
    <t xml:space="preserve">692931369976             </t>
  </si>
  <si>
    <t xml:space="preserve">692931369983             </t>
  </si>
  <si>
    <t xml:space="preserve">692931370217             </t>
  </si>
  <si>
    <t xml:space="preserve">692931370224             </t>
  </si>
  <si>
    <t xml:space="preserve">692931371009             </t>
  </si>
  <si>
    <t xml:space="preserve">692931373577             </t>
  </si>
  <si>
    <t xml:space="preserve">692931373584             </t>
  </si>
  <si>
    <t xml:space="preserve">692931373591             </t>
  </si>
  <si>
    <t xml:space="preserve">692931373607             </t>
  </si>
  <si>
    <t xml:space="preserve">692931374192             </t>
  </si>
  <si>
    <t xml:space="preserve">692931375151             </t>
  </si>
  <si>
    <t xml:space="preserve">692931375175             </t>
  </si>
  <si>
    <t xml:space="preserve">692931377131             </t>
  </si>
  <si>
    <t xml:space="preserve">692931378015             </t>
  </si>
  <si>
    <t xml:space="preserve">713814206987             </t>
  </si>
  <si>
    <t xml:space="preserve">692931379562             </t>
  </si>
  <si>
    <t xml:space="preserve">713814074197             </t>
  </si>
  <si>
    <t xml:space="preserve">692931381411             </t>
  </si>
  <si>
    <t xml:space="preserve">692931384535             </t>
  </si>
  <si>
    <t xml:space="preserve">713814213077             </t>
  </si>
  <si>
    <t xml:space="preserve">713814213480             </t>
  </si>
  <si>
    <t xml:space="preserve">799530561623             </t>
  </si>
  <si>
    <t xml:space="preserve">713814212247             </t>
  </si>
  <si>
    <t xml:space="preserve">713814213503             </t>
  </si>
  <si>
    <t xml:space="preserve">713814213510             </t>
  </si>
  <si>
    <t xml:space="preserve">7332464121735            </t>
  </si>
  <si>
    <t xml:space="preserve">713814064389             </t>
  </si>
  <si>
    <t xml:space="preserve">713814213534             </t>
  </si>
  <si>
    <t xml:space="preserve">713814213084             </t>
  </si>
  <si>
    <t xml:space="preserve">713814056629             </t>
  </si>
  <si>
    <t xml:space="preserve">7332464168907            </t>
  </si>
  <si>
    <t xml:space="preserve">713814213541             </t>
  </si>
  <si>
    <t xml:space="preserve">713814219512             </t>
  </si>
  <si>
    <t xml:space="preserve">713814213558             </t>
  </si>
  <si>
    <t xml:space="preserve">713814213107             </t>
  </si>
  <si>
    <t xml:space="preserve">713814224110             </t>
  </si>
  <si>
    <t xml:space="preserve">713814227951             </t>
  </si>
  <si>
    <t xml:space="preserve">713814213169             </t>
  </si>
  <si>
    <t xml:space="preserve">713814213145             </t>
  </si>
  <si>
    <t xml:space="preserve">713814213152             </t>
  </si>
  <si>
    <t xml:space="preserve">713814062552             </t>
  </si>
  <si>
    <t xml:space="preserve">713814219543             </t>
  </si>
  <si>
    <t xml:space="preserve">713814240349             </t>
  </si>
  <si>
    <t xml:space="preserve">713814219550             </t>
  </si>
  <si>
    <t xml:space="preserve">713814240424             </t>
  </si>
  <si>
    <t xml:space="preserve">713814213138             </t>
  </si>
  <si>
    <t xml:space="preserve">713814205409             </t>
  </si>
  <si>
    <t xml:space="preserve">713814213572             </t>
  </si>
  <si>
    <t xml:space="preserve">713814205515             </t>
  </si>
  <si>
    <t xml:space="preserve">713814213251             </t>
  </si>
  <si>
    <t xml:space="preserve">713814061456             </t>
  </si>
  <si>
    <t xml:space="preserve">713814213596             </t>
  </si>
  <si>
    <t xml:space="preserve">713814074081             </t>
  </si>
  <si>
    <t xml:space="preserve">713814213602             </t>
  </si>
  <si>
    <t xml:space="preserve">713814213244             </t>
  </si>
  <si>
    <t xml:space="preserve">713814212230             </t>
  </si>
  <si>
    <t xml:space="preserve">087735102995             </t>
  </si>
  <si>
    <t xml:space="preserve">087735106139             </t>
  </si>
  <si>
    <t xml:space="preserve">087735106368             </t>
  </si>
  <si>
    <t xml:space="preserve">087735103565             </t>
  </si>
  <si>
    <t xml:space="preserve">087735103756             </t>
  </si>
  <si>
    <t xml:space="preserve">087735103794             </t>
  </si>
  <si>
    <t xml:space="preserve">0087735102841            </t>
  </si>
  <si>
    <t xml:space="preserve">087735103800             </t>
  </si>
  <si>
    <t xml:space="preserve">087735103817             </t>
  </si>
  <si>
    <t xml:space="preserve">087735102520             </t>
  </si>
  <si>
    <t xml:space="preserve">087735104081             </t>
  </si>
  <si>
    <t xml:space="preserve">087735102612             </t>
  </si>
  <si>
    <t xml:space="preserve">087735102629             </t>
  </si>
  <si>
    <t xml:space="preserve">087735104524             </t>
  </si>
  <si>
    <t xml:space="preserve">087735109321             </t>
  </si>
  <si>
    <t xml:space="preserve">087735112031             </t>
  </si>
  <si>
    <t xml:space="preserve">087735112826             </t>
  </si>
  <si>
    <t xml:space="preserve">087735112833             </t>
  </si>
  <si>
    <t xml:space="preserve">087735112710             </t>
  </si>
  <si>
    <t xml:space="preserve">087735116718             </t>
  </si>
  <si>
    <t xml:space="preserve">087735117920             </t>
  </si>
  <si>
    <t xml:space="preserve">713814040437             </t>
  </si>
  <si>
    <t xml:space="preserve">713814049386             </t>
  </si>
  <si>
    <t xml:space="preserve">713814042141             </t>
  </si>
  <si>
    <t xml:space="preserve">713814043971             </t>
  </si>
  <si>
    <t xml:space="preserve">713814044718             </t>
  </si>
  <si>
    <t xml:space="preserve">713814046651             </t>
  </si>
  <si>
    <t xml:space="preserve">713814046736             </t>
  </si>
  <si>
    <t xml:space="preserve">713814046743             </t>
  </si>
  <si>
    <t xml:space="preserve">713814046750             </t>
  </si>
  <si>
    <t xml:space="preserve">713814046767             </t>
  </si>
  <si>
    <t xml:space="preserve">713814046774             </t>
  </si>
  <si>
    <t xml:space="preserve">713814050016             </t>
  </si>
  <si>
    <t xml:space="preserve">713814049898             </t>
  </si>
  <si>
    <t xml:space="preserve">713814050931             </t>
  </si>
  <si>
    <t xml:space="preserve">713814051785             </t>
  </si>
  <si>
    <t xml:space="preserve">713814051808             </t>
  </si>
  <si>
    <t xml:space="preserve">713814055288             </t>
  </si>
  <si>
    <t xml:space="preserve">713814065591             </t>
  </si>
  <si>
    <t xml:space="preserve">713814069339             </t>
  </si>
  <si>
    <t xml:space="preserve">713814072827             </t>
  </si>
  <si>
    <t xml:space="preserve">713814072933             </t>
  </si>
  <si>
    <t xml:space="preserve">713814073398             </t>
  </si>
  <si>
    <t xml:space="preserve">713814077365             </t>
  </si>
  <si>
    <t xml:space="preserve">713814203887             </t>
  </si>
  <si>
    <t xml:space="preserve">713814203894             </t>
  </si>
  <si>
    <t xml:space="preserve">087735102483             </t>
  </si>
  <si>
    <t xml:space="preserve">087735102384             </t>
  </si>
  <si>
    <t xml:space="preserve">087735102407             </t>
  </si>
  <si>
    <t xml:space="preserve">087735105767             </t>
  </si>
  <si>
    <t xml:space="preserve">087735102414             </t>
  </si>
  <si>
    <t xml:space="preserve">087735102391             </t>
  </si>
  <si>
    <t xml:space="preserve">087735102490             </t>
  </si>
  <si>
    <t xml:space="preserve">087735102506             </t>
  </si>
  <si>
    <t xml:space="preserve">713814055325             </t>
  </si>
  <si>
    <t xml:space="preserve">713814046835             </t>
  </si>
  <si>
    <t xml:space="preserve">713814041168             </t>
  </si>
  <si>
    <t xml:space="preserve">713814041120             </t>
  </si>
  <si>
    <t xml:space="preserve">713814041236             </t>
  </si>
  <si>
    <t xml:space="preserve">713814041229             </t>
  </si>
  <si>
    <t xml:space="preserve">713814041113             </t>
  </si>
  <si>
    <t xml:space="preserve">713814041090             </t>
  </si>
  <si>
    <t xml:space="preserve">713814042127             </t>
  </si>
  <si>
    <t xml:space="preserve">087735115872             </t>
  </si>
  <si>
    <t xml:space="preserve">692931385358             </t>
  </si>
  <si>
    <t xml:space="preserve">692931385488             </t>
  </si>
  <si>
    <t xml:space="preserve">692931385556             </t>
  </si>
  <si>
    <t xml:space="preserve">713814213619             </t>
  </si>
  <si>
    <t xml:space="preserve">692931386034             </t>
  </si>
  <si>
    <t xml:space="preserve">692931501406             </t>
  </si>
  <si>
    <t xml:space="preserve">713814218379             </t>
  </si>
  <si>
    <t xml:space="preserve">713814218386             </t>
  </si>
  <si>
    <t xml:space="preserve">692931510316             </t>
  </si>
  <si>
    <t xml:space="preserve">692931510606             </t>
  </si>
  <si>
    <t xml:space="preserve">692931510613             </t>
  </si>
  <si>
    <t xml:space="preserve">692931510620             </t>
  </si>
  <si>
    <t xml:space="preserve">692931510873             </t>
  </si>
  <si>
    <t xml:space="preserve">692931511290             </t>
  </si>
  <si>
    <t xml:space="preserve">692931520155             </t>
  </si>
  <si>
    <t xml:space="preserve">692931522326             </t>
  </si>
  <si>
    <t xml:space="preserve">692931522753             </t>
  </si>
  <si>
    <t xml:space="preserve">692931523736             </t>
  </si>
  <si>
    <t xml:space="preserve">692931523828             </t>
  </si>
  <si>
    <t xml:space="preserve">692931524580             </t>
  </si>
  <si>
    <t xml:space="preserve">692931527048             </t>
  </si>
  <si>
    <t xml:space="preserve">692931527062             </t>
  </si>
  <si>
    <t xml:space="preserve">692931527079             </t>
  </si>
  <si>
    <t xml:space="preserve">692931527093             </t>
  </si>
  <si>
    <t xml:space="preserve">692931527109             </t>
  </si>
  <si>
    <t xml:space="preserve">692931527116             </t>
  </si>
  <si>
    <t xml:space="preserve">692931527123             </t>
  </si>
  <si>
    <t xml:space="preserve">692931527130             </t>
  </si>
  <si>
    <t xml:space="preserve">692931527154             </t>
  </si>
  <si>
    <t xml:space="preserve">692931527178             </t>
  </si>
  <si>
    <t xml:space="preserve">692931527192             </t>
  </si>
  <si>
    <t xml:space="preserve">0692931527697            </t>
  </si>
  <si>
    <t xml:space="preserve">692931527765             </t>
  </si>
  <si>
    <t xml:space="preserve">692931527864             </t>
  </si>
  <si>
    <t xml:space="preserve">692931528151             </t>
  </si>
  <si>
    <t xml:space="preserve">692931528908             </t>
  </si>
  <si>
    <t xml:space="preserve">692931529066             </t>
  </si>
  <si>
    <t xml:space="preserve">692931529073             </t>
  </si>
  <si>
    <t xml:space="preserve">692931529394             </t>
  </si>
  <si>
    <t xml:space="preserve">069293152940             </t>
  </si>
  <si>
    <t xml:space="preserve">692931529431             </t>
  </si>
  <si>
    <t xml:space="preserve">692931529523             </t>
  </si>
  <si>
    <t xml:space="preserve">692931529615             </t>
  </si>
  <si>
    <t xml:space="preserve">692931529738             </t>
  </si>
  <si>
    <t xml:space="preserve">692931530116             </t>
  </si>
  <si>
    <t xml:space="preserve">692931532189             </t>
  </si>
  <si>
    <t xml:space="preserve">692931541020             </t>
  </si>
  <si>
    <t xml:space="preserve">692931541068             </t>
  </si>
  <si>
    <t xml:space="preserve">692931560885             </t>
  </si>
  <si>
    <t xml:space="preserve">692931560960             </t>
  </si>
  <si>
    <t xml:space="preserve">692931561509             </t>
  </si>
  <si>
    <t xml:space="preserve">692931563008             </t>
  </si>
  <si>
    <t xml:space="preserve">692931564388             </t>
  </si>
  <si>
    <t xml:space="preserve">692931564586             </t>
  </si>
  <si>
    <t xml:space="preserve">692931564593             </t>
  </si>
  <si>
    <t xml:space="preserve">692931564609             </t>
  </si>
  <si>
    <t xml:space="preserve">692931564715             </t>
  </si>
  <si>
    <t xml:space="preserve">692931564722             </t>
  </si>
  <si>
    <t xml:space="preserve">713814251994             </t>
  </si>
  <si>
    <t xml:space="preserve">692931570495             </t>
  </si>
  <si>
    <t xml:space="preserve">692931571157             </t>
  </si>
  <si>
    <t xml:space="preserve">692931571188             </t>
  </si>
  <si>
    <t xml:space="preserve">692931571904             </t>
  </si>
  <si>
    <t xml:space="preserve">692931572345             </t>
  </si>
  <si>
    <t xml:space="preserve">692931572376             </t>
  </si>
  <si>
    <t xml:space="preserve">692931572475             </t>
  </si>
  <si>
    <t xml:space="preserve">692931572604             </t>
  </si>
  <si>
    <t xml:space="preserve">692931572888             </t>
  </si>
  <si>
    <t xml:space="preserve">692931572901             </t>
  </si>
  <si>
    <t xml:space="preserve">692931575537             </t>
  </si>
  <si>
    <t xml:space="preserve">692931575544             </t>
  </si>
  <si>
    <t xml:space="preserve">692931575599             </t>
  </si>
  <si>
    <t xml:space="preserve">692931706672             </t>
  </si>
  <si>
    <t xml:space="preserve">799530606218             </t>
  </si>
  <si>
    <t xml:space="preserve">692931756462             </t>
  </si>
  <si>
    <t xml:space="preserve">834834009553             </t>
  </si>
  <si>
    <t xml:space="preserve">834834206952             </t>
  </si>
  <si>
    <t xml:space="preserve">834834009560             </t>
  </si>
  <si>
    <t xml:space="preserve">834834009607             </t>
  </si>
  <si>
    <t xml:space="preserve">834834009508             </t>
  </si>
  <si>
    <t xml:space="preserve">834834009126             </t>
  </si>
  <si>
    <t xml:space="preserve">834834009140             </t>
  </si>
  <si>
    <t xml:space="preserve">834834009164             </t>
  </si>
  <si>
    <t xml:space="preserve">834834009171             </t>
  </si>
  <si>
    <t xml:space="preserve">834834007542             </t>
  </si>
  <si>
    <t xml:space="preserve">834834009539             </t>
  </si>
  <si>
    <t xml:space="preserve">834834009546             </t>
  </si>
  <si>
    <t xml:space="preserve">834834007528             </t>
  </si>
  <si>
    <t xml:space="preserve">834834009522             </t>
  </si>
  <si>
    <t xml:space="preserve">834834007436             </t>
  </si>
  <si>
    <t xml:space="preserve">834834007498             </t>
  </si>
  <si>
    <t xml:space="preserve">713814240844             </t>
  </si>
  <si>
    <t xml:space="preserve">713814232153             </t>
  </si>
  <si>
    <t xml:space="preserve">713814234690             </t>
  </si>
  <si>
    <t xml:space="preserve">713814232375             </t>
  </si>
  <si>
    <t xml:space="preserve">713814232498             </t>
  </si>
  <si>
    <t xml:space="preserve">713814233457             </t>
  </si>
  <si>
    <t xml:space="preserve">713814232993             </t>
  </si>
  <si>
    <t xml:space="preserve">713814239534             </t>
  </si>
  <si>
    <t xml:space="preserve">713814242879             </t>
  </si>
  <si>
    <t xml:space="preserve">713814252236             </t>
  </si>
  <si>
    <t xml:space="preserve">713814242893             </t>
  </si>
  <si>
    <t xml:space="preserve">713814255503             </t>
  </si>
  <si>
    <t xml:space="preserve">713814235963             </t>
  </si>
  <si>
    <t xml:space="preserve">713814239558             </t>
  </si>
  <si>
    <t xml:space="preserve">834834007450             </t>
  </si>
  <si>
    <t xml:space="preserve">834834007481             </t>
  </si>
  <si>
    <t xml:space="preserve">834834009515             </t>
  </si>
  <si>
    <t xml:space="preserve">692931809311             </t>
  </si>
  <si>
    <t xml:space="preserve">713814231767             </t>
  </si>
  <si>
    <t xml:space="preserve">713814231828             </t>
  </si>
  <si>
    <t xml:space="preserve">713814231804             </t>
  </si>
  <si>
    <t xml:space="preserve">713814232085             </t>
  </si>
  <si>
    <t xml:space="preserve">713814232078             </t>
  </si>
  <si>
    <t xml:space="preserve">713814242510             </t>
  </si>
  <si>
    <t xml:space="preserve">713814232207             </t>
  </si>
  <si>
    <t xml:space="preserve">713814253271             </t>
  </si>
  <si>
    <t xml:space="preserve">713814239640             </t>
  </si>
  <si>
    <t xml:space="preserve">713814264444             </t>
  </si>
  <si>
    <t xml:space="preserve">713814205850             </t>
  </si>
  <si>
    <t xml:space="preserve">713814010249             </t>
  </si>
  <si>
    <t xml:space="preserve">713814010256             </t>
  </si>
  <si>
    <t xml:space="preserve">713814010263             </t>
  </si>
  <si>
    <t xml:space="preserve">713814010287             </t>
  </si>
  <si>
    <t xml:space="preserve">713814234805             </t>
  </si>
  <si>
    <t xml:space="preserve">713814232870             </t>
  </si>
  <si>
    <t xml:space="preserve">713814233242             </t>
  </si>
  <si>
    <t xml:space="preserve">713814234812             </t>
  </si>
  <si>
    <t xml:space="preserve">713814253943             </t>
  </si>
  <si>
    <t xml:space="preserve">713814233723             </t>
  </si>
  <si>
    <t xml:space="preserve">713814234829             </t>
  </si>
  <si>
    <t xml:space="preserve">713814233730             </t>
  </si>
  <si>
    <t xml:space="preserve">713814232597             </t>
  </si>
  <si>
    <t xml:space="preserve">713814232023             </t>
  </si>
  <si>
    <t xml:space="preserve">713814232061             </t>
  </si>
  <si>
    <t xml:space="preserve">713814232481             </t>
  </si>
  <si>
    <t xml:space="preserve">713814233013             </t>
  </si>
  <si>
    <t xml:space="preserve">713814232047             </t>
  </si>
  <si>
    <t xml:space="preserve">713814232191             </t>
  </si>
  <si>
    <t xml:space="preserve">713814232146             </t>
  </si>
  <si>
    <t xml:space="preserve">713814232016             </t>
  </si>
  <si>
    <t xml:space="preserve">713814231897             </t>
  </si>
  <si>
    <t xml:space="preserve">713814232184             </t>
  </si>
  <si>
    <t xml:space="preserve">713814231972             </t>
  </si>
  <si>
    <t xml:space="preserve">713814232269             </t>
  </si>
  <si>
    <t xml:space="preserve">713814232009             </t>
  </si>
  <si>
    <t xml:space="preserve">713814231996             </t>
  </si>
  <si>
    <t xml:space="preserve">713814232689             </t>
  </si>
  <si>
    <t xml:space="preserve">713814232887             </t>
  </si>
  <si>
    <t xml:space="preserve">713814233754             </t>
  </si>
  <si>
    <t xml:space="preserve">713814233761             </t>
  </si>
  <si>
    <t xml:space="preserve">713814243487             </t>
  </si>
  <si>
    <t xml:space="preserve">713814234904             </t>
  </si>
  <si>
    <t xml:space="preserve">713814240059             </t>
  </si>
  <si>
    <t xml:space="preserve">713814079178             </t>
  </si>
  <si>
    <t xml:space="preserve">713814231811             </t>
  </si>
  <si>
    <t xml:space="preserve">692931900285             </t>
  </si>
  <si>
    <t xml:space="preserve">692931900292             </t>
  </si>
  <si>
    <t xml:space="preserve">692931900377             </t>
  </si>
  <si>
    <t xml:space="preserve">692931900711             </t>
  </si>
  <si>
    <t xml:space="preserve">692931900735             </t>
  </si>
  <si>
    <t xml:space="preserve">692931901459             </t>
  </si>
  <si>
    <t xml:space="preserve">692931902531             </t>
  </si>
  <si>
    <t xml:space="preserve">692931902654             </t>
  </si>
  <si>
    <t xml:space="preserve">692931902685             </t>
  </si>
  <si>
    <t xml:space="preserve">692931902692             </t>
  </si>
  <si>
    <t xml:space="preserve">692931902777             </t>
  </si>
  <si>
    <t xml:space="preserve">692931903620             </t>
  </si>
  <si>
    <t xml:space="preserve">692931903644             </t>
  </si>
  <si>
    <t xml:space="preserve">692931909608             </t>
  </si>
  <si>
    <t xml:space="preserve">692931910284             </t>
  </si>
  <si>
    <t xml:space="preserve">692931910444             </t>
  </si>
  <si>
    <t xml:space="preserve">692931910536             </t>
  </si>
  <si>
    <t xml:space="preserve">692931910598             </t>
  </si>
  <si>
    <t xml:space="preserve">692931910604             </t>
  </si>
  <si>
    <t xml:space="preserve">692931910895             </t>
  </si>
  <si>
    <t xml:space="preserve">692931910925             </t>
  </si>
  <si>
    <t xml:space="preserve">692931910987             </t>
  </si>
  <si>
    <t xml:space="preserve">692931912226             </t>
  </si>
  <si>
    <t xml:space="preserve">692931912301             </t>
  </si>
  <si>
    <t xml:space="preserve">713814216351             </t>
  </si>
  <si>
    <t xml:space="preserve">713814216337             </t>
  </si>
  <si>
    <t xml:space="preserve">713814216344             </t>
  </si>
  <si>
    <t xml:space="preserve">713814217303             </t>
  </si>
  <si>
    <t xml:space="preserve">713814216368             </t>
  </si>
  <si>
    <t xml:space="preserve">692931914121             </t>
  </si>
  <si>
    <t xml:space="preserve">692931914473             </t>
  </si>
  <si>
    <t xml:space="preserve">692931914701             </t>
  </si>
  <si>
    <t xml:space="preserve">692931914992             </t>
  </si>
  <si>
    <t xml:space="preserve">692931915074             </t>
  </si>
  <si>
    <t xml:space="preserve">692931915142             </t>
  </si>
  <si>
    <t xml:space="preserve">692931915470             </t>
  </si>
  <si>
    <t xml:space="preserve">692931915630             </t>
  </si>
  <si>
    <t xml:space="preserve">692931915807             </t>
  </si>
  <si>
    <t xml:space="preserve">692931915814             </t>
  </si>
  <si>
    <t xml:space="preserve">692931915913             </t>
  </si>
  <si>
    <t xml:space="preserve">692931915920             </t>
  </si>
  <si>
    <t xml:space="preserve">692931915937             </t>
  </si>
  <si>
    <t xml:space="preserve">713814250157             </t>
  </si>
  <si>
    <t xml:space="preserve">713814250164             </t>
  </si>
  <si>
    <t xml:space="preserve">0713814270490            </t>
  </si>
  <si>
    <t xml:space="preserve">713814232702             </t>
  </si>
  <si>
    <t xml:space="preserve">713814245801             </t>
  </si>
  <si>
    <t xml:space="preserve">713814240363             </t>
  </si>
  <si>
    <t xml:space="preserve">713814233488             </t>
  </si>
  <si>
    <t xml:space="preserve">713814232818             </t>
  </si>
  <si>
    <t xml:space="preserve">713814233280             </t>
  </si>
  <si>
    <t xml:space="preserve">713814233495             </t>
  </si>
  <si>
    <t xml:space="preserve">713814233501             </t>
  </si>
  <si>
    <t xml:space="preserve">713814233044             </t>
  </si>
  <si>
    <t xml:space="preserve">713814245894             </t>
  </si>
  <si>
    <t xml:space="preserve">713814233051             </t>
  </si>
  <si>
    <t xml:space="preserve">692931916026             </t>
  </si>
  <si>
    <t xml:space="preserve">692931916033             </t>
  </si>
  <si>
    <t xml:space="preserve">692931916040             </t>
  </si>
  <si>
    <t xml:space="preserve">692931916064             </t>
  </si>
  <si>
    <t xml:space="preserve">692931916385             </t>
  </si>
  <si>
    <t xml:space="preserve">692931916415             </t>
  </si>
  <si>
    <t xml:space="preserve">692931916422             </t>
  </si>
  <si>
    <t xml:space="preserve">692931918020             </t>
  </si>
  <si>
    <t xml:space="preserve">692931918570             </t>
  </si>
  <si>
    <t xml:space="preserve">692931918587             </t>
  </si>
  <si>
    <t xml:space="preserve">692931918594             </t>
  </si>
  <si>
    <t xml:space="preserve">692931918716             </t>
  </si>
  <si>
    <t xml:space="preserve">692931918723             </t>
  </si>
  <si>
    <t xml:space="preserve">692931918730             </t>
  </si>
  <si>
    <t xml:space="preserve">692931919287             </t>
  </si>
  <si>
    <t xml:space="preserve">692931919591             </t>
  </si>
  <si>
    <t xml:space="preserve">692931922492             </t>
  </si>
  <si>
    <t xml:space="preserve">692931925684             </t>
  </si>
  <si>
    <t xml:space="preserve">692931926155             </t>
  </si>
  <si>
    <t xml:space="preserve">692931926407             </t>
  </si>
  <si>
    <t xml:space="preserve">692931926797             </t>
  </si>
  <si>
    <t xml:space="preserve">692931926902             </t>
  </si>
  <si>
    <t xml:space="preserve">692931927411             </t>
  </si>
  <si>
    <t xml:space="preserve">713814217884             </t>
  </si>
  <si>
    <t xml:space="preserve">692931929439             </t>
  </si>
  <si>
    <t xml:space="preserve">713814010294             </t>
  </si>
  <si>
    <t xml:space="preserve">713814010300             </t>
  </si>
  <si>
    <t xml:space="preserve">713814010317             </t>
  </si>
  <si>
    <t xml:space="preserve">713814010324             </t>
  </si>
  <si>
    <t xml:space="preserve">713814010348             </t>
  </si>
  <si>
    <t xml:space="preserve">713814010355             </t>
  </si>
  <si>
    <t xml:space="preserve">713814010362             </t>
  </si>
  <si>
    <t xml:space="preserve">692931931050             </t>
  </si>
  <si>
    <t xml:space="preserve">692931932217             </t>
  </si>
  <si>
    <t xml:space="preserve">692931933122             </t>
  </si>
  <si>
    <t xml:space="preserve">692931933153             </t>
  </si>
  <si>
    <t xml:space="preserve">692931938448             </t>
  </si>
  <si>
    <t xml:space="preserve">692931938493             </t>
  </si>
  <si>
    <t xml:space="preserve">692931938660             </t>
  </si>
  <si>
    <t xml:space="preserve">692931938684             </t>
  </si>
  <si>
    <t xml:space="preserve">692931938714             </t>
  </si>
  <si>
    <t xml:space="preserve">692931939506             </t>
  </si>
  <si>
    <t xml:space="preserve">692931939520             </t>
  </si>
  <si>
    <t xml:space="preserve">692931939537             </t>
  </si>
  <si>
    <t xml:space="preserve">692931939636             </t>
  </si>
  <si>
    <t xml:space="preserve">692931939933             </t>
  </si>
  <si>
    <t xml:space="preserve">713814010379             </t>
  </si>
  <si>
    <t xml:space="preserve">692931940229             </t>
  </si>
  <si>
    <t xml:space="preserve">692931940236             </t>
  </si>
  <si>
    <t xml:space="preserve">692931940267             </t>
  </si>
  <si>
    <t xml:space="preserve">692931940298             </t>
  </si>
  <si>
    <t xml:space="preserve">692931941806             </t>
  </si>
  <si>
    <t xml:space="preserve">692931941868             </t>
  </si>
  <si>
    <t xml:space="preserve">692931941912             </t>
  </si>
  <si>
    <t xml:space="preserve">692931947877             </t>
  </si>
  <si>
    <t xml:space="preserve">692931960104             </t>
  </si>
  <si>
    <t xml:space="preserve">692931961101             </t>
  </si>
  <si>
    <t xml:space="preserve">692931961170             </t>
  </si>
  <si>
    <t xml:space="preserve">692931961217             </t>
  </si>
  <si>
    <t xml:space="preserve">692931961361             </t>
  </si>
  <si>
    <t xml:space="preserve">692931961637             </t>
  </si>
  <si>
    <t xml:space="preserve">692931962061             </t>
  </si>
  <si>
    <t xml:space="preserve">713814222079             </t>
  </si>
  <si>
    <t xml:space="preserve">713814222086             </t>
  </si>
  <si>
    <t xml:space="preserve">713814233556             </t>
  </si>
  <si>
    <t xml:space="preserve">713814231934             </t>
  </si>
  <si>
    <t xml:space="preserve">713814222093             </t>
  </si>
  <si>
    <t xml:space="preserve">713814222109             </t>
  </si>
  <si>
    <t xml:space="preserve">713814214814             </t>
  </si>
  <si>
    <t xml:space="preserve">713814214821             </t>
  </si>
  <si>
    <t xml:space="preserve">713814214838             </t>
  </si>
  <si>
    <t xml:space="preserve">713814214845             </t>
  </si>
  <si>
    <t xml:space="preserve">713814222116             </t>
  </si>
  <si>
    <t xml:space="preserve">713814222123             </t>
  </si>
  <si>
    <t xml:space="preserve">713814222130             </t>
  </si>
  <si>
    <t xml:space="preserve">713814222147             </t>
  </si>
  <si>
    <t xml:space="preserve">713814222154             </t>
  </si>
  <si>
    <t xml:space="preserve">713814222161             </t>
  </si>
  <si>
    <t xml:space="preserve">713814222178             </t>
  </si>
  <si>
    <t xml:space="preserve">713814222185             </t>
  </si>
  <si>
    <t xml:space="preserve">713814214852             </t>
  </si>
  <si>
    <t xml:space="preserve">713814214869             </t>
  </si>
  <si>
    <t xml:space="preserve">713814214876             </t>
  </si>
  <si>
    <t xml:space="preserve">713814214883             </t>
  </si>
  <si>
    <t xml:space="preserve">713814222192             </t>
  </si>
  <si>
    <t xml:space="preserve">713814222208             </t>
  </si>
  <si>
    <t xml:space="preserve">713814222215             </t>
  </si>
  <si>
    <t xml:space="preserve">713814222222             </t>
  </si>
  <si>
    <t xml:space="preserve">713814222239             </t>
  </si>
  <si>
    <t xml:space="preserve">713814222246             </t>
  </si>
  <si>
    <t xml:space="preserve">713814222253             </t>
  </si>
  <si>
    <t xml:space="preserve">713814222260             </t>
  </si>
  <si>
    <t xml:space="preserve">713814222277             </t>
  </si>
  <si>
    <t xml:space="preserve">713814222284             </t>
  </si>
  <si>
    <t xml:space="preserve">713814222291             </t>
  </si>
  <si>
    <t xml:space="preserve">713814222307             </t>
  </si>
  <si>
    <t xml:space="preserve">713814222314             </t>
  </si>
  <si>
    <t xml:space="preserve">713814222321             </t>
  </si>
  <si>
    <t xml:space="preserve">713814222338             </t>
  </si>
  <si>
    <t xml:space="preserve">713814222345             </t>
  </si>
  <si>
    <t xml:space="preserve">713814222352             </t>
  </si>
  <si>
    <t xml:space="preserve">713814222369             </t>
  </si>
  <si>
    <t xml:space="preserve">713814222376             </t>
  </si>
  <si>
    <t xml:space="preserve">713814222383             </t>
  </si>
  <si>
    <t xml:space="preserve">713814222390             </t>
  </si>
  <si>
    <t xml:space="preserve">713814222406             </t>
  </si>
  <si>
    <t xml:space="preserve">713814222413             </t>
  </si>
  <si>
    <t xml:space="preserve">713814222420             </t>
  </si>
  <si>
    <t xml:space="preserve">713814222437             </t>
  </si>
  <si>
    <t xml:space="preserve">713814222444             </t>
  </si>
  <si>
    <t xml:space="preserve">0713814207939            </t>
  </si>
  <si>
    <t xml:space="preserve">0713814207946            </t>
  </si>
  <si>
    <t xml:space="preserve">0713814207953            </t>
  </si>
  <si>
    <t xml:space="preserve">0713814207960            </t>
  </si>
  <si>
    <t xml:space="preserve">0713814207977            </t>
  </si>
  <si>
    <t xml:space="preserve">0713814207984            </t>
  </si>
  <si>
    <t xml:space="preserve">0713814207991            </t>
  </si>
  <si>
    <t xml:space="preserve">0713814208004            </t>
  </si>
  <si>
    <t xml:space="preserve">0713814208011            </t>
  </si>
  <si>
    <t xml:space="preserve">0713814208028            </t>
  </si>
  <si>
    <t xml:space="preserve">0713814208035            </t>
  </si>
  <si>
    <t xml:space="preserve">0713814208042            </t>
  </si>
  <si>
    <t xml:space="preserve">0713814208059            </t>
  </si>
  <si>
    <t xml:space="preserve">0713814208066            </t>
  </si>
  <si>
    <t xml:space="preserve">0713814208073            </t>
  </si>
  <si>
    <t xml:space="preserve">0713814208097            </t>
  </si>
  <si>
    <t xml:space="preserve">0713814208103            </t>
  </si>
  <si>
    <t xml:space="preserve">0713814208110            </t>
  </si>
  <si>
    <t xml:space="preserve">0713814208127            </t>
  </si>
  <si>
    <t xml:space="preserve">0713814208134            </t>
  </si>
  <si>
    <t xml:space="preserve">0713814208141            </t>
  </si>
  <si>
    <t xml:space="preserve">0713814208158            </t>
  </si>
  <si>
    <t xml:space="preserve">0713814208165            </t>
  </si>
  <si>
    <t xml:space="preserve">713814221683             </t>
  </si>
  <si>
    <t xml:space="preserve">713814221669             </t>
  </si>
  <si>
    <t xml:space="preserve">713814221591             </t>
  </si>
  <si>
    <t xml:space="preserve">713814221607             </t>
  </si>
  <si>
    <t xml:space="preserve">190702000191             </t>
  </si>
  <si>
    <t xml:space="preserve">713814221621             </t>
  </si>
  <si>
    <t xml:space="preserve">713814221638             </t>
  </si>
  <si>
    <t xml:space="preserve">713814221652             </t>
  </si>
  <si>
    <t xml:space="preserve">713814218560             </t>
  </si>
  <si>
    <t xml:space="preserve">713814209162             </t>
  </si>
  <si>
    <t xml:space="preserve">713814218584             </t>
  </si>
  <si>
    <t xml:space="preserve">713814218591             </t>
  </si>
  <si>
    <t xml:space="preserve">713814218607             </t>
  </si>
  <si>
    <t xml:space="preserve">713814218959             </t>
  </si>
  <si>
    <t xml:space="preserve">713814221676             </t>
  </si>
  <si>
    <t xml:space="preserve">713814218614             </t>
  </si>
  <si>
    <t xml:space="preserve">713814218980             </t>
  </si>
  <si>
    <t xml:space="preserve">713814218997             </t>
  </si>
  <si>
    <t xml:space="preserve">713814219000             </t>
  </si>
  <si>
    <t xml:space="preserve">713814219017             </t>
  </si>
  <si>
    <t xml:space="preserve">713814219024             </t>
  </si>
  <si>
    <t xml:space="preserve">713814260736             </t>
  </si>
  <si>
    <t xml:space="preserve">713814219031             </t>
  </si>
  <si>
    <t xml:space="preserve">713814218966             </t>
  </si>
  <si>
    <t xml:space="preserve">713814219055             </t>
  </si>
  <si>
    <t xml:space="preserve">713814260743             </t>
  </si>
  <si>
    <t xml:space="preserve">713814219062             </t>
  </si>
  <si>
    <t xml:space="preserve">713814208776             </t>
  </si>
  <si>
    <t xml:space="preserve">713814207281             </t>
  </si>
  <si>
    <t xml:space="preserve">713814207298             </t>
  </si>
  <si>
    <t xml:space="preserve">713814207304             </t>
  </si>
  <si>
    <t xml:space="preserve">0713814231491            </t>
  </si>
  <si>
    <t xml:space="preserve">713814207663             </t>
  </si>
  <si>
    <t xml:space="preserve">713814207670             </t>
  </si>
  <si>
    <t xml:space="preserve">713814231484             </t>
  </si>
  <si>
    <t xml:space="preserve">713814207311             </t>
  </si>
  <si>
    <t xml:space="preserve">713814207328             </t>
  </si>
  <si>
    <t xml:space="preserve">713814211523             </t>
  </si>
  <si>
    <t xml:space="preserve">713814207403             </t>
  </si>
  <si>
    <t xml:space="preserve">713814207427             </t>
  </si>
  <si>
    <t xml:space="preserve">713814207441             </t>
  </si>
  <si>
    <t xml:space="preserve">713814207472             </t>
  </si>
  <si>
    <t xml:space="preserve">713814211653             </t>
  </si>
  <si>
    <t xml:space="preserve">713814207502             </t>
  </si>
  <si>
    <t xml:space="preserve">713814207519             </t>
  </si>
  <si>
    <t xml:space="preserve">713814207700             </t>
  </si>
  <si>
    <t xml:space="preserve">713814209094             </t>
  </si>
  <si>
    <t xml:space="preserve">713814211035             </t>
  </si>
  <si>
    <t xml:space="preserve">713814207434             </t>
  </si>
  <si>
    <t xml:space="preserve">713814209445             </t>
  </si>
  <si>
    <t xml:space="preserve">713814207571             </t>
  </si>
  <si>
    <t xml:space="preserve">713814207588             </t>
  </si>
  <si>
    <t xml:space="preserve">713814207601             </t>
  </si>
  <si>
    <t xml:space="preserve">713814207625             </t>
  </si>
  <si>
    <t xml:space="preserve">713814207632             </t>
  </si>
  <si>
    <t xml:space="preserve">713814207649             </t>
  </si>
  <si>
    <t xml:space="preserve">713814072780             </t>
  </si>
  <si>
    <t xml:space="preserve">713814202385             </t>
  </si>
  <si>
    <t xml:space="preserve">713814215071             </t>
  </si>
  <si>
    <t xml:space="preserve">713814215088             </t>
  </si>
  <si>
    <t xml:space="preserve">713814215095             </t>
  </si>
  <si>
    <t xml:space="preserve">713814215132             </t>
  </si>
  <si>
    <t xml:space="preserve">713814215149             </t>
  </si>
  <si>
    <t xml:space="preserve">713814215156             </t>
  </si>
  <si>
    <t xml:space="preserve">713814215163             </t>
  </si>
  <si>
    <t xml:space="preserve">713814215170             </t>
  </si>
  <si>
    <t xml:space="preserve">713814215415             </t>
  </si>
  <si>
    <t xml:space="preserve">713814215194             </t>
  </si>
  <si>
    <t xml:space="preserve">713814215200             </t>
  </si>
  <si>
    <t xml:space="preserve">7350019018859            </t>
  </si>
  <si>
    <t xml:space="preserve">713814066482             </t>
  </si>
  <si>
    <t xml:space="preserve">713814065973             </t>
  </si>
  <si>
    <t xml:space="preserve">713814065980             </t>
  </si>
  <si>
    <t xml:space="preserve">6951218405078            </t>
  </si>
  <si>
    <t xml:space="preserve">6951218405092            </t>
  </si>
  <si>
    <t xml:space="preserve">834834113908             </t>
  </si>
  <si>
    <t xml:space="preserve">834834007146             </t>
  </si>
  <si>
    <t xml:space="preserve">834834007207             </t>
  </si>
  <si>
    <t xml:space="preserve">834834114035             </t>
  </si>
  <si>
    <t xml:space="preserve">834834114042             </t>
  </si>
  <si>
    <t xml:space="preserve">834834007214             </t>
  </si>
  <si>
    <t xml:space="preserve">834834007238             </t>
  </si>
  <si>
    <t xml:space="preserve">834834007320             </t>
  </si>
  <si>
    <t xml:space="preserve">834834114424             </t>
  </si>
  <si>
    <t xml:space="preserve">834834114431             </t>
  </si>
  <si>
    <t xml:space="preserve">834834002042             </t>
  </si>
  <si>
    <t xml:space="preserve">834834002035             </t>
  </si>
  <si>
    <t xml:space="preserve">0834834007047            </t>
  </si>
  <si>
    <t xml:space="preserve">834834007030             </t>
  </si>
  <si>
    <t xml:space="preserve">834834007023             </t>
  </si>
  <si>
    <t xml:space="preserve">834834007078             </t>
  </si>
  <si>
    <t xml:space="preserve">834834115933             </t>
  </si>
  <si>
    <t xml:space="preserve">834834007269             </t>
  </si>
  <si>
    <t xml:space="preserve">834834007290             </t>
  </si>
  <si>
    <t xml:space="preserve">713814224233             </t>
  </si>
  <si>
    <t xml:space="preserve">713814264857             </t>
  </si>
  <si>
    <t xml:space="preserve">713814264819             </t>
  </si>
  <si>
    <t xml:space="preserve">713814264826             </t>
  </si>
  <si>
    <t xml:space="preserve">713814264833             </t>
  </si>
  <si>
    <t xml:space="preserve">713814264840             </t>
  </si>
  <si>
    <t xml:space="preserve">713814079475             </t>
  </si>
  <si>
    <t xml:space="preserve">713814079758             </t>
  </si>
  <si>
    <t xml:space="preserve">713814079710             </t>
  </si>
  <si>
    <t xml:space="preserve">713814210366             </t>
  </si>
  <si>
    <t xml:space="preserve">713814079727             </t>
  </si>
  <si>
    <t xml:space="preserve">4014742159519            </t>
  </si>
  <si>
    <t xml:space="preserve">713814222963             </t>
  </si>
  <si>
    <t xml:space="preserve">713814222987             </t>
  </si>
  <si>
    <t xml:space="preserve">713814210045             </t>
  </si>
  <si>
    <t xml:space="preserve">713814055226             </t>
  </si>
  <si>
    <t xml:space="preserve">713814210069             </t>
  </si>
  <si>
    <t xml:space="preserve">4014742159069            </t>
  </si>
  <si>
    <t xml:space="preserve">713814214418             </t>
  </si>
  <si>
    <t xml:space="preserve">713814214425             </t>
  </si>
  <si>
    <t xml:space="preserve">713814209148             </t>
  </si>
  <si>
    <t xml:space="preserve">834834007399             </t>
  </si>
  <si>
    <t xml:space="preserve">834834009621             </t>
  </si>
  <si>
    <t xml:space="preserve">834834007375             </t>
  </si>
  <si>
    <t xml:space="preserve">834834007412             </t>
  </si>
  <si>
    <t xml:space="preserve">834834007405             </t>
  </si>
  <si>
    <t>AssetType</t>
  </si>
  <si>
    <t>15021.jpg</t>
  </si>
  <si>
    <t>2413490208.jpg</t>
  </si>
  <si>
    <t>2932749159_Updated.jpg</t>
  </si>
  <si>
    <t>30134.jpg</t>
  </si>
  <si>
    <t>300 Series.jpg</t>
  </si>
  <si>
    <t>320 Series.jpg</t>
  </si>
  <si>
    <t>320 Series-Hand Sprayer.jpg</t>
  </si>
  <si>
    <t>MaxFlex Hose.jpg</t>
  </si>
  <si>
    <t>32684.jpg</t>
  </si>
  <si>
    <t>P07</t>
  </si>
  <si>
    <t>Photo - Unmounted</t>
  </si>
  <si>
    <t>photocomingsoon.jpg</t>
  </si>
  <si>
    <t>33782.jpg</t>
  </si>
  <si>
    <t>13001.jpg</t>
  </si>
  <si>
    <t>13006.jpg</t>
  </si>
  <si>
    <t>15054.jpg</t>
  </si>
  <si>
    <t>2002236004_Updated.jpg</t>
  </si>
  <si>
    <t>2930693045_Updated.jpg</t>
  </si>
  <si>
    <t>2931600023_Updated.jpg</t>
  </si>
  <si>
    <t>2932575018_Updated.jpg</t>
  </si>
  <si>
    <t>2932576016_Updated.jpg</t>
  </si>
  <si>
    <t>972 Model.jpg</t>
  </si>
  <si>
    <t>302310081.jpg</t>
  </si>
  <si>
    <t>302311683.jpg</t>
  </si>
  <si>
    <t>302311781.jpg</t>
  </si>
  <si>
    <t>Traveler R 510 Plus.jpg</t>
  </si>
  <si>
    <t>30268.jpg</t>
  </si>
  <si>
    <t>31014.jpg</t>
  </si>
  <si>
    <t>32330.jpg</t>
  </si>
  <si>
    <t>33124.jpg</t>
  </si>
  <si>
    <t>34039.jpg</t>
  </si>
  <si>
    <t>34541.jpg</t>
  </si>
  <si>
    <t>34696.jpg</t>
  </si>
  <si>
    <t>36720.jpg</t>
  </si>
  <si>
    <t>37021.jpg</t>
  </si>
  <si>
    <t>37360.jpg</t>
  </si>
  <si>
    <t>37517.jpg</t>
  </si>
  <si>
    <t>976 Model.jpg</t>
  </si>
  <si>
    <t>30133.jpg</t>
  </si>
  <si>
    <t>300 Series-Hand Sprayer.jpg</t>
  </si>
  <si>
    <t>302311681.jpg</t>
  </si>
  <si>
    <t>32300.jpg</t>
  </si>
  <si>
    <t>33234.jpg</t>
  </si>
  <si>
    <t>35791.jpg</t>
  </si>
  <si>
    <t>37357.jpg</t>
  </si>
  <si>
    <t>01100WH.jpg</t>
  </si>
  <si>
    <t>2931132019_Updated.jpg</t>
  </si>
  <si>
    <t>2932115013_Updated.jpg</t>
  </si>
  <si>
    <t>302310081_1.jpg</t>
  </si>
  <si>
    <t>302310083.jpg</t>
  </si>
  <si>
    <t>966 Model.jpg</t>
  </si>
  <si>
    <t>31474.jpg</t>
  </si>
  <si>
    <t>32172.jpg</t>
  </si>
  <si>
    <t>32656.jpg</t>
  </si>
  <si>
    <t>32715.jpg</t>
  </si>
  <si>
    <t>2002236012_Updated.jpg</t>
  </si>
  <si>
    <t>2932103019_Updated.jpg</t>
  </si>
  <si>
    <t>2932665017_Updated.jpg</t>
  </si>
  <si>
    <t>302311783.jpg</t>
  </si>
  <si>
    <t>31012.jpg</t>
  </si>
  <si>
    <t>31128.jpg</t>
  </si>
  <si>
    <t>31501.jpg</t>
  </si>
  <si>
    <t>33128.jpg</t>
  </si>
  <si>
    <t>34099.jpg</t>
  </si>
  <si>
    <t>36681.jpg</t>
  </si>
  <si>
    <t>36997.jpg</t>
  </si>
  <si>
    <t>37358.jpg</t>
  </si>
  <si>
    <t>37515.jpg</t>
  </si>
  <si>
    <t>385310681_Updated.jpg</t>
  </si>
  <si>
    <t>15064.jpg</t>
  </si>
  <si>
    <t>2932101013_Updated.jpg</t>
  </si>
  <si>
    <t>32337.jpg</t>
  </si>
  <si>
    <t>33589.jpg</t>
  </si>
  <si>
    <t>35956.jpg</t>
  </si>
  <si>
    <t>36689_1.jpg</t>
  </si>
  <si>
    <t>379441206.jpg</t>
  </si>
  <si>
    <t>385230335_Updated.jpg</t>
  </si>
  <si>
    <t>51062.jpg</t>
  </si>
  <si>
    <t>52755.jpg</t>
  </si>
  <si>
    <t>56458.jpg</t>
  </si>
  <si>
    <t>56471.jpg</t>
  </si>
  <si>
    <t>57049_Updated.jpg</t>
  </si>
  <si>
    <t>57237.jpg</t>
  </si>
  <si>
    <t>807350.jpg</t>
  </si>
  <si>
    <t>90028.jpg</t>
  </si>
  <si>
    <t>91593.jpg</t>
  </si>
  <si>
    <t>91638_Updated.jpg</t>
  </si>
  <si>
    <t>91858.jpg</t>
  </si>
  <si>
    <t>92741.jpg</t>
  </si>
  <si>
    <t>93221.jpg</t>
  </si>
  <si>
    <t>93844_Updated.jpg</t>
  </si>
  <si>
    <t>93866.jpg</t>
  </si>
  <si>
    <t>94023.jpg</t>
  </si>
  <si>
    <t>D1216001.jpg</t>
  </si>
  <si>
    <t>D1308001C.jpg</t>
  </si>
  <si>
    <t>385311124_Updated.jpg</t>
  </si>
  <si>
    <t>51031_Updated.jpg</t>
  </si>
  <si>
    <t>52232.jpg</t>
  </si>
  <si>
    <t>52890.jpg</t>
  </si>
  <si>
    <t>52906.jpg</t>
  </si>
  <si>
    <t>57553.jpg</t>
  </si>
  <si>
    <t>801250.jpg</t>
  </si>
  <si>
    <t>91604.jpg</t>
  </si>
  <si>
    <t>92640.jpg</t>
  </si>
  <si>
    <t>930008_Updated.jpg</t>
  </si>
  <si>
    <t>94026.jpg</t>
  </si>
  <si>
    <t>94180.jpg</t>
  </si>
  <si>
    <t>385316140_Updated.jpg</t>
  </si>
  <si>
    <t>38535.jpg</t>
  </si>
  <si>
    <t>51060.jpg</t>
  </si>
  <si>
    <t>52275.jpg</t>
  </si>
  <si>
    <t>56472.jpg</t>
  </si>
  <si>
    <t>830463P_Updated.jpg</t>
  </si>
  <si>
    <t>830472P002_Updated.jpg</t>
  </si>
  <si>
    <t>90029.jpg</t>
  </si>
  <si>
    <t>90037.jpg</t>
  </si>
  <si>
    <t>90071.jpg</t>
  </si>
  <si>
    <t>91447_Updated.jpg</t>
  </si>
  <si>
    <t>91592.jpg</t>
  </si>
  <si>
    <t>91642.jpg</t>
  </si>
  <si>
    <t>91871.jpg</t>
  </si>
  <si>
    <t>91873.jpg</t>
  </si>
  <si>
    <t>92615_Updated.jpg</t>
  </si>
  <si>
    <t>93105.jpg</t>
  </si>
  <si>
    <t>93953.jpg</t>
  </si>
  <si>
    <t>940001_Updated.jpg</t>
  </si>
  <si>
    <t>96010.jpg</t>
  </si>
  <si>
    <t>96110.jpg</t>
  </si>
  <si>
    <t>96117.jpg</t>
  </si>
  <si>
    <t>52382.jpg</t>
  </si>
  <si>
    <t>52943.jpg</t>
  </si>
  <si>
    <t>53011_Updated.jpg</t>
  </si>
  <si>
    <t>54106.jpg</t>
  </si>
  <si>
    <t>56459.jpg</t>
  </si>
  <si>
    <t>800800.jpg</t>
  </si>
  <si>
    <t>801251.jpg</t>
  </si>
  <si>
    <t>801259.jpg</t>
  </si>
  <si>
    <t>CWK124081.jpg</t>
  </si>
  <si>
    <t>830644_Updated.jpg</t>
  </si>
  <si>
    <t>91470.jpg</t>
  </si>
  <si>
    <t>91602_Updated.jpg</t>
  </si>
  <si>
    <t>91606.jpg</t>
  </si>
  <si>
    <t>91641.jpg</t>
  </si>
  <si>
    <t>96121.jpg</t>
  </si>
  <si>
    <t>96163.jpg</t>
  </si>
  <si>
    <t>D1202001.jpg</t>
  </si>
  <si>
    <t>DMC2641RB.jpg</t>
  </si>
  <si>
    <t>DMC2641RB_1.jpg</t>
  </si>
  <si>
    <t>33126.jpg</t>
  </si>
  <si>
    <t>36998.jpg</t>
  </si>
  <si>
    <t>37359.jpg</t>
  </si>
  <si>
    <t>32841.jpg</t>
  </si>
  <si>
    <t>38141.jpg</t>
  </si>
  <si>
    <t>38453.jpg</t>
  </si>
  <si>
    <t>38555.jpg</t>
  </si>
  <si>
    <t>56438.jpg</t>
  </si>
  <si>
    <t>57190.jpg</t>
  </si>
  <si>
    <t>800900.jpg</t>
  </si>
  <si>
    <t>CWK604181.jpg</t>
  </si>
  <si>
    <t>90362.jpg</t>
  </si>
  <si>
    <t>90960.jpg</t>
  </si>
  <si>
    <t>91514.jpg</t>
  </si>
  <si>
    <t>91580.jpg</t>
  </si>
  <si>
    <t>91802.jpg</t>
  </si>
  <si>
    <t>385316906_Updated.jpg</t>
  </si>
  <si>
    <t>385318162_Updated.jpg</t>
  </si>
  <si>
    <t>52786.jpg</t>
  </si>
  <si>
    <t>56096_Updated.jpg</t>
  </si>
  <si>
    <t>CWK123080.jpg</t>
  </si>
  <si>
    <t>CWK124080.jpg</t>
  </si>
  <si>
    <t>90073.jpg</t>
  </si>
  <si>
    <t>91059_Updated.jpg</t>
  </si>
  <si>
    <t>91412.jpg</t>
  </si>
  <si>
    <t>91547.jpg</t>
  </si>
  <si>
    <t>91603.jpg</t>
  </si>
  <si>
    <t>92249.jpg</t>
  </si>
  <si>
    <t>93868_Updated.jpg</t>
  </si>
  <si>
    <t>93950.jpg</t>
  </si>
  <si>
    <t>93993.jpg</t>
  </si>
  <si>
    <t>94022.jpg</t>
  </si>
  <si>
    <t>94029.jpg</t>
  </si>
  <si>
    <t>RM2354RB1F_2.jpg</t>
  </si>
  <si>
    <t>D1218001.jpg</t>
  </si>
  <si>
    <t>RM1350WIM_1.jpg</t>
  </si>
  <si>
    <t>RM3762RSS_1.jpg</t>
  </si>
  <si>
    <t>RM4223RB_1.jpg</t>
  </si>
  <si>
    <t>RM4223RB_2.jpg</t>
  </si>
  <si>
    <t>U1500WH.jpg</t>
  </si>
  <si>
    <t>D1205002.jpg</t>
  </si>
  <si>
    <t>RM1350.jpg</t>
  </si>
  <si>
    <t>RM2193RB_1.jpg</t>
  </si>
  <si>
    <t>U1500BL.jpg</t>
  </si>
  <si>
    <t>RM2193RB.jpg</t>
  </si>
  <si>
    <t>91857.jpg</t>
  </si>
  <si>
    <t>93849.jpg</t>
  </si>
  <si>
    <t>94186.jpg</t>
  </si>
  <si>
    <t>94191.jpg</t>
  </si>
  <si>
    <t>96136.jpg</t>
  </si>
  <si>
    <t>D1201001.jpg</t>
  </si>
  <si>
    <t>RM1350WIM.jpg</t>
  </si>
  <si>
    <t>RM2354RB1F.jpg</t>
  </si>
  <si>
    <t>RM2354RB1F_1.jpg</t>
  </si>
  <si>
    <t>RM4223RB.jpg</t>
  </si>
  <si>
    <t>VndCode</t>
  </si>
  <si>
    <t>VendorName</t>
  </si>
  <si>
    <t>ImageTypeID</t>
  </si>
  <si>
    <t>Image_File</t>
  </si>
  <si>
    <t>ImageLink</t>
  </si>
  <si>
    <t>DOMETIC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</si>
</sst>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8"/>
  <sheetViews>
    <sheetView tabSelected="1" workbookViewId="0">
      <pane xSplit="2" ySplit="1" topLeftCell="C2" activePane="bottomRight" state="frozen"/>
      <selection pane="topRight" activeCell="C1" sqref="C1"/>
      <selection pane="bottomLeft" activeCell="A2" sqref="A2"/>
      <selection pane="bottomRight" activeCell="B7" sqref="B7"/>
    </sheetView>
  </sheetViews>
  <sheetFormatPr defaultRowHeight="15" x14ac:dyDescent="0.25"/>
  <cols>
    <col min="2" max="2" width="14.140625" bestFit="1" customWidth="1"/>
    <col min="3" max="3" width="15.5703125" style="1" bestFit="1" customWidth="1"/>
    <col min="4" max="10" width="15.5703125" style="1" customWidth="1"/>
    <col min="11" max="11" width="12.5703125" bestFit="1" customWidth="1"/>
    <col min="12" max="12" width="18.7109375" bestFit="1" customWidth="1"/>
    <col min="13" max="13" width="41.5703125" bestFit="1" customWidth="1"/>
    <col min="14" max="14" width="17.5703125" customWidth="1"/>
  </cols>
  <sheetData>
    <row r="1" spans="1:14" x14ac:dyDescent="0.25">
      <c r="A1" t="s">
        <v>3218</v>
      </c>
      <c r="B1" t="s">
        <v>3219</v>
      </c>
      <c r="C1" s="1" t="s">
        <v>2</v>
      </c>
      <c r="D1" t="s">
        <v>3</v>
      </c>
      <c r="E1" t="s">
        <v>4</v>
      </c>
      <c r="F1" s="2" t="s">
        <v>5</v>
      </c>
      <c r="G1" s="2" t="s">
        <v>6</v>
      </c>
      <c r="H1" s="2" t="s">
        <v>7</v>
      </c>
      <c r="I1" s="2" t="s">
        <v>8</v>
      </c>
      <c r="J1" s="1" t="s">
        <v>9</v>
      </c>
      <c r="K1" t="s">
        <v>3220</v>
      </c>
      <c r="L1" t="s">
        <v>3014</v>
      </c>
      <c r="M1" t="s">
        <v>3221</v>
      </c>
      <c r="N1" t="s">
        <v>3222</v>
      </c>
    </row>
    <row r="2" spans="1:14" x14ac:dyDescent="0.25">
      <c r="A2" t="s">
        <v>10</v>
      </c>
      <c r="B2" t="s">
        <v>3223</v>
      </c>
      <c r="C2" s="1" t="s">
        <v>12</v>
      </c>
      <c r="D2" t="s">
        <v>13</v>
      </c>
      <c r="E2" t="s">
        <v>14</v>
      </c>
      <c r="F2">
        <v>17</v>
      </c>
      <c r="G2">
        <v>17</v>
      </c>
      <c r="H2">
        <v>12</v>
      </c>
      <c r="I2">
        <v>10.5</v>
      </c>
      <c r="J2" t="s">
        <v>2070</v>
      </c>
      <c r="M2" t="s">
        <v>3060</v>
      </c>
      <c r="N2" t="str">
        <f>HYPERLINK("http://Vehiclepartimages.com/pmdt/DMT/images/01100WH.jpg","ImageLink")</f>
        <v>ImageLink</v>
      </c>
    </row>
    <row r="3" spans="1:14" x14ac:dyDescent="0.25">
      <c r="A3" t="s">
        <v>10</v>
      </c>
      <c r="B3" t="s">
        <v>3223</v>
      </c>
      <c r="C3" s="1" t="s">
        <v>31</v>
      </c>
      <c r="D3" t="s">
        <v>32</v>
      </c>
      <c r="E3" t="s">
        <v>33</v>
      </c>
      <c r="F3">
        <v>25.9</v>
      </c>
      <c r="G3">
        <v>17.5</v>
      </c>
      <c r="H3">
        <v>4.9000000000000004</v>
      </c>
      <c r="I3">
        <v>4</v>
      </c>
      <c r="J3" t="s">
        <v>2072</v>
      </c>
      <c r="M3" t="s">
        <v>3028</v>
      </c>
      <c r="N3" t="str">
        <f>HYPERLINK("http://Vehiclepartimages.com/pmdt/DMT/images/13001.jpg","ImageLink")</f>
        <v>ImageLink</v>
      </c>
    </row>
    <row r="4" spans="1:14" x14ac:dyDescent="0.25">
      <c r="A4" t="s">
        <v>10</v>
      </c>
      <c r="B4" t="s">
        <v>3223</v>
      </c>
      <c r="C4" s="1" t="s">
        <v>34</v>
      </c>
      <c r="D4" t="s">
        <v>35</v>
      </c>
      <c r="E4" t="s">
        <v>36</v>
      </c>
      <c r="F4">
        <v>33.25</v>
      </c>
      <c r="G4">
        <v>10</v>
      </c>
      <c r="H4">
        <v>3.5</v>
      </c>
      <c r="I4">
        <v>3</v>
      </c>
      <c r="J4" t="s">
        <v>2073</v>
      </c>
      <c r="M4" t="s">
        <v>3029</v>
      </c>
      <c r="N4" t="str">
        <f>HYPERLINK("http://Vehiclepartimages.com/pmdt/DMT/images/13006.jpg","ImageLink")</f>
        <v>ImageLink</v>
      </c>
    </row>
    <row r="5" spans="1:14" x14ac:dyDescent="0.25">
      <c r="A5" t="s">
        <v>10</v>
      </c>
      <c r="B5" t="s">
        <v>3223</v>
      </c>
      <c r="C5" s="1" t="s">
        <v>46</v>
      </c>
      <c r="D5" t="s">
        <v>47</v>
      </c>
      <c r="E5" t="s">
        <v>48</v>
      </c>
      <c r="F5">
        <v>23.25</v>
      </c>
      <c r="G5">
        <v>19.5</v>
      </c>
      <c r="H5">
        <v>3.75</v>
      </c>
      <c r="I5">
        <v>5</v>
      </c>
      <c r="J5" t="s">
        <v>2079</v>
      </c>
      <c r="M5" t="s">
        <v>3015</v>
      </c>
      <c r="N5" t="str">
        <f>HYPERLINK("http://Vehiclepartimages.com/pmdt/DMT/images/15021.jpg","ImageLink")</f>
        <v>ImageLink</v>
      </c>
    </row>
    <row r="6" spans="1:14" x14ac:dyDescent="0.25">
      <c r="A6" t="s">
        <v>10</v>
      </c>
      <c r="B6" t="s">
        <v>3223</v>
      </c>
      <c r="C6" s="1" t="s">
        <v>58</v>
      </c>
      <c r="D6" t="s">
        <v>59</v>
      </c>
      <c r="E6" t="s">
        <v>60</v>
      </c>
      <c r="F6">
        <v>6</v>
      </c>
      <c r="G6">
        <v>5.5</v>
      </c>
      <c r="H6">
        <v>5.5</v>
      </c>
      <c r="I6">
        <v>4.79</v>
      </c>
      <c r="J6" t="s">
        <v>2083</v>
      </c>
      <c r="M6" t="s">
        <v>3030</v>
      </c>
      <c r="N6" t="str">
        <f>HYPERLINK("http://Vehiclepartimages.com/pmdt/DMT/images/15054.jpg","ImageLink")</f>
        <v>ImageLink</v>
      </c>
    </row>
    <row r="7" spans="1:14" x14ac:dyDescent="0.25">
      <c r="A7" t="s">
        <v>10</v>
      </c>
      <c r="B7" t="s">
        <v>3223</v>
      </c>
      <c r="C7" s="1" t="s">
        <v>66</v>
      </c>
      <c r="D7" t="s">
        <v>64</v>
      </c>
      <c r="E7" t="s">
        <v>67</v>
      </c>
      <c r="F7">
        <v>4.5</v>
      </c>
      <c r="G7">
        <v>2.25</v>
      </c>
      <c r="H7">
        <v>2.25</v>
      </c>
      <c r="I7">
        <v>0.52</v>
      </c>
      <c r="J7" t="s">
        <v>2087</v>
      </c>
      <c r="M7" t="s">
        <v>3084</v>
      </c>
      <c r="N7" t="str">
        <f>HYPERLINK("http://Vehiclepartimages.com/pmdt/DMT/images/15064.jpg","ImageLink")</f>
        <v>ImageLink</v>
      </c>
    </row>
    <row r="8" spans="1:14" x14ac:dyDescent="0.25">
      <c r="A8" t="s">
        <v>10</v>
      </c>
      <c r="B8" t="s">
        <v>3223</v>
      </c>
      <c r="C8" s="1" t="s">
        <v>87</v>
      </c>
      <c r="D8" t="s">
        <v>88</v>
      </c>
      <c r="E8" t="s">
        <v>89</v>
      </c>
      <c r="F8">
        <v>1</v>
      </c>
      <c r="G8">
        <v>1</v>
      </c>
      <c r="H8">
        <v>1</v>
      </c>
      <c r="I8">
        <v>1</v>
      </c>
      <c r="J8" t="s">
        <v>2093</v>
      </c>
      <c r="M8" t="s">
        <v>3031</v>
      </c>
      <c r="N8" t="str">
        <f>HYPERLINK("http://Vehiclepartimages.com/pmdt/DMT/images/2002236004_Updated.jpg","ImageLink")</f>
        <v>ImageLink</v>
      </c>
    </row>
    <row r="9" spans="1:14" x14ac:dyDescent="0.25">
      <c r="A9" t="s">
        <v>10</v>
      </c>
      <c r="B9" t="s">
        <v>3223</v>
      </c>
      <c r="C9" s="1" t="s">
        <v>90</v>
      </c>
      <c r="D9" t="s">
        <v>88</v>
      </c>
      <c r="E9" t="s">
        <v>91</v>
      </c>
      <c r="F9">
        <v>1.75</v>
      </c>
      <c r="G9">
        <v>1</v>
      </c>
      <c r="H9">
        <v>1</v>
      </c>
      <c r="I9">
        <v>0.01</v>
      </c>
      <c r="J9" t="s">
        <v>2094</v>
      </c>
      <c r="M9" t="s">
        <v>3070</v>
      </c>
      <c r="N9" t="str">
        <f>HYPERLINK("http://Vehiclepartimages.com/pmdt/DMT/images/2002236012_Updated.jpg","ImageLink")</f>
        <v>ImageLink</v>
      </c>
    </row>
    <row r="10" spans="1:14" x14ac:dyDescent="0.25">
      <c r="A10" t="s">
        <v>10</v>
      </c>
      <c r="B10" t="s">
        <v>3223</v>
      </c>
      <c r="C10" s="1" t="s">
        <v>184</v>
      </c>
      <c r="D10" t="s">
        <v>185</v>
      </c>
      <c r="E10" t="s">
        <v>186</v>
      </c>
      <c r="F10">
        <v>11</v>
      </c>
      <c r="G10">
        <v>4</v>
      </c>
      <c r="H10">
        <v>2.75</v>
      </c>
      <c r="I10">
        <v>0.56999999999999995</v>
      </c>
      <c r="J10" t="s">
        <v>18</v>
      </c>
      <c r="M10" t="s">
        <v>3016</v>
      </c>
      <c r="N10" t="str">
        <f>HYPERLINK("http://Vehiclepartimages.com/pmdt/DMT/images/2413490208.jpg","ImageLink")</f>
        <v>ImageLink</v>
      </c>
    </row>
    <row r="11" spans="1:14" x14ac:dyDescent="0.25">
      <c r="A11" t="s">
        <v>10</v>
      </c>
      <c r="B11" t="s">
        <v>3223</v>
      </c>
      <c r="C11" s="1" t="s">
        <v>226</v>
      </c>
      <c r="D11" t="s">
        <v>227</v>
      </c>
      <c r="E11" t="s">
        <v>228</v>
      </c>
      <c r="F11">
        <v>2</v>
      </c>
      <c r="G11">
        <v>1</v>
      </c>
      <c r="H11">
        <v>1</v>
      </c>
      <c r="I11">
        <v>0.01</v>
      </c>
      <c r="J11" t="s">
        <v>2116</v>
      </c>
      <c r="M11" t="s">
        <v>3032</v>
      </c>
      <c r="N11" t="str">
        <f>HYPERLINK("http://Vehiclepartimages.com/pmdt/DMT/images/2930693045_Updated.jpg","ImageLink")</f>
        <v>ImageLink</v>
      </c>
    </row>
    <row r="12" spans="1:14" x14ac:dyDescent="0.25">
      <c r="A12" t="s">
        <v>10</v>
      </c>
      <c r="B12" t="s">
        <v>3223</v>
      </c>
      <c r="C12" s="1" t="s">
        <v>238</v>
      </c>
      <c r="D12" t="s">
        <v>239</v>
      </c>
      <c r="E12" t="s">
        <v>240</v>
      </c>
      <c r="F12">
        <v>3.5</v>
      </c>
      <c r="G12">
        <v>1.38</v>
      </c>
      <c r="H12">
        <v>1.38</v>
      </c>
      <c r="I12">
        <v>0.23</v>
      </c>
      <c r="J12" t="s">
        <v>2119</v>
      </c>
      <c r="M12" t="s">
        <v>3061</v>
      </c>
      <c r="N12" t="str">
        <f>HYPERLINK("http://Vehiclepartimages.com/pmdt/DMT/images/2931132019_Updated.jpg","ImageLink")</f>
        <v>ImageLink</v>
      </c>
    </row>
    <row r="13" spans="1:14" x14ac:dyDescent="0.25">
      <c r="A13" t="s">
        <v>10</v>
      </c>
      <c r="B13" t="s">
        <v>3223</v>
      </c>
      <c r="C13" s="1" t="s">
        <v>257</v>
      </c>
      <c r="D13" t="s">
        <v>258</v>
      </c>
      <c r="E13" t="s">
        <v>259</v>
      </c>
      <c r="F13">
        <v>4.75</v>
      </c>
      <c r="G13">
        <v>1.25</v>
      </c>
      <c r="H13">
        <v>1</v>
      </c>
      <c r="I13">
        <v>0.06</v>
      </c>
      <c r="J13" t="s">
        <v>2121</v>
      </c>
      <c r="M13" t="s">
        <v>3033</v>
      </c>
      <c r="N13" t="str">
        <f>HYPERLINK("http://Vehiclepartimages.com/pmdt/DMT/images/2931600023_Updated.jpg","ImageLink")</f>
        <v>ImageLink</v>
      </c>
    </row>
    <row r="14" spans="1:14" x14ac:dyDescent="0.25">
      <c r="A14" t="s">
        <v>10</v>
      </c>
      <c r="B14" t="s">
        <v>3223</v>
      </c>
      <c r="C14" s="1" t="s">
        <v>263</v>
      </c>
      <c r="D14" t="s">
        <v>264</v>
      </c>
      <c r="E14" t="s">
        <v>265</v>
      </c>
      <c r="F14">
        <v>1</v>
      </c>
      <c r="G14">
        <v>1</v>
      </c>
      <c r="H14">
        <v>1</v>
      </c>
      <c r="I14">
        <v>1</v>
      </c>
      <c r="J14" t="s">
        <v>18</v>
      </c>
      <c r="K14" t="s">
        <v>3024</v>
      </c>
      <c r="L14" t="s">
        <v>3025</v>
      </c>
      <c r="M14" t="s">
        <v>3026</v>
      </c>
      <c r="N14" t="str">
        <f>HYPERLINK("http://Vehiclepartimages.com/pmdt/DMT/images/photocomingsoon.jpg","ImageLink")</f>
        <v>ImageLink</v>
      </c>
    </row>
    <row r="15" spans="1:14" x14ac:dyDescent="0.25">
      <c r="A15" t="s">
        <v>10</v>
      </c>
      <c r="B15" t="s">
        <v>3223</v>
      </c>
      <c r="C15" s="1" t="s">
        <v>279</v>
      </c>
      <c r="D15" t="s">
        <v>130</v>
      </c>
      <c r="E15" t="s">
        <v>280</v>
      </c>
      <c r="F15">
        <v>7</v>
      </c>
      <c r="G15">
        <v>4</v>
      </c>
      <c r="H15">
        <v>1</v>
      </c>
      <c r="I15">
        <v>1</v>
      </c>
      <c r="J15" t="s">
        <v>2125</v>
      </c>
      <c r="M15" t="s">
        <v>3085</v>
      </c>
      <c r="N15" t="str">
        <f>HYPERLINK("http://Vehiclepartimages.com/pmdt/DMT/images/2932101013_Updated.jpg","ImageLink")</f>
        <v>ImageLink</v>
      </c>
    </row>
    <row r="16" spans="1:14" x14ac:dyDescent="0.25">
      <c r="A16" t="s">
        <v>10</v>
      </c>
      <c r="B16" t="s">
        <v>3223</v>
      </c>
      <c r="C16" s="1" t="s">
        <v>281</v>
      </c>
      <c r="D16" t="s">
        <v>130</v>
      </c>
      <c r="E16" t="s">
        <v>282</v>
      </c>
      <c r="F16">
        <v>1</v>
      </c>
      <c r="G16">
        <v>1</v>
      </c>
      <c r="H16">
        <v>0.5</v>
      </c>
      <c r="I16">
        <v>0.01</v>
      </c>
      <c r="J16" t="s">
        <v>2126</v>
      </c>
      <c r="M16" t="s">
        <v>3071</v>
      </c>
      <c r="N16" t="str">
        <f>HYPERLINK("http://Vehiclepartimages.com/pmdt/DMT/images/2932103019_Updated.jpg","ImageLink")</f>
        <v>ImageLink</v>
      </c>
    </row>
    <row r="17" spans="1:14" x14ac:dyDescent="0.25">
      <c r="A17" t="s">
        <v>10</v>
      </c>
      <c r="B17" t="s">
        <v>3223</v>
      </c>
      <c r="C17" s="1" t="s">
        <v>289</v>
      </c>
      <c r="D17" t="s">
        <v>290</v>
      </c>
      <c r="E17" t="s">
        <v>291</v>
      </c>
      <c r="F17">
        <v>0.75</v>
      </c>
      <c r="G17">
        <v>0.75</v>
      </c>
      <c r="H17">
        <v>0.5</v>
      </c>
      <c r="I17">
        <v>0.01</v>
      </c>
      <c r="J17" t="s">
        <v>2129</v>
      </c>
      <c r="M17" t="s">
        <v>3062</v>
      </c>
      <c r="N17" t="str">
        <f>HYPERLINK("http://Vehiclepartimages.com/pmdt/DMT/images/2932115013_Updated.jpg","ImageLink")</f>
        <v>ImageLink</v>
      </c>
    </row>
    <row r="18" spans="1:14" x14ac:dyDescent="0.25">
      <c r="A18" t="s">
        <v>10</v>
      </c>
      <c r="B18" t="s">
        <v>3223</v>
      </c>
      <c r="C18" s="1" t="s">
        <v>308</v>
      </c>
      <c r="D18" t="s">
        <v>309</v>
      </c>
      <c r="E18" t="s">
        <v>310</v>
      </c>
      <c r="F18">
        <v>18</v>
      </c>
      <c r="G18">
        <v>5</v>
      </c>
      <c r="H18">
        <v>5</v>
      </c>
      <c r="I18">
        <v>0.68</v>
      </c>
      <c r="J18" t="s">
        <v>2137</v>
      </c>
      <c r="M18" t="s">
        <v>3034</v>
      </c>
      <c r="N18" t="str">
        <f>HYPERLINK("http://Vehiclepartimages.com/pmdt/DMT/images/2932575018_Updated.jpg","ImageLink")</f>
        <v>ImageLink</v>
      </c>
    </row>
    <row r="19" spans="1:14" x14ac:dyDescent="0.25">
      <c r="A19" t="s">
        <v>10</v>
      </c>
      <c r="B19" t="s">
        <v>3223</v>
      </c>
      <c r="C19" s="1" t="s">
        <v>314</v>
      </c>
      <c r="D19" t="s">
        <v>315</v>
      </c>
      <c r="E19" t="s">
        <v>316</v>
      </c>
      <c r="F19">
        <v>18</v>
      </c>
      <c r="G19">
        <v>4</v>
      </c>
      <c r="H19">
        <v>3.13</v>
      </c>
      <c r="I19">
        <v>0.5</v>
      </c>
      <c r="J19" t="s">
        <v>2139</v>
      </c>
      <c r="M19" t="s">
        <v>3035</v>
      </c>
      <c r="N19" t="str">
        <f>HYPERLINK("http://Vehiclepartimages.com/pmdt/DMT/images/2932576016_Updated.jpg","ImageLink")</f>
        <v>ImageLink</v>
      </c>
    </row>
    <row r="20" spans="1:14" x14ac:dyDescent="0.25">
      <c r="A20" t="s">
        <v>10</v>
      </c>
      <c r="B20" t="s">
        <v>3223</v>
      </c>
      <c r="C20" s="1" t="s">
        <v>368</v>
      </c>
      <c r="D20" t="s">
        <v>369</v>
      </c>
      <c r="E20" t="s">
        <v>370</v>
      </c>
      <c r="F20">
        <v>2.75</v>
      </c>
      <c r="G20">
        <v>1.25</v>
      </c>
      <c r="H20">
        <v>0.5</v>
      </c>
      <c r="I20">
        <v>0.02</v>
      </c>
      <c r="J20" t="s">
        <v>2158</v>
      </c>
      <c r="M20" t="s">
        <v>3072</v>
      </c>
      <c r="N20" t="str">
        <f>HYPERLINK("http://Vehiclepartimages.com/pmdt/DMT/images/2932665017_Updated.jpg","ImageLink")</f>
        <v>ImageLink</v>
      </c>
    </row>
    <row r="21" spans="1:14" x14ac:dyDescent="0.25">
      <c r="A21" t="s">
        <v>10</v>
      </c>
      <c r="B21" t="s">
        <v>3223</v>
      </c>
      <c r="C21" s="1" t="s">
        <v>384</v>
      </c>
      <c r="D21" t="s">
        <v>385</v>
      </c>
      <c r="E21" t="s">
        <v>386</v>
      </c>
      <c r="F21">
        <v>12</v>
      </c>
      <c r="G21">
        <v>12</v>
      </c>
      <c r="H21">
        <v>1</v>
      </c>
      <c r="I21">
        <v>0.11</v>
      </c>
      <c r="J21" t="s">
        <v>2162</v>
      </c>
      <c r="M21" t="s">
        <v>3017</v>
      </c>
      <c r="N21" t="str">
        <f>HYPERLINK("http://Vehiclepartimages.com/pmdt/DMT/images/2932749159_Updated.jpg","ImageLink")</f>
        <v>ImageLink</v>
      </c>
    </row>
    <row r="22" spans="1:14" x14ac:dyDescent="0.25">
      <c r="A22" t="s">
        <v>10</v>
      </c>
      <c r="B22" t="s">
        <v>3223</v>
      </c>
      <c r="C22" s="1" t="s">
        <v>387</v>
      </c>
      <c r="D22" t="s">
        <v>388</v>
      </c>
      <c r="E22" t="s">
        <v>389</v>
      </c>
      <c r="F22">
        <v>11</v>
      </c>
      <c r="G22">
        <v>6</v>
      </c>
      <c r="H22">
        <v>3</v>
      </c>
      <c r="I22">
        <v>1</v>
      </c>
      <c r="J22" t="s">
        <v>2163</v>
      </c>
      <c r="K22" t="s">
        <v>3024</v>
      </c>
      <c r="L22" t="s">
        <v>3025</v>
      </c>
      <c r="M22" t="s">
        <v>3026</v>
      </c>
      <c r="N22" t="str">
        <f>HYPERLINK("http://Vehiclepartimages.com/pmdt/DMT/images/photocomingsoon.jpg","ImageLink")</f>
        <v>ImageLink</v>
      </c>
    </row>
    <row r="23" spans="1:14" x14ac:dyDescent="0.25">
      <c r="A23" t="s">
        <v>10</v>
      </c>
      <c r="B23" t="s">
        <v>3223</v>
      </c>
      <c r="C23" s="1" t="s">
        <v>402</v>
      </c>
      <c r="D23" t="s">
        <v>403</v>
      </c>
      <c r="E23" t="s">
        <v>404</v>
      </c>
      <c r="F23">
        <v>8.3800000000000008</v>
      </c>
      <c r="G23">
        <v>1.25</v>
      </c>
      <c r="H23">
        <v>0.63</v>
      </c>
      <c r="I23">
        <v>7.0000000000000007E-2</v>
      </c>
      <c r="J23" t="s">
        <v>2168</v>
      </c>
      <c r="K23" t="s">
        <v>3024</v>
      </c>
      <c r="L23" t="s">
        <v>3025</v>
      </c>
      <c r="M23" t="s">
        <v>3026</v>
      </c>
      <c r="N23" t="str">
        <f>HYPERLINK("http://Vehiclepartimages.com/pmdt/DMT/images/photocomingsoon.jpg","ImageLink")</f>
        <v>ImageLink</v>
      </c>
    </row>
    <row r="24" spans="1:14" x14ac:dyDescent="0.25">
      <c r="A24" t="s">
        <v>10</v>
      </c>
      <c r="B24" t="s">
        <v>3223</v>
      </c>
      <c r="C24" s="1" t="s">
        <v>415</v>
      </c>
      <c r="D24" t="s">
        <v>416</v>
      </c>
      <c r="E24" t="s">
        <v>417</v>
      </c>
      <c r="F24">
        <v>9</v>
      </c>
      <c r="G24">
        <v>1</v>
      </c>
      <c r="H24">
        <v>0.5</v>
      </c>
      <c r="I24">
        <v>0.1</v>
      </c>
      <c r="J24" t="s">
        <v>2173</v>
      </c>
      <c r="K24" t="s">
        <v>3024</v>
      </c>
      <c r="L24" t="s">
        <v>3025</v>
      </c>
      <c r="M24" t="s">
        <v>3026</v>
      </c>
      <c r="N24" t="str">
        <f>HYPERLINK("http://Vehiclepartimages.com/pmdt/DMT/images/photocomingsoon.jpg","ImageLink")</f>
        <v>ImageLink</v>
      </c>
    </row>
    <row r="25" spans="1:14" x14ac:dyDescent="0.25">
      <c r="A25" t="s">
        <v>10</v>
      </c>
      <c r="B25" t="s">
        <v>3223</v>
      </c>
      <c r="C25" s="1" t="s">
        <v>455</v>
      </c>
      <c r="D25" t="s">
        <v>456</v>
      </c>
      <c r="E25" t="s">
        <v>457</v>
      </c>
      <c r="F25">
        <v>15.5</v>
      </c>
      <c r="G25">
        <v>13.5</v>
      </c>
      <c r="H25">
        <v>12.5</v>
      </c>
      <c r="I25">
        <v>12</v>
      </c>
      <c r="J25" t="s">
        <v>2182</v>
      </c>
      <c r="M25" t="s">
        <v>3036</v>
      </c>
      <c r="N25" t="str">
        <f>HYPERLINK("http://Vehiclepartimages.com/pmdt/DMT/images/972%20Model.jpg","ImageLink")</f>
        <v>ImageLink</v>
      </c>
    </row>
    <row r="26" spans="1:14" x14ac:dyDescent="0.25">
      <c r="A26" t="s">
        <v>10</v>
      </c>
      <c r="B26" t="s">
        <v>3223</v>
      </c>
      <c r="C26" s="1" t="s">
        <v>458</v>
      </c>
      <c r="D26" t="s">
        <v>459</v>
      </c>
      <c r="E26" t="s">
        <v>457</v>
      </c>
      <c r="F26">
        <v>16.5</v>
      </c>
      <c r="G26">
        <v>15.5</v>
      </c>
      <c r="H26">
        <v>13.5</v>
      </c>
      <c r="I26">
        <v>12</v>
      </c>
      <c r="J26" t="s">
        <v>2183</v>
      </c>
      <c r="M26" t="s">
        <v>3036</v>
      </c>
      <c r="N26" t="str">
        <f>HYPERLINK("http://Vehiclepartimages.com/pmdt/DMT/images/972%20Model.jpg","ImageLink")</f>
        <v>ImageLink</v>
      </c>
    </row>
    <row r="27" spans="1:14" x14ac:dyDescent="0.25">
      <c r="A27" t="s">
        <v>10</v>
      </c>
      <c r="B27" t="s">
        <v>3223</v>
      </c>
      <c r="C27" s="1" t="s">
        <v>460</v>
      </c>
      <c r="D27" t="s">
        <v>461</v>
      </c>
      <c r="E27" t="s">
        <v>462</v>
      </c>
      <c r="F27">
        <v>16.5</v>
      </c>
      <c r="G27">
        <v>15.5</v>
      </c>
      <c r="H27">
        <v>13.5</v>
      </c>
      <c r="I27">
        <v>14</v>
      </c>
      <c r="J27" t="s">
        <v>2184</v>
      </c>
      <c r="M27" t="s">
        <v>3052</v>
      </c>
      <c r="N27" t="str">
        <f>HYPERLINK("http://Vehiclepartimages.com/pmdt/DMT/images/976%20Model.jpg","ImageLink")</f>
        <v>ImageLink</v>
      </c>
    </row>
    <row r="28" spans="1:14" x14ac:dyDescent="0.25">
      <c r="A28" t="s">
        <v>10</v>
      </c>
      <c r="B28" t="s">
        <v>3223</v>
      </c>
      <c r="C28" s="1" t="s">
        <v>463</v>
      </c>
      <c r="D28" t="s">
        <v>464</v>
      </c>
      <c r="E28" t="s">
        <v>462</v>
      </c>
      <c r="F28">
        <v>16.5</v>
      </c>
      <c r="G28">
        <v>15.5</v>
      </c>
      <c r="H28">
        <v>13.5</v>
      </c>
      <c r="I28">
        <v>14</v>
      </c>
      <c r="J28" t="s">
        <v>2185</v>
      </c>
      <c r="M28" t="s">
        <v>3052</v>
      </c>
      <c r="N28" t="str">
        <f>HYPERLINK("http://Vehiclepartimages.com/pmdt/DMT/images/976%20Model.jpg","ImageLink")</f>
        <v>ImageLink</v>
      </c>
    </row>
    <row r="29" spans="1:14" x14ac:dyDescent="0.25">
      <c r="A29" t="s">
        <v>10</v>
      </c>
      <c r="B29" t="s">
        <v>3223</v>
      </c>
      <c r="C29" s="1" t="s">
        <v>468</v>
      </c>
      <c r="D29" t="s">
        <v>469</v>
      </c>
      <c r="E29" t="s">
        <v>470</v>
      </c>
      <c r="F29">
        <v>9.75</v>
      </c>
      <c r="G29">
        <v>3.5</v>
      </c>
      <c r="H29">
        <v>3.25</v>
      </c>
      <c r="I29">
        <v>1.19</v>
      </c>
      <c r="J29" t="s">
        <v>2188</v>
      </c>
      <c r="K29" t="s">
        <v>3024</v>
      </c>
      <c r="L29" t="s">
        <v>3025</v>
      </c>
      <c r="M29" t="s">
        <v>3026</v>
      </c>
      <c r="N29" t="str">
        <f>HYPERLINK("http://Vehiclepartimages.com/pmdt/DMT/images/photocomingsoon.jpg","ImageLink")</f>
        <v>ImageLink</v>
      </c>
    </row>
    <row r="30" spans="1:14" x14ac:dyDescent="0.25">
      <c r="A30" t="s">
        <v>10</v>
      </c>
      <c r="B30" t="s">
        <v>3223</v>
      </c>
      <c r="C30" s="1" t="s">
        <v>471</v>
      </c>
      <c r="D30" t="s">
        <v>472</v>
      </c>
      <c r="E30" t="s">
        <v>473</v>
      </c>
      <c r="F30">
        <v>9.75</v>
      </c>
      <c r="G30">
        <v>3.5</v>
      </c>
      <c r="H30">
        <v>3.25</v>
      </c>
      <c r="I30">
        <v>1.19</v>
      </c>
      <c r="J30" t="s">
        <v>2189</v>
      </c>
      <c r="M30" t="s">
        <v>3053</v>
      </c>
      <c r="N30" t="str">
        <f>HYPERLINK("http://Vehiclepartimages.com/pmdt/DMT/images/30133.jpg","ImageLink")</f>
        <v>ImageLink</v>
      </c>
    </row>
    <row r="31" spans="1:14" x14ac:dyDescent="0.25">
      <c r="A31" t="s">
        <v>10</v>
      </c>
      <c r="B31" t="s">
        <v>3223</v>
      </c>
      <c r="C31" s="1" t="s">
        <v>474</v>
      </c>
      <c r="D31" t="s">
        <v>475</v>
      </c>
      <c r="E31" t="s">
        <v>476</v>
      </c>
      <c r="F31">
        <v>9.75</v>
      </c>
      <c r="G31">
        <v>3.5</v>
      </c>
      <c r="H31">
        <v>3.25</v>
      </c>
      <c r="I31">
        <v>1.19</v>
      </c>
      <c r="J31" t="s">
        <v>2190</v>
      </c>
      <c r="M31" t="s">
        <v>3018</v>
      </c>
      <c r="N31" t="str">
        <f>HYPERLINK("http://Vehiclepartimages.com/pmdt/DMT/images/30134.jpg","ImageLink")</f>
        <v>ImageLink</v>
      </c>
    </row>
    <row r="32" spans="1:14" x14ac:dyDescent="0.25">
      <c r="A32" t="s">
        <v>10</v>
      </c>
      <c r="B32" t="s">
        <v>3223</v>
      </c>
      <c r="C32" s="1" t="s">
        <v>480</v>
      </c>
      <c r="D32" t="s">
        <v>481</v>
      </c>
      <c r="E32" t="s">
        <v>482</v>
      </c>
      <c r="F32">
        <v>20.25</v>
      </c>
      <c r="G32">
        <v>20</v>
      </c>
      <c r="H32">
        <v>16</v>
      </c>
      <c r="I32">
        <v>10</v>
      </c>
      <c r="J32" t="s">
        <v>2192</v>
      </c>
      <c r="M32" t="s">
        <v>3019</v>
      </c>
      <c r="N32" t="str">
        <f>HYPERLINK("http://Vehiclepartimages.com/pmdt/DMT/images/300%20Series.jpg","ImageLink")</f>
        <v>ImageLink</v>
      </c>
    </row>
    <row r="33" spans="1:14" x14ac:dyDescent="0.25">
      <c r="A33" t="s">
        <v>10</v>
      </c>
      <c r="B33" t="s">
        <v>3223</v>
      </c>
      <c r="C33" s="1" t="s">
        <v>483</v>
      </c>
      <c r="D33" t="s">
        <v>484</v>
      </c>
      <c r="E33" t="s">
        <v>485</v>
      </c>
      <c r="F33">
        <v>20.25</v>
      </c>
      <c r="G33">
        <v>20</v>
      </c>
      <c r="H33">
        <v>16</v>
      </c>
      <c r="I33">
        <v>10</v>
      </c>
      <c r="J33" t="s">
        <v>2193</v>
      </c>
      <c r="M33" t="s">
        <v>3019</v>
      </c>
      <c r="N33" t="str">
        <f>HYPERLINK("http://Vehiclepartimages.com/pmdt/DMT/images/300%20Series.jpg","ImageLink")</f>
        <v>ImageLink</v>
      </c>
    </row>
    <row r="34" spans="1:14" x14ac:dyDescent="0.25">
      <c r="A34" t="s">
        <v>10</v>
      </c>
      <c r="B34" t="s">
        <v>3223</v>
      </c>
      <c r="C34" s="1" t="s">
        <v>486</v>
      </c>
      <c r="D34" t="s">
        <v>487</v>
      </c>
      <c r="E34" t="s">
        <v>488</v>
      </c>
      <c r="F34">
        <v>20.25</v>
      </c>
      <c r="G34">
        <v>20</v>
      </c>
      <c r="H34">
        <v>16</v>
      </c>
      <c r="I34">
        <v>10</v>
      </c>
      <c r="J34" t="s">
        <v>2194</v>
      </c>
      <c r="M34" t="s">
        <v>3054</v>
      </c>
      <c r="N34" t="str">
        <f>HYPERLINK("http://Vehiclepartimages.com/pmdt/DMT/images/300%20Series-Hand%20Sprayer.jpg","ImageLink")</f>
        <v>ImageLink</v>
      </c>
    </row>
    <row r="35" spans="1:14" x14ac:dyDescent="0.25">
      <c r="A35" t="s">
        <v>10</v>
      </c>
      <c r="B35" t="s">
        <v>3223</v>
      </c>
      <c r="C35" s="1" t="s">
        <v>486</v>
      </c>
      <c r="D35" t="s">
        <v>487</v>
      </c>
      <c r="E35" t="s">
        <v>488</v>
      </c>
      <c r="F35">
        <v>20.25</v>
      </c>
      <c r="G35">
        <v>20</v>
      </c>
      <c r="H35">
        <v>16</v>
      </c>
      <c r="I35">
        <v>10</v>
      </c>
      <c r="J35" t="s">
        <v>2194</v>
      </c>
      <c r="M35" t="s">
        <v>3019</v>
      </c>
      <c r="N35" t="str">
        <f>HYPERLINK("http://Vehiclepartimages.com/pmdt/DMT/images/300%20Series.jpg","ImageLink")</f>
        <v>ImageLink</v>
      </c>
    </row>
    <row r="36" spans="1:14" x14ac:dyDescent="0.25">
      <c r="A36" t="s">
        <v>10</v>
      </c>
      <c r="B36" t="s">
        <v>3223</v>
      </c>
      <c r="C36" s="1" t="s">
        <v>489</v>
      </c>
      <c r="D36" t="s">
        <v>490</v>
      </c>
      <c r="E36" t="s">
        <v>491</v>
      </c>
      <c r="F36">
        <v>20.25</v>
      </c>
      <c r="G36">
        <v>20</v>
      </c>
      <c r="H36">
        <v>16</v>
      </c>
      <c r="I36">
        <v>10</v>
      </c>
      <c r="J36" t="s">
        <v>2195</v>
      </c>
      <c r="M36" t="s">
        <v>3054</v>
      </c>
      <c r="N36" t="str">
        <f>HYPERLINK("http://Vehiclepartimages.com/pmdt/DMT/images/300%20Series-Hand%20Sprayer.jpg","ImageLink")</f>
        <v>ImageLink</v>
      </c>
    </row>
    <row r="37" spans="1:14" x14ac:dyDescent="0.25">
      <c r="A37" t="s">
        <v>10</v>
      </c>
      <c r="B37" t="s">
        <v>3223</v>
      </c>
      <c r="C37" s="1" t="s">
        <v>489</v>
      </c>
      <c r="D37" t="s">
        <v>490</v>
      </c>
      <c r="E37" t="s">
        <v>491</v>
      </c>
      <c r="F37">
        <v>20.25</v>
      </c>
      <c r="G37">
        <v>20</v>
      </c>
      <c r="H37">
        <v>16</v>
      </c>
      <c r="I37">
        <v>10</v>
      </c>
      <c r="J37" t="s">
        <v>2195</v>
      </c>
      <c r="M37" t="s">
        <v>3019</v>
      </c>
      <c r="N37" t="str">
        <f>HYPERLINK("http://Vehiclepartimages.com/pmdt/DMT/images/300%20Series.jpg","ImageLink")</f>
        <v>ImageLink</v>
      </c>
    </row>
    <row r="38" spans="1:14" x14ac:dyDescent="0.25">
      <c r="A38" t="s">
        <v>10</v>
      </c>
      <c r="B38" t="s">
        <v>3223</v>
      </c>
      <c r="C38" s="1" t="s">
        <v>492</v>
      </c>
      <c r="D38" t="s">
        <v>493</v>
      </c>
      <c r="E38" t="s">
        <v>494</v>
      </c>
      <c r="F38">
        <v>20.25</v>
      </c>
      <c r="G38">
        <v>20</v>
      </c>
      <c r="H38">
        <v>16</v>
      </c>
      <c r="I38">
        <v>8.5</v>
      </c>
      <c r="J38" t="s">
        <v>2196</v>
      </c>
      <c r="M38" t="s">
        <v>3019</v>
      </c>
      <c r="N38" t="str">
        <f>HYPERLINK("http://Vehiclepartimages.com/pmdt/DMT/images/300%20Series.jpg","ImageLink")</f>
        <v>ImageLink</v>
      </c>
    </row>
    <row r="39" spans="1:14" x14ac:dyDescent="0.25">
      <c r="A39" t="s">
        <v>10</v>
      </c>
      <c r="B39" t="s">
        <v>3223</v>
      </c>
      <c r="C39" s="1" t="s">
        <v>495</v>
      </c>
      <c r="D39" t="s">
        <v>496</v>
      </c>
      <c r="E39" t="s">
        <v>497</v>
      </c>
      <c r="F39">
        <v>20.25</v>
      </c>
      <c r="G39">
        <v>20</v>
      </c>
      <c r="H39">
        <v>16</v>
      </c>
      <c r="I39">
        <v>8.5</v>
      </c>
      <c r="J39" t="s">
        <v>2197</v>
      </c>
      <c r="M39" t="s">
        <v>3019</v>
      </c>
      <c r="N39" t="str">
        <f>HYPERLINK("http://Vehiclepartimages.com/pmdt/DMT/images/300%20Series.jpg","ImageLink")</f>
        <v>ImageLink</v>
      </c>
    </row>
    <row r="40" spans="1:14" x14ac:dyDescent="0.25">
      <c r="A40" t="s">
        <v>10</v>
      </c>
      <c r="B40" t="s">
        <v>3223</v>
      </c>
      <c r="C40" s="1" t="s">
        <v>498</v>
      </c>
      <c r="D40" t="s">
        <v>499</v>
      </c>
      <c r="E40" t="s">
        <v>500</v>
      </c>
      <c r="F40">
        <v>28</v>
      </c>
      <c r="G40">
        <v>24</v>
      </c>
      <c r="H40">
        <v>19</v>
      </c>
      <c r="I40">
        <v>33</v>
      </c>
      <c r="J40" t="s">
        <v>2198</v>
      </c>
      <c r="M40" t="s">
        <v>3037</v>
      </c>
      <c r="N40" t="str">
        <f>HYPERLINK("http://Vehiclepartimages.com/pmdt/DMT/images/302310081.jpg","ImageLink")</f>
        <v>ImageLink</v>
      </c>
    </row>
    <row r="41" spans="1:14" x14ac:dyDescent="0.25">
      <c r="A41" t="s">
        <v>10</v>
      </c>
      <c r="B41" t="s">
        <v>3223</v>
      </c>
      <c r="C41" s="1" t="s">
        <v>498</v>
      </c>
      <c r="D41" t="s">
        <v>499</v>
      </c>
      <c r="E41" t="s">
        <v>500</v>
      </c>
      <c r="F41">
        <v>28</v>
      </c>
      <c r="G41">
        <v>24</v>
      </c>
      <c r="H41">
        <v>19</v>
      </c>
      <c r="I41">
        <v>33</v>
      </c>
      <c r="J41" t="s">
        <v>2198</v>
      </c>
      <c r="M41" t="s">
        <v>3063</v>
      </c>
      <c r="N41" t="str">
        <f>HYPERLINK("http://Vehiclepartimages.com/pmdt/DMT/images/302310081_1.jpg","ImageLink")</f>
        <v>ImageLink</v>
      </c>
    </row>
    <row r="42" spans="1:14" x14ac:dyDescent="0.25">
      <c r="A42" t="s">
        <v>10</v>
      </c>
      <c r="B42" t="s">
        <v>3223</v>
      </c>
      <c r="C42" s="1" t="s">
        <v>501</v>
      </c>
      <c r="D42" t="s">
        <v>502</v>
      </c>
      <c r="E42" t="s">
        <v>500</v>
      </c>
      <c r="F42">
        <v>28</v>
      </c>
      <c r="G42">
        <v>24</v>
      </c>
      <c r="H42">
        <v>19</v>
      </c>
      <c r="I42">
        <v>33</v>
      </c>
      <c r="J42" t="s">
        <v>2199</v>
      </c>
      <c r="M42" t="s">
        <v>3064</v>
      </c>
      <c r="N42" t="str">
        <f>HYPERLINK("http://Vehiclepartimages.com/pmdt/DMT/images/302310083.jpg","ImageLink")</f>
        <v>ImageLink</v>
      </c>
    </row>
    <row r="43" spans="1:14" x14ac:dyDescent="0.25">
      <c r="A43" t="s">
        <v>10</v>
      </c>
      <c r="B43" t="s">
        <v>3223</v>
      </c>
      <c r="C43" s="1" t="s">
        <v>503</v>
      </c>
      <c r="D43" t="s">
        <v>499</v>
      </c>
      <c r="E43" t="s">
        <v>504</v>
      </c>
      <c r="F43">
        <v>28</v>
      </c>
      <c r="G43">
        <v>24</v>
      </c>
      <c r="H43">
        <v>19</v>
      </c>
      <c r="I43">
        <v>33</v>
      </c>
      <c r="J43" t="s">
        <v>2200</v>
      </c>
      <c r="M43" t="s">
        <v>3037</v>
      </c>
      <c r="N43" t="str">
        <f>HYPERLINK("http://Vehiclepartimages.com/pmdt/DMT/images/302310081.jpg","ImageLink")</f>
        <v>ImageLink</v>
      </c>
    </row>
    <row r="44" spans="1:14" x14ac:dyDescent="0.25">
      <c r="A44" t="s">
        <v>10</v>
      </c>
      <c r="B44" t="s">
        <v>3223</v>
      </c>
      <c r="C44" s="1" t="s">
        <v>503</v>
      </c>
      <c r="D44" t="s">
        <v>499</v>
      </c>
      <c r="E44" t="s">
        <v>504</v>
      </c>
      <c r="F44">
        <v>28</v>
      </c>
      <c r="G44">
        <v>24</v>
      </c>
      <c r="H44">
        <v>19</v>
      </c>
      <c r="I44">
        <v>33</v>
      </c>
      <c r="J44" t="s">
        <v>2200</v>
      </c>
      <c r="M44" t="s">
        <v>3063</v>
      </c>
      <c r="N44" t="str">
        <f>HYPERLINK("http://Vehiclepartimages.com/pmdt/DMT/images/302310081_1.jpg","ImageLink")</f>
        <v>ImageLink</v>
      </c>
    </row>
    <row r="45" spans="1:14" x14ac:dyDescent="0.25">
      <c r="A45" t="s">
        <v>10</v>
      </c>
      <c r="B45" t="s">
        <v>3223</v>
      </c>
      <c r="C45" s="1" t="s">
        <v>505</v>
      </c>
      <c r="D45" t="s">
        <v>502</v>
      </c>
      <c r="E45" t="s">
        <v>504</v>
      </c>
      <c r="F45">
        <v>28</v>
      </c>
      <c r="G45">
        <v>24</v>
      </c>
      <c r="H45">
        <v>19</v>
      </c>
      <c r="I45">
        <v>33</v>
      </c>
      <c r="J45" t="s">
        <v>2201</v>
      </c>
      <c r="M45" t="s">
        <v>3064</v>
      </c>
      <c r="N45" t="str">
        <f>HYPERLINK("http://Vehiclepartimages.com/pmdt/DMT/images/302310083.jpg","ImageLink")</f>
        <v>ImageLink</v>
      </c>
    </row>
    <row r="46" spans="1:14" x14ac:dyDescent="0.25">
      <c r="A46" t="s">
        <v>10</v>
      </c>
      <c r="B46" t="s">
        <v>3223</v>
      </c>
      <c r="C46" s="1" t="s">
        <v>506</v>
      </c>
      <c r="D46" t="s">
        <v>507</v>
      </c>
      <c r="E46" t="s">
        <v>508</v>
      </c>
      <c r="F46">
        <v>28</v>
      </c>
      <c r="G46">
        <v>24</v>
      </c>
      <c r="H46">
        <v>19</v>
      </c>
      <c r="I46">
        <v>34.5</v>
      </c>
      <c r="J46" t="s">
        <v>2202</v>
      </c>
      <c r="M46" t="s">
        <v>3055</v>
      </c>
      <c r="N46" t="str">
        <f>HYPERLINK("http://Vehiclepartimages.com/pmdt/DMT/images/302311681.jpg","ImageLink")</f>
        <v>ImageLink</v>
      </c>
    </row>
    <row r="47" spans="1:14" x14ac:dyDescent="0.25">
      <c r="A47" t="s">
        <v>10</v>
      </c>
      <c r="B47" t="s">
        <v>3223</v>
      </c>
      <c r="C47" s="1" t="s">
        <v>509</v>
      </c>
      <c r="D47" t="s">
        <v>510</v>
      </c>
      <c r="E47" t="s">
        <v>511</v>
      </c>
      <c r="F47">
        <v>28</v>
      </c>
      <c r="G47">
        <v>24</v>
      </c>
      <c r="H47">
        <v>19</v>
      </c>
      <c r="I47">
        <v>34.5</v>
      </c>
      <c r="J47" t="s">
        <v>2203</v>
      </c>
      <c r="M47" t="s">
        <v>3038</v>
      </c>
      <c r="N47" t="str">
        <f>HYPERLINK("http://Vehiclepartimages.com/pmdt/DMT/images/302311683.jpg","ImageLink")</f>
        <v>ImageLink</v>
      </c>
    </row>
    <row r="48" spans="1:14" x14ac:dyDescent="0.25">
      <c r="A48" t="s">
        <v>10</v>
      </c>
      <c r="B48" t="s">
        <v>3223</v>
      </c>
      <c r="C48" s="1" t="s">
        <v>512</v>
      </c>
      <c r="D48" t="s">
        <v>513</v>
      </c>
      <c r="E48" t="s">
        <v>511</v>
      </c>
      <c r="F48">
        <v>28</v>
      </c>
      <c r="G48">
        <v>24</v>
      </c>
      <c r="H48">
        <v>19</v>
      </c>
      <c r="I48">
        <v>34.5</v>
      </c>
      <c r="J48" t="s">
        <v>2204</v>
      </c>
      <c r="M48" t="s">
        <v>3039</v>
      </c>
      <c r="N48" t="str">
        <f>HYPERLINK("http://Vehiclepartimages.com/pmdt/DMT/images/302311781.jpg","ImageLink")</f>
        <v>ImageLink</v>
      </c>
    </row>
    <row r="49" spans="1:14" x14ac:dyDescent="0.25">
      <c r="A49" t="s">
        <v>10</v>
      </c>
      <c r="B49" t="s">
        <v>3223</v>
      </c>
      <c r="C49" s="1" t="s">
        <v>514</v>
      </c>
      <c r="D49" t="s">
        <v>515</v>
      </c>
      <c r="E49">
        <v>0</v>
      </c>
      <c r="F49">
        <v>28</v>
      </c>
      <c r="G49">
        <v>24</v>
      </c>
      <c r="H49">
        <v>19</v>
      </c>
      <c r="I49">
        <v>34.5</v>
      </c>
      <c r="J49" t="s">
        <v>2205</v>
      </c>
      <c r="M49" t="s">
        <v>3073</v>
      </c>
      <c r="N49" t="str">
        <f>HYPERLINK("http://Vehiclepartimages.com/pmdt/DMT/images/302311783.jpg","ImageLink")</f>
        <v>ImageLink</v>
      </c>
    </row>
    <row r="50" spans="1:14" x14ac:dyDescent="0.25">
      <c r="A50" t="s">
        <v>10</v>
      </c>
      <c r="B50" t="s">
        <v>3223</v>
      </c>
      <c r="C50" s="1" t="s">
        <v>516</v>
      </c>
      <c r="D50" t="s">
        <v>517</v>
      </c>
      <c r="E50" t="s">
        <v>518</v>
      </c>
      <c r="F50">
        <v>28</v>
      </c>
      <c r="G50">
        <v>24</v>
      </c>
      <c r="H50">
        <v>19</v>
      </c>
      <c r="I50">
        <v>45.5</v>
      </c>
      <c r="J50" t="s">
        <v>2206</v>
      </c>
      <c r="M50" t="s">
        <v>3020</v>
      </c>
      <c r="N50" t="str">
        <f>HYPERLINK("http://Vehiclepartimages.com/pmdt/DMT/images/320%20Series.jpg","ImageLink")</f>
        <v>ImageLink</v>
      </c>
    </row>
    <row r="51" spans="1:14" x14ac:dyDescent="0.25">
      <c r="A51" t="s">
        <v>10</v>
      </c>
      <c r="B51" t="s">
        <v>3223</v>
      </c>
      <c r="C51" s="1" t="s">
        <v>519</v>
      </c>
      <c r="D51" t="s">
        <v>520</v>
      </c>
      <c r="E51" t="s">
        <v>518</v>
      </c>
      <c r="F51">
        <v>28</v>
      </c>
      <c r="G51">
        <v>24</v>
      </c>
      <c r="H51">
        <v>19</v>
      </c>
      <c r="I51">
        <v>45.5</v>
      </c>
      <c r="J51" t="s">
        <v>2207</v>
      </c>
      <c r="M51" t="s">
        <v>3020</v>
      </c>
      <c r="N51" t="str">
        <f>HYPERLINK("http://Vehiclepartimages.com/pmdt/DMT/images/320%20Series.jpg","ImageLink")</f>
        <v>ImageLink</v>
      </c>
    </row>
    <row r="52" spans="1:14" x14ac:dyDescent="0.25">
      <c r="A52" t="s">
        <v>10</v>
      </c>
      <c r="B52" t="s">
        <v>3223</v>
      </c>
      <c r="C52" s="1" t="s">
        <v>521</v>
      </c>
      <c r="D52" t="s">
        <v>522</v>
      </c>
      <c r="E52" t="s">
        <v>523</v>
      </c>
      <c r="F52">
        <v>28</v>
      </c>
      <c r="G52">
        <v>24</v>
      </c>
      <c r="H52">
        <v>19</v>
      </c>
      <c r="I52">
        <v>45.5</v>
      </c>
      <c r="J52" t="s">
        <v>2208</v>
      </c>
      <c r="M52" t="s">
        <v>3021</v>
      </c>
      <c r="N52" t="str">
        <f>HYPERLINK("http://Vehiclepartimages.com/pmdt/DMT/images/320%20Series-Hand%20Sprayer.jpg","ImageLink")</f>
        <v>ImageLink</v>
      </c>
    </row>
    <row r="53" spans="1:14" x14ac:dyDescent="0.25">
      <c r="A53" t="s">
        <v>10</v>
      </c>
      <c r="B53" t="s">
        <v>3223</v>
      </c>
      <c r="C53" s="1" t="s">
        <v>521</v>
      </c>
      <c r="D53" t="s">
        <v>522</v>
      </c>
      <c r="E53" t="s">
        <v>523</v>
      </c>
      <c r="F53">
        <v>28</v>
      </c>
      <c r="G53">
        <v>24</v>
      </c>
      <c r="H53">
        <v>19</v>
      </c>
      <c r="I53">
        <v>45.5</v>
      </c>
      <c r="J53" t="s">
        <v>2208</v>
      </c>
      <c r="M53" t="s">
        <v>3020</v>
      </c>
      <c r="N53" t="str">
        <f>HYPERLINK("http://Vehiclepartimages.com/pmdt/DMT/images/320%20Series.jpg","ImageLink")</f>
        <v>ImageLink</v>
      </c>
    </row>
    <row r="54" spans="1:14" x14ac:dyDescent="0.25">
      <c r="A54" t="s">
        <v>10</v>
      </c>
      <c r="B54" t="s">
        <v>3223</v>
      </c>
      <c r="C54" s="1" t="s">
        <v>524</v>
      </c>
      <c r="D54" t="s">
        <v>525</v>
      </c>
      <c r="E54" t="s">
        <v>523</v>
      </c>
      <c r="F54">
        <v>28</v>
      </c>
      <c r="G54">
        <v>24</v>
      </c>
      <c r="H54">
        <v>19</v>
      </c>
      <c r="I54">
        <v>45.5</v>
      </c>
      <c r="J54" t="s">
        <v>2209</v>
      </c>
      <c r="M54" t="s">
        <v>3021</v>
      </c>
      <c r="N54" t="str">
        <f>HYPERLINK("http://Vehiclepartimages.com/pmdt/DMT/images/320%20Series-Hand%20Sprayer.jpg","ImageLink")</f>
        <v>ImageLink</v>
      </c>
    </row>
    <row r="55" spans="1:14" x14ac:dyDescent="0.25">
      <c r="A55" t="s">
        <v>10</v>
      </c>
      <c r="B55" t="s">
        <v>3223</v>
      </c>
      <c r="C55" s="1" t="s">
        <v>524</v>
      </c>
      <c r="D55" t="s">
        <v>525</v>
      </c>
      <c r="E55" t="s">
        <v>523</v>
      </c>
      <c r="F55">
        <v>28</v>
      </c>
      <c r="G55">
        <v>24</v>
      </c>
      <c r="H55">
        <v>19</v>
      </c>
      <c r="I55">
        <v>45.5</v>
      </c>
      <c r="J55" t="s">
        <v>2209</v>
      </c>
      <c r="M55" t="s">
        <v>3020</v>
      </c>
      <c r="N55" t="str">
        <f>HYPERLINK("http://Vehiclepartimages.com/pmdt/DMT/images/320%20Series.jpg","ImageLink")</f>
        <v>ImageLink</v>
      </c>
    </row>
    <row r="56" spans="1:14" x14ac:dyDescent="0.25">
      <c r="A56" t="s">
        <v>10</v>
      </c>
      <c r="B56" t="s">
        <v>3223</v>
      </c>
      <c r="C56" s="1" t="s">
        <v>526</v>
      </c>
      <c r="D56" t="s">
        <v>527</v>
      </c>
      <c r="E56" t="s">
        <v>528</v>
      </c>
      <c r="F56">
        <v>28</v>
      </c>
      <c r="G56">
        <v>24</v>
      </c>
      <c r="H56">
        <v>19</v>
      </c>
      <c r="I56">
        <v>46</v>
      </c>
      <c r="J56" t="s">
        <v>2210</v>
      </c>
      <c r="M56" t="s">
        <v>3020</v>
      </c>
      <c r="N56" t="str">
        <f>HYPERLINK("http://Vehiclepartimages.com/pmdt/DMT/images/320%20Series.jpg","ImageLink")</f>
        <v>ImageLink</v>
      </c>
    </row>
    <row r="57" spans="1:14" x14ac:dyDescent="0.25">
      <c r="A57" t="s">
        <v>10</v>
      </c>
      <c r="B57" t="s">
        <v>3223</v>
      </c>
      <c r="C57" s="1" t="s">
        <v>529</v>
      </c>
      <c r="D57" t="s">
        <v>530</v>
      </c>
      <c r="E57" t="s">
        <v>528</v>
      </c>
      <c r="F57">
        <v>28</v>
      </c>
      <c r="G57">
        <v>24</v>
      </c>
      <c r="H57">
        <v>19</v>
      </c>
      <c r="I57">
        <v>46</v>
      </c>
      <c r="J57" t="s">
        <v>2211</v>
      </c>
      <c r="M57" t="s">
        <v>3020</v>
      </c>
      <c r="N57" t="str">
        <f>HYPERLINK("http://Vehiclepartimages.com/pmdt/DMT/images/320%20Series.jpg","ImageLink")</f>
        <v>ImageLink</v>
      </c>
    </row>
    <row r="58" spans="1:14" x14ac:dyDescent="0.25">
      <c r="A58" t="s">
        <v>10</v>
      </c>
      <c r="B58" t="s">
        <v>3223</v>
      </c>
      <c r="C58" s="1" t="s">
        <v>531</v>
      </c>
      <c r="D58" t="s">
        <v>532</v>
      </c>
      <c r="E58" t="s">
        <v>528</v>
      </c>
      <c r="F58">
        <v>28</v>
      </c>
      <c r="G58">
        <v>24</v>
      </c>
      <c r="H58">
        <v>19</v>
      </c>
      <c r="I58">
        <v>46</v>
      </c>
      <c r="J58" t="s">
        <v>2212</v>
      </c>
      <c r="M58" t="s">
        <v>3020</v>
      </c>
      <c r="N58" t="str">
        <f>HYPERLINK("http://Vehiclepartimages.com/pmdt/DMT/images/320%20Series.jpg","ImageLink")</f>
        <v>ImageLink</v>
      </c>
    </row>
    <row r="59" spans="1:14" x14ac:dyDescent="0.25">
      <c r="A59" t="s">
        <v>10</v>
      </c>
      <c r="B59" t="s">
        <v>3223</v>
      </c>
      <c r="C59" s="1" t="s">
        <v>533</v>
      </c>
      <c r="D59" t="s">
        <v>534</v>
      </c>
      <c r="E59" t="s">
        <v>528</v>
      </c>
      <c r="F59">
        <v>28</v>
      </c>
      <c r="G59">
        <v>24</v>
      </c>
      <c r="H59">
        <v>19</v>
      </c>
      <c r="I59">
        <v>46</v>
      </c>
      <c r="J59" t="s">
        <v>2213</v>
      </c>
      <c r="M59" t="s">
        <v>3020</v>
      </c>
      <c r="N59" t="str">
        <f>HYPERLINK("http://Vehiclepartimages.com/pmdt/DMT/images/320%20Series.jpg","ImageLink")</f>
        <v>ImageLink</v>
      </c>
    </row>
    <row r="60" spans="1:14" x14ac:dyDescent="0.25">
      <c r="A60" t="s">
        <v>10</v>
      </c>
      <c r="B60" t="s">
        <v>3223</v>
      </c>
      <c r="C60" s="1" t="s">
        <v>535</v>
      </c>
      <c r="D60" t="s">
        <v>536</v>
      </c>
      <c r="E60" t="s">
        <v>537</v>
      </c>
      <c r="F60">
        <v>28</v>
      </c>
      <c r="G60">
        <v>24</v>
      </c>
      <c r="H60">
        <v>19</v>
      </c>
      <c r="I60">
        <v>54</v>
      </c>
      <c r="J60" t="s">
        <v>2214</v>
      </c>
      <c r="M60" t="s">
        <v>3040</v>
      </c>
      <c r="N60" t="str">
        <f>HYPERLINK("http://Vehiclepartimages.com/pmdt/DMT/images/Traveler%20R%20510%20Plus.jpg","ImageLink")</f>
        <v>ImageLink</v>
      </c>
    </row>
    <row r="61" spans="1:14" x14ac:dyDescent="0.25">
      <c r="A61" t="s">
        <v>10</v>
      </c>
      <c r="B61" t="s">
        <v>3223</v>
      </c>
      <c r="C61" s="1" t="s">
        <v>538</v>
      </c>
      <c r="D61" t="s">
        <v>539</v>
      </c>
      <c r="E61" t="s">
        <v>537</v>
      </c>
      <c r="F61">
        <v>28</v>
      </c>
      <c r="G61">
        <v>24</v>
      </c>
      <c r="H61">
        <v>19</v>
      </c>
      <c r="I61">
        <v>54</v>
      </c>
      <c r="J61" t="s">
        <v>2215</v>
      </c>
      <c r="M61" t="s">
        <v>3040</v>
      </c>
      <c r="N61" t="str">
        <f>HYPERLINK("http://Vehiclepartimages.com/pmdt/DMT/images/Traveler%20R%20510%20Plus.jpg","ImageLink")</f>
        <v>ImageLink</v>
      </c>
    </row>
    <row r="62" spans="1:14" x14ac:dyDescent="0.25">
      <c r="A62" t="s">
        <v>10</v>
      </c>
      <c r="B62" t="s">
        <v>3223</v>
      </c>
      <c r="C62" s="1" t="s">
        <v>540</v>
      </c>
      <c r="D62" t="s">
        <v>541</v>
      </c>
      <c r="E62" t="s">
        <v>542</v>
      </c>
      <c r="F62">
        <v>3.5</v>
      </c>
      <c r="G62">
        <v>3.5</v>
      </c>
      <c r="H62">
        <v>1.03</v>
      </c>
      <c r="I62">
        <v>2</v>
      </c>
      <c r="J62" t="s">
        <v>2216</v>
      </c>
      <c r="M62" t="s">
        <v>3041</v>
      </c>
      <c r="N62" t="str">
        <f>HYPERLINK("http://Vehiclepartimages.com/pmdt/DMT/images/30268.jpg","ImageLink")</f>
        <v>ImageLink</v>
      </c>
    </row>
    <row r="63" spans="1:14" x14ac:dyDescent="0.25">
      <c r="A63" t="s">
        <v>10</v>
      </c>
      <c r="B63" t="s">
        <v>3223</v>
      </c>
      <c r="C63" s="1" t="s">
        <v>552</v>
      </c>
      <c r="D63" t="s">
        <v>553</v>
      </c>
      <c r="E63" t="s">
        <v>554</v>
      </c>
      <c r="F63">
        <v>30</v>
      </c>
      <c r="G63">
        <v>30</v>
      </c>
      <c r="H63">
        <v>4</v>
      </c>
      <c r="I63">
        <v>13</v>
      </c>
      <c r="J63" t="s">
        <v>2220</v>
      </c>
      <c r="M63" t="s">
        <v>3022</v>
      </c>
      <c r="N63" t="str">
        <f>HYPERLINK("http://Vehiclepartimages.com/pmdt/DMT/images/MaxFlex%20Hose.jpg","ImageLink")</f>
        <v>ImageLink</v>
      </c>
    </row>
    <row r="64" spans="1:14" x14ac:dyDescent="0.25">
      <c r="A64" t="s">
        <v>10</v>
      </c>
      <c r="B64" t="s">
        <v>3223</v>
      </c>
      <c r="C64" s="1" t="s">
        <v>555</v>
      </c>
      <c r="D64" t="s">
        <v>553</v>
      </c>
      <c r="E64" t="s">
        <v>556</v>
      </c>
      <c r="F64">
        <v>21</v>
      </c>
      <c r="G64">
        <v>9</v>
      </c>
      <c r="H64">
        <v>6</v>
      </c>
      <c r="I64">
        <v>7</v>
      </c>
      <c r="J64" t="s">
        <v>2221</v>
      </c>
      <c r="M64" t="s">
        <v>3022</v>
      </c>
      <c r="N64" t="str">
        <f>HYPERLINK("http://Vehiclepartimages.com/pmdt/DMT/images/MaxFlex%20Hose.jpg","ImageLink")</f>
        <v>ImageLink</v>
      </c>
    </row>
    <row r="65" spans="1:14" x14ac:dyDescent="0.25">
      <c r="A65" t="s">
        <v>10</v>
      </c>
      <c r="B65" t="s">
        <v>3223</v>
      </c>
      <c r="C65" s="1" t="s">
        <v>557</v>
      </c>
      <c r="D65" t="s">
        <v>553</v>
      </c>
      <c r="E65" t="s">
        <v>558</v>
      </c>
      <c r="F65">
        <v>20</v>
      </c>
      <c r="G65">
        <v>20</v>
      </c>
      <c r="H65">
        <v>6</v>
      </c>
      <c r="I65">
        <v>14</v>
      </c>
      <c r="J65" t="s">
        <v>2222</v>
      </c>
      <c r="M65" t="s">
        <v>3022</v>
      </c>
      <c r="N65" t="str">
        <f>HYPERLINK("http://Vehiclepartimages.com/pmdt/DMT/images/MaxFlex%20Hose.jpg","ImageLink")</f>
        <v>ImageLink</v>
      </c>
    </row>
    <row r="66" spans="1:14" x14ac:dyDescent="0.25">
      <c r="A66" t="s">
        <v>10</v>
      </c>
      <c r="B66" t="s">
        <v>3223</v>
      </c>
      <c r="C66" s="1" t="s">
        <v>580</v>
      </c>
      <c r="D66" t="s">
        <v>581</v>
      </c>
      <c r="E66" t="s">
        <v>582</v>
      </c>
      <c r="F66">
        <v>11.5</v>
      </c>
      <c r="G66">
        <v>7.5</v>
      </c>
      <c r="H66">
        <v>2</v>
      </c>
      <c r="I66">
        <v>0.28000000000000003</v>
      </c>
      <c r="J66" t="s">
        <v>2232</v>
      </c>
      <c r="M66" t="s">
        <v>3074</v>
      </c>
      <c r="N66" t="str">
        <f>HYPERLINK("http://Vehiclepartimages.com/pmdt/DMT/images/31012.jpg","ImageLink")</f>
        <v>ImageLink</v>
      </c>
    </row>
    <row r="67" spans="1:14" x14ac:dyDescent="0.25">
      <c r="A67" t="s">
        <v>10</v>
      </c>
      <c r="B67" t="s">
        <v>3223</v>
      </c>
      <c r="C67" s="1" t="s">
        <v>583</v>
      </c>
      <c r="D67" t="s">
        <v>584</v>
      </c>
      <c r="E67" t="s">
        <v>585</v>
      </c>
      <c r="F67">
        <v>11.5</v>
      </c>
      <c r="G67">
        <v>7.5</v>
      </c>
      <c r="H67">
        <v>2</v>
      </c>
      <c r="I67">
        <v>0.28000000000000003</v>
      </c>
      <c r="J67" t="s">
        <v>2233</v>
      </c>
      <c r="M67" t="s">
        <v>3042</v>
      </c>
      <c r="N67" t="str">
        <f>HYPERLINK("http://Vehiclepartimages.com/pmdt/DMT/images/31014.jpg","ImageLink")</f>
        <v>ImageLink</v>
      </c>
    </row>
    <row r="68" spans="1:14" x14ac:dyDescent="0.25">
      <c r="A68" t="s">
        <v>10</v>
      </c>
      <c r="B68" t="s">
        <v>3223</v>
      </c>
      <c r="C68" s="1" t="s">
        <v>639</v>
      </c>
      <c r="D68" t="s">
        <v>640</v>
      </c>
      <c r="E68" t="s">
        <v>641</v>
      </c>
      <c r="F68">
        <v>16.5</v>
      </c>
      <c r="G68">
        <v>15.5</v>
      </c>
      <c r="H68">
        <v>14.5</v>
      </c>
      <c r="I68">
        <v>14</v>
      </c>
      <c r="J68" t="s">
        <v>2278</v>
      </c>
      <c r="M68" t="s">
        <v>3065</v>
      </c>
      <c r="N68" t="str">
        <f>HYPERLINK("http://Vehiclepartimages.com/pmdt/DMT/images/966%20Model.jpg","ImageLink")</f>
        <v>ImageLink</v>
      </c>
    </row>
    <row r="69" spans="1:14" x14ac:dyDescent="0.25">
      <c r="A69" t="s">
        <v>10</v>
      </c>
      <c r="B69" t="s">
        <v>3223</v>
      </c>
      <c r="C69" s="1" t="s">
        <v>642</v>
      </c>
      <c r="D69" t="s">
        <v>643</v>
      </c>
      <c r="E69" t="s">
        <v>644</v>
      </c>
      <c r="F69">
        <v>16.5</v>
      </c>
      <c r="G69">
        <v>15.5</v>
      </c>
      <c r="H69">
        <v>14.5</v>
      </c>
      <c r="I69">
        <v>14</v>
      </c>
      <c r="J69" t="s">
        <v>2279</v>
      </c>
      <c r="M69" t="s">
        <v>3065</v>
      </c>
      <c r="N69" t="str">
        <f>HYPERLINK("http://Vehiclepartimages.com/pmdt/DMT/images/966%20Model.jpg","ImageLink")</f>
        <v>ImageLink</v>
      </c>
    </row>
    <row r="70" spans="1:14" x14ac:dyDescent="0.25">
      <c r="A70" t="s">
        <v>10</v>
      </c>
      <c r="B70" t="s">
        <v>3223</v>
      </c>
      <c r="C70" s="1" t="s">
        <v>645</v>
      </c>
      <c r="D70" t="s">
        <v>646</v>
      </c>
      <c r="E70" t="s">
        <v>647</v>
      </c>
      <c r="F70">
        <v>11.5</v>
      </c>
      <c r="G70">
        <v>7.5</v>
      </c>
      <c r="H70">
        <v>2</v>
      </c>
      <c r="I70">
        <v>0.28000000000000003</v>
      </c>
      <c r="J70" t="s">
        <v>2280</v>
      </c>
      <c r="M70" t="s">
        <v>3075</v>
      </c>
      <c r="N70" t="str">
        <f>HYPERLINK("http://Vehiclepartimages.com/pmdt/DMT/images/31128.jpg","ImageLink")</f>
        <v>ImageLink</v>
      </c>
    </row>
    <row r="71" spans="1:14" x14ac:dyDescent="0.25">
      <c r="A71" t="s">
        <v>10</v>
      </c>
      <c r="B71" t="s">
        <v>3223</v>
      </c>
      <c r="C71" s="1" t="s">
        <v>659</v>
      </c>
      <c r="D71" t="s">
        <v>660</v>
      </c>
      <c r="E71" t="s">
        <v>635</v>
      </c>
      <c r="F71">
        <v>4.75</v>
      </c>
      <c r="G71">
        <v>4.75</v>
      </c>
      <c r="H71">
        <v>0.13</v>
      </c>
      <c r="I71">
        <v>0.5</v>
      </c>
      <c r="J71" t="s">
        <v>2286</v>
      </c>
      <c r="M71" t="s">
        <v>3066</v>
      </c>
      <c r="N71" t="str">
        <f>HYPERLINK("http://Vehiclepartimages.com/pmdt/DMT/images/31474.jpg","ImageLink")</f>
        <v>ImageLink</v>
      </c>
    </row>
    <row r="72" spans="1:14" x14ac:dyDescent="0.25">
      <c r="A72" t="s">
        <v>10</v>
      </c>
      <c r="B72" t="s">
        <v>3223</v>
      </c>
      <c r="C72" s="1" t="s">
        <v>661</v>
      </c>
      <c r="D72" t="s">
        <v>662</v>
      </c>
      <c r="E72" t="s">
        <v>663</v>
      </c>
      <c r="F72">
        <v>6.5</v>
      </c>
      <c r="G72">
        <v>4.25</v>
      </c>
      <c r="H72">
        <v>2.5</v>
      </c>
      <c r="I72">
        <v>1</v>
      </c>
      <c r="J72" t="s">
        <v>2287</v>
      </c>
      <c r="K72" t="s">
        <v>3024</v>
      </c>
      <c r="L72" t="s">
        <v>3025</v>
      </c>
      <c r="M72" t="s">
        <v>3076</v>
      </c>
      <c r="N72" t="str">
        <f>HYPERLINK("http://Vehiclepartimages.com/pmdt/DMT/images/31501.jpg","ImageLink")</f>
        <v>ImageLink</v>
      </c>
    </row>
    <row r="73" spans="1:14" x14ac:dyDescent="0.25">
      <c r="A73" t="s">
        <v>10</v>
      </c>
      <c r="B73" t="s">
        <v>3223</v>
      </c>
      <c r="C73" s="1" t="s">
        <v>677</v>
      </c>
      <c r="D73" t="s">
        <v>678</v>
      </c>
      <c r="E73" t="s">
        <v>679</v>
      </c>
      <c r="F73">
        <v>2.5</v>
      </c>
      <c r="G73">
        <v>1</v>
      </c>
      <c r="H73">
        <v>0.13</v>
      </c>
      <c r="I73">
        <v>0.2</v>
      </c>
      <c r="J73" t="s">
        <v>2293</v>
      </c>
      <c r="M73" t="s">
        <v>3067</v>
      </c>
      <c r="N73" t="str">
        <f>HYPERLINK("http://Vehiclepartimages.com/pmdt/DMT/images/32172.jpg","ImageLink")</f>
        <v>ImageLink</v>
      </c>
    </row>
    <row r="74" spans="1:14" x14ac:dyDescent="0.25">
      <c r="A74" t="s">
        <v>10</v>
      </c>
      <c r="B74" t="s">
        <v>3223</v>
      </c>
      <c r="C74" s="1" t="s">
        <v>680</v>
      </c>
      <c r="D74" t="s">
        <v>681</v>
      </c>
      <c r="E74" t="s">
        <v>682</v>
      </c>
      <c r="F74">
        <v>19</v>
      </c>
      <c r="G74">
        <v>18</v>
      </c>
      <c r="H74">
        <v>9</v>
      </c>
      <c r="I74">
        <v>0.1</v>
      </c>
      <c r="J74" t="s">
        <v>2294</v>
      </c>
      <c r="M74" t="s">
        <v>3056</v>
      </c>
      <c r="N74" t="str">
        <f>HYPERLINK("http://Vehiclepartimages.com/pmdt/DMT/images/32300.jpg","ImageLink")</f>
        <v>ImageLink</v>
      </c>
    </row>
    <row r="75" spans="1:14" x14ac:dyDescent="0.25">
      <c r="A75" t="s">
        <v>10</v>
      </c>
      <c r="B75" t="s">
        <v>3223</v>
      </c>
      <c r="C75" s="1" t="s">
        <v>683</v>
      </c>
      <c r="D75" t="s">
        <v>684</v>
      </c>
      <c r="E75" t="s">
        <v>685</v>
      </c>
      <c r="F75">
        <v>9.75</v>
      </c>
      <c r="G75">
        <v>3.25</v>
      </c>
      <c r="H75">
        <v>3.25</v>
      </c>
      <c r="I75">
        <v>1.22</v>
      </c>
      <c r="J75" t="s">
        <v>2295</v>
      </c>
      <c r="M75" t="s">
        <v>3043</v>
      </c>
      <c r="N75" t="str">
        <f>HYPERLINK("http://Vehiclepartimages.com/pmdt/DMT/images/32330.jpg","ImageLink")</f>
        <v>ImageLink</v>
      </c>
    </row>
    <row r="76" spans="1:14" x14ac:dyDescent="0.25">
      <c r="A76" t="s">
        <v>10</v>
      </c>
      <c r="B76" t="s">
        <v>3223</v>
      </c>
      <c r="C76" s="1" t="s">
        <v>686</v>
      </c>
      <c r="D76" t="s">
        <v>687</v>
      </c>
      <c r="E76" t="s">
        <v>688</v>
      </c>
      <c r="F76">
        <v>20</v>
      </c>
      <c r="G76">
        <v>4.25</v>
      </c>
      <c r="H76">
        <v>4.25</v>
      </c>
      <c r="I76">
        <v>3</v>
      </c>
      <c r="J76" t="s">
        <v>2296</v>
      </c>
      <c r="M76" t="s">
        <v>3086</v>
      </c>
      <c r="N76" t="str">
        <f>HYPERLINK("http://Vehiclepartimages.com/pmdt/DMT/images/32337.jpg","ImageLink")</f>
        <v>ImageLink</v>
      </c>
    </row>
    <row r="77" spans="1:14" x14ac:dyDescent="0.25">
      <c r="A77" t="s">
        <v>10</v>
      </c>
      <c r="B77" t="s">
        <v>3223</v>
      </c>
      <c r="C77" s="1" t="s">
        <v>694</v>
      </c>
      <c r="D77" t="s">
        <v>695</v>
      </c>
      <c r="E77" t="s">
        <v>696</v>
      </c>
      <c r="F77">
        <v>26.25</v>
      </c>
      <c r="G77">
        <v>20.25</v>
      </c>
      <c r="H77">
        <v>13.25</v>
      </c>
      <c r="I77">
        <v>42</v>
      </c>
      <c r="J77" t="s">
        <v>2299</v>
      </c>
      <c r="M77" t="s">
        <v>3068</v>
      </c>
      <c r="N77" t="str">
        <f>HYPERLINK("http://Vehiclepartimages.com/pmdt/DMT/images/32656.jpg","ImageLink")</f>
        <v>ImageLink</v>
      </c>
    </row>
    <row r="78" spans="1:14" x14ac:dyDescent="0.25">
      <c r="A78" t="s">
        <v>10</v>
      </c>
      <c r="B78" t="s">
        <v>3223</v>
      </c>
      <c r="C78" s="1" t="s">
        <v>697</v>
      </c>
      <c r="D78" t="s">
        <v>698</v>
      </c>
      <c r="E78" t="s">
        <v>696</v>
      </c>
      <c r="F78">
        <v>26.25</v>
      </c>
      <c r="G78">
        <v>20.25</v>
      </c>
      <c r="H78">
        <v>13.25</v>
      </c>
      <c r="I78">
        <v>42</v>
      </c>
      <c r="J78" t="s">
        <v>2300</v>
      </c>
      <c r="M78" t="s">
        <v>3068</v>
      </c>
      <c r="N78" t="str">
        <f>HYPERLINK("http://Vehiclepartimages.com/pmdt/DMT/images/32656.jpg","ImageLink")</f>
        <v>ImageLink</v>
      </c>
    </row>
    <row r="79" spans="1:14" x14ac:dyDescent="0.25">
      <c r="A79" t="s">
        <v>10</v>
      </c>
      <c r="B79" t="s">
        <v>3223</v>
      </c>
      <c r="C79" s="1" t="s">
        <v>699</v>
      </c>
      <c r="D79" t="s">
        <v>700</v>
      </c>
      <c r="E79" t="s">
        <v>701</v>
      </c>
      <c r="F79">
        <v>26</v>
      </c>
      <c r="G79">
        <v>20.75</v>
      </c>
      <c r="H79">
        <v>11.13</v>
      </c>
      <c r="I79">
        <v>29</v>
      </c>
      <c r="J79" t="s">
        <v>2301</v>
      </c>
      <c r="M79" t="s">
        <v>3023</v>
      </c>
      <c r="N79" t="str">
        <f>HYPERLINK("http://Vehiclepartimages.com/pmdt/DMT/images/32684.jpg","ImageLink")</f>
        <v>ImageLink</v>
      </c>
    </row>
    <row r="80" spans="1:14" x14ac:dyDescent="0.25">
      <c r="A80" t="s">
        <v>10</v>
      </c>
      <c r="B80" t="s">
        <v>3223</v>
      </c>
      <c r="C80" s="1" t="s">
        <v>702</v>
      </c>
      <c r="D80" t="s">
        <v>703</v>
      </c>
      <c r="E80" t="s">
        <v>701</v>
      </c>
      <c r="F80">
        <v>26</v>
      </c>
      <c r="G80">
        <v>20.75</v>
      </c>
      <c r="H80">
        <v>11.13</v>
      </c>
      <c r="I80">
        <v>29</v>
      </c>
      <c r="J80" t="s">
        <v>2302</v>
      </c>
      <c r="M80" t="s">
        <v>3023</v>
      </c>
      <c r="N80" t="str">
        <f>HYPERLINK("http://Vehiclepartimages.com/pmdt/DMT/images/32684.jpg","ImageLink")</f>
        <v>ImageLink</v>
      </c>
    </row>
    <row r="81" spans="1:14" x14ac:dyDescent="0.25">
      <c r="A81" t="s">
        <v>10</v>
      </c>
      <c r="B81" t="s">
        <v>3223</v>
      </c>
      <c r="C81" s="1" t="s">
        <v>704</v>
      </c>
      <c r="D81" t="s">
        <v>705</v>
      </c>
      <c r="E81" t="s">
        <v>701</v>
      </c>
      <c r="F81">
        <v>26</v>
      </c>
      <c r="G81">
        <v>20.75</v>
      </c>
      <c r="H81">
        <v>11.13</v>
      </c>
      <c r="I81">
        <v>29</v>
      </c>
      <c r="J81" t="s">
        <v>2303</v>
      </c>
      <c r="M81" t="s">
        <v>3023</v>
      </c>
      <c r="N81" t="str">
        <f>HYPERLINK("http://Vehiclepartimages.com/pmdt/DMT/images/32684.jpg","ImageLink")</f>
        <v>ImageLink</v>
      </c>
    </row>
    <row r="82" spans="1:14" x14ac:dyDescent="0.25">
      <c r="A82" t="s">
        <v>10</v>
      </c>
      <c r="B82" t="s">
        <v>3223</v>
      </c>
      <c r="C82" s="1" t="s">
        <v>706</v>
      </c>
      <c r="D82" t="s">
        <v>707</v>
      </c>
      <c r="E82" t="s">
        <v>701</v>
      </c>
      <c r="F82">
        <v>26</v>
      </c>
      <c r="G82">
        <v>20.75</v>
      </c>
      <c r="H82">
        <v>11.13</v>
      </c>
      <c r="I82">
        <v>29</v>
      </c>
      <c r="J82" t="s">
        <v>2304</v>
      </c>
      <c r="M82" t="s">
        <v>3023</v>
      </c>
      <c r="N82" t="str">
        <f>HYPERLINK("http://Vehiclepartimages.com/pmdt/DMT/images/32684.jpg","ImageLink")</f>
        <v>ImageLink</v>
      </c>
    </row>
    <row r="83" spans="1:14" x14ac:dyDescent="0.25">
      <c r="A83" t="s">
        <v>10</v>
      </c>
      <c r="B83" t="s">
        <v>3223</v>
      </c>
      <c r="C83" s="1" t="s">
        <v>708</v>
      </c>
      <c r="D83" t="s">
        <v>709</v>
      </c>
      <c r="E83" t="s">
        <v>701</v>
      </c>
      <c r="F83">
        <v>26</v>
      </c>
      <c r="G83">
        <v>20.75</v>
      </c>
      <c r="H83">
        <v>11.13</v>
      </c>
      <c r="I83">
        <v>29</v>
      </c>
      <c r="J83" t="s">
        <v>2305</v>
      </c>
      <c r="M83" t="s">
        <v>3023</v>
      </c>
      <c r="N83" t="str">
        <f>HYPERLINK("http://Vehiclepartimages.com/pmdt/DMT/images/32684.jpg","ImageLink")</f>
        <v>ImageLink</v>
      </c>
    </row>
    <row r="84" spans="1:14" x14ac:dyDescent="0.25">
      <c r="A84" t="s">
        <v>10</v>
      </c>
      <c r="B84" t="s">
        <v>3223</v>
      </c>
      <c r="C84" s="1" t="s">
        <v>716</v>
      </c>
      <c r="D84" t="s">
        <v>717</v>
      </c>
      <c r="E84" t="s">
        <v>718</v>
      </c>
      <c r="F84">
        <v>21</v>
      </c>
      <c r="G84">
        <v>18</v>
      </c>
      <c r="H84">
        <v>13</v>
      </c>
      <c r="I84">
        <v>24</v>
      </c>
      <c r="J84" t="s">
        <v>2308</v>
      </c>
      <c r="M84" t="s">
        <v>3069</v>
      </c>
      <c r="N84" t="str">
        <f>HYPERLINK("http://Vehiclepartimages.com/pmdt/DMT/images/32715.jpg","ImageLink")</f>
        <v>ImageLink</v>
      </c>
    </row>
    <row r="85" spans="1:14" x14ac:dyDescent="0.25">
      <c r="A85" t="s">
        <v>10</v>
      </c>
      <c r="B85" t="s">
        <v>3223</v>
      </c>
      <c r="C85" s="1" t="s">
        <v>719</v>
      </c>
      <c r="D85" t="s">
        <v>720</v>
      </c>
      <c r="E85" t="s">
        <v>718</v>
      </c>
      <c r="F85">
        <v>21</v>
      </c>
      <c r="G85">
        <v>18</v>
      </c>
      <c r="H85">
        <v>13</v>
      </c>
      <c r="I85">
        <v>24</v>
      </c>
      <c r="J85" t="s">
        <v>2309</v>
      </c>
      <c r="M85" t="s">
        <v>3069</v>
      </c>
      <c r="N85" t="str">
        <f>HYPERLINK("http://Vehiclepartimages.com/pmdt/DMT/images/32715.jpg","ImageLink")</f>
        <v>ImageLink</v>
      </c>
    </row>
    <row r="86" spans="1:14" x14ac:dyDescent="0.25">
      <c r="A86" t="s">
        <v>10</v>
      </c>
      <c r="B86" t="s">
        <v>3223</v>
      </c>
      <c r="C86" s="1" t="s">
        <v>782</v>
      </c>
      <c r="D86" t="s">
        <v>783</v>
      </c>
      <c r="E86" t="s">
        <v>784</v>
      </c>
      <c r="F86">
        <v>7</v>
      </c>
      <c r="G86">
        <v>6</v>
      </c>
      <c r="H86">
        <v>6</v>
      </c>
      <c r="I86">
        <v>0.09</v>
      </c>
      <c r="J86" t="s">
        <v>2363</v>
      </c>
      <c r="M86" t="s">
        <v>3044</v>
      </c>
      <c r="N86" t="str">
        <f>HYPERLINK("http://Vehiclepartimages.com/pmdt/DMT/images/33124.jpg","ImageLink")</f>
        <v>ImageLink</v>
      </c>
    </row>
    <row r="87" spans="1:14" x14ac:dyDescent="0.25">
      <c r="A87" t="s">
        <v>10</v>
      </c>
      <c r="B87" t="s">
        <v>3223</v>
      </c>
      <c r="C87" s="1" t="s">
        <v>788</v>
      </c>
      <c r="D87" t="s">
        <v>789</v>
      </c>
      <c r="E87" t="s">
        <v>790</v>
      </c>
      <c r="F87">
        <v>1.63</v>
      </c>
      <c r="G87">
        <v>1.63</v>
      </c>
      <c r="H87">
        <v>0.5</v>
      </c>
      <c r="I87">
        <v>0.5</v>
      </c>
      <c r="J87" t="s">
        <v>2367</v>
      </c>
      <c r="M87" t="s">
        <v>3163</v>
      </c>
      <c r="N87" t="str">
        <f>HYPERLINK("http://Vehiclepartimages.com/pmdt/DMT/images/33126.jpg","ImageLink")</f>
        <v>ImageLink</v>
      </c>
    </row>
    <row r="88" spans="1:14" x14ac:dyDescent="0.25">
      <c r="A88" t="s">
        <v>10</v>
      </c>
      <c r="B88" t="s">
        <v>3223</v>
      </c>
      <c r="C88" s="1" t="s">
        <v>791</v>
      </c>
      <c r="D88" t="s">
        <v>783</v>
      </c>
      <c r="E88" t="s">
        <v>792</v>
      </c>
      <c r="F88">
        <v>7</v>
      </c>
      <c r="G88">
        <v>6</v>
      </c>
      <c r="H88">
        <v>6</v>
      </c>
      <c r="I88">
        <v>1</v>
      </c>
      <c r="J88" t="s">
        <v>2368</v>
      </c>
      <c r="M88" t="s">
        <v>3077</v>
      </c>
      <c r="N88" t="str">
        <f>HYPERLINK("http://Vehiclepartimages.com/pmdt/DMT/images/33128.jpg","ImageLink")</f>
        <v>ImageLink</v>
      </c>
    </row>
    <row r="89" spans="1:14" x14ac:dyDescent="0.25">
      <c r="A89" t="s">
        <v>10</v>
      </c>
      <c r="B89" t="s">
        <v>3223</v>
      </c>
      <c r="C89" s="1" t="s">
        <v>835</v>
      </c>
      <c r="D89" t="s">
        <v>836</v>
      </c>
      <c r="E89" t="s">
        <v>837</v>
      </c>
      <c r="F89">
        <v>5</v>
      </c>
      <c r="G89">
        <v>3</v>
      </c>
      <c r="H89">
        <v>1</v>
      </c>
      <c r="I89">
        <v>0.06</v>
      </c>
      <c r="J89" t="s">
        <v>2407</v>
      </c>
      <c r="M89" t="s">
        <v>3057</v>
      </c>
      <c r="N89" t="str">
        <f>HYPERLINK("http://Vehiclepartimages.com/pmdt/DMT/images/33234.jpg","ImageLink")</f>
        <v>ImageLink</v>
      </c>
    </row>
    <row r="90" spans="1:14" x14ac:dyDescent="0.25">
      <c r="A90" t="s">
        <v>10</v>
      </c>
      <c r="B90" t="s">
        <v>3223</v>
      </c>
      <c r="C90" s="1" t="s">
        <v>838</v>
      </c>
      <c r="D90" t="s">
        <v>684</v>
      </c>
      <c r="E90" t="s">
        <v>839</v>
      </c>
      <c r="F90">
        <v>9.75</v>
      </c>
      <c r="G90">
        <v>3.5</v>
      </c>
      <c r="H90">
        <v>3.25</v>
      </c>
      <c r="I90">
        <v>1.19</v>
      </c>
      <c r="J90" t="s">
        <v>2408</v>
      </c>
      <c r="M90" t="s">
        <v>3087</v>
      </c>
      <c r="N90" t="str">
        <f>HYPERLINK("http://Vehiclepartimages.com/pmdt/DMT/images/33589.jpg","ImageLink")</f>
        <v>ImageLink</v>
      </c>
    </row>
    <row r="91" spans="1:14" x14ac:dyDescent="0.25">
      <c r="A91" t="s">
        <v>10</v>
      </c>
      <c r="B91" t="s">
        <v>3223</v>
      </c>
      <c r="C91" s="1" t="s">
        <v>842</v>
      </c>
      <c r="D91" t="s">
        <v>843</v>
      </c>
      <c r="E91" t="s">
        <v>844</v>
      </c>
      <c r="F91">
        <v>2.38</v>
      </c>
      <c r="G91">
        <v>1.38</v>
      </c>
      <c r="H91">
        <v>0.63</v>
      </c>
      <c r="I91">
        <v>0.03</v>
      </c>
      <c r="J91" t="s">
        <v>2410</v>
      </c>
      <c r="M91" t="s">
        <v>3027</v>
      </c>
      <c r="N91" t="str">
        <f>HYPERLINK("http://Vehiclepartimages.com/pmdt/DMT/images/33782.jpg","ImageLink")</f>
        <v>ImageLink</v>
      </c>
    </row>
    <row r="92" spans="1:14" x14ac:dyDescent="0.25">
      <c r="A92" t="s">
        <v>10</v>
      </c>
      <c r="B92" t="s">
        <v>3223</v>
      </c>
      <c r="C92" s="1" t="s">
        <v>848</v>
      </c>
      <c r="D92" t="s">
        <v>849</v>
      </c>
      <c r="E92" t="s">
        <v>850</v>
      </c>
      <c r="F92">
        <v>2.75</v>
      </c>
      <c r="G92">
        <v>2.25</v>
      </c>
      <c r="H92">
        <v>1.38</v>
      </c>
      <c r="I92">
        <v>2</v>
      </c>
      <c r="J92" t="s">
        <v>2412</v>
      </c>
      <c r="M92" t="s">
        <v>3045</v>
      </c>
      <c r="N92" t="str">
        <f>HYPERLINK("http://Vehiclepartimages.com/pmdt/DMT/images/34039.jpg","ImageLink")</f>
        <v>ImageLink</v>
      </c>
    </row>
    <row r="93" spans="1:14" x14ac:dyDescent="0.25">
      <c r="A93" t="s">
        <v>10</v>
      </c>
      <c r="B93" t="s">
        <v>3223</v>
      </c>
      <c r="C93" s="1" t="s">
        <v>851</v>
      </c>
      <c r="D93" t="s">
        <v>789</v>
      </c>
      <c r="E93" t="s">
        <v>852</v>
      </c>
      <c r="F93">
        <v>5</v>
      </c>
      <c r="G93">
        <v>5</v>
      </c>
      <c r="H93">
        <v>4</v>
      </c>
      <c r="I93">
        <v>1.2</v>
      </c>
      <c r="J93" t="s">
        <v>2413</v>
      </c>
      <c r="M93" t="s">
        <v>3078</v>
      </c>
      <c r="N93" t="str">
        <f>HYPERLINK("http://Vehiclepartimages.com/pmdt/DMT/images/34099.jpg","ImageLink")</f>
        <v>ImageLink</v>
      </c>
    </row>
    <row r="94" spans="1:14" x14ac:dyDescent="0.25">
      <c r="A94" t="s">
        <v>10</v>
      </c>
      <c r="B94" t="s">
        <v>3223</v>
      </c>
      <c r="C94" s="1" t="s">
        <v>856</v>
      </c>
      <c r="D94" t="s">
        <v>857</v>
      </c>
      <c r="E94" t="s">
        <v>858</v>
      </c>
      <c r="F94">
        <v>7</v>
      </c>
      <c r="G94">
        <v>6.63</v>
      </c>
      <c r="H94">
        <v>0.75</v>
      </c>
      <c r="I94">
        <v>7.0000000000000007E-2</v>
      </c>
      <c r="J94" t="s">
        <v>2415</v>
      </c>
      <c r="M94" t="s">
        <v>3046</v>
      </c>
      <c r="N94" t="str">
        <f>HYPERLINK("http://Vehiclepartimages.com/pmdt/DMT/images/34541.jpg","ImageLink")</f>
        <v>ImageLink</v>
      </c>
    </row>
    <row r="95" spans="1:14" x14ac:dyDescent="0.25">
      <c r="A95" t="s">
        <v>10</v>
      </c>
      <c r="B95" t="s">
        <v>3223</v>
      </c>
      <c r="C95" s="1" t="s">
        <v>864</v>
      </c>
      <c r="D95" t="s">
        <v>865</v>
      </c>
      <c r="E95" t="s">
        <v>866</v>
      </c>
      <c r="F95">
        <v>6.5</v>
      </c>
      <c r="G95">
        <v>4.25</v>
      </c>
      <c r="H95">
        <v>2.5</v>
      </c>
      <c r="I95">
        <v>0.16</v>
      </c>
      <c r="J95" t="s">
        <v>2418</v>
      </c>
      <c r="M95" t="s">
        <v>3047</v>
      </c>
      <c r="N95" t="str">
        <f>HYPERLINK("http://Vehiclepartimages.com/pmdt/DMT/images/34696.jpg","ImageLink")</f>
        <v>ImageLink</v>
      </c>
    </row>
    <row r="96" spans="1:14" x14ac:dyDescent="0.25">
      <c r="A96" t="s">
        <v>10</v>
      </c>
      <c r="B96" t="s">
        <v>3223</v>
      </c>
      <c r="C96" s="1" t="s">
        <v>869</v>
      </c>
      <c r="D96" t="s">
        <v>870</v>
      </c>
      <c r="E96" t="s">
        <v>871</v>
      </c>
      <c r="F96">
        <v>8</v>
      </c>
      <c r="G96">
        <v>6</v>
      </c>
      <c r="H96">
        <v>4</v>
      </c>
      <c r="I96">
        <v>0.02</v>
      </c>
      <c r="J96" t="s">
        <v>2420</v>
      </c>
      <c r="M96" t="s">
        <v>3058</v>
      </c>
      <c r="N96" t="str">
        <f>HYPERLINK("http://Vehiclepartimages.com/pmdt/DMT/images/35791.jpg","ImageLink")</f>
        <v>ImageLink</v>
      </c>
    </row>
    <row r="97" spans="1:14" x14ac:dyDescent="0.25">
      <c r="A97" t="s">
        <v>10</v>
      </c>
      <c r="B97" t="s">
        <v>3223</v>
      </c>
      <c r="C97" s="1" t="s">
        <v>878</v>
      </c>
      <c r="D97" t="s">
        <v>879</v>
      </c>
      <c r="E97" t="s">
        <v>880</v>
      </c>
      <c r="F97">
        <v>10.5</v>
      </c>
      <c r="G97">
        <v>6.25</v>
      </c>
      <c r="H97">
        <v>3.25</v>
      </c>
      <c r="I97">
        <v>0.76</v>
      </c>
      <c r="J97" t="s">
        <v>2423</v>
      </c>
      <c r="M97" t="s">
        <v>3088</v>
      </c>
      <c r="N97" t="str">
        <f>HYPERLINK("http://Vehiclepartimages.com/pmdt/DMT/images/35956.jpg","ImageLink")</f>
        <v>ImageLink</v>
      </c>
    </row>
    <row r="98" spans="1:14" x14ac:dyDescent="0.25">
      <c r="A98" t="s">
        <v>10</v>
      </c>
      <c r="B98" t="s">
        <v>3223</v>
      </c>
      <c r="C98" s="1" t="s">
        <v>885</v>
      </c>
      <c r="D98" t="s">
        <v>886</v>
      </c>
      <c r="E98" t="s">
        <v>582</v>
      </c>
      <c r="F98">
        <v>24</v>
      </c>
      <c r="G98">
        <v>17</v>
      </c>
      <c r="H98">
        <v>16</v>
      </c>
      <c r="I98">
        <v>0.21</v>
      </c>
      <c r="J98" t="s">
        <v>2426</v>
      </c>
      <c r="M98" t="s">
        <v>3079</v>
      </c>
      <c r="N98" t="str">
        <f>HYPERLINK("http://Vehiclepartimages.com/pmdt/DMT/images/36681.jpg","ImageLink")</f>
        <v>ImageLink</v>
      </c>
    </row>
    <row r="99" spans="1:14" x14ac:dyDescent="0.25">
      <c r="A99" t="s">
        <v>10</v>
      </c>
      <c r="B99" t="s">
        <v>3223</v>
      </c>
      <c r="C99" s="1" t="s">
        <v>887</v>
      </c>
      <c r="D99" t="s">
        <v>888</v>
      </c>
      <c r="E99" t="s">
        <v>647</v>
      </c>
      <c r="F99">
        <v>11.5</v>
      </c>
      <c r="G99">
        <v>7.5</v>
      </c>
      <c r="H99">
        <v>2</v>
      </c>
      <c r="I99">
        <v>0.21</v>
      </c>
      <c r="J99" t="s">
        <v>2427</v>
      </c>
      <c r="M99" t="s">
        <v>3089</v>
      </c>
      <c r="N99" t="str">
        <f>HYPERLINK("http://Vehiclepartimages.com/pmdt/DMT/images/36689_1.jpg","ImageLink")</f>
        <v>ImageLink</v>
      </c>
    </row>
    <row r="100" spans="1:14" x14ac:dyDescent="0.25">
      <c r="A100" t="s">
        <v>10</v>
      </c>
      <c r="B100" t="s">
        <v>3223</v>
      </c>
      <c r="C100" s="1" t="s">
        <v>889</v>
      </c>
      <c r="D100" t="s">
        <v>890</v>
      </c>
      <c r="E100" t="s">
        <v>891</v>
      </c>
      <c r="F100">
        <v>11.5</v>
      </c>
      <c r="G100">
        <v>7.5</v>
      </c>
      <c r="H100">
        <v>2</v>
      </c>
      <c r="I100">
        <v>0.21</v>
      </c>
      <c r="J100" t="s">
        <v>2428</v>
      </c>
      <c r="M100" t="s">
        <v>3048</v>
      </c>
      <c r="N100" t="str">
        <f>HYPERLINK("http://Vehiclepartimages.com/pmdt/DMT/images/36720.jpg","ImageLink")</f>
        <v>ImageLink</v>
      </c>
    </row>
    <row r="101" spans="1:14" x14ac:dyDescent="0.25">
      <c r="A101" t="s">
        <v>10</v>
      </c>
      <c r="B101" t="s">
        <v>3223</v>
      </c>
      <c r="C101" s="1" t="s">
        <v>892</v>
      </c>
      <c r="D101" t="s">
        <v>893</v>
      </c>
      <c r="E101" t="s">
        <v>894</v>
      </c>
      <c r="F101">
        <v>5.5</v>
      </c>
      <c r="G101">
        <v>2</v>
      </c>
      <c r="H101">
        <v>1</v>
      </c>
      <c r="I101">
        <v>0.05</v>
      </c>
      <c r="J101" t="s">
        <v>2429</v>
      </c>
      <c r="M101" t="s">
        <v>3080</v>
      </c>
      <c r="N101" t="str">
        <f>HYPERLINK("http://Vehiclepartimages.com/pmdt/DMT/images/36997.jpg","ImageLink")</f>
        <v>ImageLink</v>
      </c>
    </row>
    <row r="102" spans="1:14" x14ac:dyDescent="0.25">
      <c r="A102" t="s">
        <v>10</v>
      </c>
      <c r="B102" t="s">
        <v>3223</v>
      </c>
      <c r="C102" s="1" t="s">
        <v>895</v>
      </c>
      <c r="D102" t="s">
        <v>893</v>
      </c>
      <c r="E102" t="s">
        <v>896</v>
      </c>
      <c r="F102">
        <v>5.75</v>
      </c>
      <c r="G102">
        <v>2</v>
      </c>
      <c r="H102">
        <v>1</v>
      </c>
      <c r="I102">
        <v>0.05</v>
      </c>
      <c r="J102" t="s">
        <v>2430</v>
      </c>
      <c r="M102" t="s">
        <v>3164</v>
      </c>
      <c r="N102" t="str">
        <f>HYPERLINK("http://Vehiclepartimages.com/pmdt/DMT/images/36998.jpg","ImageLink")</f>
        <v>ImageLink</v>
      </c>
    </row>
    <row r="103" spans="1:14" x14ac:dyDescent="0.25">
      <c r="A103" t="s">
        <v>10</v>
      </c>
      <c r="B103" t="s">
        <v>3223</v>
      </c>
      <c r="C103" s="1" t="s">
        <v>897</v>
      </c>
      <c r="D103" t="s">
        <v>616</v>
      </c>
      <c r="E103" t="s">
        <v>898</v>
      </c>
      <c r="F103">
        <v>1.25</v>
      </c>
      <c r="G103">
        <v>1.25</v>
      </c>
      <c r="H103">
        <v>0.5</v>
      </c>
      <c r="I103">
        <v>0.01</v>
      </c>
      <c r="J103" t="s">
        <v>2431</v>
      </c>
      <c r="M103" t="s">
        <v>3049</v>
      </c>
      <c r="N103" t="str">
        <f>HYPERLINK("http://Vehiclepartimages.com/pmdt/DMT/images/37021.jpg","ImageLink")</f>
        <v>ImageLink</v>
      </c>
    </row>
    <row r="104" spans="1:14" x14ac:dyDescent="0.25">
      <c r="A104" t="s">
        <v>10</v>
      </c>
      <c r="B104" t="s">
        <v>3223</v>
      </c>
      <c r="C104" s="1" t="s">
        <v>904</v>
      </c>
      <c r="D104" t="s">
        <v>684</v>
      </c>
      <c r="E104" t="s">
        <v>905</v>
      </c>
      <c r="F104">
        <v>12</v>
      </c>
      <c r="G104">
        <v>5.38</v>
      </c>
      <c r="H104">
        <v>3.75</v>
      </c>
      <c r="I104">
        <v>1.73</v>
      </c>
      <c r="J104" t="s">
        <v>2434</v>
      </c>
      <c r="M104" t="s">
        <v>3059</v>
      </c>
      <c r="N104" t="str">
        <f>HYPERLINK("http://Vehiclepartimages.com/pmdt/DMT/images/37357.jpg","ImageLink")</f>
        <v>ImageLink</v>
      </c>
    </row>
    <row r="105" spans="1:14" x14ac:dyDescent="0.25">
      <c r="A105" t="s">
        <v>10</v>
      </c>
      <c r="B105" t="s">
        <v>3223</v>
      </c>
      <c r="C105" s="1" t="s">
        <v>906</v>
      </c>
      <c r="D105" t="s">
        <v>684</v>
      </c>
      <c r="E105" t="s">
        <v>907</v>
      </c>
      <c r="F105">
        <v>12</v>
      </c>
      <c r="G105">
        <v>5.38</v>
      </c>
      <c r="H105">
        <v>3.75</v>
      </c>
      <c r="I105">
        <v>1.4</v>
      </c>
      <c r="J105" t="s">
        <v>2435</v>
      </c>
      <c r="M105" t="s">
        <v>3081</v>
      </c>
      <c r="N105" t="str">
        <f>HYPERLINK("http://Vehiclepartimages.com/pmdt/DMT/images/37358.jpg","ImageLink")</f>
        <v>ImageLink</v>
      </c>
    </row>
    <row r="106" spans="1:14" x14ac:dyDescent="0.25">
      <c r="A106" t="s">
        <v>10</v>
      </c>
      <c r="B106" t="s">
        <v>3223</v>
      </c>
      <c r="C106" s="1" t="s">
        <v>908</v>
      </c>
      <c r="D106" t="s">
        <v>684</v>
      </c>
      <c r="E106" t="s">
        <v>909</v>
      </c>
      <c r="F106">
        <v>12</v>
      </c>
      <c r="G106">
        <v>5.38</v>
      </c>
      <c r="H106">
        <v>3.75</v>
      </c>
      <c r="I106">
        <v>1.1599999999999999</v>
      </c>
      <c r="J106" t="s">
        <v>2436</v>
      </c>
      <c r="M106" t="s">
        <v>3165</v>
      </c>
      <c r="N106" t="str">
        <f>HYPERLINK("http://Vehiclepartimages.com/pmdt/DMT/images/37359.jpg","ImageLink")</f>
        <v>ImageLink</v>
      </c>
    </row>
    <row r="107" spans="1:14" x14ac:dyDescent="0.25">
      <c r="A107" t="s">
        <v>10</v>
      </c>
      <c r="B107" t="s">
        <v>3223</v>
      </c>
      <c r="C107" s="1" t="s">
        <v>910</v>
      </c>
      <c r="D107" t="s">
        <v>911</v>
      </c>
      <c r="E107" t="s">
        <v>912</v>
      </c>
      <c r="F107">
        <v>5</v>
      </c>
      <c r="G107">
        <v>3</v>
      </c>
      <c r="H107">
        <v>1</v>
      </c>
      <c r="I107">
        <v>0.22</v>
      </c>
      <c r="J107" t="s">
        <v>2437</v>
      </c>
      <c r="M107" t="s">
        <v>3050</v>
      </c>
      <c r="N107" t="str">
        <f>HYPERLINK("http://Vehiclepartimages.com/pmdt/DMT/images/37360.jpg","ImageLink")</f>
        <v>ImageLink</v>
      </c>
    </row>
    <row r="108" spans="1:14" x14ac:dyDescent="0.25">
      <c r="A108" t="s">
        <v>10</v>
      </c>
      <c r="B108" t="s">
        <v>3223</v>
      </c>
      <c r="C108" s="1" t="s">
        <v>916</v>
      </c>
      <c r="D108" t="s">
        <v>917</v>
      </c>
      <c r="E108" t="s">
        <v>918</v>
      </c>
      <c r="F108">
        <v>7.25</v>
      </c>
      <c r="G108">
        <v>7.25</v>
      </c>
      <c r="H108">
        <v>3.5</v>
      </c>
      <c r="I108">
        <v>0.35</v>
      </c>
      <c r="J108" t="s">
        <v>2439</v>
      </c>
      <c r="M108" t="s">
        <v>3082</v>
      </c>
      <c r="N108" t="str">
        <f>HYPERLINK("http://Vehiclepartimages.com/pmdt/DMT/images/37515.jpg","ImageLink")</f>
        <v>ImageLink</v>
      </c>
    </row>
    <row r="109" spans="1:14" x14ac:dyDescent="0.25">
      <c r="A109" t="s">
        <v>10</v>
      </c>
      <c r="B109" t="s">
        <v>3223</v>
      </c>
      <c r="C109" s="1" t="s">
        <v>919</v>
      </c>
      <c r="D109" t="s">
        <v>920</v>
      </c>
      <c r="E109" t="s">
        <v>921</v>
      </c>
      <c r="F109">
        <v>5.5</v>
      </c>
      <c r="G109">
        <v>2</v>
      </c>
      <c r="H109">
        <v>1</v>
      </c>
      <c r="I109">
        <v>0.04</v>
      </c>
      <c r="J109" t="s">
        <v>2440</v>
      </c>
      <c r="M109" t="s">
        <v>3051</v>
      </c>
      <c r="N109" t="str">
        <f>HYPERLINK("http://Vehiclepartimages.com/pmdt/DMT/images/37517.jpg","ImageLink")</f>
        <v>ImageLink</v>
      </c>
    </row>
    <row r="110" spans="1:14" x14ac:dyDescent="0.25">
      <c r="A110" t="s">
        <v>10</v>
      </c>
      <c r="B110" t="s">
        <v>3223</v>
      </c>
      <c r="C110" s="1" t="s">
        <v>922</v>
      </c>
      <c r="D110" t="s">
        <v>923</v>
      </c>
      <c r="E110" t="s">
        <v>924</v>
      </c>
      <c r="F110">
        <v>2.25</v>
      </c>
      <c r="G110">
        <v>2.25</v>
      </c>
      <c r="H110">
        <v>0.25</v>
      </c>
      <c r="I110">
        <v>0.2</v>
      </c>
      <c r="J110" t="s">
        <v>2441</v>
      </c>
      <c r="M110" t="s">
        <v>3166</v>
      </c>
      <c r="N110" t="str">
        <f>HYPERLINK("http://Vehiclepartimages.com/pmdt/DMT/images/32841.jpg","ImageLink")</f>
        <v>ImageLink</v>
      </c>
    </row>
    <row r="111" spans="1:14" x14ac:dyDescent="0.25">
      <c r="A111" t="s">
        <v>10</v>
      </c>
      <c r="B111" t="s">
        <v>3223</v>
      </c>
      <c r="C111" s="1" t="s">
        <v>928</v>
      </c>
      <c r="D111" t="s">
        <v>929</v>
      </c>
      <c r="E111" t="s">
        <v>930</v>
      </c>
      <c r="F111">
        <v>9</v>
      </c>
      <c r="G111">
        <v>8.5</v>
      </c>
      <c r="H111">
        <v>4</v>
      </c>
      <c r="I111">
        <v>1.75</v>
      </c>
      <c r="J111" t="s">
        <v>2443</v>
      </c>
      <c r="M111" t="s">
        <v>3090</v>
      </c>
      <c r="N111" t="str">
        <f>HYPERLINK("http://Vehiclepartimages.com/pmdt/DMT/images/379441206.jpg","ImageLink")</f>
        <v>ImageLink</v>
      </c>
    </row>
    <row r="112" spans="1:14" x14ac:dyDescent="0.25">
      <c r="A112" t="s">
        <v>10</v>
      </c>
      <c r="B112" t="s">
        <v>3223</v>
      </c>
      <c r="C112" s="1" t="s">
        <v>935</v>
      </c>
      <c r="D112" t="s">
        <v>936</v>
      </c>
      <c r="E112" t="s">
        <v>635</v>
      </c>
      <c r="F112">
        <v>10.5</v>
      </c>
      <c r="G112">
        <v>5.13</v>
      </c>
      <c r="H112">
        <v>5.13</v>
      </c>
      <c r="I112">
        <v>0.45</v>
      </c>
      <c r="J112" t="s">
        <v>2446</v>
      </c>
      <c r="M112" t="s">
        <v>3167</v>
      </c>
      <c r="N112" t="str">
        <f>HYPERLINK("http://Vehiclepartimages.com/pmdt/DMT/images/38141.jpg","ImageLink")</f>
        <v>ImageLink</v>
      </c>
    </row>
    <row r="113" spans="1:14" x14ac:dyDescent="0.25">
      <c r="A113" t="s">
        <v>10</v>
      </c>
      <c r="B113" t="s">
        <v>3223</v>
      </c>
      <c r="C113" s="1" t="s">
        <v>937</v>
      </c>
      <c r="D113" t="s">
        <v>938</v>
      </c>
      <c r="E113" t="s">
        <v>682</v>
      </c>
      <c r="F113">
        <v>3.5</v>
      </c>
      <c r="G113">
        <v>3.5</v>
      </c>
      <c r="H113">
        <v>1.5</v>
      </c>
      <c r="I113">
        <v>0.1</v>
      </c>
      <c r="J113" t="s">
        <v>2447</v>
      </c>
      <c r="M113" t="s">
        <v>3168</v>
      </c>
      <c r="N113" t="str">
        <f>HYPERLINK("http://Vehiclepartimages.com/pmdt/DMT/images/38453.jpg","ImageLink")</f>
        <v>ImageLink</v>
      </c>
    </row>
    <row r="114" spans="1:14" x14ac:dyDescent="0.25">
      <c r="A114" t="s">
        <v>10</v>
      </c>
      <c r="B114" t="s">
        <v>3223</v>
      </c>
      <c r="C114" s="1" t="s">
        <v>941</v>
      </c>
      <c r="D114" t="s">
        <v>388</v>
      </c>
      <c r="E114" t="s">
        <v>942</v>
      </c>
      <c r="F114">
        <v>7</v>
      </c>
      <c r="G114">
        <v>7</v>
      </c>
      <c r="H114">
        <v>7</v>
      </c>
      <c r="I114">
        <v>1</v>
      </c>
      <c r="J114" t="s">
        <v>18</v>
      </c>
      <c r="K114" t="s">
        <v>3024</v>
      </c>
      <c r="L114" t="s">
        <v>3025</v>
      </c>
      <c r="M114" t="s">
        <v>3026</v>
      </c>
      <c r="N114" t="str">
        <f>HYPERLINK("http://Vehiclepartimages.com/pmdt/DMT/images/photocomingsoon.jpg","ImageLink")</f>
        <v>ImageLink</v>
      </c>
    </row>
    <row r="115" spans="1:14" x14ac:dyDescent="0.25">
      <c r="A115" t="s">
        <v>10</v>
      </c>
      <c r="B115" t="s">
        <v>3223</v>
      </c>
      <c r="C115" s="1" t="s">
        <v>1007</v>
      </c>
      <c r="D115" t="s">
        <v>1008</v>
      </c>
      <c r="E115" t="s">
        <v>1009</v>
      </c>
      <c r="F115">
        <v>24</v>
      </c>
      <c r="G115">
        <v>14</v>
      </c>
      <c r="H115">
        <v>1</v>
      </c>
      <c r="I115">
        <v>1</v>
      </c>
      <c r="J115" t="s">
        <v>2464</v>
      </c>
      <c r="K115" t="s">
        <v>3024</v>
      </c>
      <c r="L115" t="s">
        <v>3025</v>
      </c>
      <c r="M115" t="s">
        <v>3026</v>
      </c>
      <c r="N115" t="str">
        <f>HYPERLINK("http://Vehiclepartimages.com/pmdt/DMT/images/photocomingsoon.jpg","ImageLink")</f>
        <v>ImageLink</v>
      </c>
    </row>
    <row r="116" spans="1:14" x14ac:dyDescent="0.25">
      <c r="A116" t="s">
        <v>10</v>
      </c>
      <c r="B116" t="s">
        <v>3223</v>
      </c>
      <c r="C116" s="1" t="s">
        <v>1021</v>
      </c>
      <c r="D116" t="s">
        <v>388</v>
      </c>
      <c r="E116" t="s">
        <v>1022</v>
      </c>
      <c r="F116">
        <v>6</v>
      </c>
      <c r="G116">
        <v>4</v>
      </c>
      <c r="H116">
        <v>3</v>
      </c>
      <c r="I116">
        <v>1</v>
      </c>
      <c r="J116" t="s">
        <v>2469</v>
      </c>
      <c r="K116" t="s">
        <v>3024</v>
      </c>
      <c r="L116" t="s">
        <v>3025</v>
      </c>
      <c r="M116" t="s">
        <v>3026</v>
      </c>
      <c r="N116" t="str">
        <f>HYPERLINK("http://Vehiclepartimages.com/pmdt/DMT/images/photocomingsoon.jpg","ImageLink")</f>
        <v>ImageLink</v>
      </c>
    </row>
    <row r="117" spans="1:14" x14ac:dyDescent="0.25">
      <c r="A117" t="s">
        <v>10</v>
      </c>
      <c r="B117" t="s">
        <v>3223</v>
      </c>
      <c r="C117" s="1" t="s">
        <v>1066</v>
      </c>
      <c r="D117" t="s">
        <v>1064</v>
      </c>
      <c r="E117" t="s">
        <v>1067</v>
      </c>
      <c r="F117">
        <v>8</v>
      </c>
      <c r="G117">
        <v>6</v>
      </c>
      <c r="H117">
        <v>1</v>
      </c>
      <c r="I117">
        <v>0.15</v>
      </c>
      <c r="J117" t="s">
        <v>2487</v>
      </c>
      <c r="M117" t="s">
        <v>3091</v>
      </c>
      <c r="N117" t="str">
        <f>HYPERLINK("http://Vehiclepartimages.com/pmdt/DMT/images/385230335_Updated.jpg","ImageLink")</f>
        <v>ImageLink</v>
      </c>
    </row>
    <row r="118" spans="1:14" x14ac:dyDescent="0.25">
      <c r="A118" t="s">
        <v>10</v>
      </c>
      <c r="B118" t="s">
        <v>3223</v>
      </c>
      <c r="C118" s="1" t="s">
        <v>1104</v>
      </c>
      <c r="D118" t="s">
        <v>1105</v>
      </c>
      <c r="E118" t="s">
        <v>1097</v>
      </c>
      <c r="F118">
        <v>12</v>
      </c>
      <c r="G118">
        <v>9</v>
      </c>
      <c r="H118">
        <v>1</v>
      </c>
      <c r="I118">
        <v>0.3</v>
      </c>
      <c r="J118" t="s">
        <v>2501</v>
      </c>
      <c r="M118" t="s">
        <v>3083</v>
      </c>
      <c r="N118" t="str">
        <f>HYPERLINK("http://Vehiclepartimages.com/pmdt/DMT/images/385310681_Updated.jpg","ImageLink")</f>
        <v>ImageLink</v>
      </c>
    </row>
    <row r="119" spans="1:14" x14ac:dyDescent="0.25">
      <c r="A119" t="s">
        <v>10</v>
      </c>
      <c r="B119" t="s">
        <v>3223</v>
      </c>
      <c r="C119" s="1" t="s">
        <v>1139</v>
      </c>
      <c r="D119" t="s">
        <v>1140</v>
      </c>
      <c r="E119" t="s">
        <v>1141</v>
      </c>
      <c r="F119">
        <v>12</v>
      </c>
      <c r="G119">
        <v>9</v>
      </c>
      <c r="H119">
        <v>2.5</v>
      </c>
      <c r="I119">
        <v>1</v>
      </c>
      <c r="J119" t="s">
        <v>2516</v>
      </c>
      <c r="M119" t="s">
        <v>3110</v>
      </c>
      <c r="N119" t="str">
        <f>HYPERLINK("http://Vehiclepartimages.com/pmdt/DMT/images/385311124_Updated.jpg","ImageLink")</f>
        <v>ImageLink</v>
      </c>
    </row>
    <row r="120" spans="1:14" x14ac:dyDescent="0.25">
      <c r="A120" t="s">
        <v>10</v>
      </c>
      <c r="B120" t="s">
        <v>3223</v>
      </c>
      <c r="C120" s="1" t="s">
        <v>1177</v>
      </c>
      <c r="D120" t="s">
        <v>1178</v>
      </c>
      <c r="E120">
        <v>0</v>
      </c>
      <c r="F120">
        <v>12</v>
      </c>
      <c r="G120">
        <v>9</v>
      </c>
      <c r="H120">
        <v>1</v>
      </c>
      <c r="I120">
        <v>0.45</v>
      </c>
      <c r="J120" t="s">
        <v>2532</v>
      </c>
      <c r="M120" t="s">
        <v>3122</v>
      </c>
      <c r="N120" t="str">
        <f>HYPERLINK("http://Vehiclepartimages.com/pmdt/DMT/images/385316140_Updated.jpg","ImageLink")</f>
        <v>ImageLink</v>
      </c>
    </row>
    <row r="121" spans="1:14" x14ac:dyDescent="0.25">
      <c r="A121" t="s">
        <v>10</v>
      </c>
      <c r="B121" t="s">
        <v>3223</v>
      </c>
      <c r="C121" s="1" t="s">
        <v>1179</v>
      </c>
      <c r="D121" t="s">
        <v>1064</v>
      </c>
      <c r="E121" t="s">
        <v>1180</v>
      </c>
      <c r="F121">
        <v>8</v>
      </c>
      <c r="G121">
        <v>6</v>
      </c>
      <c r="H121">
        <v>1</v>
      </c>
      <c r="I121">
        <v>0.1</v>
      </c>
      <c r="J121" t="s">
        <v>2533</v>
      </c>
      <c r="M121" t="s">
        <v>3179</v>
      </c>
      <c r="N121" t="str">
        <f>HYPERLINK("http://Vehiclepartimages.com/pmdt/DMT/images/385316906_Updated.jpg","ImageLink")</f>
        <v>ImageLink</v>
      </c>
    </row>
    <row r="122" spans="1:14" x14ac:dyDescent="0.25">
      <c r="A122" t="s">
        <v>10</v>
      </c>
      <c r="B122" t="s">
        <v>3223</v>
      </c>
      <c r="C122" s="1" t="s">
        <v>1186</v>
      </c>
      <c r="D122" t="s">
        <v>1123</v>
      </c>
      <c r="E122" t="s">
        <v>1187</v>
      </c>
      <c r="F122">
        <v>12</v>
      </c>
      <c r="G122">
        <v>9</v>
      </c>
      <c r="H122">
        <v>1</v>
      </c>
      <c r="I122">
        <v>0.3</v>
      </c>
      <c r="J122" t="s">
        <v>2536</v>
      </c>
      <c r="M122" t="s">
        <v>3180</v>
      </c>
      <c r="N122" t="str">
        <f>HYPERLINK("http://Vehiclepartimages.com/pmdt/DMT/images/385318162_Updated.jpg","ImageLink")</f>
        <v>ImageLink</v>
      </c>
    </row>
    <row r="123" spans="1:14" x14ac:dyDescent="0.25">
      <c r="A123" t="s">
        <v>10</v>
      </c>
      <c r="B123" t="s">
        <v>3223</v>
      </c>
      <c r="C123" s="1" t="s">
        <v>1216</v>
      </c>
      <c r="D123" t="s">
        <v>1217</v>
      </c>
      <c r="E123" t="s">
        <v>1218</v>
      </c>
      <c r="F123">
        <v>6.25</v>
      </c>
      <c r="G123">
        <v>4.25</v>
      </c>
      <c r="H123">
        <v>1.63</v>
      </c>
      <c r="I123">
        <v>0.22</v>
      </c>
      <c r="J123" t="s">
        <v>2549</v>
      </c>
      <c r="M123" t="s">
        <v>3123</v>
      </c>
      <c r="N123" t="str">
        <f>HYPERLINK("http://Vehiclepartimages.com/pmdt/DMT/images/38535.jpg","ImageLink")</f>
        <v>ImageLink</v>
      </c>
    </row>
    <row r="124" spans="1:14" x14ac:dyDescent="0.25">
      <c r="A124" t="s">
        <v>10</v>
      </c>
      <c r="B124" t="s">
        <v>3223</v>
      </c>
      <c r="C124" s="1" t="s">
        <v>1220</v>
      </c>
      <c r="D124" t="s">
        <v>1221</v>
      </c>
      <c r="E124" t="s">
        <v>1222</v>
      </c>
      <c r="F124">
        <v>7</v>
      </c>
      <c r="G124">
        <v>5.5</v>
      </c>
      <c r="H124">
        <v>1.5</v>
      </c>
      <c r="I124">
        <v>0.24</v>
      </c>
      <c r="J124" t="s">
        <v>2551</v>
      </c>
      <c r="M124" t="s">
        <v>3169</v>
      </c>
      <c r="N124" t="str">
        <f>HYPERLINK("http://Vehiclepartimages.com/pmdt/DMT/images/38555.jpg","ImageLink")</f>
        <v>ImageLink</v>
      </c>
    </row>
    <row r="125" spans="1:14" x14ac:dyDescent="0.25">
      <c r="A125" t="s">
        <v>10</v>
      </c>
      <c r="B125" t="s">
        <v>3223</v>
      </c>
      <c r="C125" s="1" t="s">
        <v>1243</v>
      </c>
      <c r="D125" t="s">
        <v>1244</v>
      </c>
      <c r="E125" t="s">
        <v>1245</v>
      </c>
      <c r="F125">
        <v>4</v>
      </c>
      <c r="G125">
        <v>2</v>
      </c>
      <c r="H125">
        <v>0.75</v>
      </c>
      <c r="I125">
        <v>0.75</v>
      </c>
      <c r="J125" t="s">
        <v>2557</v>
      </c>
      <c r="M125" t="s">
        <v>3111</v>
      </c>
      <c r="N125" t="str">
        <f>HYPERLINK("http://Vehiclepartimages.com/pmdt/DMT/images/51031_Updated.jpg","ImageLink")</f>
        <v>ImageLink</v>
      </c>
    </row>
    <row r="126" spans="1:14" x14ac:dyDescent="0.25">
      <c r="A126" t="s">
        <v>10</v>
      </c>
      <c r="B126" t="s">
        <v>3223</v>
      </c>
      <c r="C126" s="1" t="s">
        <v>1246</v>
      </c>
      <c r="D126" t="s">
        <v>1247</v>
      </c>
      <c r="E126" t="s">
        <v>1248</v>
      </c>
      <c r="F126">
        <v>8</v>
      </c>
      <c r="G126">
        <v>6</v>
      </c>
      <c r="H126">
        <v>4</v>
      </c>
      <c r="I126">
        <v>0.5</v>
      </c>
      <c r="J126" t="s">
        <v>2558</v>
      </c>
      <c r="M126" t="s">
        <v>3124</v>
      </c>
      <c r="N126" t="str">
        <f>HYPERLINK("http://Vehiclepartimages.com/pmdt/DMT/images/51060.jpg","ImageLink")</f>
        <v>ImageLink</v>
      </c>
    </row>
    <row r="127" spans="1:14" x14ac:dyDescent="0.25">
      <c r="A127" t="s">
        <v>10</v>
      </c>
      <c r="B127" t="s">
        <v>3223</v>
      </c>
      <c r="C127" s="1" t="s">
        <v>1252</v>
      </c>
      <c r="D127" t="s">
        <v>1253</v>
      </c>
      <c r="E127" t="s">
        <v>1254</v>
      </c>
      <c r="F127">
        <v>5.25</v>
      </c>
      <c r="G127">
        <v>4.13</v>
      </c>
      <c r="H127">
        <v>0.75</v>
      </c>
      <c r="I127">
        <v>0.23</v>
      </c>
      <c r="J127" t="s">
        <v>2560</v>
      </c>
      <c r="M127" t="s">
        <v>3092</v>
      </c>
      <c r="N127" t="str">
        <f>HYPERLINK("http://Vehiclepartimages.com/pmdt/DMT/images/51062.jpg","ImageLink")</f>
        <v>ImageLink</v>
      </c>
    </row>
    <row r="128" spans="1:14" x14ac:dyDescent="0.25">
      <c r="A128" t="s">
        <v>10</v>
      </c>
      <c r="B128" t="s">
        <v>3223</v>
      </c>
      <c r="C128" s="1" t="s">
        <v>1264</v>
      </c>
      <c r="D128" t="s">
        <v>1265</v>
      </c>
      <c r="E128" t="s">
        <v>1266</v>
      </c>
      <c r="F128">
        <v>24</v>
      </c>
      <c r="G128">
        <v>24</v>
      </c>
      <c r="H128">
        <v>22</v>
      </c>
      <c r="I128">
        <v>58</v>
      </c>
      <c r="J128" t="s">
        <v>2564</v>
      </c>
      <c r="M128" t="s">
        <v>3112</v>
      </c>
      <c r="N128" t="str">
        <f>HYPERLINK("http://Vehiclepartimages.com/pmdt/DMT/images/52232.jpg","ImageLink")</f>
        <v>ImageLink</v>
      </c>
    </row>
    <row r="129" spans="1:14" x14ac:dyDescent="0.25">
      <c r="A129" t="s">
        <v>10</v>
      </c>
      <c r="B129" t="s">
        <v>3223</v>
      </c>
      <c r="C129" s="1" t="s">
        <v>1267</v>
      </c>
      <c r="D129" t="s">
        <v>1268</v>
      </c>
      <c r="E129" t="s">
        <v>1269</v>
      </c>
      <c r="F129">
        <v>23.5</v>
      </c>
      <c r="G129">
        <v>23.5</v>
      </c>
      <c r="H129">
        <v>21.5</v>
      </c>
      <c r="I129">
        <v>58</v>
      </c>
      <c r="J129" t="s">
        <v>2565</v>
      </c>
      <c r="M129" t="s">
        <v>3125</v>
      </c>
      <c r="N129" t="str">
        <f>HYPERLINK("http://Vehiclepartimages.com/pmdt/DMT/images/52275.jpg","ImageLink")</f>
        <v>ImageLink</v>
      </c>
    </row>
    <row r="130" spans="1:14" x14ac:dyDescent="0.25">
      <c r="A130" t="s">
        <v>10</v>
      </c>
      <c r="B130" t="s">
        <v>3223</v>
      </c>
      <c r="C130" s="1" t="s">
        <v>1273</v>
      </c>
      <c r="D130" t="s">
        <v>1274</v>
      </c>
      <c r="E130" t="s">
        <v>1275</v>
      </c>
      <c r="F130">
        <v>23.5</v>
      </c>
      <c r="G130">
        <v>23.5</v>
      </c>
      <c r="H130">
        <v>21.5</v>
      </c>
      <c r="I130">
        <v>53</v>
      </c>
      <c r="J130" t="s">
        <v>2567</v>
      </c>
      <c r="M130" t="s">
        <v>3144</v>
      </c>
      <c r="N130" t="str">
        <f>HYPERLINK("http://Vehiclepartimages.com/pmdt/DMT/images/52382.jpg","ImageLink")</f>
        <v>ImageLink</v>
      </c>
    </row>
    <row r="131" spans="1:14" x14ac:dyDescent="0.25">
      <c r="A131" t="s">
        <v>10</v>
      </c>
      <c r="B131" t="s">
        <v>3223</v>
      </c>
      <c r="C131" s="1" t="s">
        <v>1313</v>
      </c>
      <c r="D131" t="s">
        <v>1265</v>
      </c>
      <c r="E131" t="s">
        <v>1314</v>
      </c>
      <c r="F131">
        <v>23.75</v>
      </c>
      <c r="G131">
        <v>23.5</v>
      </c>
      <c r="H131">
        <v>21.25</v>
      </c>
      <c r="I131">
        <v>58</v>
      </c>
      <c r="J131" t="s">
        <v>2582</v>
      </c>
      <c r="M131" t="s">
        <v>3181</v>
      </c>
      <c r="N131" t="str">
        <f>HYPERLINK("http://Vehiclepartimages.com/pmdt/DMT/images/52786.jpg","ImageLink")</f>
        <v>ImageLink</v>
      </c>
    </row>
    <row r="132" spans="1:14" x14ac:dyDescent="0.25">
      <c r="A132" t="s">
        <v>10</v>
      </c>
      <c r="B132" t="s">
        <v>3223</v>
      </c>
      <c r="C132" s="1" t="s">
        <v>1318</v>
      </c>
      <c r="D132" t="s">
        <v>1319</v>
      </c>
      <c r="E132" t="s">
        <v>1320</v>
      </c>
      <c r="F132">
        <v>18.25</v>
      </c>
      <c r="G132">
        <v>13.58</v>
      </c>
      <c r="H132">
        <v>2</v>
      </c>
      <c r="I132">
        <v>2.75</v>
      </c>
      <c r="J132" t="s">
        <v>2584</v>
      </c>
      <c r="K132" t="s">
        <v>3024</v>
      </c>
      <c r="L132" t="s">
        <v>3025</v>
      </c>
      <c r="M132" t="s">
        <v>3113</v>
      </c>
      <c r="N132" t="str">
        <f>HYPERLINK("http://Vehiclepartimages.com/pmdt/DMT/images/52890.jpg","ImageLink")</f>
        <v>ImageLink</v>
      </c>
    </row>
    <row r="133" spans="1:14" x14ac:dyDescent="0.25">
      <c r="A133" t="s">
        <v>10</v>
      </c>
      <c r="B133" t="s">
        <v>3223</v>
      </c>
      <c r="C133" s="1" t="s">
        <v>1321</v>
      </c>
      <c r="D133" t="s">
        <v>1322</v>
      </c>
      <c r="E133" t="s">
        <v>1323</v>
      </c>
      <c r="F133">
        <v>18</v>
      </c>
      <c r="G133">
        <v>3</v>
      </c>
      <c r="H133">
        <v>3</v>
      </c>
      <c r="I133">
        <v>0.75</v>
      </c>
      <c r="J133" t="s">
        <v>2585</v>
      </c>
      <c r="M133" t="s">
        <v>3114</v>
      </c>
      <c r="N133" t="str">
        <f>HYPERLINK("http://Vehiclepartimages.com/pmdt/DMT/images/52906.jpg","ImageLink")</f>
        <v>ImageLink</v>
      </c>
    </row>
    <row r="134" spans="1:14" x14ac:dyDescent="0.25">
      <c r="A134" t="s">
        <v>10</v>
      </c>
      <c r="B134" t="s">
        <v>3223</v>
      </c>
      <c r="C134" s="1" t="s">
        <v>1326</v>
      </c>
      <c r="D134" t="s">
        <v>1327</v>
      </c>
      <c r="E134" t="s">
        <v>1328</v>
      </c>
      <c r="F134">
        <v>23.25</v>
      </c>
      <c r="G134">
        <v>22.75</v>
      </c>
      <c r="H134">
        <v>6</v>
      </c>
      <c r="I134">
        <v>18</v>
      </c>
      <c r="J134" t="s">
        <v>2587</v>
      </c>
      <c r="M134" t="s">
        <v>3093</v>
      </c>
      <c r="N134" t="str">
        <f>HYPERLINK("http://Vehiclepartimages.com/pmdt/DMT/images/52755.jpg","ImageLink")</f>
        <v>ImageLink</v>
      </c>
    </row>
    <row r="135" spans="1:14" x14ac:dyDescent="0.25">
      <c r="A135" t="s">
        <v>10</v>
      </c>
      <c r="B135" t="s">
        <v>3223</v>
      </c>
      <c r="C135" s="1" t="s">
        <v>1329</v>
      </c>
      <c r="D135" t="s">
        <v>1330</v>
      </c>
      <c r="E135" t="s">
        <v>1331</v>
      </c>
      <c r="F135">
        <v>23.25</v>
      </c>
      <c r="G135">
        <v>22.75</v>
      </c>
      <c r="H135">
        <v>6</v>
      </c>
      <c r="I135">
        <v>18</v>
      </c>
      <c r="J135" t="s">
        <v>2588</v>
      </c>
      <c r="M135" t="s">
        <v>3093</v>
      </c>
      <c r="N135" t="str">
        <f>HYPERLINK("http://Vehiclepartimages.com/pmdt/DMT/images/52755.jpg","ImageLink")</f>
        <v>ImageLink</v>
      </c>
    </row>
    <row r="136" spans="1:14" x14ac:dyDescent="0.25">
      <c r="A136" t="s">
        <v>10</v>
      </c>
      <c r="B136" t="s">
        <v>3223</v>
      </c>
      <c r="C136" s="1" t="s">
        <v>1332</v>
      </c>
      <c r="D136" t="s">
        <v>1333</v>
      </c>
      <c r="E136" t="s">
        <v>1334</v>
      </c>
      <c r="F136">
        <v>23.25</v>
      </c>
      <c r="G136">
        <v>22.75</v>
      </c>
      <c r="H136">
        <v>6</v>
      </c>
      <c r="I136">
        <v>18</v>
      </c>
      <c r="J136" t="s">
        <v>2589</v>
      </c>
      <c r="M136" t="s">
        <v>3145</v>
      </c>
      <c r="N136" t="str">
        <f>HYPERLINK("http://Vehiclepartimages.com/pmdt/DMT/images/52943.jpg","ImageLink")</f>
        <v>ImageLink</v>
      </c>
    </row>
    <row r="137" spans="1:14" x14ac:dyDescent="0.25">
      <c r="A137" t="s">
        <v>10</v>
      </c>
      <c r="B137" t="s">
        <v>3223</v>
      </c>
      <c r="C137" s="1" t="s">
        <v>1335</v>
      </c>
      <c r="D137" t="s">
        <v>1330</v>
      </c>
      <c r="E137" t="s">
        <v>1336</v>
      </c>
      <c r="F137">
        <v>23.25</v>
      </c>
      <c r="G137">
        <v>22.75</v>
      </c>
      <c r="H137">
        <v>6</v>
      </c>
      <c r="I137">
        <v>18</v>
      </c>
      <c r="J137" t="s">
        <v>2590</v>
      </c>
      <c r="M137" t="s">
        <v>3093</v>
      </c>
      <c r="N137" t="str">
        <f>HYPERLINK("http://Vehiclepartimages.com/pmdt/DMT/images/52755.jpg","ImageLink")</f>
        <v>ImageLink</v>
      </c>
    </row>
    <row r="138" spans="1:14" x14ac:dyDescent="0.25">
      <c r="A138" t="s">
        <v>10</v>
      </c>
      <c r="B138" t="s">
        <v>3223</v>
      </c>
      <c r="C138" s="1" t="s">
        <v>1337</v>
      </c>
      <c r="D138" t="s">
        <v>1338</v>
      </c>
      <c r="E138" t="s">
        <v>1339</v>
      </c>
      <c r="F138">
        <v>23.25</v>
      </c>
      <c r="G138">
        <v>23</v>
      </c>
      <c r="H138">
        <v>6</v>
      </c>
      <c r="I138">
        <v>19</v>
      </c>
      <c r="J138" t="s">
        <v>2591</v>
      </c>
      <c r="M138" t="s">
        <v>3093</v>
      </c>
      <c r="N138" t="str">
        <f>HYPERLINK("http://Vehiclepartimages.com/pmdt/DMT/images/52755.jpg","ImageLink")</f>
        <v>ImageLink</v>
      </c>
    </row>
    <row r="139" spans="1:14" x14ac:dyDescent="0.25">
      <c r="A139" t="s">
        <v>10</v>
      </c>
      <c r="B139" t="s">
        <v>3223</v>
      </c>
      <c r="C139" s="1" t="s">
        <v>1340</v>
      </c>
      <c r="D139" t="s">
        <v>1330</v>
      </c>
      <c r="E139" t="s">
        <v>1331</v>
      </c>
      <c r="F139">
        <v>23.25</v>
      </c>
      <c r="G139">
        <v>23</v>
      </c>
      <c r="H139">
        <v>6</v>
      </c>
      <c r="I139">
        <v>19</v>
      </c>
      <c r="J139" t="s">
        <v>2592</v>
      </c>
      <c r="M139" t="s">
        <v>3093</v>
      </c>
      <c r="N139" t="str">
        <f>HYPERLINK("http://Vehiclepartimages.com/pmdt/DMT/images/52755.jpg","ImageLink")</f>
        <v>ImageLink</v>
      </c>
    </row>
    <row r="140" spans="1:14" x14ac:dyDescent="0.25">
      <c r="A140" t="s">
        <v>10</v>
      </c>
      <c r="B140" t="s">
        <v>3223</v>
      </c>
      <c r="C140" s="1" t="s">
        <v>1341</v>
      </c>
      <c r="D140" t="s">
        <v>1342</v>
      </c>
      <c r="E140" t="s">
        <v>1343</v>
      </c>
      <c r="F140">
        <v>0.63</v>
      </c>
      <c r="G140">
        <v>0.63</v>
      </c>
      <c r="H140">
        <v>0.44</v>
      </c>
      <c r="I140">
        <v>0.01</v>
      </c>
      <c r="J140" t="s">
        <v>2593</v>
      </c>
      <c r="M140" t="s">
        <v>3146</v>
      </c>
      <c r="N140" t="str">
        <f>HYPERLINK("http://Vehiclepartimages.com/pmdt/DMT/images/53011_Updated.jpg","ImageLink")</f>
        <v>ImageLink</v>
      </c>
    </row>
    <row r="141" spans="1:14" x14ac:dyDescent="0.25">
      <c r="A141" t="s">
        <v>10</v>
      </c>
      <c r="B141" t="s">
        <v>3223</v>
      </c>
      <c r="C141" s="1" t="s">
        <v>1350</v>
      </c>
      <c r="D141" t="s">
        <v>1351</v>
      </c>
      <c r="E141" t="s">
        <v>1352</v>
      </c>
      <c r="F141">
        <v>21</v>
      </c>
      <c r="G141">
        <v>21</v>
      </c>
      <c r="H141">
        <v>3.25</v>
      </c>
      <c r="I141">
        <v>9.42</v>
      </c>
      <c r="J141" t="s">
        <v>2596</v>
      </c>
      <c r="M141" t="s">
        <v>3147</v>
      </c>
      <c r="N141" t="str">
        <f>HYPERLINK("http://Vehiclepartimages.com/pmdt/DMT/images/54106.jpg","ImageLink")</f>
        <v>ImageLink</v>
      </c>
    </row>
    <row r="142" spans="1:14" x14ac:dyDescent="0.25">
      <c r="A142" t="s">
        <v>10</v>
      </c>
      <c r="B142" t="s">
        <v>3223</v>
      </c>
      <c r="C142" s="1" t="s">
        <v>1354</v>
      </c>
      <c r="D142" t="s">
        <v>1355</v>
      </c>
      <c r="E142" t="s">
        <v>1356</v>
      </c>
      <c r="F142">
        <v>3.53</v>
      </c>
      <c r="G142">
        <v>2</v>
      </c>
      <c r="H142">
        <v>1.87</v>
      </c>
      <c r="I142">
        <v>0.06</v>
      </c>
      <c r="J142" t="s">
        <v>2598</v>
      </c>
      <c r="M142" t="s">
        <v>3182</v>
      </c>
      <c r="N142" t="str">
        <f>HYPERLINK("http://Vehiclepartimages.com/pmdt/DMT/images/56096_Updated.jpg","ImageLink")</f>
        <v>ImageLink</v>
      </c>
    </row>
    <row r="143" spans="1:14" x14ac:dyDescent="0.25">
      <c r="A143" t="s">
        <v>10</v>
      </c>
      <c r="B143" t="s">
        <v>3223</v>
      </c>
      <c r="C143" s="1" t="s">
        <v>1361</v>
      </c>
      <c r="D143" t="s">
        <v>1362</v>
      </c>
      <c r="E143" t="s">
        <v>1363</v>
      </c>
      <c r="F143">
        <v>21</v>
      </c>
      <c r="G143">
        <v>21</v>
      </c>
      <c r="H143">
        <v>3.25</v>
      </c>
      <c r="I143">
        <v>9.42</v>
      </c>
      <c r="J143" t="s">
        <v>2601</v>
      </c>
      <c r="M143" t="s">
        <v>3170</v>
      </c>
      <c r="N143" t="str">
        <f>HYPERLINK("http://Vehiclepartimages.com/pmdt/DMT/images/56438.jpg","ImageLink")</f>
        <v>ImageLink</v>
      </c>
    </row>
    <row r="144" spans="1:14" x14ac:dyDescent="0.25">
      <c r="A144" t="s">
        <v>10</v>
      </c>
      <c r="B144" t="s">
        <v>3223</v>
      </c>
      <c r="C144" s="1" t="s">
        <v>1364</v>
      </c>
      <c r="D144" t="s">
        <v>1365</v>
      </c>
      <c r="E144" t="s">
        <v>1366</v>
      </c>
      <c r="F144">
        <v>24</v>
      </c>
      <c r="G144">
        <v>20</v>
      </c>
      <c r="H144">
        <v>16</v>
      </c>
      <c r="I144">
        <v>9.42</v>
      </c>
      <c r="J144" t="s">
        <v>2602</v>
      </c>
      <c r="M144" t="s">
        <v>3094</v>
      </c>
      <c r="N144" t="str">
        <f>HYPERLINK("http://Vehiclepartimages.com/pmdt/DMT/images/56458.jpg","ImageLink")</f>
        <v>ImageLink</v>
      </c>
    </row>
    <row r="145" spans="1:14" x14ac:dyDescent="0.25">
      <c r="A145" t="s">
        <v>10</v>
      </c>
      <c r="B145" t="s">
        <v>3223</v>
      </c>
      <c r="C145" s="1" t="s">
        <v>1367</v>
      </c>
      <c r="D145" t="s">
        <v>1368</v>
      </c>
      <c r="E145" t="s">
        <v>1369</v>
      </c>
      <c r="F145">
        <v>21</v>
      </c>
      <c r="G145">
        <v>21</v>
      </c>
      <c r="H145">
        <v>3.25</v>
      </c>
      <c r="I145">
        <v>9.42</v>
      </c>
      <c r="J145" t="s">
        <v>2603</v>
      </c>
      <c r="M145" t="s">
        <v>3148</v>
      </c>
      <c r="N145" t="str">
        <f>HYPERLINK("http://Vehiclepartimages.com/pmdt/DMT/images/56459.jpg","ImageLink")</f>
        <v>ImageLink</v>
      </c>
    </row>
    <row r="146" spans="1:14" x14ac:dyDescent="0.25">
      <c r="A146" t="s">
        <v>10</v>
      </c>
      <c r="B146" t="s">
        <v>3223</v>
      </c>
      <c r="C146" s="1" t="s">
        <v>1373</v>
      </c>
      <c r="D146" t="s">
        <v>1374</v>
      </c>
      <c r="E146" t="s">
        <v>1375</v>
      </c>
      <c r="F146">
        <v>21.75</v>
      </c>
      <c r="G146">
        <v>19</v>
      </c>
      <c r="H146">
        <v>7</v>
      </c>
      <c r="I146">
        <v>14.3</v>
      </c>
      <c r="J146" t="s">
        <v>2605</v>
      </c>
      <c r="M146" t="s">
        <v>3095</v>
      </c>
      <c r="N146" t="str">
        <f>HYPERLINK("http://Vehiclepartimages.com/pmdt/DMT/images/56471.jpg","ImageLink")</f>
        <v>ImageLink</v>
      </c>
    </row>
    <row r="147" spans="1:14" x14ac:dyDescent="0.25">
      <c r="A147" t="s">
        <v>10</v>
      </c>
      <c r="B147" t="s">
        <v>3223</v>
      </c>
      <c r="C147" s="1" t="s">
        <v>1376</v>
      </c>
      <c r="D147" t="s">
        <v>1377</v>
      </c>
      <c r="E147" t="s">
        <v>1378</v>
      </c>
      <c r="F147">
        <v>21.75</v>
      </c>
      <c r="G147">
        <v>19</v>
      </c>
      <c r="H147">
        <v>7</v>
      </c>
      <c r="I147">
        <v>14.3</v>
      </c>
      <c r="J147" t="s">
        <v>2606</v>
      </c>
      <c r="M147" t="s">
        <v>3126</v>
      </c>
      <c r="N147" t="str">
        <f>HYPERLINK("http://Vehiclepartimages.com/pmdt/DMT/images/56472.jpg","ImageLink")</f>
        <v>ImageLink</v>
      </c>
    </row>
    <row r="148" spans="1:14" x14ac:dyDescent="0.25">
      <c r="A148" t="s">
        <v>10</v>
      </c>
      <c r="B148" t="s">
        <v>3223</v>
      </c>
      <c r="C148" s="1" t="s">
        <v>1382</v>
      </c>
      <c r="D148" t="s">
        <v>1383</v>
      </c>
      <c r="E148" t="s">
        <v>1384</v>
      </c>
      <c r="F148">
        <v>8</v>
      </c>
      <c r="G148">
        <v>6</v>
      </c>
      <c r="H148">
        <v>4</v>
      </c>
      <c r="I148">
        <v>0.5</v>
      </c>
      <c r="J148" t="s">
        <v>2608</v>
      </c>
      <c r="M148" t="s">
        <v>3096</v>
      </c>
      <c r="N148" t="str">
        <f>HYPERLINK("http://Vehiclepartimages.com/pmdt/DMT/images/57049_Updated.jpg","ImageLink")</f>
        <v>ImageLink</v>
      </c>
    </row>
    <row r="149" spans="1:14" x14ac:dyDescent="0.25">
      <c r="A149" t="s">
        <v>10</v>
      </c>
      <c r="B149" t="s">
        <v>3223</v>
      </c>
      <c r="C149" s="1" t="s">
        <v>1390</v>
      </c>
      <c r="D149" t="s">
        <v>1319</v>
      </c>
      <c r="E149" t="s">
        <v>1391</v>
      </c>
      <c r="F149">
        <v>19</v>
      </c>
      <c r="G149">
        <v>18</v>
      </c>
      <c r="H149">
        <v>1.94</v>
      </c>
      <c r="I149">
        <v>2.5</v>
      </c>
      <c r="J149" t="s">
        <v>2611</v>
      </c>
      <c r="M149" t="s">
        <v>3171</v>
      </c>
      <c r="N149" t="str">
        <f>HYPERLINK("http://Vehiclepartimages.com/pmdt/DMT/images/57190.jpg","ImageLink")</f>
        <v>ImageLink</v>
      </c>
    </row>
    <row r="150" spans="1:14" x14ac:dyDescent="0.25">
      <c r="A150" t="s">
        <v>10</v>
      </c>
      <c r="B150" t="s">
        <v>3223</v>
      </c>
      <c r="C150" s="1" t="s">
        <v>1395</v>
      </c>
      <c r="D150" t="s">
        <v>1287</v>
      </c>
      <c r="E150" t="s">
        <v>1396</v>
      </c>
      <c r="F150">
        <v>9</v>
      </c>
      <c r="G150">
        <v>4</v>
      </c>
      <c r="H150">
        <v>3</v>
      </c>
      <c r="I150">
        <v>1.1000000000000001</v>
      </c>
      <c r="J150" t="s">
        <v>2613</v>
      </c>
      <c r="M150" t="s">
        <v>3097</v>
      </c>
      <c r="N150" t="str">
        <f>HYPERLINK("http://Vehiclepartimages.com/pmdt/DMT/images/57237.jpg","ImageLink")</f>
        <v>ImageLink</v>
      </c>
    </row>
    <row r="151" spans="1:14" x14ac:dyDescent="0.25">
      <c r="A151" t="s">
        <v>10</v>
      </c>
      <c r="B151" t="s">
        <v>3223</v>
      </c>
      <c r="C151" s="1" t="s">
        <v>1407</v>
      </c>
      <c r="D151" t="s">
        <v>1408</v>
      </c>
      <c r="E151" t="s">
        <v>1409</v>
      </c>
      <c r="F151">
        <v>8</v>
      </c>
      <c r="G151">
        <v>6</v>
      </c>
      <c r="H151">
        <v>4</v>
      </c>
      <c r="I151">
        <v>0.5</v>
      </c>
      <c r="J151" t="s">
        <v>2618</v>
      </c>
      <c r="M151" t="s">
        <v>3115</v>
      </c>
      <c r="N151" t="str">
        <f>HYPERLINK("http://Vehiclepartimages.com/pmdt/DMT/images/57553.jpg","ImageLink")</f>
        <v>ImageLink</v>
      </c>
    </row>
    <row r="152" spans="1:14" x14ac:dyDescent="0.25">
      <c r="A152" t="s">
        <v>10</v>
      </c>
      <c r="B152" t="s">
        <v>3223</v>
      </c>
      <c r="C152" s="1" t="s">
        <v>1440</v>
      </c>
      <c r="D152" t="s">
        <v>1441</v>
      </c>
      <c r="E152" t="s">
        <v>1442</v>
      </c>
      <c r="F152">
        <v>17</v>
      </c>
      <c r="G152">
        <v>17</v>
      </c>
      <c r="H152">
        <v>12</v>
      </c>
      <c r="I152">
        <v>7.5</v>
      </c>
      <c r="J152" t="s">
        <v>2628</v>
      </c>
      <c r="M152" t="s">
        <v>3149</v>
      </c>
      <c r="N152" t="str">
        <f>HYPERLINK("http://Vehiclepartimages.com/pmdt/DMT/images/800800.jpg","ImageLink")</f>
        <v>ImageLink</v>
      </c>
    </row>
    <row r="153" spans="1:14" x14ac:dyDescent="0.25">
      <c r="A153" t="s">
        <v>10</v>
      </c>
      <c r="B153" t="s">
        <v>3223</v>
      </c>
      <c r="C153" s="1" t="s">
        <v>1443</v>
      </c>
      <c r="D153" t="s">
        <v>1444</v>
      </c>
      <c r="E153" t="s">
        <v>1445</v>
      </c>
      <c r="F153">
        <v>17</v>
      </c>
      <c r="G153">
        <v>17</v>
      </c>
      <c r="H153">
        <v>12</v>
      </c>
      <c r="I153">
        <v>7.5</v>
      </c>
      <c r="J153" t="s">
        <v>2629</v>
      </c>
      <c r="M153" t="s">
        <v>3172</v>
      </c>
      <c r="N153" t="str">
        <f>HYPERLINK("http://Vehiclepartimages.com/pmdt/DMT/images/800900.jpg","ImageLink")</f>
        <v>ImageLink</v>
      </c>
    </row>
    <row r="154" spans="1:14" x14ac:dyDescent="0.25">
      <c r="A154" t="s">
        <v>10</v>
      </c>
      <c r="B154" t="s">
        <v>3223</v>
      </c>
      <c r="C154" s="1" t="s">
        <v>1449</v>
      </c>
      <c r="D154" t="s">
        <v>1450</v>
      </c>
      <c r="E154" t="s">
        <v>1451</v>
      </c>
      <c r="F154">
        <v>17</v>
      </c>
      <c r="G154">
        <v>17</v>
      </c>
      <c r="H154">
        <v>12</v>
      </c>
      <c r="I154">
        <v>10.5</v>
      </c>
      <c r="J154" t="s">
        <v>2631</v>
      </c>
      <c r="M154" t="s">
        <v>3116</v>
      </c>
      <c r="N154" t="str">
        <f>HYPERLINK("http://Vehiclepartimages.com/pmdt/DMT/images/801250.jpg","ImageLink")</f>
        <v>ImageLink</v>
      </c>
    </row>
    <row r="155" spans="1:14" x14ac:dyDescent="0.25">
      <c r="A155" t="s">
        <v>10</v>
      </c>
      <c r="B155" t="s">
        <v>3223</v>
      </c>
      <c r="C155" s="1" t="s">
        <v>1452</v>
      </c>
      <c r="D155" t="s">
        <v>1450</v>
      </c>
      <c r="E155" t="s">
        <v>1453</v>
      </c>
      <c r="F155">
        <v>17</v>
      </c>
      <c r="G155">
        <v>17</v>
      </c>
      <c r="H155">
        <v>12</v>
      </c>
      <c r="I155">
        <v>10.5</v>
      </c>
      <c r="J155" t="s">
        <v>2632</v>
      </c>
      <c r="M155" t="s">
        <v>3150</v>
      </c>
      <c r="N155" t="str">
        <f>HYPERLINK("http://Vehiclepartimages.com/pmdt/DMT/images/801251.jpg","ImageLink")</f>
        <v>ImageLink</v>
      </c>
    </row>
    <row r="156" spans="1:14" x14ac:dyDescent="0.25">
      <c r="A156" t="s">
        <v>10</v>
      </c>
      <c r="B156" t="s">
        <v>3223</v>
      </c>
      <c r="C156" s="1" t="s">
        <v>1454</v>
      </c>
      <c r="D156" t="s">
        <v>1455</v>
      </c>
      <c r="E156" t="s">
        <v>1456</v>
      </c>
      <c r="F156">
        <v>18</v>
      </c>
      <c r="G156">
        <v>16</v>
      </c>
      <c r="H156">
        <v>5</v>
      </c>
      <c r="I156">
        <v>3</v>
      </c>
      <c r="J156" t="s">
        <v>2633</v>
      </c>
      <c r="M156" t="s">
        <v>3183</v>
      </c>
      <c r="N156" t="str">
        <f>HYPERLINK("http://Vehiclepartimages.com/pmdt/DMT/images/CWK123080.jpg","ImageLink")</f>
        <v>ImageLink</v>
      </c>
    </row>
    <row r="157" spans="1:14" x14ac:dyDescent="0.25">
      <c r="A157" t="s">
        <v>10</v>
      </c>
      <c r="B157" t="s">
        <v>3223</v>
      </c>
      <c r="C157" s="1" t="s">
        <v>1457</v>
      </c>
      <c r="D157" t="s">
        <v>1455</v>
      </c>
      <c r="E157" t="s">
        <v>1456</v>
      </c>
      <c r="F157">
        <v>18</v>
      </c>
      <c r="G157">
        <v>16</v>
      </c>
      <c r="H157">
        <v>5</v>
      </c>
      <c r="I157">
        <v>3</v>
      </c>
      <c r="J157" t="s">
        <v>2634</v>
      </c>
      <c r="M157" t="s">
        <v>3151</v>
      </c>
      <c r="N157" t="str">
        <f>HYPERLINK("http://Vehiclepartimages.com/pmdt/DMT/images/801259.jpg","ImageLink")</f>
        <v>ImageLink</v>
      </c>
    </row>
    <row r="158" spans="1:14" x14ac:dyDescent="0.25">
      <c r="A158" t="s">
        <v>10</v>
      </c>
      <c r="B158" t="s">
        <v>3223</v>
      </c>
      <c r="C158" s="1" t="s">
        <v>1461</v>
      </c>
      <c r="D158" t="s">
        <v>1462</v>
      </c>
      <c r="E158" t="s">
        <v>1463</v>
      </c>
      <c r="F158">
        <v>18</v>
      </c>
      <c r="G158">
        <v>16</v>
      </c>
      <c r="H158">
        <v>5</v>
      </c>
      <c r="I158">
        <v>3</v>
      </c>
      <c r="J158" t="s">
        <v>2636</v>
      </c>
      <c r="M158" t="s">
        <v>3184</v>
      </c>
      <c r="N158" t="str">
        <f>HYPERLINK("http://Vehiclepartimages.com/pmdt/DMT/images/CWK124080.jpg","ImageLink")</f>
        <v>ImageLink</v>
      </c>
    </row>
    <row r="159" spans="1:14" x14ac:dyDescent="0.25">
      <c r="A159" t="s">
        <v>10</v>
      </c>
      <c r="B159" t="s">
        <v>3223</v>
      </c>
      <c r="C159" s="1" t="s">
        <v>1464</v>
      </c>
      <c r="D159" t="s">
        <v>1462</v>
      </c>
      <c r="E159" t="s">
        <v>1465</v>
      </c>
      <c r="F159">
        <v>18</v>
      </c>
      <c r="G159">
        <v>16</v>
      </c>
      <c r="H159">
        <v>5</v>
      </c>
      <c r="I159">
        <v>3</v>
      </c>
      <c r="J159" t="s">
        <v>2637</v>
      </c>
      <c r="M159" t="s">
        <v>3152</v>
      </c>
      <c r="N159" t="str">
        <f>HYPERLINK("http://Vehiclepartimages.com/pmdt/DMT/images/CWK124081.jpg","ImageLink")</f>
        <v>ImageLink</v>
      </c>
    </row>
    <row r="160" spans="1:14" x14ac:dyDescent="0.25">
      <c r="A160" t="s">
        <v>10</v>
      </c>
      <c r="B160" t="s">
        <v>3223</v>
      </c>
      <c r="C160" s="1" t="s">
        <v>1469</v>
      </c>
      <c r="D160" t="s">
        <v>1462</v>
      </c>
      <c r="E160" t="s">
        <v>1470</v>
      </c>
      <c r="F160">
        <v>18</v>
      </c>
      <c r="G160">
        <v>16</v>
      </c>
      <c r="H160">
        <v>5</v>
      </c>
      <c r="I160">
        <v>3.5</v>
      </c>
      <c r="J160" t="s">
        <v>2639</v>
      </c>
      <c r="M160" t="s">
        <v>3173</v>
      </c>
      <c r="N160" t="str">
        <f>HYPERLINK("http://Vehiclepartimages.com/pmdt/DMT/images/CWK604181.jpg","ImageLink")</f>
        <v>ImageLink</v>
      </c>
    </row>
    <row r="161" spans="1:14" x14ac:dyDescent="0.25">
      <c r="A161" t="s">
        <v>10</v>
      </c>
      <c r="B161" t="s">
        <v>3223</v>
      </c>
      <c r="C161" s="1" t="s">
        <v>1486</v>
      </c>
      <c r="D161" t="s">
        <v>1467</v>
      </c>
      <c r="E161" t="s">
        <v>1487</v>
      </c>
      <c r="F161">
        <v>17</v>
      </c>
      <c r="G161">
        <v>17</v>
      </c>
      <c r="H161">
        <v>12</v>
      </c>
      <c r="I161">
        <v>10.5</v>
      </c>
      <c r="J161" t="s">
        <v>2654</v>
      </c>
      <c r="M161" t="s">
        <v>3098</v>
      </c>
      <c r="N161" t="str">
        <f>HYPERLINK("http://Vehiclepartimages.com/pmdt/DMT/images/807350.jpg","ImageLink")</f>
        <v>ImageLink</v>
      </c>
    </row>
    <row r="162" spans="1:14" x14ac:dyDescent="0.25">
      <c r="A162" t="s">
        <v>10</v>
      </c>
      <c r="B162" t="s">
        <v>3223</v>
      </c>
      <c r="C162" s="1" t="s">
        <v>1490</v>
      </c>
      <c r="D162" t="s">
        <v>1455</v>
      </c>
      <c r="E162" t="s">
        <v>1489</v>
      </c>
      <c r="F162">
        <v>18</v>
      </c>
      <c r="G162">
        <v>16</v>
      </c>
      <c r="H162">
        <v>5</v>
      </c>
      <c r="I162">
        <v>3.5</v>
      </c>
      <c r="J162" t="s">
        <v>2656</v>
      </c>
      <c r="M162" t="s">
        <v>3151</v>
      </c>
      <c r="N162" t="str">
        <f>HYPERLINK("http://Vehiclepartimages.com/pmdt/DMT/images/801259.jpg","ImageLink")</f>
        <v>ImageLink</v>
      </c>
    </row>
    <row r="163" spans="1:14" x14ac:dyDescent="0.25">
      <c r="A163" t="s">
        <v>10</v>
      </c>
      <c r="B163" t="s">
        <v>3223</v>
      </c>
      <c r="C163" s="1" t="s">
        <v>1505</v>
      </c>
      <c r="D163" t="s">
        <v>1506</v>
      </c>
      <c r="E163" t="s">
        <v>1507</v>
      </c>
      <c r="F163">
        <v>7.5</v>
      </c>
      <c r="G163">
        <v>3.5</v>
      </c>
      <c r="H163">
        <v>1.5</v>
      </c>
      <c r="I163">
        <v>0.25</v>
      </c>
      <c r="J163" t="s">
        <v>2670</v>
      </c>
      <c r="M163" t="s">
        <v>3127</v>
      </c>
      <c r="N163" t="str">
        <f>HYPERLINK("http://Vehiclepartimages.com/pmdt/DMT/images/830463P_Updated.jpg","ImageLink")</f>
        <v>ImageLink</v>
      </c>
    </row>
    <row r="164" spans="1:14" x14ac:dyDescent="0.25">
      <c r="A164" t="s">
        <v>10</v>
      </c>
      <c r="B164" t="s">
        <v>3223</v>
      </c>
      <c r="C164" s="1" t="s">
        <v>1508</v>
      </c>
      <c r="D164" t="s">
        <v>1509</v>
      </c>
      <c r="E164" t="s">
        <v>1510</v>
      </c>
      <c r="F164">
        <v>7.5</v>
      </c>
      <c r="G164">
        <v>3.5</v>
      </c>
      <c r="H164">
        <v>1.5</v>
      </c>
      <c r="I164">
        <v>0.25</v>
      </c>
      <c r="J164" t="s">
        <v>2671</v>
      </c>
      <c r="M164" t="s">
        <v>3128</v>
      </c>
      <c r="N164" t="str">
        <f>HYPERLINK("http://Vehiclepartimages.com/pmdt/DMT/images/830472P002_Updated.jpg","ImageLink")</f>
        <v>ImageLink</v>
      </c>
    </row>
    <row r="165" spans="1:14" x14ac:dyDescent="0.25">
      <c r="A165" t="s">
        <v>10</v>
      </c>
      <c r="B165" t="s">
        <v>3223</v>
      </c>
      <c r="C165" s="1" t="s">
        <v>1514</v>
      </c>
      <c r="D165" t="s">
        <v>1515</v>
      </c>
      <c r="E165">
        <v>0</v>
      </c>
      <c r="F165">
        <v>9.6</v>
      </c>
      <c r="G165">
        <v>3.5</v>
      </c>
      <c r="H165">
        <v>2.2999999999999998</v>
      </c>
      <c r="I165">
        <v>0.33</v>
      </c>
      <c r="J165" t="s">
        <v>2672</v>
      </c>
      <c r="M165" t="s">
        <v>3153</v>
      </c>
      <c r="N165" t="str">
        <f>HYPERLINK("http://Vehiclepartimages.com/pmdt/DMT/images/830644_Updated.jpg","ImageLink")</f>
        <v>ImageLink</v>
      </c>
    </row>
    <row r="166" spans="1:14" x14ac:dyDescent="0.25">
      <c r="A166" t="s">
        <v>10</v>
      </c>
      <c r="B166" t="s">
        <v>3223</v>
      </c>
      <c r="C166" s="1" t="s">
        <v>1552</v>
      </c>
      <c r="D166" t="s">
        <v>1553</v>
      </c>
      <c r="E166" t="s">
        <v>1554</v>
      </c>
      <c r="F166">
        <v>8.5</v>
      </c>
      <c r="G166">
        <v>7.25</v>
      </c>
      <c r="H166">
        <v>2</v>
      </c>
      <c r="I166">
        <v>0.6</v>
      </c>
      <c r="J166" t="s">
        <v>2705</v>
      </c>
      <c r="M166" t="s">
        <v>3099</v>
      </c>
      <c r="N166" t="str">
        <f>HYPERLINK("http://Vehiclepartimages.com/pmdt/DMT/images/90028.jpg","ImageLink")</f>
        <v>ImageLink</v>
      </c>
    </row>
    <row r="167" spans="1:14" x14ac:dyDescent="0.25">
      <c r="A167" t="s">
        <v>10</v>
      </c>
      <c r="B167" t="s">
        <v>3223</v>
      </c>
      <c r="C167" s="1" t="s">
        <v>1555</v>
      </c>
      <c r="D167" t="s">
        <v>1556</v>
      </c>
      <c r="E167" t="s">
        <v>1557</v>
      </c>
      <c r="F167">
        <v>5</v>
      </c>
      <c r="G167">
        <v>3.5</v>
      </c>
      <c r="H167">
        <v>3.25</v>
      </c>
      <c r="I167">
        <v>1.6</v>
      </c>
      <c r="J167" t="s">
        <v>2706</v>
      </c>
      <c r="M167" t="s">
        <v>3129</v>
      </c>
      <c r="N167" t="str">
        <f>HYPERLINK("http://Vehiclepartimages.com/pmdt/DMT/images/90029.jpg","ImageLink")</f>
        <v>ImageLink</v>
      </c>
    </row>
    <row r="168" spans="1:14" x14ac:dyDescent="0.25">
      <c r="A168" t="s">
        <v>10</v>
      </c>
      <c r="B168" t="s">
        <v>3223</v>
      </c>
      <c r="C168" s="1" t="s">
        <v>1558</v>
      </c>
      <c r="D168" t="s">
        <v>1559</v>
      </c>
      <c r="E168" t="s">
        <v>1560</v>
      </c>
      <c r="F168">
        <v>4</v>
      </c>
      <c r="G168">
        <v>4</v>
      </c>
      <c r="H168">
        <v>1.25</v>
      </c>
      <c r="I168">
        <v>0.04</v>
      </c>
      <c r="J168" t="s">
        <v>2707</v>
      </c>
      <c r="M168" t="s">
        <v>3130</v>
      </c>
      <c r="N168" t="str">
        <f>HYPERLINK("http://Vehiclepartimages.com/pmdt/DMT/images/90037.jpg","ImageLink")</f>
        <v>ImageLink</v>
      </c>
    </row>
    <row r="169" spans="1:14" x14ac:dyDescent="0.25">
      <c r="A169" t="s">
        <v>10</v>
      </c>
      <c r="B169" t="s">
        <v>3223</v>
      </c>
      <c r="C169" s="1" t="s">
        <v>1561</v>
      </c>
      <c r="D169" t="s">
        <v>1562</v>
      </c>
      <c r="E169" t="s">
        <v>1563</v>
      </c>
      <c r="F169">
        <v>18</v>
      </c>
      <c r="G169">
        <v>16.5</v>
      </c>
      <c r="H169">
        <v>13</v>
      </c>
      <c r="I169">
        <v>25</v>
      </c>
      <c r="J169" t="s">
        <v>2708</v>
      </c>
      <c r="M169" t="s">
        <v>3131</v>
      </c>
      <c r="N169" t="str">
        <f>HYPERLINK("http://Vehiclepartimages.com/pmdt/DMT/images/90071.jpg","ImageLink")</f>
        <v>ImageLink</v>
      </c>
    </row>
    <row r="170" spans="1:14" x14ac:dyDescent="0.25">
      <c r="A170" t="s">
        <v>10</v>
      </c>
      <c r="B170" t="s">
        <v>3223</v>
      </c>
      <c r="C170" s="1" t="s">
        <v>1564</v>
      </c>
      <c r="D170" t="s">
        <v>1565</v>
      </c>
      <c r="E170" t="s">
        <v>1566</v>
      </c>
      <c r="F170">
        <v>18</v>
      </c>
      <c r="G170">
        <v>16.5</v>
      </c>
      <c r="H170">
        <v>13</v>
      </c>
      <c r="I170">
        <v>25</v>
      </c>
      <c r="J170" t="s">
        <v>2709</v>
      </c>
      <c r="M170" t="s">
        <v>3185</v>
      </c>
      <c r="N170" t="str">
        <f>HYPERLINK("http://Vehiclepartimages.com/pmdt/DMT/images/90073.jpg","ImageLink")</f>
        <v>ImageLink</v>
      </c>
    </row>
    <row r="171" spans="1:14" x14ac:dyDescent="0.25">
      <c r="A171" t="s">
        <v>10</v>
      </c>
      <c r="B171" t="s">
        <v>3223</v>
      </c>
      <c r="C171" s="1" t="s">
        <v>1581</v>
      </c>
      <c r="D171" t="s">
        <v>1582</v>
      </c>
      <c r="E171" t="s">
        <v>1583</v>
      </c>
      <c r="F171">
        <v>25.5</v>
      </c>
      <c r="G171">
        <v>5.5</v>
      </c>
      <c r="H171">
        <v>5.25</v>
      </c>
      <c r="I171">
        <v>2</v>
      </c>
      <c r="J171" t="s">
        <v>2716</v>
      </c>
      <c r="M171" t="s">
        <v>3174</v>
      </c>
      <c r="N171" t="str">
        <f>HYPERLINK("http://Vehiclepartimages.com/pmdt/DMT/images/90362.jpg","ImageLink")</f>
        <v>ImageLink</v>
      </c>
    </row>
    <row r="172" spans="1:14" x14ac:dyDescent="0.25">
      <c r="A172" t="s">
        <v>10</v>
      </c>
      <c r="B172" t="s">
        <v>3223</v>
      </c>
      <c r="C172" s="1" t="s">
        <v>1587</v>
      </c>
      <c r="D172" t="s">
        <v>1588</v>
      </c>
      <c r="E172" t="s">
        <v>1589</v>
      </c>
      <c r="F172">
        <v>10</v>
      </c>
      <c r="G172">
        <v>7</v>
      </c>
      <c r="H172">
        <v>4</v>
      </c>
      <c r="I172">
        <v>1.9</v>
      </c>
      <c r="J172" t="s">
        <v>2718</v>
      </c>
      <c r="M172" t="s">
        <v>3175</v>
      </c>
      <c r="N172" t="str">
        <f>HYPERLINK("http://Vehiclepartimages.com/pmdt/DMT/images/90960.jpg","ImageLink")</f>
        <v>ImageLink</v>
      </c>
    </row>
    <row r="173" spans="1:14" x14ac:dyDescent="0.25">
      <c r="A173" t="s">
        <v>10</v>
      </c>
      <c r="B173" t="s">
        <v>3223</v>
      </c>
      <c r="C173" s="1" t="s">
        <v>1599</v>
      </c>
      <c r="D173" t="s">
        <v>1600</v>
      </c>
      <c r="E173" t="s">
        <v>1601</v>
      </c>
      <c r="F173">
        <v>17</v>
      </c>
      <c r="G173">
        <v>16</v>
      </c>
      <c r="H173">
        <v>13.5</v>
      </c>
      <c r="I173">
        <v>10</v>
      </c>
      <c r="J173" t="s">
        <v>2722</v>
      </c>
      <c r="M173" t="s">
        <v>3186</v>
      </c>
      <c r="N173" t="str">
        <f>HYPERLINK("http://Vehiclepartimages.com/pmdt/DMT/images/91059_Updated.jpg","ImageLink")</f>
        <v>ImageLink</v>
      </c>
    </row>
    <row r="174" spans="1:14" x14ac:dyDescent="0.25">
      <c r="A174" t="s">
        <v>10</v>
      </c>
      <c r="B174" t="s">
        <v>3223</v>
      </c>
      <c r="C174" s="1" t="s">
        <v>1622</v>
      </c>
      <c r="D174" t="s">
        <v>1623</v>
      </c>
      <c r="E174" t="s">
        <v>1624</v>
      </c>
      <c r="F174">
        <v>18</v>
      </c>
      <c r="G174">
        <v>18</v>
      </c>
      <c r="H174">
        <v>0.5</v>
      </c>
      <c r="I174">
        <v>2.4</v>
      </c>
      <c r="J174" t="s">
        <v>2733</v>
      </c>
      <c r="K174" t="s">
        <v>3024</v>
      </c>
      <c r="L174" t="s">
        <v>3025</v>
      </c>
      <c r="M174" t="s">
        <v>3026</v>
      </c>
      <c r="N174" t="str">
        <f>HYPERLINK("http://Vehiclepartimages.com/pmdt/DMT/images/photocomingsoon.jpg","ImageLink")</f>
        <v>ImageLink</v>
      </c>
    </row>
    <row r="175" spans="1:14" x14ac:dyDescent="0.25">
      <c r="A175" t="s">
        <v>10</v>
      </c>
      <c r="B175" t="s">
        <v>3223</v>
      </c>
      <c r="C175" s="1" t="s">
        <v>1628</v>
      </c>
      <c r="D175" t="s">
        <v>1600</v>
      </c>
      <c r="E175" t="s">
        <v>1629</v>
      </c>
      <c r="F175">
        <v>16.5</v>
      </c>
      <c r="G175">
        <v>16.25</v>
      </c>
      <c r="H175">
        <v>13.5</v>
      </c>
      <c r="I175">
        <v>11</v>
      </c>
      <c r="J175" t="s">
        <v>2734</v>
      </c>
      <c r="M175" t="s">
        <v>3187</v>
      </c>
      <c r="N175" t="str">
        <f>HYPERLINK("http://Vehiclepartimages.com/pmdt/DMT/images/91412.jpg","ImageLink")</f>
        <v>ImageLink</v>
      </c>
    </row>
    <row r="176" spans="1:14" x14ac:dyDescent="0.25">
      <c r="A176" t="s">
        <v>10</v>
      </c>
      <c r="B176" t="s">
        <v>3223</v>
      </c>
      <c r="C176" s="1" t="s">
        <v>1630</v>
      </c>
      <c r="D176" t="s">
        <v>1559</v>
      </c>
      <c r="E176" t="s">
        <v>1631</v>
      </c>
      <c r="F176">
        <v>8</v>
      </c>
      <c r="G176">
        <v>5.25</v>
      </c>
      <c r="H176">
        <v>2</v>
      </c>
      <c r="I176">
        <v>0.04</v>
      </c>
      <c r="J176" t="s">
        <v>2735</v>
      </c>
      <c r="M176" t="s">
        <v>3132</v>
      </c>
      <c r="N176" t="str">
        <f>HYPERLINK("http://Vehiclepartimages.com/pmdt/DMT/images/91447_Updated.jpg","ImageLink")</f>
        <v>ImageLink</v>
      </c>
    </row>
    <row r="177" spans="1:14" x14ac:dyDescent="0.25">
      <c r="A177" t="s">
        <v>10</v>
      </c>
      <c r="B177" t="s">
        <v>3223</v>
      </c>
      <c r="C177" s="1" t="s">
        <v>1632</v>
      </c>
      <c r="D177" t="s">
        <v>1559</v>
      </c>
      <c r="E177" t="s">
        <v>1633</v>
      </c>
      <c r="F177">
        <v>6.5</v>
      </c>
      <c r="G177">
        <v>4</v>
      </c>
      <c r="H177">
        <v>0.5</v>
      </c>
      <c r="I177">
        <v>0.02</v>
      </c>
      <c r="J177" t="s">
        <v>2736</v>
      </c>
      <c r="M177" t="s">
        <v>3154</v>
      </c>
      <c r="N177" t="str">
        <f>HYPERLINK("http://Vehiclepartimages.com/pmdt/DMT/images/91470.jpg","ImageLink")</f>
        <v>ImageLink</v>
      </c>
    </row>
    <row r="178" spans="1:14" x14ac:dyDescent="0.25">
      <c r="A178" t="s">
        <v>10</v>
      </c>
      <c r="B178" t="s">
        <v>3223</v>
      </c>
      <c r="C178" s="1" t="s">
        <v>1639</v>
      </c>
      <c r="D178" t="s">
        <v>1640</v>
      </c>
      <c r="E178" t="s">
        <v>1641</v>
      </c>
      <c r="F178">
        <v>18.5</v>
      </c>
      <c r="G178">
        <v>15.25</v>
      </c>
      <c r="H178">
        <v>1</v>
      </c>
      <c r="I178">
        <v>2</v>
      </c>
      <c r="J178" t="s">
        <v>2739</v>
      </c>
      <c r="M178" t="s">
        <v>3176</v>
      </c>
      <c r="N178" t="str">
        <f>HYPERLINK("http://Vehiclepartimages.com/pmdt/DMT/images/91514.jpg","ImageLink")</f>
        <v>ImageLink</v>
      </c>
    </row>
    <row r="179" spans="1:14" x14ac:dyDescent="0.25">
      <c r="A179" t="s">
        <v>10</v>
      </c>
      <c r="B179" t="s">
        <v>3223</v>
      </c>
      <c r="C179" s="1" t="s">
        <v>1642</v>
      </c>
      <c r="D179" t="s">
        <v>1643</v>
      </c>
      <c r="E179" t="s">
        <v>1644</v>
      </c>
      <c r="F179">
        <v>8</v>
      </c>
      <c r="G179">
        <v>5.25</v>
      </c>
      <c r="H179">
        <v>2</v>
      </c>
      <c r="I179">
        <v>0.04</v>
      </c>
      <c r="J179" t="s">
        <v>2740</v>
      </c>
      <c r="M179" t="s">
        <v>3188</v>
      </c>
      <c r="N179" t="str">
        <f>HYPERLINK("http://Vehiclepartimages.com/pmdt/DMT/images/91547.jpg","ImageLink")</f>
        <v>ImageLink</v>
      </c>
    </row>
    <row r="180" spans="1:14" x14ac:dyDescent="0.25">
      <c r="A180" t="s">
        <v>10</v>
      </c>
      <c r="B180" t="s">
        <v>3223</v>
      </c>
      <c r="C180" s="1" t="s">
        <v>1648</v>
      </c>
      <c r="D180" t="s">
        <v>1649</v>
      </c>
      <c r="E180" t="s">
        <v>1650</v>
      </c>
      <c r="F180">
        <v>10.5</v>
      </c>
      <c r="G180">
        <v>1.75</v>
      </c>
      <c r="H180">
        <v>1.5</v>
      </c>
      <c r="I180">
        <v>1.2</v>
      </c>
      <c r="J180" t="s">
        <v>2742</v>
      </c>
      <c r="M180" t="s">
        <v>3177</v>
      </c>
      <c r="N180" t="str">
        <f>HYPERLINK("http://Vehiclepartimages.com/pmdt/DMT/images/91580.jpg","ImageLink")</f>
        <v>ImageLink</v>
      </c>
    </row>
    <row r="181" spans="1:14" x14ac:dyDescent="0.25">
      <c r="A181" t="s">
        <v>10</v>
      </c>
      <c r="B181" t="s">
        <v>3223</v>
      </c>
      <c r="C181" s="1" t="s">
        <v>1656</v>
      </c>
      <c r="D181" t="s">
        <v>1600</v>
      </c>
      <c r="E181" t="s">
        <v>1657</v>
      </c>
      <c r="F181">
        <v>16.5</v>
      </c>
      <c r="G181">
        <v>16.25</v>
      </c>
      <c r="H181">
        <v>13.5</v>
      </c>
      <c r="I181">
        <v>11</v>
      </c>
      <c r="J181" t="s">
        <v>2745</v>
      </c>
      <c r="M181" t="s">
        <v>3133</v>
      </c>
      <c r="N181" t="str">
        <f>HYPERLINK("http://Vehiclepartimages.com/pmdt/DMT/images/91592.jpg","ImageLink")</f>
        <v>ImageLink</v>
      </c>
    </row>
    <row r="182" spans="1:14" x14ac:dyDescent="0.25">
      <c r="A182" t="s">
        <v>10</v>
      </c>
      <c r="B182" t="s">
        <v>3223</v>
      </c>
      <c r="C182" s="1" t="s">
        <v>1658</v>
      </c>
      <c r="D182" t="s">
        <v>1600</v>
      </c>
      <c r="E182" t="s">
        <v>1659</v>
      </c>
      <c r="F182">
        <v>16.5</v>
      </c>
      <c r="G182">
        <v>16.25</v>
      </c>
      <c r="H182">
        <v>13.5</v>
      </c>
      <c r="I182">
        <v>11</v>
      </c>
      <c r="J182" t="s">
        <v>2746</v>
      </c>
      <c r="M182" t="s">
        <v>3100</v>
      </c>
      <c r="N182" t="str">
        <f>HYPERLINK("http://Vehiclepartimages.com/pmdt/DMT/images/91593.jpg","ImageLink")</f>
        <v>ImageLink</v>
      </c>
    </row>
    <row r="183" spans="1:14" x14ac:dyDescent="0.25">
      <c r="A183" t="s">
        <v>10</v>
      </c>
      <c r="B183" t="s">
        <v>3223</v>
      </c>
      <c r="C183" s="1" t="s">
        <v>1674</v>
      </c>
      <c r="D183" t="s">
        <v>1675</v>
      </c>
      <c r="E183" t="s">
        <v>1676</v>
      </c>
      <c r="F183">
        <v>9</v>
      </c>
      <c r="G183">
        <v>6</v>
      </c>
      <c r="H183">
        <v>5</v>
      </c>
      <c r="I183">
        <v>2.1</v>
      </c>
      <c r="J183" t="s">
        <v>2761</v>
      </c>
      <c r="M183" t="s">
        <v>3155</v>
      </c>
      <c r="N183" t="str">
        <f>HYPERLINK("http://Vehiclepartimages.com/pmdt/DMT/images/91602_Updated.jpg","ImageLink")</f>
        <v>ImageLink</v>
      </c>
    </row>
    <row r="184" spans="1:14" x14ac:dyDescent="0.25">
      <c r="A184" t="s">
        <v>10</v>
      </c>
      <c r="B184" t="s">
        <v>3223</v>
      </c>
      <c r="C184" s="1" t="s">
        <v>1677</v>
      </c>
      <c r="D184" t="s">
        <v>1678</v>
      </c>
      <c r="E184" t="s">
        <v>1679</v>
      </c>
      <c r="F184">
        <v>8</v>
      </c>
      <c r="G184">
        <v>5.25</v>
      </c>
      <c r="H184">
        <v>2</v>
      </c>
      <c r="I184">
        <v>0.2</v>
      </c>
      <c r="J184" t="s">
        <v>2762</v>
      </c>
      <c r="M184" t="s">
        <v>3189</v>
      </c>
      <c r="N184" t="str">
        <f>HYPERLINK("http://Vehiclepartimages.com/pmdt/DMT/images/91603.jpg","ImageLink")</f>
        <v>ImageLink</v>
      </c>
    </row>
    <row r="185" spans="1:14" x14ac:dyDescent="0.25">
      <c r="A185" t="s">
        <v>10</v>
      </c>
      <c r="B185" t="s">
        <v>3223</v>
      </c>
      <c r="C185" s="1" t="s">
        <v>1680</v>
      </c>
      <c r="D185" t="s">
        <v>1681</v>
      </c>
      <c r="E185" t="s">
        <v>1554</v>
      </c>
      <c r="F185">
        <v>8.5</v>
      </c>
      <c r="G185">
        <v>7.25</v>
      </c>
      <c r="H185">
        <v>2</v>
      </c>
      <c r="I185">
        <v>1.6</v>
      </c>
      <c r="J185" t="s">
        <v>2763</v>
      </c>
      <c r="M185" t="s">
        <v>3117</v>
      </c>
      <c r="N185" t="str">
        <f>HYPERLINK("http://Vehiclepartimages.com/pmdt/DMT/images/91604.jpg","ImageLink")</f>
        <v>ImageLink</v>
      </c>
    </row>
    <row r="186" spans="1:14" x14ac:dyDescent="0.25">
      <c r="A186" t="s">
        <v>10</v>
      </c>
      <c r="B186" t="s">
        <v>3223</v>
      </c>
      <c r="C186" s="1" t="s">
        <v>1682</v>
      </c>
      <c r="D186" t="s">
        <v>1683</v>
      </c>
      <c r="E186" t="s">
        <v>1684</v>
      </c>
      <c r="F186">
        <v>8</v>
      </c>
      <c r="G186">
        <v>5.25</v>
      </c>
      <c r="H186">
        <v>1.75</v>
      </c>
      <c r="I186">
        <v>0.3</v>
      </c>
      <c r="J186" t="s">
        <v>2764</v>
      </c>
      <c r="M186" t="s">
        <v>3156</v>
      </c>
      <c r="N186" t="str">
        <f>HYPERLINK("http://Vehiclepartimages.com/pmdt/DMT/images/91606.jpg","ImageLink")</f>
        <v>ImageLink</v>
      </c>
    </row>
    <row r="187" spans="1:14" x14ac:dyDescent="0.25">
      <c r="A187" t="s">
        <v>10</v>
      </c>
      <c r="B187" t="s">
        <v>3223</v>
      </c>
      <c r="C187" s="1" t="s">
        <v>1685</v>
      </c>
      <c r="D187" t="s">
        <v>1686</v>
      </c>
      <c r="E187" t="s">
        <v>1687</v>
      </c>
      <c r="F187">
        <v>8.5</v>
      </c>
      <c r="G187">
        <v>6</v>
      </c>
      <c r="H187">
        <v>2.25</v>
      </c>
      <c r="I187">
        <v>0.3</v>
      </c>
      <c r="J187" t="s">
        <v>2765</v>
      </c>
      <c r="M187" t="s">
        <v>3101</v>
      </c>
      <c r="N187" t="str">
        <f>HYPERLINK("http://Vehiclepartimages.com/pmdt/DMT/images/91638_Updated.jpg","ImageLink")</f>
        <v>ImageLink</v>
      </c>
    </row>
    <row r="188" spans="1:14" x14ac:dyDescent="0.25">
      <c r="A188" t="s">
        <v>10</v>
      </c>
      <c r="B188" t="s">
        <v>3223</v>
      </c>
      <c r="C188" s="1" t="s">
        <v>1688</v>
      </c>
      <c r="D188" t="s">
        <v>1600</v>
      </c>
      <c r="E188" t="s">
        <v>1689</v>
      </c>
      <c r="F188">
        <v>17</v>
      </c>
      <c r="G188">
        <v>16</v>
      </c>
      <c r="H188">
        <v>13.5</v>
      </c>
      <c r="I188">
        <v>9</v>
      </c>
      <c r="J188" t="s">
        <v>2766</v>
      </c>
      <c r="M188" t="s">
        <v>3157</v>
      </c>
      <c r="N188" t="str">
        <f>HYPERLINK("http://Vehiclepartimages.com/pmdt/DMT/images/91641.jpg","ImageLink")</f>
        <v>ImageLink</v>
      </c>
    </row>
    <row r="189" spans="1:14" x14ac:dyDescent="0.25">
      <c r="A189" t="s">
        <v>10</v>
      </c>
      <c r="B189" t="s">
        <v>3223</v>
      </c>
      <c r="C189" s="1" t="s">
        <v>1690</v>
      </c>
      <c r="D189" t="s">
        <v>1600</v>
      </c>
      <c r="E189" t="s">
        <v>1691</v>
      </c>
      <c r="F189">
        <v>16.5</v>
      </c>
      <c r="G189">
        <v>16.25</v>
      </c>
      <c r="H189">
        <v>13.5</v>
      </c>
      <c r="I189">
        <v>11</v>
      </c>
      <c r="J189" t="s">
        <v>2767</v>
      </c>
      <c r="M189" t="s">
        <v>3134</v>
      </c>
      <c r="N189" t="str">
        <f>HYPERLINK("http://Vehiclepartimages.com/pmdt/DMT/images/91642.jpg","ImageLink")</f>
        <v>ImageLink</v>
      </c>
    </row>
    <row r="190" spans="1:14" x14ac:dyDescent="0.25">
      <c r="A190" t="s">
        <v>10</v>
      </c>
      <c r="B190" t="s">
        <v>3223</v>
      </c>
      <c r="C190" s="1" t="s">
        <v>1692</v>
      </c>
      <c r="D190" t="s">
        <v>1693</v>
      </c>
      <c r="E190" t="s">
        <v>1694</v>
      </c>
      <c r="F190">
        <v>3.75</v>
      </c>
      <c r="G190">
        <v>2.75</v>
      </c>
      <c r="H190">
        <v>1.5</v>
      </c>
      <c r="I190">
        <v>4</v>
      </c>
      <c r="J190" t="s">
        <v>2768</v>
      </c>
      <c r="M190" t="s">
        <v>3178</v>
      </c>
      <c r="N190" t="str">
        <f>HYPERLINK("http://Vehiclepartimages.com/pmdt/DMT/images/91802.jpg","ImageLink")</f>
        <v>ImageLink</v>
      </c>
    </row>
    <row r="191" spans="1:14" x14ac:dyDescent="0.25">
      <c r="A191" t="s">
        <v>10</v>
      </c>
      <c r="B191" t="s">
        <v>3223</v>
      </c>
      <c r="C191" s="1" t="s">
        <v>1695</v>
      </c>
      <c r="D191" t="s">
        <v>1696</v>
      </c>
      <c r="E191" t="s">
        <v>1697</v>
      </c>
      <c r="F191">
        <v>5.25</v>
      </c>
      <c r="G191">
        <v>4.25</v>
      </c>
      <c r="H191">
        <v>1</v>
      </c>
      <c r="I191">
        <v>0.02</v>
      </c>
      <c r="J191" t="s">
        <v>2769</v>
      </c>
      <c r="M191" t="s">
        <v>3208</v>
      </c>
      <c r="N191" t="str">
        <f>HYPERLINK("http://Vehiclepartimages.com/pmdt/DMT/images/91857.jpg","ImageLink")</f>
        <v>ImageLink</v>
      </c>
    </row>
    <row r="192" spans="1:14" x14ac:dyDescent="0.25">
      <c r="A192" t="s">
        <v>10</v>
      </c>
      <c r="B192" t="s">
        <v>3223</v>
      </c>
      <c r="C192" s="1" t="s">
        <v>1698</v>
      </c>
      <c r="D192" t="s">
        <v>1699</v>
      </c>
      <c r="E192" t="s">
        <v>1700</v>
      </c>
      <c r="F192">
        <v>8.5</v>
      </c>
      <c r="G192">
        <v>6</v>
      </c>
      <c r="H192">
        <v>0.5</v>
      </c>
      <c r="I192">
        <v>0.04</v>
      </c>
      <c r="J192" t="s">
        <v>2770</v>
      </c>
      <c r="M192" t="s">
        <v>3102</v>
      </c>
      <c r="N192" t="str">
        <f>HYPERLINK("http://Vehiclepartimages.com/pmdt/DMT/images/91858.jpg","ImageLink")</f>
        <v>ImageLink</v>
      </c>
    </row>
    <row r="193" spans="1:14" x14ac:dyDescent="0.25">
      <c r="A193" t="s">
        <v>10</v>
      </c>
      <c r="B193" t="s">
        <v>3223</v>
      </c>
      <c r="C193" s="1" t="s">
        <v>1702</v>
      </c>
      <c r="D193" t="s">
        <v>1585</v>
      </c>
      <c r="E193" t="s">
        <v>1703</v>
      </c>
      <c r="F193">
        <v>17</v>
      </c>
      <c r="G193">
        <v>2</v>
      </c>
      <c r="H193">
        <v>2</v>
      </c>
      <c r="I193">
        <v>0.1</v>
      </c>
      <c r="J193" t="s">
        <v>2772</v>
      </c>
      <c r="M193" t="s">
        <v>3135</v>
      </c>
      <c r="N193" t="str">
        <f>HYPERLINK("http://Vehiclepartimages.com/pmdt/DMT/images/91871.jpg","ImageLink")</f>
        <v>ImageLink</v>
      </c>
    </row>
    <row r="194" spans="1:14" x14ac:dyDescent="0.25">
      <c r="A194" t="s">
        <v>10</v>
      </c>
      <c r="B194" t="s">
        <v>3223</v>
      </c>
      <c r="C194" s="1" t="s">
        <v>1704</v>
      </c>
      <c r="D194" t="s">
        <v>1585</v>
      </c>
      <c r="E194" t="s">
        <v>1705</v>
      </c>
      <c r="F194">
        <v>8.5</v>
      </c>
      <c r="G194">
        <v>6</v>
      </c>
      <c r="H194">
        <v>2.25</v>
      </c>
      <c r="I194">
        <v>0.3</v>
      </c>
      <c r="J194" t="s">
        <v>2773</v>
      </c>
      <c r="M194" t="s">
        <v>3135</v>
      </c>
      <c r="N194" t="str">
        <f>HYPERLINK("http://Vehiclepartimages.com/pmdt/DMT/images/91871.jpg","ImageLink")</f>
        <v>ImageLink</v>
      </c>
    </row>
    <row r="195" spans="1:14" x14ac:dyDescent="0.25">
      <c r="A195" t="s">
        <v>10</v>
      </c>
      <c r="B195" t="s">
        <v>3223</v>
      </c>
      <c r="C195" s="1" t="s">
        <v>1706</v>
      </c>
      <c r="D195" t="s">
        <v>1559</v>
      </c>
      <c r="E195" t="s">
        <v>1707</v>
      </c>
      <c r="F195">
        <v>8</v>
      </c>
      <c r="G195">
        <v>5.25</v>
      </c>
      <c r="H195">
        <v>2</v>
      </c>
      <c r="I195">
        <v>0.04</v>
      </c>
      <c r="J195" t="s">
        <v>2774</v>
      </c>
      <c r="M195" t="s">
        <v>3136</v>
      </c>
      <c r="N195" t="str">
        <f>HYPERLINK("http://Vehiclepartimages.com/pmdt/DMT/images/91873.jpg","ImageLink")</f>
        <v>ImageLink</v>
      </c>
    </row>
    <row r="196" spans="1:14" x14ac:dyDescent="0.25">
      <c r="A196" t="s">
        <v>10</v>
      </c>
      <c r="B196" t="s">
        <v>3223</v>
      </c>
      <c r="C196" s="1" t="s">
        <v>1712</v>
      </c>
      <c r="D196" t="s">
        <v>1649</v>
      </c>
      <c r="E196" t="s">
        <v>1713</v>
      </c>
      <c r="F196">
        <v>18</v>
      </c>
      <c r="G196">
        <v>13</v>
      </c>
      <c r="H196">
        <v>12</v>
      </c>
      <c r="I196">
        <v>1.2</v>
      </c>
      <c r="J196" t="s">
        <v>2777</v>
      </c>
      <c r="M196" t="s">
        <v>3190</v>
      </c>
      <c r="N196" t="str">
        <f>HYPERLINK("http://Vehiclepartimages.com/pmdt/DMT/images/92249.jpg","ImageLink")</f>
        <v>ImageLink</v>
      </c>
    </row>
    <row r="197" spans="1:14" x14ac:dyDescent="0.25">
      <c r="A197" t="s">
        <v>10</v>
      </c>
      <c r="B197" t="s">
        <v>3223</v>
      </c>
      <c r="C197" s="1" t="s">
        <v>1716</v>
      </c>
      <c r="D197" t="s">
        <v>1686</v>
      </c>
      <c r="E197" t="s">
        <v>1717</v>
      </c>
      <c r="F197">
        <v>8.5</v>
      </c>
      <c r="G197">
        <v>6</v>
      </c>
      <c r="H197">
        <v>2.25</v>
      </c>
      <c r="I197">
        <v>0.3</v>
      </c>
      <c r="J197" t="s">
        <v>2779</v>
      </c>
      <c r="M197" t="s">
        <v>3137</v>
      </c>
      <c r="N197" t="str">
        <f>HYPERLINK("http://Vehiclepartimages.com/pmdt/DMT/images/92615_Updated.jpg","ImageLink")</f>
        <v>ImageLink</v>
      </c>
    </row>
    <row r="198" spans="1:14" x14ac:dyDescent="0.25">
      <c r="A198" t="s">
        <v>10</v>
      </c>
      <c r="B198" t="s">
        <v>3223</v>
      </c>
      <c r="C198" s="1" t="s">
        <v>1718</v>
      </c>
      <c r="D198" t="s">
        <v>1719</v>
      </c>
      <c r="E198" t="s">
        <v>1720</v>
      </c>
      <c r="F198">
        <v>8</v>
      </c>
      <c r="G198">
        <v>5.25</v>
      </c>
      <c r="H198">
        <v>0.5</v>
      </c>
      <c r="I198">
        <v>0.08</v>
      </c>
      <c r="J198" t="s">
        <v>2780</v>
      </c>
      <c r="M198" t="s">
        <v>3118</v>
      </c>
      <c r="N198" t="str">
        <f>HYPERLINK("http://Vehiclepartimages.com/pmdt/DMT/images/92640.jpg","ImageLink")</f>
        <v>ImageLink</v>
      </c>
    </row>
    <row r="199" spans="1:14" x14ac:dyDescent="0.25">
      <c r="A199" t="s">
        <v>10</v>
      </c>
      <c r="B199" t="s">
        <v>3223</v>
      </c>
      <c r="C199" s="1" t="s">
        <v>1726</v>
      </c>
      <c r="D199" t="s">
        <v>1646</v>
      </c>
      <c r="E199" t="s">
        <v>1727</v>
      </c>
      <c r="F199">
        <v>2</v>
      </c>
      <c r="G199">
        <v>0.75</v>
      </c>
      <c r="H199">
        <v>0.5</v>
      </c>
      <c r="I199">
        <v>0.2</v>
      </c>
      <c r="J199" t="s">
        <v>2783</v>
      </c>
      <c r="M199" t="s">
        <v>3103</v>
      </c>
      <c r="N199" t="str">
        <f>HYPERLINK("http://Vehiclepartimages.com/pmdt/DMT/images/92741.jpg","ImageLink")</f>
        <v>ImageLink</v>
      </c>
    </row>
    <row r="200" spans="1:14" x14ac:dyDescent="0.25">
      <c r="A200" t="s">
        <v>10</v>
      </c>
      <c r="B200" t="s">
        <v>3223</v>
      </c>
      <c r="C200" s="1" t="s">
        <v>1737</v>
      </c>
      <c r="D200" t="s">
        <v>1738</v>
      </c>
      <c r="E200" t="s">
        <v>1739</v>
      </c>
      <c r="F200">
        <v>6.8</v>
      </c>
      <c r="G200">
        <v>4.8</v>
      </c>
      <c r="H200">
        <v>1.9</v>
      </c>
      <c r="I200">
        <v>0.4</v>
      </c>
      <c r="J200" t="s">
        <v>2788</v>
      </c>
      <c r="M200" t="s">
        <v>3119</v>
      </c>
      <c r="N200" t="str">
        <f>HYPERLINK("http://Vehiclepartimages.com/pmdt/DMT/images/930008_Updated.jpg","ImageLink")</f>
        <v>ImageLink</v>
      </c>
    </row>
    <row r="201" spans="1:14" x14ac:dyDescent="0.25">
      <c r="A201" t="s">
        <v>10</v>
      </c>
      <c r="B201" t="s">
        <v>3223</v>
      </c>
      <c r="C201" s="1" t="s">
        <v>1750</v>
      </c>
      <c r="D201" t="s">
        <v>1751</v>
      </c>
      <c r="E201" t="s">
        <v>1752</v>
      </c>
      <c r="F201">
        <v>8.5</v>
      </c>
      <c r="G201">
        <v>6.25</v>
      </c>
      <c r="H201">
        <v>1</v>
      </c>
      <c r="I201">
        <v>0.14000000000000001</v>
      </c>
      <c r="J201" t="s">
        <v>2793</v>
      </c>
      <c r="M201" t="s">
        <v>3138</v>
      </c>
      <c r="N201" t="str">
        <f>HYPERLINK("http://Vehiclepartimages.com/pmdt/DMT/images/93105.jpg","ImageLink")</f>
        <v>ImageLink</v>
      </c>
    </row>
    <row r="202" spans="1:14" x14ac:dyDescent="0.25">
      <c r="A202" t="s">
        <v>10</v>
      </c>
      <c r="B202" t="s">
        <v>3223</v>
      </c>
      <c r="C202" s="1" t="s">
        <v>1753</v>
      </c>
      <c r="D202" t="s">
        <v>1754</v>
      </c>
      <c r="E202" t="s">
        <v>1755</v>
      </c>
      <c r="F202">
        <v>8.5</v>
      </c>
      <c r="G202">
        <v>6</v>
      </c>
      <c r="H202">
        <v>2.25</v>
      </c>
      <c r="I202">
        <v>0.3</v>
      </c>
      <c r="J202" t="s">
        <v>2794</v>
      </c>
      <c r="M202" t="s">
        <v>3104</v>
      </c>
      <c r="N202" t="str">
        <f>HYPERLINK("http://Vehiclepartimages.com/pmdt/DMT/images/93221.jpg","ImageLink")</f>
        <v>ImageLink</v>
      </c>
    </row>
    <row r="203" spans="1:14" x14ac:dyDescent="0.25">
      <c r="A203" t="s">
        <v>10</v>
      </c>
      <c r="B203" t="s">
        <v>3223</v>
      </c>
      <c r="C203" s="1" t="s">
        <v>1761</v>
      </c>
      <c r="D203" t="s">
        <v>1762</v>
      </c>
      <c r="E203" t="s">
        <v>1763</v>
      </c>
      <c r="F203">
        <v>21</v>
      </c>
      <c r="G203">
        <v>15</v>
      </c>
      <c r="H203">
        <v>10</v>
      </c>
      <c r="I203">
        <v>0.9</v>
      </c>
      <c r="J203" t="s">
        <v>2797</v>
      </c>
      <c r="M203" t="s">
        <v>3105</v>
      </c>
      <c r="N203" t="str">
        <f>HYPERLINK("http://Vehiclepartimages.com/pmdt/DMT/images/93844_Updated.jpg","ImageLink")</f>
        <v>ImageLink</v>
      </c>
    </row>
    <row r="204" spans="1:14" x14ac:dyDescent="0.25">
      <c r="A204" t="s">
        <v>10</v>
      </c>
      <c r="B204" t="s">
        <v>3223</v>
      </c>
      <c r="C204" s="1" t="s">
        <v>1764</v>
      </c>
      <c r="D204" t="s">
        <v>1765</v>
      </c>
      <c r="E204" t="s">
        <v>1766</v>
      </c>
      <c r="F204">
        <v>5.5</v>
      </c>
      <c r="G204">
        <v>4.12</v>
      </c>
      <c r="H204">
        <v>1</v>
      </c>
      <c r="I204">
        <v>0.04</v>
      </c>
      <c r="J204" t="s">
        <v>2798</v>
      </c>
      <c r="M204" t="s">
        <v>3209</v>
      </c>
      <c r="N204" t="str">
        <f>HYPERLINK("http://Vehiclepartimages.com/pmdt/DMT/images/93849.jpg","ImageLink")</f>
        <v>ImageLink</v>
      </c>
    </row>
    <row r="205" spans="1:14" x14ac:dyDescent="0.25">
      <c r="A205" t="s">
        <v>10</v>
      </c>
      <c r="B205" t="s">
        <v>3223</v>
      </c>
      <c r="C205" s="1" t="s">
        <v>1767</v>
      </c>
      <c r="D205" t="s">
        <v>1768</v>
      </c>
      <c r="E205" t="s">
        <v>1769</v>
      </c>
      <c r="F205">
        <v>5</v>
      </c>
      <c r="G205">
        <v>3.25</v>
      </c>
      <c r="H205">
        <v>0.5</v>
      </c>
      <c r="I205">
        <v>0.02</v>
      </c>
      <c r="J205" t="s">
        <v>2799</v>
      </c>
      <c r="M205" t="s">
        <v>3106</v>
      </c>
      <c r="N205" t="str">
        <f>HYPERLINK("http://Vehiclepartimages.com/pmdt/DMT/images/93866.jpg","ImageLink")</f>
        <v>ImageLink</v>
      </c>
    </row>
    <row r="206" spans="1:14" x14ac:dyDescent="0.25">
      <c r="A206" t="s">
        <v>10</v>
      </c>
      <c r="B206" t="s">
        <v>3223</v>
      </c>
      <c r="C206" s="1" t="s">
        <v>1770</v>
      </c>
      <c r="D206" t="s">
        <v>1683</v>
      </c>
      <c r="E206" t="s">
        <v>1771</v>
      </c>
      <c r="F206">
        <v>8</v>
      </c>
      <c r="G206">
        <v>5.25</v>
      </c>
      <c r="H206">
        <v>1.75</v>
      </c>
      <c r="I206">
        <v>0.2</v>
      </c>
      <c r="J206" t="s">
        <v>2800</v>
      </c>
      <c r="M206" t="s">
        <v>3191</v>
      </c>
      <c r="N206" t="str">
        <f>HYPERLINK("http://Vehiclepartimages.com/pmdt/DMT/images/93868_Updated.jpg","ImageLink")</f>
        <v>ImageLink</v>
      </c>
    </row>
    <row r="207" spans="1:14" x14ac:dyDescent="0.25">
      <c r="A207" t="s">
        <v>10</v>
      </c>
      <c r="B207" t="s">
        <v>3223</v>
      </c>
      <c r="C207" s="1" t="s">
        <v>1775</v>
      </c>
      <c r="D207" t="s">
        <v>1591</v>
      </c>
      <c r="E207" t="s">
        <v>1776</v>
      </c>
      <c r="F207">
        <v>19</v>
      </c>
      <c r="G207">
        <v>16.25</v>
      </c>
      <c r="H207">
        <v>16</v>
      </c>
      <c r="I207">
        <v>16</v>
      </c>
      <c r="J207" t="s">
        <v>2802</v>
      </c>
      <c r="M207" t="s">
        <v>3192</v>
      </c>
      <c r="N207" t="str">
        <f>HYPERLINK("http://Vehiclepartimages.com/pmdt/DMT/images/93950.jpg","ImageLink")</f>
        <v>ImageLink</v>
      </c>
    </row>
    <row r="208" spans="1:14" x14ac:dyDescent="0.25">
      <c r="A208" t="s">
        <v>10</v>
      </c>
      <c r="B208" t="s">
        <v>3223</v>
      </c>
      <c r="C208" s="1" t="s">
        <v>1780</v>
      </c>
      <c r="D208" t="s">
        <v>1591</v>
      </c>
      <c r="E208" t="s">
        <v>1781</v>
      </c>
      <c r="F208">
        <v>19.5</v>
      </c>
      <c r="G208">
        <v>16.25</v>
      </c>
      <c r="H208">
        <v>16.25</v>
      </c>
      <c r="I208">
        <v>16</v>
      </c>
      <c r="J208" t="s">
        <v>2804</v>
      </c>
      <c r="M208" t="s">
        <v>3139</v>
      </c>
      <c r="N208" t="str">
        <f>HYPERLINK("http://Vehiclepartimages.com/pmdt/DMT/images/93953.jpg","ImageLink")</f>
        <v>ImageLink</v>
      </c>
    </row>
    <row r="209" spans="1:14" x14ac:dyDescent="0.25">
      <c r="A209" t="s">
        <v>10</v>
      </c>
      <c r="B209" t="s">
        <v>3223</v>
      </c>
      <c r="C209" s="1" t="s">
        <v>1784</v>
      </c>
      <c r="D209" t="s">
        <v>1785</v>
      </c>
      <c r="E209" t="s">
        <v>1624</v>
      </c>
      <c r="F209">
        <v>18.5</v>
      </c>
      <c r="G209">
        <v>18.5</v>
      </c>
      <c r="H209">
        <v>1</v>
      </c>
      <c r="I209">
        <v>3.3</v>
      </c>
      <c r="J209" t="s">
        <v>2806</v>
      </c>
      <c r="M209" t="s">
        <v>3193</v>
      </c>
      <c r="N209" t="str">
        <f>HYPERLINK("http://Vehiclepartimages.com/pmdt/DMT/images/93993.jpg","ImageLink")</f>
        <v>ImageLink</v>
      </c>
    </row>
    <row r="210" spans="1:14" x14ac:dyDescent="0.25">
      <c r="A210" t="s">
        <v>10</v>
      </c>
      <c r="B210" t="s">
        <v>3223</v>
      </c>
      <c r="C210" s="1" t="s">
        <v>1786</v>
      </c>
      <c r="D210" t="s">
        <v>1787</v>
      </c>
      <c r="E210" t="s">
        <v>1788</v>
      </c>
      <c r="F210">
        <v>7.5</v>
      </c>
      <c r="G210">
        <v>3.5</v>
      </c>
      <c r="H210">
        <v>1.5</v>
      </c>
      <c r="I210">
        <v>0.2</v>
      </c>
      <c r="J210" t="s">
        <v>2807</v>
      </c>
      <c r="M210" t="s">
        <v>3140</v>
      </c>
      <c r="N210" t="str">
        <f>HYPERLINK("http://Vehiclepartimages.com/pmdt/DMT/images/940001_Updated.jpg","ImageLink")</f>
        <v>ImageLink</v>
      </c>
    </row>
    <row r="211" spans="1:14" x14ac:dyDescent="0.25">
      <c r="A211" t="s">
        <v>10</v>
      </c>
      <c r="B211" t="s">
        <v>3223</v>
      </c>
      <c r="C211" s="1" t="s">
        <v>1789</v>
      </c>
      <c r="D211" t="s">
        <v>1790</v>
      </c>
      <c r="E211" t="s">
        <v>1791</v>
      </c>
      <c r="F211">
        <v>24</v>
      </c>
      <c r="G211">
        <v>19</v>
      </c>
      <c r="H211">
        <v>18</v>
      </c>
      <c r="I211">
        <v>29</v>
      </c>
      <c r="J211" t="s">
        <v>2808</v>
      </c>
      <c r="M211" t="s">
        <v>3194</v>
      </c>
      <c r="N211" t="str">
        <f>HYPERLINK("http://Vehiclepartimages.com/pmdt/DMT/images/94022.jpg","ImageLink")</f>
        <v>ImageLink</v>
      </c>
    </row>
    <row r="212" spans="1:14" x14ac:dyDescent="0.25">
      <c r="A212" t="s">
        <v>10</v>
      </c>
      <c r="B212" t="s">
        <v>3223</v>
      </c>
      <c r="C212" s="1" t="s">
        <v>1792</v>
      </c>
      <c r="D212" t="s">
        <v>1793</v>
      </c>
      <c r="E212" t="s">
        <v>1794</v>
      </c>
      <c r="F212">
        <v>24</v>
      </c>
      <c r="G212">
        <v>19</v>
      </c>
      <c r="H212">
        <v>18</v>
      </c>
      <c r="I212">
        <v>29</v>
      </c>
      <c r="J212" t="s">
        <v>2809</v>
      </c>
      <c r="M212" t="s">
        <v>3107</v>
      </c>
      <c r="N212" t="str">
        <f>HYPERLINK("http://Vehiclepartimages.com/pmdt/DMT/images/94023.jpg","ImageLink")</f>
        <v>ImageLink</v>
      </c>
    </row>
    <row r="213" spans="1:14" x14ac:dyDescent="0.25">
      <c r="A213" t="s">
        <v>10</v>
      </c>
      <c r="B213" t="s">
        <v>3223</v>
      </c>
      <c r="C213" s="1" t="s">
        <v>1795</v>
      </c>
      <c r="D213" t="s">
        <v>1796</v>
      </c>
      <c r="E213" t="s">
        <v>1797</v>
      </c>
      <c r="F213">
        <v>21</v>
      </c>
      <c r="G213">
        <v>16.25</v>
      </c>
      <c r="H213">
        <v>16</v>
      </c>
      <c r="I213">
        <v>29</v>
      </c>
      <c r="J213" t="s">
        <v>2810</v>
      </c>
      <c r="M213" t="s">
        <v>3120</v>
      </c>
      <c r="N213" t="str">
        <f>HYPERLINK("http://Vehiclepartimages.com/pmdt/DMT/images/94026.jpg","ImageLink")</f>
        <v>ImageLink</v>
      </c>
    </row>
    <row r="214" spans="1:14" x14ac:dyDescent="0.25">
      <c r="A214" t="s">
        <v>10</v>
      </c>
      <c r="B214" t="s">
        <v>3223</v>
      </c>
      <c r="C214" s="1" t="s">
        <v>1798</v>
      </c>
      <c r="D214" t="s">
        <v>1799</v>
      </c>
      <c r="E214" t="s">
        <v>1800</v>
      </c>
      <c r="F214">
        <v>21</v>
      </c>
      <c r="G214">
        <v>16.25</v>
      </c>
      <c r="H214">
        <v>16</v>
      </c>
      <c r="I214">
        <v>29</v>
      </c>
      <c r="J214" t="s">
        <v>2811</v>
      </c>
      <c r="M214" t="s">
        <v>3195</v>
      </c>
      <c r="N214" t="str">
        <f>HYPERLINK("http://Vehiclepartimages.com/pmdt/DMT/images/94029.jpg","ImageLink")</f>
        <v>ImageLink</v>
      </c>
    </row>
    <row r="215" spans="1:14" x14ac:dyDescent="0.25">
      <c r="A215" t="s">
        <v>10</v>
      </c>
      <c r="B215" t="s">
        <v>3223</v>
      </c>
      <c r="C215" s="1" t="s">
        <v>1801</v>
      </c>
      <c r="D215" t="s">
        <v>1802</v>
      </c>
      <c r="E215" t="s">
        <v>1803</v>
      </c>
      <c r="F215">
        <v>21</v>
      </c>
      <c r="G215">
        <v>16.25</v>
      </c>
      <c r="H215">
        <v>16</v>
      </c>
      <c r="I215">
        <v>29</v>
      </c>
      <c r="J215" t="s">
        <v>2812</v>
      </c>
      <c r="M215" t="s">
        <v>3121</v>
      </c>
      <c r="N215" t="str">
        <f>HYPERLINK("http://Vehiclepartimages.com/pmdt/DMT/images/94180.jpg","ImageLink")</f>
        <v>ImageLink</v>
      </c>
    </row>
    <row r="216" spans="1:14" x14ac:dyDescent="0.25">
      <c r="A216" t="s">
        <v>10</v>
      </c>
      <c r="B216" t="s">
        <v>3223</v>
      </c>
      <c r="C216" s="1" t="s">
        <v>1804</v>
      </c>
      <c r="D216" t="s">
        <v>1805</v>
      </c>
      <c r="E216" t="s">
        <v>1806</v>
      </c>
      <c r="F216">
        <v>21</v>
      </c>
      <c r="G216">
        <v>16.25</v>
      </c>
      <c r="H216">
        <v>16</v>
      </c>
      <c r="I216">
        <v>29</v>
      </c>
      <c r="J216" t="s">
        <v>2813</v>
      </c>
      <c r="M216" t="s">
        <v>3210</v>
      </c>
      <c r="N216" t="str">
        <f>HYPERLINK("http://Vehiclepartimages.com/pmdt/DMT/images/94186.jpg","ImageLink")</f>
        <v>ImageLink</v>
      </c>
    </row>
    <row r="217" spans="1:14" x14ac:dyDescent="0.25">
      <c r="A217" t="s">
        <v>10</v>
      </c>
      <c r="B217" t="s">
        <v>3223</v>
      </c>
      <c r="C217" s="1" t="s">
        <v>1807</v>
      </c>
      <c r="D217" t="s">
        <v>1808</v>
      </c>
      <c r="E217" t="s">
        <v>1809</v>
      </c>
      <c r="F217">
        <v>21</v>
      </c>
      <c r="G217">
        <v>16.25</v>
      </c>
      <c r="H217">
        <v>16</v>
      </c>
      <c r="I217">
        <v>29</v>
      </c>
      <c r="J217" t="s">
        <v>2814</v>
      </c>
      <c r="M217" t="s">
        <v>3211</v>
      </c>
      <c r="N217" t="str">
        <f>HYPERLINK("http://Vehiclepartimages.com/pmdt/DMT/images/94191.jpg","ImageLink")</f>
        <v>ImageLink</v>
      </c>
    </row>
    <row r="218" spans="1:14" x14ac:dyDescent="0.25">
      <c r="A218" t="s">
        <v>10</v>
      </c>
      <c r="B218" t="s">
        <v>3223</v>
      </c>
      <c r="C218" s="1" t="s">
        <v>1813</v>
      </c>
      <c r="D218" t="s">
        <v>1814</v>
      </c>
      <c r="E218" t="s">
        <v>1815</v>
      </c>
      <c r="F218">
        <v>6</v>
      </c>
      <c r="G218">
        <v>3.5</v>
      </c>
      <c r="H218">
        <v>0.75</v>
      </c>
      <c r="I218">
        <v>0.1</v>
      </c>
      <c r="J218" t="s">
        <v>2816</v>
      </c>
      <c r="M218" t="s">
        <v>3141</v>
      </c>
      <c r="N218" t="str">
        <f>HYPERLINK("http://Vehiclepartimages.com/pmdt/DMT/images/96010.jpg","ImageLink")</f>
        <v>ImageLink</v>
      </c>
    </row>
    <row r="219" spans="1:14" x14ac:dyDescent="0.25">
      <c r="A219" t="s">
        <v>10</v>
      </c>
      <c r="B219" t="s">
        <v>3223</v>
      </c>
      <c r="C219" s="1" t="s">
        <v>1816</v>
      </c>
      <c r="D219" t="s">
        <v>1817</v>
      </c>
      <c r="E219" t="s">
        <v>1818</v>
      </c>
      <c r="F219">
        <v>20</v>
      </c>
      <c r="G219">
        <v>17</v>
      </c>
      <c r="H219">
        <v>15</v>
      </c>
      <c r="I219">
        <v>25</v>
      </c>
      <c r="J219" t="s">
        <v>2817</v>
      </c>
      <c r="M219" t="s">
        <v>3142</v>
      </c>
      <c r="N219" t="str">
        <f>HYPERLINK("http://Vehiclepartimages.com/pmdt/DMT/images/96110.jpg","ImageLink")</f>
        <v>ImageLink</v>
      </c>
    </row>
    <row r="220" spans="1:14" x14ac:dyDescent="0.25">
      <c r="A220" t="s">
        <v>10</v>
      </c>
      <c r="B220" t="s">
        <v>3223</v>
      </c>
      <c r="C220" s="1" t="s">
        <v>1819</v>
      </c>
      <c r="D220" t="s">
        <v>1820</v>
      </c>
      <c r="E220" t="s">
        <v>1821</v>
      </c>
      <c r="F220">
        <v>20</v>
      </c>
      <c r="G220">
        <v>17</v>
      </c>
      <c r="H220">
        <v>16</v>
      </c>
      <c r="I220">
        <v>25</v>
      </c>
      <c r="J220" t="s">
        <v>2818</v>
      </c>
      <c r="M220" t="s">
        <v>3143</v>
      </c>
      <c r="N220" t="str">
        <f>HYPERLINK("http://Vehiclepartimages.com/pmdt/DMT/images/96117.jpg","ImageLink")</f>
        <v>ImageLink</v>
      </c>
    </row>
    <row r="221" spans="1:14" x14ac:dyDescent="0.25">
      <c r="A221" t="s">
        <v>10</v>
      </c>
      <c r="B221" t="s">
        <v>3223</v>
      </c>
      <c r="C221" s="1" t="s">
        <v>1822</v>
      </c>
      <c r="D221" t="s">
        <v>1823</v>
      </c>
      <c r="E221" t="s">
        <v>1824</v>
      </c>
      <c r="F221">
        <v>20</v>
      </c>
      <c r="G221">
        <v>17.5</v>
      </c>
      <c r="H221">
        <v>14.5</v>
      </c>
      <c r="I221">
        <v>25</v>
      </c>
      <c r="J221" t="s">
        <v>2819</v>
      </c>
      <c r="M221" t="s">
        <v>3158</v>
      </c>
      <c r="N221" t="str">
        <f>HYPERLINK("http://Vehiclepartimages.com/pmdt/DMT/images/96121.jpg","ImageLink")</f>
        <v>ImageLink</v>
      </c>
    </row>
    <row r="222" spans="1:14" x14ac:dyDescent="0.25">
      <c r="A222" t="s">
        <v>10</v>
      </c>
      <c r="B222" t="s">
        <v>3223</v>
      </c>
      <c r="C222" s="1" t="s">
        <v>1825</v>
      </c>
      <c r="D222" t="s">
        <v>1826</v>
      </c>
      <c r="E222" t="s">
        <v>1827</v>
      </c>
      <c r="F222">
        <v>18</v>
      </c>
      <c r="G222">
        <v>16.5</v>
      </c>
      <c r="H222">
        <v>13</v>
      </c>
      <c r="I222">
        <v>25</v>
      </c>
      <c r="J222" t="s">
        <v>2820</v>
      </c>
      <c r="M222" t="s">
        <v>3212</v>
      </c>
      <c r="N222" t="str">
        <f>HYPERLINK("http://Vehiclepartimages.com/pmdt/DMT/images/96136.jpg","ImageLink")</f>
        <v>ImageLink</v>
      </c>
    </row>
    <row r="223" spans="1:14" x14ac:dyDescent="0.25">
      <c r="A223" t="s">
        <v>10</v>
      </c>
      <c r="B223" t="s">
        <v>3223</v>
      </c>
      <c r="C223" s="1" t="s">
        <v>1828</v>
      </c>
      <c r="D223" t="s">
        <v>1829</v>
      </c>
      <c r="E223" t="s">
        <v>1830</v>
      </c>
      <c r="F223">
        <v>20</v>
      </c>
      <c r="G223">
        <v>17</v>
      </c>
      <c r="H223">
        <v>14.5</v>
      </c>
      <c r="I223">
        <v>25</v>
      </c>
      <c r="J223" t="s">
        <v>2821</v>
      </c>
      <c r="M223" t="s">
        <v>3159</v>
      </c>
      <c r="N223" t="str">
        <f>HYPERLINK("http://Vehiclepartimages.com/pmdt/DMT/images/96163.jpg","ImageLink")</f>
        <v>ImageLink</v>
      </c>
    </row>
    <row r="224" spans="1:14" x14ac:dyDescent="0.25">
      <c r="A224" t="s">
        <v>10</v>
      </c>
      <c r="B224" t="s">
        <v>3223</v>
      </c>
      <c r="C224" s="1" t="s">
        <v>1942</v>
      </c>
      <c r="D224" t="s">
        <v>1943</v>
      </c>
      <c r="E224" t="s">
        <v>1944</v>
      </c>
      <c r="F224">
        <v>14.43</v>
      </c>
      <c r="G224">
        <v>10.25</v>
      </c>
      <c r="H224">
        <v>9.5</v>
      </c>
      <c r="I224">
        <v>7.6</v>
      </c>
      <c r="J224" t="s">
        <v>2932</v>
      </c>
      <c r="M224" t="s">
        <v>3213</v>
      </c>
      <c r="N224" t="str">
        <f>HYPERLINK("http://Vehiclepartimages.com/pmdt/DMT/images/D1201001.jpg","ImageLink")</f>
        <v>ImageLink</v>
      </c>
    </row>
    <row r="225" spans="1:14" x14ac:dyDescent="0.25">
      <c r="A225" t="s">
        <v>10</v>
      </c>
      <c r="B225" t="s">
        <v>3223</v>
      </c>
      <c r="C225" s="1" t="s">
        <v>1945</v>
      </c>
      <c r="D225" t="s">
        <v>1946</v>
      </c>
      <c r="E225" t="s">
        <v>1947</v>
      </c>
      <c r="F225">
        <v>14.43</v>
      </c>
      <c r="G225">
        <v>10.25</v>
      </c>
      <c r="H225">
        <v>9.5</v>
      </c>
      <c r="I225">
        <v>7.6</v>
      </c>
      <c r="J225" t="s">
        <v>2933</v>
      </c>
      <c r="M225" t="s">
        <v>3160</v>
      </c>
      <c r="N225" t="str">
        <f>HYPERLINK("http://Vehiclepartimages.com/pmdt/DMT/images/D1202001.jpg","ImageLink")</f>
        <v>ImageLink</v>
      </c>
    </row>
    <row r="226" spans="1:14" x14ac:dyDescent="0.25">
      <c r="A226" t="s">
        <v>10</v>
      </c>
      <c r="B226" t="s">
        <v>3223</v>
      </c>
      <c r="C226" s="1" t="s">
        <v>1950</v>
      </c>
      <c r="D226" t="s">
        <v>1951</v>
      </c>
      <c r="E226" t="s">
        <v>1952</v>
      </c>
      <c r="F226">
        <v>11.75</v>
      </c>
      <c r="G226">
        <v>4.5</v>
      </c>
      <c r="H226">
        <v>3</v>
      </c>
      <c r="I226">
        <v>2.2999999999999998</v>
      </c>
      <c r="J226" t="s">
        <v>2936</v>
      </c>
      <c r="M226" t="s">
        <v>3203</v>
      </c>
      <c r="N226" t="str">
        <f>HYPERLINK("http://Vehiclepartimages.com/pmdt/DMT/images/D1205002.jpg","ImageLink")</f>
        <v>ImageLink</v>
      </c>
    </row>
    <row r="227" spans="1:14" x14ac:dyDescent="0.25">
      <c r="A227" t="s">
        <v>10</v>
      </c>
      <c r="B227" t="s">
        <v>3223</v>
      </c>
      <c r="C227" s="1" t="s">
        <v>1955</v>
      </c>
      <c r="D227" t="s">
        <v>1956</v>
      </c>
      <c r="E227" t="s">
        <v>1957</v>
      </c>
      <c r="F227">
        <v>10</v>
      </c>
      <c r="G227">
        <v>8.68</v>
      </c>
      <c r="H227">
        <v>2.1</v>
      </c>
      <c r="I227">
        <v>2.1</v>
      </c>
      <c r="J227" t="s">
        <v>2939</v>
      </c>
      <c r="M227" t="s">
        <v>3108</v>
      </c>
      <c r="N227" t="str">
        <f>HYPERLINK("http://Vehiclepartimages.com/pmdt/DMT/images/D1216001.jpg","ImageLink")</f>
        <v>ImageLink</v>
      </c>
    </row>
    <row r="228" spans="1:14" x14ac:dyDescent="0.25">
      <c r="A228" t="s">
        <v>10</v>
      </c>
      <c r="B228" t="s">
        <v>3223</v>
      </c>
      <c r="C228" s="1" t="s">
        <v>1958</v>
      </c>
      <c r="D228" t="s">
        <v>1959</v>
      </c>
      <c r="E228" t="s">
        <v>1960</v>
      </c>
      <c r="F228">
        <v>8.8000000000000007</v>
      </c>
      <c r="G228">
        <v>3.5</v>
      </c>
      <c r="H228">
        <v>0.1</v>
      </c>
      <c r="I228">
        <v>1.5</v>
      </c>
      <c r="J228" t="s">
        <v>2940</v>
      </c>
      <c r="M228" t="s">
        <v>3197</v>
      </c>
      <c r="N228" t="str">
        <f>HYPERLINK("http://Vehiclepartimages.com/pmdt/DMT/images/D1218001.jpg","ImageLink")</f>
        <v>ImageLink</v>
      </c>
    </row>
    <row r="229" spans="1:14" x14ac:dyDescent="0.25">
      <c r="A229" t="s">
        <v>10</v>
      </c>
      <c r="B229" t="s">
        <v>3223</v>
      </c>
      <c r="C229" s="1" t="s">
        <v>1963</v>
      </c>
      <c r="D229" t="s">
        <v>1964</v>
      </c>
      <c r="E229" t="s">
        <v>1965</v>
      </c>
      <c r="F229">
        <v>9.5</v>
      </c>
      <c r="G229">
        <v>1.75</v>
      </c>
      <c r="H229">
        <v>1.75</v>
      </c>
      <c r="I229">
        <v>0.72</v>
      </c>
      <c r="J229" t="s">
        <v>2943</v>
      </c>
      <c r="M229" t="s">
        <v>3109</v>
      </c>
      <c r="N229" t="str">
        <f>HYPERLINK("http://Vehiclepartimages.com/pmdt/DMT/images/D1308001C.jpg","ImageLink")</f>
        <v>ImageLink</v>
      </c>
    </row>
    <row r="230" spans="1:14" x14ac:dyDescent="0.25">
      <c r="A230" t="s">
        <v>10</v>
      </c>
      <c r="B230" t="s">
        <v>3223</v>
      </c>
      <c r="C230" s="1" t="s">
        <v>1997</v>
      </c>
      <c r="D230" t="s">
        <v>1998</v>
      </c>
      <c r="E230" t="s">
        <v>1999</v>
      </c>
      <c r="F230">
        <v>60.63</v>
      </c>
      <c r="G230">
        <v>29.93</v>
      </c>
      <c r="H230">
        <v>25.99</v>
      </c>
      <c r="I230">
        <v>101.59</v>
      </c>
      <c r="J230" t="s">
        <v>2967</v>
      </c>
      <c r="M230" t="s">
        <v>3161</v>
      </c>
      <c r="N230" t="str">
        <f>HYPERLINK("http://Vehiclepartimages.com/pmdt/DMT/images/DMC2641RB.jpg","ImageLink")</f>
        <v>ImageLink</v>
      </c>
    </row>
    <row r="231" spans="1:14" x14ac:dyDescent="0.25">
      <c r="A231" t="s">
        <v>10</v>
      </c>
      <c r="B231" t="s">
        <v>3223</v>
      </c>
      <c r="C231" s="1" t="s">
        <v>1997</v>
      </c>
      <c r="D231" t="s">
        <v>1998</v>
      </c>
      <c r="E231" t="s">
        <v>1999</v>
      </c>
      <c r="F231">
        <v>60.63</v>
      </c>
      <c r="G231">
        <v>29.93</v>
      </c>
      <c r="H231">
        <v>25.99</v>
      </c>
      <c r="I231">
        <v>101.59</v>
      </c>
      <c r="J231" t="s">
        <v>2967</v>
      </c>
      <c r="M231" t="s">
        <v>3162</v>
      </c>
      <c r="N231" t="str">
        <f>HYPERLINK("http://Vehiclepartimages.com/pmdt/DMT/images/DMC2641RB_1.jpg","ImageLink")</f>
        <v>ImageLink</v>
      </c>
    </row>
    <row r="232" spans="1:14" x14ac:dyDescent="0.25">
      <c r="A232" t="s">
        <v>10</v>
      </c>
      <c r="B232" t="s">
        <v>3223</v>
      </c>
      <c r="C232" s="1" t="s">
        <v>2000</v>
      </c>
      <c r="D232" t="s">
        <v>2001</v>
      </c>
      <c r="E232" t="s">
        <v>2002</v>
      </c>
      <c r="F232">
        <v>64.569999999999993</v>
      </c>
      <c r="G232">
        <v>29.93</v>
      </c>
      <c r="H232">
        <v>25.99</v>
      </c>
      <c r="I232">
        <v>104.9</v>
      </c>
      <c r="J232" t="s">
        <v>2968</v>
      </c>
      <c r="M232" t="s">
        <v>3161</v>
      </c>
      <c r="N232" t="str">
        <f>HYPERLINK("http://Vehiclepartimages.com/pmdt/DMT/images/DMC2641RB.jpg","ImageLink")</f>
        <v>ImageLink</v>
      </c>
    </row>
    <row r="233" spans="1:14" x14ac:dyDescent="0.25">
      <c r="A233" t="s">
        <v>10</v>
      </c>
      <c r="B233" t="s">
        <v>3223</v>
      </c>
      <c r="C233" s="1" t="s">
        <v>2000</v>
      </c>
      <c r="D233" t="s">
        <v>2001</v>
      </c>
      <c r="E233" t="s">
        <v>2002</v>
      </c>
      <c r="F233">
        <v>64.569999999999993</v>
      </c>
      <c r="G233">
        <v>29.93</v>
      </c>
      <c r="H233">
        <v>25.99</v>
      </c>
      <c r="I233">
        <v>104.9</v>
      </c>
      <c r="J233" t="s">
        <v>2968</v>
      </c>
      <c r="M233" t="s">
        <v>3162</v>
      </c>
      <c r="N233" t="str">
        <f>HYPERLINK("http://Vehiclepartimages.com/pmdt/DMT/images/DMC2641RB_1.jpg","ImageLink")</f>
        <v>ImageLink</v>
      </c>
    </row>
    <row r="234" spans="1:14" x14ac:dyDescent="0.25">
      <c r="A234" t="s">
        <v>10</v>
      </c>
      <c r="B234" t="s">
        <v>3223</v>
      </c>
      <c r="C234" s="1" t="s">
        <v>2028</v>
      </c>
      <c r="D234" t="s">
        <v>2029</v>
      </c>
      <c r="E234" t="s">
        <v>2030</v>
      </c>
      <c r="F234">
        <v>63.16</v>
      </c>
      <c r="G234">
        <v>32.340000000000003</v>
      </c>
      <c r="H234">
        <v>26.16</v>
      </c>
      <c r="I234">
        <v>242</v>
      </c>
      <c r="J234" t="s">
        <v>2994</v>
      </c>
      <c r="M234" t="s">
        <v>3204</v>
      </c>
      <c r="N234" t="str">
        <f>HYPERLINK("http://Vehiclepartimages.com/pmdt/DMT/images/RM1350.jpg","ImageLink")</f>
        <v>ImageLink</v>
      </c>
    </row>
    <row r="235" spans="1:14" x14ac:dyDescent="0.25">
      <c r="A235" t="s">
        <v>10</v>
      </c>
      <c r="B235" t="s">
        <v>3223</v>
      </c>
      <c r="C235" s="1" t="s">
        <v>2033</v>
      </c>
      <c r="D235" t="s">
        <v>2034</v>
      </c>
      <c r="E235" t="s">
        <v>2035</v>
      </c>
      <c r="F235">
        <v>63.16</v>
      </c>
      <c r="G235">
        <v>32.340000000000003</v>
      </c>
      <c r="H235">
        <v>26.16</v>
      </c>
      <c r="I235">
        <v>242</v>
      </c>
      <c r="J235" t="s">
        <v>2997</v>
      </c>
      <c r="M235" t="s">
        <v>3204</v>
      </c>
      <c r="N235" t="str">
        <f>HYPERLINK("http://Vehiclepartimages.com/pmdt/DMT/images/RM1350.jpg","ImageLink")</f>
        <v>ImageLink</v>
      </c>
    </row>
    <row r="236" spans="1:14" x14ac:dyDescent="0.25">
      <c r="A236" t="s">
        <v>10</v>
      </c>
      <c r="B236" t="s">
        <v>3223</v>
      </c>
      <c r="C236" s="1" t="s">
        <v>2036</v>
      </c>
      <c r="D236" t="s">
        <v>2037</v>
      </c>
      <c r="E236" t="s">
        <v>2038</v>
      </c>
      <c r="F236">
        <v>68.5</v>
      </c>
      <c r="G236">
        <v>37</v>
      </c>
      <c r="H236">
        <v>32.5</v>
      </c>
      <c r="I236">
        <v>255</v>
      </c>
      <c r="J236" t="s">
        <v>2998</v>
      </c>
      <c r="M236" t="s">
        <v>3214</v>
      </c>
      <c r="N236" t="str">
        <f>HYPERLINK("http://Vehiclepartimages.com/pmdt/DMT/images/RM1350WIM.jpg","ImageLink")</f>
        <v>ImageLink</v>
      </c>
    </row>
    <row r="237" spans="1:14" x14ac:dyDescent="0.25">
      <c r="A237" t="s">
        <v>10</v>
      </c>
      <c r="B237" t="s">
        <v>3223</v>
      </c>
      <c r="C237" s="1" t="s">
        <v>2036</v>
      </c>
      <c r="D237" t="s">
        <v>2037</v>
      </c>
      <c r="E237" t="s">
        <v>2038</v>
      </c>
      <c r="F237">
        <v>68.5</v>
      </c>
      <c r="G237">
        <v>37</v>
      </c>
      <c r="H237">
        <v>32.5</v>
      </c>
      <c r="I237">
        <v>255</v>
      </c>
      <c r="J237" t="s">
        <v>2998</v>
      </c>
      <c r="M237" t="s">
        <v>3198</v>
      </c>
      <c r="N237" t="str">
        <f>HYPERLINK("http://Vehiclepartimages.com/pmdt/DMT/images/RM1350WIM_1.jpg","ImageLink")</f>
        <v>ImageLink</v>
      </c>
    </row>
    <row r="238" spans="1:14" x14ac:dyDescent="0.25">
      <c r="A238" t="s">
        <v>10</v>
      </c>
      <c r="B238" t="s">
        <v>3223</v>
      </c>
      <c r="C238" s="1" t="s">
        <v>2039</v>
      </c>
      <c r="D238" t="s">
        <v>2040</v>
      </c>
      <c r="E238" t="s">
        <v>2041</v>
      </c>
      <c r="F238">
        <v>24</v>
      </c>
      <c r="G238">
        <v>23</v>
      </c>
      <c r="H238">
        <v>21</v>
      </c>
      <c r="I238">
        <v>49</v>
      </c>
      <c r="J238" t="s">
        <v>2999</v>
      </c>
      <c r="M238" t="s">
        <v>3207</v>
      </c>
      <c r="N238" t="str">
        <f>HYPERLINK("http://Vehiclepartimages.com/pmdt/DMT/images/RM2193RB.jpg","ImageLink")</f>
        <v>ImageLink</v>
      </c>
    </row>
    <row r="239" spans="1:14" x14ac:dyDescent="0.25">
      <c r="A239" t="s">
        <v>10</v>
      </c>
      <c r="B239" t="s">
        <v>3223</v>
      </c>
      <c r="C239" s="1" t="s">
        <v>2039</v>
      </c>
      <c r="D239" t="s">
        <v>2040</v>
      </c>
      <c r="E239" t="s">
        <v>2041</v>
      </c>
      <c r="F239">
        <v>24</v>
      </c>
      <c r="G239">
        <v>23</v>
      </c>
      <c r="H239">
        <v>21</v>
      </c>
      <c r="I239">
        <v>49</v>
      </c>
      <c r="J239" t="s">
        <v>2999</v>
      </c>
      <c r="M239" t="s">
        <v>3205</v>
      </c>
      <c r="N239" t="str">
        <f>HYPERLINK("http://Vehiclepartimages.com/pmdt/DMT/images/RM2193RB_1.jpg","ImageLink")</f>
        <v>ImageLink</v>
      </c>
    </row>
    <row r="240" spans="1:14" x14ac:dyDescent="0.25">
      <c r="A240" t="s">
        <v>10</v>
      </c>
      <c r="B240" t="s">
        <v>3223</v>
      </c>
      <c r="C240" s="1" t="s">
        <v>2043</v>
      </c>
      <c r="D240" t="s">
        <v>2044</v>
      </c>
      <c r="E240" t="s">
        <v>2045</v>
      </c>
      <c r="F240">
        <v>34</v>
      </c>
      <c r="G240">
        <v>25</v>
      </c>
      <c r="H240">
        <v>23</v>
      </c>
      <c r="I240">
        <v>71</v>
      </c>
      <c r="J240" t="s">
        <v>3001</v>
      </c>
      <c r="M240" t="s">
        <v>3215</v>
      </c>
      <c r="N240" t="str">
        <f>HYPERLINK("http://Vehiclepartimages.com/pmdt/DMT/images/RM2354RB1F.jpg","ImageLink")</f>
        <v>ImageLink</v>
      </c>
    </row>
    <row r="241" spans="1:14" x14ac:dyDescent="0.25">
      <c r="A241" t="s">
        <v>10</v>
      </c>
      <c r="B241" t="s">
        <v>3223</v>
      </c>
      <c r="C241" s="1" t="s">
        <v>2043</v>
      </c>
      <c r="D241" t="s">
        <v>2044</v>
      </c>
      <c r="E241" t="s">
        <v>2045</v>
      </c>
      <c r="F241">
        <v>34</v>
      </c>
      <c r="G241">
        <v>25</v>
      </c>
      <c r="H241">
        <v>23</v>
      </c>
      <c r="I241">
        <v>71</v>
      </c>
      <c r="J241" t="s">
        <v>3001</v>
      </c>
      <c r="M241" t="s">
        <v>3216</v>
      </c>
      <c r="N241" t="str">
        <f>HYPERLINK("http://Vehiclepartimages.com/pmdt/DMT/images/RM2354RB1F_1.jpg","ImageLink")</f>
        <v>ImageLink</v>
      </c>
    </row>
    <row r="242" spans="1:14" x14ac:dyDescent="0.25">
      <c r="A242" t="s">
        <v>10</v>
      </c>
      <c r="B242" t="s">
        <v>3223</v>
      </c>
      <c r="C242" s="1" t="s">
        <v>2043</v>
      </c>
      <c r="D242" t="s">
        <v>2044</v>
      </c>
      <c r="E242" t="s">
        <v>2045</v>
      </c>
      <c r="F242">
        <v>34</v>
      </c>
      <c r="G242">
        <v>25</v>
      </c>
      <c r="H242">
        <v>23</v>
      </c>
      <c r="I242">
        <v>71</v>
      </c>
      <c r="J242" t="s">
        <v>3001</v>
      </c>
      <c r="M242" t="s">
        <v>3196</v>
      </c>
      <c r="N242" t="str">
        <f>HYPERLINK("http://Vehiclepartimages.com/pmdt/DMT/images/RM2354RB1F_2.jpg","ImageLink")</f>
        <v>ImageLink</v>
      </c>
    </row>
    <row r="243" spans="1:14" x14ac:dyDescent="0.25">
      <c r="A243" t="s">
        <v>10</v>
      </c>
      <c r="B243" t="s">
        <v>3223</v>
      </c>
      <c r="C243" s="1" t="s">
        <v>2047</v>
      </c>
      <c r="D243" t="s">
        <v>2048</v>
      </c>
      <c r="E243" t="s">
        <v>2049</v>
      </c>
      <c r="F243">
        <v>57.5</v>
      </c>
      <c r="G243">
        <v>28.5</v>
      </c>
      <c r="H243">
        <v>26.5</v>
      </c>
      <c r="I243">
        <v>128</v>
      </c>
      <c r="J243" t="s">
        <v>3003</v>
      </c>
      <c r="M243" t="s">
        <v>3199</v>
      </c>
      <c r="N243" t="str">
        <f>HYPERLINK("http://Vehiclepartimages.com/pmdt/DMT/images/RM3762RSS_1.jpg","ImageLink")</f>
        <v>ImageLink</v>
      </c>
    </row>
    <row r="244" spans="1:14" x14ac:dyDescent="0.25">
      <c r="A244" t="s">
        <v>10</v>
      </c>
      <c r="B244" t="s">
        <v>3223</v>
      </c>
      <c r="C244" s="1" t="s">
        <v>2050</v>
      </c>
      <c r="D244" t="s">
        <v>2051</v>
      </c>
      <c r="E244" t="s">
        <v>2052</v>
      </c>
      <c r="F244">
        <v>29</v>
      </c>
      <c r="G244">
        <v>23</v>
      </c>
      <c r="H244">
        <v>22</v>
      </c>
      <c r="I244">
        <v>59</v>
      </c>
      <c r="J244" t="s">
        <v>3004</v>
      </c>
      <c r="M244" t="s">
        <v>3217</v>
      </c>
      <c r="N244" t="str">
        <f>HYPERLINK("http://Vehiclepartimages.com/pmdt/DMT/images/RM4223RB.jpg","ImageLink")</f>
        <v>ImageLink</v>
      </c>
    </row>
    <row r="245" spans="1:14" x14ac:dyDescent="0.25">
      <c r="A245" t="s">
        <v>10</v>
      </c>
      <c r="B245" t="s">
        <v>3223</v>
      </c>
      <c r="C245" s="1" t="s">
        <v>2050</v>
      </c>
      <c r="D245" t="s">
        <v>2051</v>
      </c>
      <c r="E245" t="s">
        <v>2052</v>
      </c>
      <c r="F245">
        <v>29</v>
      </c>
      <c r="G245">
        <v>23</v>
      </c>
      <c r="H245">
        <v>22</v>
      </c>
      <c r="I245">
        <v>59</v>
      </c>
      <c r="J245" t="s">
        <v>3004</v>
      </c>
      <c r="M245" t="s">
        <v>3200</v>
      </c>
      <c r="N245" t="str">
        <f>HYPERLINK("http://Vehiclepartimages.com/pmdt/DMT/images/RM4223RB_1.jpg","ImageLink")</f>
        <v>ImageLink</v>
      </c>
    </row>
    <row r="246" spans="1:14" x14ac:dyDescent="0.25">
      <c r="A246" t="s">
        <v>10</v>
      </c>
      <c r="B246" t="s">
        <v>3223</v>
      </c>
      <c r="C246" s="1" t="s">
        <v>2050</v>
      </c>
      <c r="D246" t="s">
        <v>2051</v>
      </c>
      <c r="E246" t="s">
        <v>2052</v>
      </c>
      <c r="F246">
        <v>29</v>
      </c>
      <c r="G246">
        <v>23</v>
      </c>
      <c r="H246">
        <v>22</v>
      </c>
      <c r="I246">
        <v>59</v>
      </c>
      <c r="J246" t="s">
        <v>3004</v>
      </c>
      <c r="M246" t="s">
        <v>3201</v>
      </c>
      <c r="N246" t="str">
        <f>HYPERLINK("http://Vehiclepartimages.com/pmdt/DMT/images/RM4223RB_2.jpg","ImageLink")</f>
        <v>ImageLink</v>
      </c>
    </row>
    <row r="247" spans="1:14" x14ac:dyDescent="0.25">
      <c r="A247" t="s">
        <v>10</v>
      </c>
      <c r="B247" t="s">
        <v>3223</v>
      </c>
      <c r="C247" s="1" t="s">
        <v>2057</v>
      </c>
      <c r="D247" t="s">
        <v>2058</v>
      </c>
      <c r="E247" t="s">
        <v>2059</v>
      </c>
      <c r="F247">
        <v>35.130000000000003</v>
      </c>
      <c r="G247">
        <v>25.13</v>
      </c>
      <c r="H247">
        <v>16</v>
      </c>
      <c r="I247">
        <v>5.6</v>
      </c>
      <c r="J247" t="s">
        <v>3009</v>
      </c>
      <c r="M247" t="s">
        <v>3206</v>
      </c>
      <c r="N247" t="str">
        <f>HYPERLINK("http://Vehiclepartimages.com/pmdt/DMT/images/U1500BL.jpg","ImageLink")</f>
        <v>ImageLink</v>
      </c>
    </row>
    <row r="248" spans="1:14" x14ac:dyDescent="0.25">
      <c r="A248" t="s">
        <v>10</v>
      </c>
      <c r="B248" t="s">
        <v>3223</v>
      </c>
      <c r="C248" s="1" t="s">
        <v>2062</v>
      </c>
      <c r="D248" t="s">
        <v>2063</v>
      </c>
      <c r="E248" t="s">
        <v>2064</v>
      </c>
      <c r="F248">
        <v>35.130000000000003</v>
      </c>
      <c r="G248">
        <v>25.13</v>
      </c>
      <c r="H248">
        <v>16</v>
      </c>
      <c r="I248">
        <v>5.2</v>
      </c>
      <c r="J248" t="s">
        <v>3011</v>
      </c>
      <c r="M248" t="s">
        <v>3202</v>
      </c>
      <c r="N248" t="str">
        <f>HYPERLINK("http://Vehiclepartimages.com/pmdt/DMT/images/U1500WH.jpg","ImageLink")</f>
        <v>ImageLink</v>
      </c>
    </row>
  </sheetData>
  <autoFilter ref="A1:N2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2"/>
  <sheetViews>
    <sheetView workbookViewId="0">
      <selection activeCell="D1" sqref="D1:J1"/>
    </sheetView>
  </sheetViews>
  <sheetFormatPr defaultRowHeight="15" x14ac:dyDescent="0.25"/>
  <cols>
    <col min="2" max="2" width="14.140625" bestFit="1" customWidth="1"/>
    <col min="3" max="3" width="15.5703125" style="1" bestFit="1" customWidth="1"/>
    <col min="4" max="4" width="20.85546875" customWidth="1"/>
    <col min="5" max="5" width="47.140625" customWidth="1"/>
    <col min="6" max="6" width="12.140625" style="2" bestFit="1" customWidth="1"/>
    <col min="7" max="7" width="11.28515625" style="2" bestFit="1" customWidth="1"/>
    <col min="8" max="8" width="11.7109375" style="2" bestFit="1" customWidth="1"/>
    <col min="9" max="9" width="12.28515625" style="2" bestFit="1" customWidth="1"/>
    <col min="10" max="10" width="19.42578125" style="1" bestFit="1" customWidth="1"/>
    <col min="11" max="11" width="19" customWidth="1"/>
  </cols>
  <sheetData>
    <row r="1" spans="1:10" x14ac:dyDescent="0.25">
      <c r="A1" t="s">
        <v>0</v>
      </c>
      <c r="B1" t="s">
        <v>1</v>
      </c>
      <c r="C1" s="1" t="s">
        <v>2</v>
      </c>
      <c r="D1" t="s">
        <v>3</v>
      </c>
      <c r="E1" t="s">
        <v>4</v>
      </c>
      <c r="F1" s="2" t="s">
        <v>5</v>
      </c>
      <c r="G1" s="2" t="s">
        <v>6</v>
      </c>
      <c r="H1" s="2" t="s">
        <v>7</v>
      </c>
      <c r="I1" s="2" t="s">
        <v>8</v>
      </c>
      <c r="J1" s="1" t="s">
        <v>9</v>
      </c>
    </row>
    <row r="2" spans="1:10" x14ac:dyDescent="0.25">
      <c r="A2" t="s">
        <v>10</v>
      </c>
      <c r="B2" t="s">
        <v>11</v>
      </c>
      <c r="C2" s="1" t="s">
        <v>12</v>
      </c>
      <c r="D2" t="s">
        <v>13</v>
      </c>
      <c r="E2" t="s">
        <v>14</v>
      </c>
      <c r="F2" s="2">
        <v>17</v>
      </c>
      <c r="G2" s="2">
        <v>17</v>
      </c>
      <c r="H2" s="2">
        <v>12</v>
      </c>
      <c r="I2" s="2">
        <v>10.5</v>
      </c>
      <c r="J2" s="1" t="s">
        <v>2070</v>
      </c>
    </row>
    <row r="3" spans="1:10" x14ac:dyDescent="0.25">
      <c r="A3" t="s">
        <v>10</v>
      </c>
      <c r="B3" t="s">
        <v>11</v>
      </c>
      <c r="C3" s="1" t="s">
        <v>15</v>
      </c>
      <c r="D3" t="s">
        <v>16</v>
      </c>
      <c r="E3" t="s">
        <v>17</v>
      </c>
      <c r="F3" s="2">
        <v>1</v>
      </c>
      <c r="G3" s="2">
        <v>1</v>
      </c>
      <c r="H3" s="2">
        <v>1</v>
      </c>
      <c r="I3" s="2">
        <v>0.01</v>
      </c>
      <c r="J3" s="1" t="s">
        <v>18</v>
      </c>
    </row>
    <row r="4" spans="1:10" x14ac:dyDescent="0.25">
      <c r="A4" t="s">
        <v>10</v>
      </c>
      <c r="B4" t="s">
        <v>11</v>
      </c>
      <c r="C4" s="1" t="s">
        <v>19</v>
      </c>
      <c r="D4" t="s">
        <v>20</v>
      </c>
      <c r="E4" t="s">
        <v>21</v>
      </c>
      <c r="F4" s="2">
        <v>1.25</v>
      </c>
      <c r="G4" s="2">
        <v>1.25</v>
      </c>
      <c r="H4" s="2">
        <v>1.1299999999999999</v>
      </c>
      <c r="I4" s="2">
        <v>0.25</v>
      </c>
      <c r="J4" s="1" t="s">
        <v>18</v>
      </c>
    </row>
    <row r="5" spans="1:10" x14ac:dyDescent="0.25">
      <c r="A5" t="s">
        <v>10</v>
      </c>
      <c r="B5" t="s">
        <v>11</v>
      </c>
      <c r="C5" s="1" t="s">
        <v>22</v>
      </c>
      <c r="D5" t="s">
        <v>23</v>
      </c>
      <c r="E5" t="s">
        <v>24</v>
      </c>
      <c r="F5" s="2">
        <v>11</v>
      </c>
      <c r="G5" s="2">
        <v>9</v>
      </c>
      <c r="H5" s="2">
        <v>1</v>
      </c>
      <c r="I5" s="2">
        <v>1</v>
      </c>
      <c r="J5" s="1" t="s">
        <v>18</v>
      </c>
    </row>
    <row r="6" spans="1:10" x14ac:dyDescent="0.25">
      <c r="A6" t="s">
        <v>10</v>
      </c>
      <c r="B6" t="s">
        <v>11</v>
      </c>
      <c r="C6" s="1" t="s">
        <v>25</v>
      </c>
      <c r="D6" t="s">
        <v>26</v>
      </c>
      <c r="E6" t="s">
        <v>27</v>
      </c>
      <c r="F6" s="2">
        <v>10</v>
      </c>
      <c r="G6" s="2">
        <v>6</v>
      </c>
      <c r="H6" s="2">
        <v>0.25</v>
      </c>
      <c r="I6" s="2">
        <v>0.24</v>
      </c>
      <c r="J6" s="1" t="s">
        <v>18</v>
      </c>
    </row>
    <row r="7" spans="1:10" x14ac:dyDescent="0.25">
      <c r="A7" t="s">
        <v>10</v>
      </c>
      <c r="B7" t="s">
        <v>11</v>
      </c>
      <c r="C7" s="1" t="s">
        <v>28</v>
      </c>
      <c r="D7" t="s">
        <v>29</v>
      </c>
      <c r="F7" s="2">
        <v>6.1</v>
      </c>
      <c r="G7" s="2">
        <v>3.1</v>
      </c>
      <c r="H7" s="2">
        <v>1.1000000000000001</v>
      </c>
      <c r="I7" s="2">
        <v>0.06</v>
      </c>
      <c r="J7" s="1" t="s">
        <v>2071</v>
      </c>
    </row>
    <row r="8" spans="1:10" x14ac:dyDescent="0.25">
      <c r="A8" t="s">
        <v>10</v>
      </c>
      <c r="B8" t="s">
        <v>11</v>
      </c>
      <c r="C8" s="1" t="s">
        <v>30</v>
      </c>
      <c r="F8" s="2">
        <v>1</v>
      </c>
      <c r="G8" s="2">
        <v>1</v>
      </c>
      <c r="H8" s="2">
        <v>1</v>
      </c>
      <c r="I8" s="2">
        <v>0.01</v>
      </c>
      <c r="J8" s="1" t="s">
        <v>18</v>
      </c>
    </row>
    <row r="9" spans="1:10" x14ac:dyDescent="0.25">
      <c r="A9" t="s">
        <v>10</v>
      </c>
      <c r="B9" t="s">
        <v>11</v>
      </c>
      <c r="C9" s="1" t="s">
        <v>31</v>
      </c>
      <c r="D9" t="s">
        <v>32</v>
      </c>
      <c r="E9" t="s">
        <v>33</v>
      </c>
      <c r="F9" s="2">
        <v>25.9</v>
      </c>
      <c r="G9" s="2">
        <v>17.5</v>
      </c>
      <c r="H9" s="2">
        <v>4.9000000000000004</v>
      </c>
      <c r="I9" s="2">
        <v>4</v>
      </c>
      <c r="J9" s="1" t="s">
        <v>2072</v>
      </c>
    </row>
    <row r="10" spans="1:10" x14ac:dyDescent="0.25">
      <c r="A10" t="s">
        <v>10</v>
      </c>
      <c r="B10" t="s">
        <v>11</v>
      </c>
      <c r="C10" s="1" t="s">
        <v>34</v>
      </c>
      <c r="D10" t="s">
        <v>35</v>
      </c>
      <c r="E10" t="s">
        <v>36</v>
      </c>
      <c r="F10" s="2">
        <v>33.25</v>
      </c>
      <c r="G10" s="2">
        <v>10</v>
      </c>
      <c r="H10" s="2">
        <v>3.5</v>
      </c>
      <c r="I10" s="2">
        <v>3</v>
      </c>
      <c r="J10" s="1" t="s">
        <v>2073</v>
      </c>
    </row>
    <row r="11" spans="1:10" x14ac:dyDescent="0.25">
      <c r="A11" t="s">
        <v>10</v>
      </c>
      <c r="B11" t="s">
        <v>11</v>
      </c>
      <c r="C11" s="1" t="s">
        <v>37</v>
      </c>
      <c r="D11" t="s">
        <v>38</v>
      </c>
      <c r="E11" t="s">
        <v>39</v>
      </c>
      <c r="F11" s="2">
        <v>4</v>
      </c>
      <c r="G11" s="2">
        <v>3.5</v>
      </c>
      <c r="H11" s="2">
        <v>2</v>
      </c>
      <c r="I11" s="2">
        <v>0.25</v>
      </c>
      <c r="J11" s="1" t="s">
        <v>2074</v>
      </c>
    </row>
    <row r="12" spans="1:10" x14ac:dyDescent="0.25">
      <c r="A12" t="s">
        <v>10</v>
      </c>
      <c r="B12" t="s">
        <v>11</v>
      </c>
      <c r="C12" s="1" t="s">
        <v>40</v>
      </c>
      <c r="D12" t="s">
        <v>41</v>
      </c>
      <c r="E12" t="s">
        <v>42</v>
      </c>
      <c r="F12" s="2">
        <v>15.25</v>
      </c>
      <c r="G12" s="2">
        <v>1.5</v>
      </c>
      <c r="H12" s="2">
        <v>0.5</v>
      </c>
      <c r="I12" s="2">
        <v>0.2</v>
      </c>
      <c r="J12" s="1" t="s">
        <v>2075</v>
      </c>
    </row>
    <row r="13" spans="1:10" x14ac:dyDescent="0.25">
      <c r="A13" t="s">
        <v>10</v>
      </c>
      <c r="B13" t="s">
        <v>11</v>
      </c>
      <c r="C13" s="1" t="s">
        <v>43</v>
      </c>
      <c r="F13" s="2">
        <v>31.25</v>
      </c>
      <c r="G13" s="2">
        <v>21.75</v>
      </c>
      <c r="H13" s="2">
        <v>0.13</v>
      </c>
      <c r="I13" s="2">
        <v>5</v>
      </c>
      <c r="J13" s="1" t="s">
        <v>2076</v>
      </c>
    </row>
    <row r="14" spans="1:10" x14ac:dyDescent="0.25">
      <c r="A14" t="s">
        <v>10</v>
      </c>
      <c r="B14" t="s">
        <v>11</v>
      </c>
      <c r="C14" s="1" t="s">
        <v>44</v>
      </c>
      <c r="F14" s="2">
        <v>31.25</v>
      </c>
      <c r="G14" s="2">
        <v>21.75</v>
      </c>
      <c r="H14" s="2">
        <v>0.13</v>
      </c>
      <c r="I14" s="2">
        <v>8</v>
      </c>
      <c r="J14" s="1" t="s">
        <v>2077</v>
      </c>
    </row>
    <row r="15" spans="1:10" x14ac:dyDescent="0.25">
      <c r="A15" t="s">
        <v>10</v>
      </c>
      <c r="B15" t="s">
        <v>11</v>
      </c>
      <c r="C15" s="1" t="s">
        <v>45</v>
      </c>
      <c r="F15" s="2">
        <v>31.25</v>
      </c>
      <c r="G15" s="2">
        <v>21.75</v>
      </c>
      <c r="H15" s="2">
        <v>0.25</v>
      </c>
      <c r="I15" s="2">
        <v>8</v>
      </c>
      <c r="J15" s="1" t="s">
        <v>2078</v>
      </c>
    </row>
    <row r="16" spans="1:10" x14ac:dyDescent="0.25">
      <c r="A16" t="s">
        <v>10</v>
      </c>
      <c r="B16" t="s">
        <v>11</v>
      </c>
      <c r="C16" s="1" t="s">
        <v>46</v>
      </c>
      <c r="D16" t="s">
        <v>47</v>
      </c>
      <c r="E16" t="s">
        <v>48</v>
      </c>
      <c r="F16" s="2">
        <v>23.25</v>
      </c>
      <c r="G16" s="2">
        <v>19.5</v>
      </c>
      <c r="H16" s="2">
        <v>3.75</v>
      </c>
      <c r="I16" s="2">
        <v>5</v>
      </c>
      <c r="J16" s="1" t="s">
        <v>2079</v>
      </c>
    </row>
    <row r="17" spans="1:10" x14ac:dyDescent="0.25">
      <c r="A17" t="s">
        <v>10</v>
      </c>
      <c r="B17" t="s">
        <v>11</v>
      </c>
      <c r="C17" s="1" t="s">
        <v>49</v>
      </c>
      <c r="D17" t="s">
        <v>50</v>
      </c>
      <c r="E17" t="s">
        <v>51</v>
      </c>
      <c r="F17" s="2">
        <v>2.63</v>
      </c>
      <c r="G17" s="2">
        <v>1.5</v>
      </c>
      <c r="H17" s="2">
        <v>0.63</v>
      </c>
      <c r="I17" s="2">
        <v>0.06</v>
      </c>
      <c r="J17" s="1" t="s">
        <v>2080</v>
      </c>
    </row>
    <row r="18" spans="1:10" x14ac:dyDescent="0.25">
      <c r="A18" t="s">
        <v>10</v>
      </c>
      <c r="B18" t="s">
        <v>11</v>
      </c>
      <c r="C18" s="1" t="s">
        <v>52</v>
      </c>
      <c r="D18" t="s">
        <v>53</v>
      </c>
      <c r="E18" t="s">
        <v>54</v>
      </c>
      <c r="F18" s="2">
        <v>4.75</v>
      </c>
      <c r="G18" s="2">
        <v>4.75</v>
      </c>
      <c r="H18" s="2">
        <v>2</v>
      </c>
      <c r="I18" s="2">
        <v>0.42</v>
      </c>
      <c r="J18" s="1" t="s">
        <v>2081</v>
      </c>
    </row>
    <row r="19" spans="1:10" x14ac:dyDescent="0.25">
      <c r="A19" t="s">
        <v>10</v>
      </c>
      <c r="B19" t="s">
        <v>11</v>
      </c>
      <c r="C19" s="1" t="s">
        <v>55</v>
      </c>
      <c r="D19" t="s">
        <v>56</v>
      </c>
      <c r="E19" t="s">
        <v>57</v>
      </c>
      <c r="F19" s="2">
        <v>42</v>
      </c>
      <c r="G19" s="2">
        <v>32</v>
      </c>
      <c r="H19" s="2">
        <v>16</v>
      </c>
      <c r="I19" s="2">
        <v>9.1999999999999993</v>
      </c>
      <c r="J19" s="1" t="s">
        <v>2082</v>
      </c>
    </row>
    <row r="20" spans="1:10" x14ac:dyDescent="0.25">
      <c r="A20" t="s">
        <v>10</v>
      </c>
      <c r="B20" t="s">
        <v>11</v>
      </c>
      <c r="C20" s="1" t="s">
        <v>58</v>
      </c>
      <c r="D20" t="s">
        <v>59</v>
      </c>
      <c r="E20" t="s">
        <v>60</v>
      </c>
      <c r="F20" s="2">
        <v>6</v>
      </c>
      <c r="G20" s="2">
        <v>5.5</v>
      </c>
      <c r="H20" s="2">
        <v>5.5</v>
      </c>
      <c r="I20" s="2">
        <v>4.79</v>
      </c>
      <c r="J20" s="1" t="s">
        <v>2083</v>
      </c>
    </row>
    <row r="21" spans="1:10" x14ac:dyDescent="0.25">
      <c r="A21" t="s">
        <v>10</v>
      </c>
      <c r="B21" t="s">
        <v>11</v>
      </c>
      <c r="C21" s="1" t="s">
        <v>61</v>
      </c>
      <c r="F21" s="2">
        <v>7.38</v>
      </c>
      <c r="G21" s="2">
        <v>7.38</v>
      </c>
      <c r="H21" s="2">
        <v>3.5</v>
      </c>
      <c r="I21" s="2">
        <v>0.66</v>
      </c>
      <c r="J21" s="1" t="s">
        <v>2084</v>
      </c>
    </row>
    <row r="22" spans="1:10" x14ac:dyDescent="0.25">
      <c r="A22" t="s">
        <v>10</v>
      </c>
      <c r="B22" t="s">
        <v>11</v>
      </c>
      <c r="C22" s="1" t="s">
        <v>62</v>
      </c>
      <c r="F22" s="2">
        <v>4</v>
      </c>
      <c r="G22" s="2">
        <v>2</v>
      </c>
      <c r="H22" s="2">
        <v>2</v>
      </c>
      <c r="I22" s="2">
        <v>10</v>
      </c>
      <c r="J22" s="1" t="s">
        <v>2085</v>
      </c>
    </row>
    <row r="23" spans="1:10" x14ac:dyDescent="0.25">
      <c r="A23" t="s">
        <v>10</v>
      </c>
      <c r="B23" t="s">
        <v>11</v>
      </c>
      <c r="C23" s="1" t="s">
        <v>63</v>
      </c>
      <c r="D23" t="s">
        <v>64</v>
      </c>
      <c r="E23" t="s">
        <v>65</v>
      </c>
      <c r="F23" s="2">
        <v>4</v>
      </c>
      <c r="G23" s="2">
        <v>2</v>
      </c>
      <c r="H23" s="2">
        <v>2</v>
      </c>
      <c r="I23" s="2">
        <v>0.39</v>
      </c>
      <c r="J23" s="1" t="s">
        <v>2086</v>
      </c>
    </row>
    <row r="24" spans="1:10" x14ac:dyDescent="0.25">
      <c r="A24" t="s">
        <v>10</v>
      </c>
      <c r="B24" t="s">
        <v>11</v>
      </c>
      <c r="C24" s="1" t="s">
        <v>66</v>
      </c>
      <c r="D24" t="s">
        <v>64</v>
      </c>
      <c r="E24" t="s">
        <v>67</v>
      </c>
      <c r="F24" s="2">
        <v>4.5</v>
      </c>
      <c r="G24" s="2">
        <v>2.25</v>
      </c>
      <c r="H24" s="2">
        <v>2.25</v>
      </c>
      <c r="I24" s="2">
        <v>0.52</v>
      </c>
      <c r="J24" s="1" t="s">
        <v>2087</v>
      </c>
    </row>
    <row r="25" spans="1:10" x14ac:dyDescent="0.25">
      <c r="A25" t="s">
        <v>10</v>
      </c>
      <c r="B25" t="s">
        <v>11</v>
      </c>
      <c r="C25" s="1" t="s">
        <v>68</v>
      </c>
      <c r="D25" t="s">
        <v>69</v>
      </c>
      <c r="F25" s="2">
        <v>16</v>
      </c>
      <c r="G25" s="2">
        <v>6.13</v>
      </c>
      <c r="H25" s="2">
        <v>1</v>
      </c>
      <c r="I25" s="2">
        <v>0.17</v>
      </c>
      <c r="J25" s="1" t="s">
        <v>2088</v>
      </c>
    </row>
    <row r="26" spans="1:10" x14ac:dyDescent="0.25">
      <c r="A26" t="s">
        <v>10</v>
      </c>
      <c r="B26" t="s">
        <v>11</v>
      </c>
      <c r="C26" s="1" t="s">
        <v>70</v>
      </c>
      <c r="D26" t="s">
        <v>71</v>
      </c>
      <c r="E26" t="s">
        <v>72</v>
      </c>
      <c r="F26" s="2">
        <v>7.25</v>
      </c>
      <c r="G26" s="2">
        <v>1</v>
      </c>
      <c r="H26" s="2">
        <v>0.5</v>
      </c>
      <c r="I26" s="2">
        <v>0.33</v>
      </c>
      <c r="J26" s="1" t="s">
        <v>2089</v>
      </c>
    </row>
    <row r="27" spans="1:10" x14ac:dyDescent="0.25">
      <c r="A27" t="s">
        <v>10</v>
      </c>
      <c r="B27" t="s">
        <v>11</v>
      </c>
      <c r="C27" s="1" t="s">
        <v>73</v>
      </c>
      <c r="D27" t="s">
        <v>74</v>
      </c>
      <c r="E27" t="s">
        <v>75</v>
      </c>
      <c r="F27" s="2">
        <v>7</v>
      </c>
      <c r="G27" s="2">
        <v>4</v>
      </c>
      <c r="H27" s="2">
        <v>2.5</v>
      </c>
      <c r="I27" s="2">
        <v>0.51</v>
      </c>
      <c r="J27" s="1" t="s">
        <v>2090</v>
      </c>
    </row>
    <row r="28" spans="1:10" x14ac:dyDescent="0.25">
      <c r="A28" t="s">
        <v>10</v>
      </c>
      <c r="B28" t="s">
        <v>11</v>
      </c>
      <c r="C28" s="1" t="s">
        <v>76</v>
      </c>
      <c r="D28" t="s">
        <v>77</v>
      </c>
      <c r="E28" t="s">
        <v>78</v>
      </c>
      <c r="F28" s="2">
        <v>4</v>
      </c>
      <c r="G28" s="2">
        <v>2</v>
      </c>
      <c r="H28" s="2">
        <v>2</v>
      </c>
      <c r="I28" s="2">
        <v>0.39</v>
      </c>
      <c r="J28" s="1" t="s">
        <v>2091</v>
      </c>
    </row>
    <row r="29" spans="1:10" x14ac:dyDescent="0.25">
      <c r="A29" t="s">
        <v>10</v>
      </c>
      <c r="B29" t="s">
        <v>11</v>
      </c>
      <c r="C29" s="1" t="s">
        <v>79</v>
      </c>
      <c r="D29" t="s">
        <v>74</v>
      </c>
      <c r="E29" t="s">
        <v>80</v>
      </c>
      <c r="F29" s="2">
        <v>6</v>
      </c>
      <c r="G29" s="2">
        <v>5.5</v>
      </c>
      <c r="H29" s="2">
        <v>5.5</v>
      </c>
      <c r="I29" s="2">
        <v>4.79</v>
      </c>
      <c r="J29" s="1" t="s">
        <v>2092</v>
      </c>
    </row>
    <row r="30" spans="1:10" x14ac:dyDescent="0.25">
      <c r="A30" t="s">
        <v>10</v>
      </c>
      <c r="B30" t="s">
        <v>11</v>
      </c>
      <c r="C30" s="1" t="s">
        <v>81</v>
      </c>
      <c r="D30" t="s">
        <v>82</v>
      </c>
      <c r="E30" t="s">
        <v>83</v>
      </c>
      <c r="F30" s="2">
        <v>14</v>
      </c>
      <c r="G30" s="2">
        <v>14</v>
      </c>
      <c r="H30" s="2">
        <v>2</v>
      </c>
      <c r="I30" s="2">
        <v>2.68</v>
      </c>
      <c r="J30" s="1" t="s">
        <v>18</v>
      </c>
    </row>
    <row r="31" spans="1:10" x14ac:dyDescent="0.25">
      <c r="A31" t="s">
        <v>10</v>
      </c>
      <c r="B31" t="s">
        <v>11</v>
      </c>
      <c r="C31" s="1" t="s">
        <v>84</v>
      </c>
      <c r="D31" t="s">
        <v>85</v>
      </c>
      <c r="E31" t="s">
        <v>86</v>
      </c>
      <c r="F31" s="2">
        <v>20</v>
      </c>
      <c r="G31" s="2">
        <v>12</v>
      </c>
      <c r="H31" s="2">
        <v>5</v>
      </c>
      <c r="I31" s="2">
        <v>1.23</v>
      </c>
      <c r="J31" s="1" t="s">
        <v>18</v>
      </c>
    </row>
    <row r="32" spans="1:10" x14ac:dyDescent="0.25">
      <c r="A32" t="s">
        <v>10</v>
      </c>
      <c r="B32" t="s">
        <v>11</v>
      </c>
      <c r="C32" s="1" t="s">
        <v>87</v>
      </c>
      <c r="D32" t="s">
        <v>88</v>
      </c>
      <c r="E32" t="s">
        <v>89</v>
      </c>
      <c r="F32" s="2">
        <v>1</v>
      </c>
      <c r="G32" s="2">
        <v>1</v>
      </c>
      <c r="H32" s="2">
        <v>1</v>
      </c>
      <c r="I32" s="2">
        <v>1</v>
      </c>
      <c r="J32" s="1" t="s">
        <v>2093</v>
      </c>
    </row>
    <row r="33" spans="1:10" x14ac:dyDescent="0.25">
      <c r="A33" t="s">
        <v>10</v>
      </c>
      <c r="B33" t="s">
        <v>11</v>
      </c>
      <c r="C33" s="1" t="s">
        <v>90</v>
      </c>
      <c r="D33" t="s">
        <v>88</v>
      </c>
      <c r="E33" t="s">
        <v>91</v>
      </c>
      <c r="F33" s="2">
        <v>1.75</v>
      </c>
      <c r="G33" s="2">
        <v>1</v>
      </c>
      <c r="H33" s="2">
        <v>1</v>
      </c>
      <c r="I33" s="2">
        <v>0.01</v>
      </c>
      <c r="J33" s="1" t="s">
        <v>2094</v>
      </c>
    </row>
    <row r="34" spans="1:10" x14ac:dyDescent="0.25">
      <c r="A34" t="s">
        <v>10</v>
      </c>
      <c r="B34" t="s">
        <v>11</v>
      </c>
      <c r="C34" s="1" t="s">
        <v>92</v>
      </c>
      <c r="D34" t="s">
        <v>93</v>
      </c>
      <c r="E34" t="s">
        <v>94</v>
      </c>
      <c r="F34" s="2">
        <v>1.5</v>
      </c>
      <c r="G34" s="2">
        <v>0.5</v>
      </c>
      <c r="H34" s="2">
        <v>0.5</v>
      </c>
      <c r="I34" s="2">
        <v>0.3</v>
      </c>
      <c r="J34" s="1" t="s">
        <v>2095</v>
      </c>
    </row>
    <row r="35" spans="1:10" x14ac:dyDescent="0.25">
      <c r="A35" t="s">
        <v>10</v>
      </c>
      <c r="B35" t="s">
        <v>11</v>
      </c>
      <c r="C35" s="1" t="s">
        <v>95</v>
      </c>
      <c r="D35" t="s">
        <v>93</v>
      </c>
      <c r="E35" t="s">
        <v>94</v>
      </c>
      <c r="F35" s="2">
        <v>1.63</v>
      </c>
      <c r="G35" s="2">
        <v>0.63</v>
      </c>
      <c r="H35" s="2">
        <v>0.63</v>
      </c>
      <c r="I35" s="2">
        <v>0.01</v>
      </c>
      <c r="J35" s="1" t="s">
        <v>2096</v>
      </c>
    </row>
    <row r="36" spans="1:10" x14ac:dyDescent="0.25">
      <c r="A36" t="s">
        <v>10</v>
      </c>
      <c r="B36" t="s">
        <v>11</v>
      </c>
      <c r="C36" s="1" t="s">
        <v>96</v>
      </c>
      <c r="D36" t="s">
        <v>97</v>
      </c>
      <c r="E36" t="s">
        <v>98</v>
      </c>
      <c r="F36" s="2">
        <v>1</v>
      </c>
      <c r="G36" s="2">
        <v>1</v>
      </c>
      <c r="H36" s="2">
        <v>1</v>
      </c>
      <c r="I36" s="2">
        <v>1</v>
      </c>
      <c r="J36" s="1" t="s">
        <v>2097</v>
      </c>
    </row>
    <row r="37" spans="1:10" x14ac:dyDescent="0.25">
      <c r="A37" t="s">
        <v>10</v>
      </c>
      <c r="B37" t="s">
        <v>11</v>
      </c>
      <c r="C37" s="1" t="s">
        <v>99</v>
      </c>
      <c r="D37" t="s">
        <v>100</v>
      </c>
      <c r="E37" t="s">
        <v>101</v>
      </c>
      <c r="F37" s="2">
        <v>1.25</v>
      </c>
      <c r="G37" s="2">
        <v>0.75</v>
      </c>
      <c r="H37" s="2">
        <v>0.75</v>
      </c>
      <c r="I37" s="2">
        <v>0.02</v>
      </c>
      <c r="J37" s="1" t="s">
        <v>2098</v>
      </c>
    </row>
    <row r="38" spans="1:10" x14ac:dyDescent="0.25">
      <c r="A38" t="s">
        <v>10</v>
      </c>
      <c r="B38" t="s">
        <v>11</v>
      </c>
      <c r="C38" s="1" t="s">
        <v>102</v>
      </c>
      <c r="D38" t="s">
        <v>103</v>
      </c>
      <c r="E38" t="s">
        <v>104</v>
      </c>
      <c r="F38" s="2">
        <v>16.75</v>
      </c>
      <c r="G38" s="2">
        <v>2.75</v>
      </c>
      <c r="H38" s="2">
        <v>1.5</v>
      </c>
      <c r="I38" s="2">
        <v>0.35</v>
      </c>
      <c r="J38" s="1" t="s">
        <v>2099</v>
      </c>
    </row>
    <row r="39" spans="1:10" x14ac:dyDescent="0.25">
      <c r="A39" t="s">
        <v>10</v>
      </c>
      <c r="B39" t="s">
        <v>11</v>
      </c>
      <c r="C39" s="1" t="s">
        <v>105</v>
      </c>
      <c r="D39" t="s">
        <v>106</v>
      </c>
      <c r="E39" t="s">
        <v>107</v>
      </c>
      <c r="F39" s="2">
        <v>2</v>
      </c>
      <c r="G39" s="2">
        <v>2</v>
      </c>
      <c r="H39" s="2">
        <v>1</v>
      </c>
      <c r="I39" s="2">
        <v>0.02</v>
      </c>
      <c r="J39" s="1" t="s">
        <v>18</v>
      </c>
    </row>
    <row r="40" spans="1:10" x14ac:dyDescent="0.25">
      <c r="A40" t="s">
        <v>10</v>
      </c>
      <c r="B40" t="s">
        <v>11</v>
      </c>
      <c r="C40" s="1" t="s">
        <v>108</v>
      </c>
      <c r="D40" t="s">
        <v>109</v>
      </c>
      <c r="E40" t="s">
        <v>110</v>
      </c>
      <c r="F40" s="2">
        <v>1</v>
      </c>
      <c r="G40" s="2">
        <v>1</v>
      </c>
      <c r="H40" s="2">
        <v>1</v>
      </c>
      <c r="I40" s="2">
        <v>0.02</v>
      </c>
      <c r="J40" s="1" t="s">
        <v>18</v>
      </c>
    </row>
    <row r="41" spans="1:10" x14ac:dyDescent="0.25">
      <c r="A41" t="s">
        <v>10</v>
      </c>
      <c r="B41" t="s">
        <v>11</v>
      </c>
      <c r="C41" s="1" t="s">
        <v>111</v>
      </c>
      <c r="D41" t="s">
        <v>112</v>
      </c>
      <c r="E41" t="s">
        <v>113</v>
      </c>
      <c r="F41" s="2">
        <v>2</v>
      </c>
      <c r="G41" s="2">
        <v>1</v>
      </c>
      <c r="H41" s="2">
        <v>1</v>
      </c>
      <c r="I41" s="2">
        <v>0.01</v>
      </c>
      <c r="J41" s="1" t="s">
        <v>18</v>
      </c>
    </row>
    <row r="42" spans="1:10" x14ac:dyDescent="0.25">
      <c r="A42" t="s">
        <v>10</v>
      </c>
      <c r="B42" t="s">
        <v>11</v>
      </c>
      <c r="C42" s="1" t="s">
        <v>114</v>
      </c>
      <c r="D42" t="s">
        <v>115</v>
      </c>
      <c r="E42" t="s">
        <v>116</v>
      </c>
      <c r="F42" s="2">
        <v>14</v>
      </c>
      <c r="G42" s="2">
        <v>13.75</v>
      </c>
      <c r="H42" s="2">
        <v>1.75</v>
      </c>
      <c r="I42" s="2">
        <v>1.54</v>
      </c>
      <c r="J42" s="1" t="s">
        <v>18</v>
      </c>
    </row>
    <row r="43" spans="1:10" x14ac:dyDescent="0.25">
      <c r="A43" t="s">
        <v>10</v>
      </c>
      <c r="B43" t="s">
        <v>11</v>
      </c>
      <c r="C43" s="1" t="s">
        <v>117</v>
      </c>
      <c r="D43" t="s">
        <v>118</v>
      </c>
      <c r="E43" t="s">
        <v>119</v>
      </c>
      <c r="F43" s="2">
        <v>3</v>
      </c>
      <c r="G43" s="2">
        <v>2</v>
      </c>
      <c r="H43" s="2">
        <v>2</v>
      </c>
      <c r="I43" s="2">
        <v>0.02</v>
      </c>
      <c r="J43" s="1" t="s">
        <v>18</v>
      </c>
    </row>
    <row r="44" spans="1:10" x14ac:dyDescent="0.25">
      <c r="A44" t="s">
        <v>10</v>
      </c>
      <c r="B44" t="s">
        <v>11</v>
      </c>
      <c r="C44" s="1" t="s">
        <v>120</v>
      </c>
      <c r="F44" s="2">
        <v>4</v>
      </c>
      <c r="G44" s="2">
        <v>3.25</v>
      </c>
      <c r="H44" s="2">
        <v>3</v>
      </c>
      <c r="I44" s="2">
        <v>0.47</v>
      </c>
      <c r="J44" s="1" t="s">
        <v>2100</v>
      </c>
    </row>
    <row r="45" spans="1:10" x14ac:dyDescent="0.25">
      <c r="A45" t="s">
        <v>10</v>
      </c>
      <c r="B45" t="s">
        <v>11</v>
      </c>
      <c r="C45" s="1" t="s">
        <v>121</v>
      </c>
      <c r="F45" s="2">
        <v>6.25</v>
      </c>
      <c r="G45" s="2">
        <v>6.25</v>
      </c>
      <c r="H45" s="2">
        <v>1.75</v>
      </c>
      <c r="I45" s="2">
        <v>0.42</v>
      </c>
      <c r="J45" s="1" t="s">
        <v>18</v>
      </c>
    </row>
    <row r="46" spans="1:10" x14ac:dyDescent="0.25">
      <c r="A46" t="s">
        <v>10</v>
      </c>
      <c r="B46" t="s">
        <v>11</v>
      </c>
      <c r="C46" s="1" t="s">
        <v>122</v>
      </c>
      <c r="F46" s="2">
        <v>4</v>
      </c>
      <c r="G46" s="2">
        <v>3</v>
      </c>
      <c r="H46" s="2">
        <v>2</v>
      </c>
      <c r="I46" s="2">
        <v>0.49</v>
      </c>
      <c r="J46" s="1" t="s">
        <v>18</v>
      </c>
    </row>
    <row r="47" spans="1:10" x14ac:dyDescent="0.25">
      <c r="A47" t="s">
        <v>10</v>
      </c>
      <c r="B47" t="s">
        <v>11</v>
      </c>
      <c r="C47" s="1" t="s">
        <v>123</v>
      </c>
      <c r="D47" t="s">
        <v>124</v>
      </c>
      <c r="E47" t="s">
        <v>125</v>
      </c>
      <c r="F47" s="2">
        <v>4.5</v>
      </c>
      <c r="G47" s="2">
        <v>2.75</v>
      </c>
      <c r="H47" s="2">
        <v>1.75</v>
      </c>
      <c r="I47" s="2">
        <v>0.04</v>
      </c>
      <c r="J47" s="1" t="s">
        <v>2101</v>
      </c>
    </row>
    <row r="48" spans="1:10" x14ac:dyDescent="0.25">
      <c r="A48" t="s">
        <v>10</v>
      </c>
      <c r="B48" t="s">
        <v>11</v>
      </c>
      <c r="C48" s="1" t="s">
        <v>126</v>
      </c>
      <c r="D48" t="s">
        <v>127</v>
      </c>
      <c r="E48" t="s">
        <v>128</v>
      </c>
      <c r="F48" s="2">
        <v>11</v>
      </c>
      <c r="G48" s="2">
        <v>2</v>
      </c>
      <c r="H48" s="2">
        <v>1</v>
      </c>
      <c r="I48" s="2">
        <v>0.08</v>
      </c>
      <c r="J48" s="1" t="s">
        <v>2102</v>
      </c>
    </row>
    <row r="49" spans="1:10" x14ac:dyDescent="0.25">
      <c r="A49" t="s">
        <v>10</v>
      </c>
      <c r="B49" t="s">
        <v>11</v>
      </c>
      <c r="C49" s="1" t="s">
        <v>129</v>
      </c>
      <c r="D49" t="s">
        <v>130</v>
      </c>
      <c r="E49" t="s">
        <v>131</v>
      </c>
      <c r="F49" s="2">
        <v>2</v>
      </c>
      <c r="G49" s="2">
        <v>2</v>
      </c>
      <c r="H49" s="2">
        <v>1</v>
      </c>
      <c r="I49" s="2">
        <v>0.01</v>
      </c>
      <c r="J49" s="1" t="s">
        <v>18</v>
      </c>
    </row>
    <row r="50" spans="1:10" x14ac:dyDescent="0.25">
      <c r="A50" t="s">
        <v>10</v>
      </c>
      <c r="B50" t="s">
        <v>11</v>
      </c>
      <c r="C50" s="1" t="s">
        <v>132</v>
      </c>
      <c r="D50" t="s">
        <v>133</v>
      </c>
      <c r="E50" t="s">
        <v>134</v>
      </c>
      <c r="F50" s="2">
        <v>0.75</v>
      </c>
      <c r="G50" s="2">
        <v>0.5</v>
      </c>
      <c r="H50" s="2">
        <v>0.38</v>
      </c>
      <c r="I50" s="2">
        <v>0.02</v>
      </c>
      <c r="J50" s="1" t="s">
        <v>2103</v>
      </c>
    </row>
    <row r="51" spans="1:10" x14ac:dyDescent="0.25">
      <c r="A51" t="s">
        <v>10</v>
      </c>
      <c r="B51" t="s">
        <v>11</v>
      </c>
      <c r="C51" s="1" t="s">
        <v>135</v>
      </c>
      <c r="D51" t="s">
        <v>136</v>
      </c>
      <c r="E51" t="s">
        <v>137</v>
      </c>
      <c r="F51" s="2">
        <v>2</v>
      </c>
      <c r="G51" s="2">
        <v>1</v>
      </c>
      <c r="H51" s="2">
        <v>1</v>
      </c>
      <c r="I51" s="2">
        <v>0.04</v>
      </c>
      <c r="J51" s="1" t="s">
        <v>18</v>
      </c>
    </row>
    <row r="52" spans="1:10" x14ac:dyDescent="0.25">
      <c r="A52" t="s">
        <v>10</v>
      </c>
      <c r="B52" t="s">
        <v>11</v>
      </c>
      <c r="C52" s="1" t="s">
        <v>138</v>
      </c>
      <c r="D52" t="s">
        <v>139</v>
      </c>
      <c r="E52" t="s">
        <v>140</v>
      </c>
      <c r="F52" s="2">
        <v>6</v>
      </c>
      <c r="G52" s="2">
        <v>6</v>
      </c>
      <c r="H52" s="2">
        <v>0.25</v>
      </c>
      <c r="I52" s="2">
        <v>0.08</v>
      </c>
      <c r="J52" s="1" t="s">
        <v>18</v>
      </c>
    </row>
    <row r="53" spans="1:10" x14ac:dyDescent="0.25">
      <c r="A53" t="s">
        <v>10</v>
      </c>
      <c r="B53" t="s">
        <v>11</v>
      </c>
      <c r="C53" s="1" t="s">
        <v>141</v>
      </c>
      <c r="D53" t="s">
        <v>142</v>
      </c>
      <c r="E53" t="s">
        <v>143</v>
      </c>
      <c r="F53" s="2">
        <v>6</v>
      </c>
      <c r="G53" s="2">
        <v>3</v>
      </c>
      <c r="H53" s="2">
        <v>2</v>
      </c>
      <c r="I53" s="2">
        <v>0.02</v>
      </c>
      <c r="J53" s="1" t="s">
        <v>18</v>
      </c>
    </row>
    <row r="54" spans="1:10" x14ac:dyDescent="0.25">
      <c r="A54" t="s">
        <v>10</v>
      </c>
      <c r="B54" t="s">
        <v>11</v>
      </c>
      <c r="C54" s="1" t="s">
        <v>144</v>
      </c>
      <c r="D54" t="s">
        <v>109</v>
      </c>
      <c r="E54" t="s">
        <v>145</v>
      </c>
      <c r="F54" s="2">
        <v>6</v>
      </c>
      <c r="G54" s="2">
        <v>5</v>
      </c>
      <c r="H54" s="2">
        <v>2</v>
      </c>
      <c r="I54" s="2">
        <v>0.04</v>
      </c>
      <c r="J54" s="1" t="s">
        <v>18</v>
      </c>
    </row>
    <row r="55" spans="1:10" x14ac:dyDescent="0.25">
      <c r="A55" t="s">
        <v>10</v>
      </c>
      <c r="B55" t="s">
        <v>11</v>
      </c>
      <c r="C55" s="1" t="s">
        <v>146</v>
      </c>
      <c r="D55" t="s">
        <v>106</v>
      </c>
      <c r="E55" t="s">
        <v>147</v>
      </c>
      <c r="F55" s="2">
        <v>2</v>
      </c>
      <c r="G55" s="2">
        <v>2</v>
      </c>
      <c r="H55" s="2">
        <v>2</v>
      </c>
      <c r="I55" s="2">
        <v>0.03</v>
      </c>
      <c r="J55" s="1" t="s">
        <v>18</v>
      </c>
    </row>
    <row r="56" spans="1:10" x14ac:dyDescent="0.25">
      <c r="A56" t="s">
        <v>10</v>
      </c>
      <c r="B56" t="s">
        <v>11</v>
      </c>
      <c r="C56" s="1" t="s">
        <v>148</v>
      </c>
      <c r="D56" t="s">
        <v>149</v>
      </c>
      <c r="E56" t="s">
        <v>150</v>
      </c>
      <c r="F56" s="2">
        <v>4</v>
      </c>
      <c r="G56" s="2">
        <v>3</v>
      </c>
      <c r="H56" s="2">
        <v>3</v>
      </c>
      <c r="I56" s="2">
        <v>0.13</v>
      </c>
      <c r="J56" s="1" t="s">
        <v>18</v>
      </c>
    </row>
    <row r="57" spans="1:10" x14ac:dyDescent="0.25">
      <c r="A57" t="s">
        <v>10</v>
      </c>
      <c r="B57" t="s">
        <v>11</v>
      </c>
      <c r="C57" s="1" t="s">
        <v>151</v>
      </c>
      <c r="D57" t="s">
        <v>152</v>
      </c>
      <c r="E57" t="s">
        <v>153</v>
      </c>
      <c r="F57" s="2">
        <v>10</v>
      </c>
      <c r="G57" s="2">
        <v>6.5</v>
      </c>
      <c r="H57" s="2">
        <v>2</v>
      </c>
      <c r="I57" s="2">
        <v>0.14000000000000001</v>
      </c>
      <c r="J57" s="1" t="s">
        <v>18</v>
      </c>
    </row>
    <row r="58" spans="1:10" x14ac:dyDescent="0.25">
      <c r="A58" t="s">
        <v>10</v>
      </c>
      <c r="B58" t="s">
        <v>11</v>
      </c>
      <c r="C58" s="1" t="s">
        <v>154</v>
      </c>
      <c r="D58" t="s">
        <v>155</v>
      </c>
      <c r="E58" t="s">
        <v>156</v>
      </c>
      <c r="F58" s="2">
        <v>2</v>
      </c>
      <c r="G58" s="2">
        <v>1</v>
      </c>
      <c r="H58" s="2">
        <v>1</v>
      </c>
      <c r="I58" s="2">
        <v>0.01</v>
      </c>
      <c r="J58" s="1" t="s">
        <v>18</v>
      </c>
    </row>
    <row r="59" spans="1:10" x14ac:dyDescent="0.25">
      <c r="A59" t="s">
        <v>10</v>
      </c>
      <c r="B59" t="s">
        <v>11</v>
      </c>
      <c r="C59" s="1" t="s">
        <v>157</v>
      </c>
      <c r="D59" t="s">
        <v>158</v>
      </c>
      <c r="E59" t="s">
        <v>159</v>
      </c>
      <c r="F59" s="2">
        <v>17.88</v>
      </c>
      <c r="G59" s="2">
        <v>1.1299999999999999</v>
      </c>
      <c r="H59" s="2">
        <v>0.88</v>
      </c>
      <c r="I59" s="2">
        <v>0.04</v>
      </c>
      <c r="J59" s="1" t="s">
        <v>18</v>
      </c>
    </row>
    <row r="60" spans="1:10" x14ac:dyDescent="0.25">
      <c r="A60" t="s">
        <v>10</v>
      </c>
      <c r="B60" t="s">
        <v>11</v>
      </c>
      <c r="C60" s="1" t="s">
        <v>160</v>
      </c>
      <c r="D60" t="s">
        <v>118</v>
      </c>
      <c r="E60" t="s">
        <v>161</v>
      </c>
      <c r="F60" s="2">
        <v>6</v>
      </c>
      <c r="G60" s="2">
        <v>3</v>
      </c>
      <c r="H60" s="2">
        <v>2</v>
      </c>
      <c r="I60" s="2">
        <v>1</v>
      </c>
      <c r="J60" s="1" t="s">
        <v>2104</v>
      </c>
    </row>
    <row r="61" spans="1:10" x14ac:dyDescent="0.25">
      <c r="A61" t="s">
        <v>10</v>
      </c>
      <c r="B61" t="s">
        <v>11</v>
      </c>
      <c r="C61" s="1" t="s">
        <v>162</v>
      </c>
      <c r="D61" t="s">
        <v>139</v>
      </c>
      <c r="E61" t="s">
        <v>163</v>
      </c>
      <c r="F61" s="2">
        <v>20.88</v>
      </c>
      <c r="G61" s="2">
        <v>14.88</v>
      </c>
      <c r="H61" s="2">
        <v>2.88</v>
      </c>
      <c r="I61" s="2">
        <v>0.98</v>
      </c>
      <c r="J61" s="1" t="s">
        <v>18</v>
      </c>
    </row>
    <row r="62" spans="1:10" x14ac:dyDescent="0.25">
      <c r="A62" t="s">
        <v>10</v>
      </c>
      <c r="B62" t="s">
        <v>11</v>
      </c>
      <c r="C62" s="1" t="s">
        <v>164</v>
      </c>
      <c r="D62" t="s">
        <v>165</v>
      </c>
      <c r="E62" t="s">
        <v>166</v>
      </c>
      <c r="F62" s="2">
        <v>5</v>
      </c>
      <c r="G62" s="2">
        <v>2.5</v>
      </c>
      <c r="H62" s="2">
        <v>1</v>
      </c>
      <c r="I62" s="2">
        <v>0.22</v>
      </c>
      <c r="J62" s="1" t="s">
        <v>2105</v>
      </c>
    </row>
    <row r="63" spans="1:10" x14ac:dyDescent="0.25">
      <c r="A63" t="s">
        <v>10</v>
      </c>
      <c r="B63" t="s">
        <v>11</v>
      </c>
      <c r="C63" s="1" t="s">
        <v>167</v>
      </c>
      <c r="D63" t="s">
        <v>168</v>
      </c>
      <c r="E63" t="s">
        <v>169</v>
      </c>
      <c r="F63" s="2">
        <v>7</v>
      </c>
      <c r="G63" s="2">
        <v>2</v>
      </c>
      <c r="H63" s="2">
        <v>1</v>
      </c>
      <c r="I63" s="2">
        <v>0.1</v>
      </c>
      <c r="J63" s="1" t="s">
        <v>18</v>
      </c>
    </row>
    <row r="64" spans="1:10" x14ac:dyDescent="0.25">
      <c r="A64" t="s">
        <v>10</v>
      </c>
      <c r="B64" t="s">
        <v>11</v>
      </c>
      <c r="C64" s="1" t="s">
        <v>170</v>
      </c>
      <c r="D64" t="s">
        <v>171</v>
      </c>
      <c r="E64" t="s">
        <v>172</v>
      </c>
      <c r="F64" s="2">
        <v>9</v>
      </c>
      <c r="G64" s="2">
        <v>9</v>
      </c>
      <c r="H64" s="2">
        <v>1</v>
      </c>
      <c r="I64" s="2">
        <v>0.15</v>
      </c>
      <c r="J64" s="1" t="s">
        <v>18</v>
      </c>
    </row>
    <row r="65" spans="1:10" x14ac:dyDescent="0.25">
      <c r="A65" t="s">
        <v>10</v>
      </c>
      <c r="B65" t="s">
        <v>11</v>
      </c>
      <c r="C65" s="1" t="s">
        <v>173</v>
      </c>
      <c r="D65" t="s">
        <v>174</v>
      </c>
      <c r="E65" t="s">
        <v>175</v>
      </c>
      <c r="F65" s="2">
        <v>3.5</v>
      </c>
      <c r="G65" s="2">
        <v>2.5</v>
      </c>
      <c r="H65" s="2">
        <v>1.25</v>
      </c>
      <c r="I65" s="2">
        <v>0.05</v>
      </c>
      <c r="J65" s="1" t="s">
        <v>2106</v>
      </c>
    </row>
    <row r="66" spans="1:10" x14ac:dyDescent="0.25">
      <c r="A66" t="s">
        <v>10</v>
      </c>
      <c r="B66" t="s">
        <v>11</v>
      </c>
      <c r="C66" s="1" t="s">
        <v>176</v>
      </c>
      <c r="D66" t="s">
        <v>174</v>
      </c>
      <c r="E66" t="s">
        <v>177</v>
      </c>
      <c r="F66" s="2">
        <v>3.5</v>
      </c>
      <c r="G66" s="2">
        <v>2.5</v>
      </c>
      <c r="H66" s="2">
        <v>0.38</v>
      </c>
      <c r="I66" s="2">
        <v>0.06</v>
      </c>
      <c r="J66" s="1" t="s">
        <v>2107</v>
      </c>
    </row>
    <row r="67" spans="1:10" x14ac:dyDescent="0.25">
      <c r="A67" t="s">
        <v>10</v>
      </c>
      <c r="B67" t="s">
        <v>11</v>
      </c>
      <c r="C67" s="1" t="s">
        <v>178</v>
      </c>
      <c r="D67" t="s">
        <v>179</v>
      </c>
      <c r="E67" t="s">
        <v>180</v>
      </c>
      <c r="F67" s="2">
        <v>1</v>
      </c>
      <c r="G67" s="2">
        <v>1</v>
      </c>
      <c r="H67" s="2">
        <v>1</v>
      </c>
      <c r="I67" s="2">
        <v>1</v>
      </c>
      <c r="J67" s="1" t="s">
        <v>2108</v>
      </c>
    </row>
    <row r="68" spans="1:10" x14ac:dyDescent="0.25">
      <c r="A68" t="s">
        <v>10</v>
      </c>
      <c r="B68" t="s">
        <v>11</v>
      </c>
      <c r="C68" s="1" t="s">
        <v>181</v>
      </c>
      <c r="D68" t="s">
        <v>182</v>
      </c>
      <c r="E68" t="s">
        <v>183</v>
      </c>
      <c r="F68" s="2">
        <v>1.25</v>
      </c>
      <c r="G68" s="2">
        <v>0.75</v>
      </c>
      <c r="H68" s="2">
        <v>0.75</v>
      </c>
      <c r="I68" s="2">
        <v>0.02</v>
      </c>
      <c r="J68" s="1" t="s">
        <v>2109</v>
      </c>
    </row>
    <row r="69" spans="1:10" x14ac:dyDescent="0.25">
      <c r="A69" t="s">
        <v>10</v>
      </c>
      <c r="B69" t="s">
        <v>11</v>
      </c>
      <c r="C69" s="1" t="s">
        <v>184</v>
      </c>
      <c r="D69" t="s">
        <v>185</v>
      </c>
      <c r="E69" t="s">
        <v>186</v>
      </c>
      <c r="F69" s="2">
        <v>11</v>
      </c>
      <c r="G69" s="2">
        <v>4</v>
      </c>
      <c r="H69" s="2">
        <v>2.75</v>
      </c>
      <c r="I69" s="2">
        <v>0.56999999999999995</v>
      </c>
      <c r="J69" s="1" t="s">
        <v>18</v>
      </c>
    </row>
    <row r="70" spans="1:10" x14ac:dyDescent="0.25">
      <c r="A70" t="s">
        <v>10</v>
      </c>
      <c r="B70" t="s">
        <v>11</v>
      </c>
      <c r="C70" s="1" t="s">
        <v>187</v>
      </c>
      <c r="D70" t="s">
        <v>188</v>
      </c>
      <c r="E70" t="s">
        <v>189</v>
      </c>
      <c r="F70" s="2">
        <v>5</v>
      </c>
      <c r="G70" s="2">
        <v>1</v>
      </c>
      <c r="H70" s="2">
        <v>1</v>
      </c>
      <c r="I70" s="2">
        <v>1</v>
      </c>
      <c r="J70" s="1" t="s">
        <v>18</v>
      </c>
    </row>
    <row r="71" spans="1:10" x14ac:dyDescent="0.25">
      <c r="A71" t="s">
        <v>10</v>
      </c>
      <c r="B71" t="s">
        <v>11</v>
      </c>
      <c r="C71" s="1" t="s">
        <v>190</v>
      </c>
      <c r="F71" s="2">
        <v>5.75</v>
      </c>
      <c r="G71" s="2">
        <v>4.5</v>
      </c>
      <c r="H71" s="2">
        <v>1.75</v>
      </c>
      <c r="I71" s="2">
        <v>0.36</v>
      </c>
      <c r="J71" s="1" t="s">
        <v>18</v>
      </c>
    </row>
    <row r="72" spans="1:10" x14ac:dyDescent="0.25">
      <c r="A72" t="s">
        <v>10</v>
      </c>
      <c r="B72" t="s">
        <v>11</v>
      </c>
      <c r="C72" s="1" t="s">
        <v>191</v>
      </c>
      <c r="D72" t="s">
        <v>133</v>
      </c>
      <c r="E72" t="s">
        <v>192</v>
      </c>
      <c r="F72" s="2">
        <v>0.38</v>
      </c>
      <c r="G72" s="2">
        <v>0.38</v>
      </c>
      <c r="H72" s="2">
        <v>0.25</v>
      </c>
      <c r="I72" s="2">
        <v>0.01</v>
      </c>
      <c r="J72" s="1" t="s">
        <v>2110</v>
      </c>
    </row>
    <row r="73" spans="1:10" x14ac:dyDescent="0.25">
      <c r="A73" t="s">
        <v>10</v>
      </c>
      <c r="B73" t="s">
        <v>11</v>
      </c>
      <c r="C73" s="1" t="s">
        <v>193</v>
      </c>
      <c r="D73" t="s">
        <v>194</v>
      </c>
      <c r="E73" t="s">
        <v>195</v>
      </c>
      <c r="F73" s="2">
        <v>3.5</v>
      </c>
      <c r="G73" s="2">
        <v>0.75</v>
      </c>
      <c r="H73" s="2">
        <v>0.75</v>
      </c>
      <c r="I73" s="2">
        <v>0.06</v>
      </c>
      <c r="J73" s="1" t="s">
        <v>2111</v>
      </c>
    </row>
    <row r="74" spans="1:10" x14ac:dyDescent="0.25">
      <c r="A74" t="s">
        <v>10</v>
      </c>
      <c r="B74" t="s">
        <v>11</v>
      </c>
      <c r="C74" s="1" t="s">
        <v>196</v>
      </c>
      <c r="D74" t="s">
        <v>197</v>
      </c>
      <c r="E74" t="s">
        <v>198</v>
      </c>
      <c r="F74" s="2">
        <v>4</v>
      </c>
      <c r="G74" s="2">
        <v>3</v>
      </c>
      <c r="H74" s="2">
        <v>1</v>
      </c>
      <c r="I74" s="2">
        <v>1</v>
      </c>
      <c r="J74" s="1" t="s">
        <v>18</v>
      </c>
    </row>
    <row r="75" spans="1:10" x14ac:dyDescent="0.25">
      <c r="A75" t="s">
        <v>10</v>
      </c>
      <c r="B75" t="s">
        <v>11</v>
      </c>
      <c r="C75" s="1" t="s">
        <v>199</v>
      </c>
      <c r="F75" s="2">
        <v>17.5</v>
      </c>
      <c r="G75" s="2">
        <v>0.25</v>
      </c>
      <c r="H75" s="2">
        <v>0.25</v>
      </c>
      <c r="I75" s="2">
        <v>0.05</v>
      </c>
      <c r="J75" s="1" t="s">
        <v>2112</v>
      </c>
    </row>
    <row r="76" spans="1:10" x14ac:dyDescent="0.25">
      <c r="A76" t="s">
        <v>10</v>
      </c>
      <c r="B76" t="s">
        <v>11</v>
      </c>
      <c r="C76" s="1" t="s">
        <v>200</v>
      </c>
      <c r="D76" t="s">
        <v>201</v>
      </c>
      <c r="E76" t="s">
        <v>202</v>
      </c>
      <c r="F76" s="2">
        <v>8.75</v>
      </c>
      <c r="G76" s="2">
        <v>6.25</v>
      </c>
      <c r="H76" s="2">
        <v>2.5</v>
      </c>
      <c r="I76" s="2">
        <v>0.02</v>
      </c>
      <c r="J76" s="1" t="s">
        <v>18</v>
      </c>
    </row>
    <row r="77" spans="1:10" x14ac:dyDescent="0.25">
      <c r="A77" t="s">
        <v>10</v>
      </c>
      <c r="B77" t="s">
        <v>11</v>
      </c>
      <c r="C77" s="1" t="s">
        <v>203</v>
      </c>
      <c r="F77" s="2">
        <v>5</v>
      </c>
      <c r="G77" s="2">
        <v>4.75</v>
      </c>
      <c r="H77" s="2">
        <v>0.25</v>
      </c>
      <c r="I77" s="2">
        <v>0.01</v>
      </c>
      <c r="J77" s="1" t="s">
        <v>2113</v>
      </c>
    </row>
    <row r="78" spans="1:10" x14ac:dyDescent="0.25">
      <c r="A78" t="s">
        <v>10</v>
      </c>
      <c r="B78" t="s">
        <v>11</v>
      </c>
      <c r="C78" s="1" t="s">
        <v>204</v>
      </c>
      <c r="D78" t="s">
        <v>205</v>
      </c>
      <c r="F78" s="2">
        <v>9</v>
      </c>
      <c r="G78" s="2">
        <v>6</v>
      </c>
      <c r="H78" s="2">
        <v>3</v>
      </c>
      <c r="I78" s="2">
        <v>1</v>
      </c>
      <c r="J78" s="1" t="s">
        <v>2114</v>
      </c>
    </row>
    <row r="79" spans="1:10" x14ac:dyDescent="0.25">
      <c r="A79" t="s">
        <v>10</v>
      </c>
      <c r="B79" t="s">
        <v>11</v>
      </c>
      <c r="C79" s="1" t="s">
        <v>206</v>
      </c>
      <c r="F79" s="2">
        <v>4</v>
      </c>
      <c r="G79" s="2">
        <v>4</v>
      </c>
      <c r="H79" s="2">
        <v>2</v>
      </c>
      <c r="I79" s="2">
        <v>0.23</v>
      </c>
      <c r="J79" s="1" t="s">
        <v>18</v>
      </c>
    </row>
    <row r="80" spans="1:10" x14ac:dyDescent="0.25">
      <c r="A80" t="s">
        <v>10</v>
      </c>
      <c r="B80" t="s">
        <v>11</v>
      </c>
      <c r="C80" s="1" t="s">
        <v>207</v>
      </c>
      <c r="F80" s="2">
        <v>19</v>
      </c>
      <c r="G80" s="2">
        <v>3.5</v>
      </c>
      <c r="H80" s="2">
        <v>3.25</v>
      </c>
      <c r="I80" s="2">
        <v>0.05</v>
      </c>
      <c r="J80" s="1" t="s">
        <v>18</v>
      </c>
    </row>
    <row r="81" spans="1:10" x14ac:dyDescent="0.25">
      <c r="A81" t="s">
        <v>10</v>
      </c>
      <c r="B81" t="s">
        <v>11</v>
      </c>
      <c r="C81" s="1" t="s">
        <v>208</v>
      </c>
      <c r="D81" t="s">
        <v>209</v>
      </c>
      <c r="E81" t="s">
        <v>210</v>
      </c>
      <c r="F81" s="2">
        <v>17</v>
      </c>
      <c r="G81" s="2">
        <v>13</v>
      </c>
      <c r="H81" s="2">
        <v>1</v>
      </c>
      <c r="I81" s="2">
        <v>1</v>
      </c>
      <c r="J81" s="1" t="s">
        <v>18</v>
      </c>
    </row>
    <row r="82" spans="1:10" x14ac:dyDescent="0.25">
      <c r="A82" t="s">
        <v>10</v>
      </c>
      <c r="B82" t="s">
        <v>11</v>
      </c>
      <c r="C82" s="1" t="s">
        <v>211</v>
      </c>
      <c r="D82" t="s">
        <v>212</v>
      </c>
      <c r="E82" t="s">
        <v>213</v>
      </c>
      <c r="F82" s="2">
        <v>1</v>
      </c>
      <c r="G82" s="2">
        <v>1</v>
      </c>
      <c r="H82" s="2">
        <v>1</v>
      </c>
      <c r="I82" s="2">
        <v>0.01</v>
      </c>
      <c r="J82" s="1" t="s">
        <v>18</v>
      </c>
    </row>
    <row r="83" spans="1:10" x14ac:dyDescent="0.25">
      <c r="A83" t="s">
        <v>10</v>
      </c>
      <c r="B83" t="s">
        <v>11</v>
      </c>
      <c r="C83" s="1" t="s">
        <v>214</v>
      </c>
      <c r="D83" t="s">
        <v>215</v>
      </c>
      <c r="E83" t="s">
        <v>216</v>
      </c>
      <c r="F83" s="2">
        <v>4</v>
      </c>
      <c r="G83" s="2">
        <v>1</v>
      </c>
      <c r="H83" s="2">
        <v>1</v>
      </c>
      <c r="I83" s="2">
        <v>2</v>
      </c>
      <c r="J83" s="1" t="s">
        <v>2115</v>
      </c>
    </row>
    <row r="84" spans="1:10" x14ac:dyDescent="0.25">
      <c r="A84" t="s">
        <v>10</v>
      </c>
      <c r="B84" t="s">
        <v>11</v>
      </c>
      <c r="C84" s="1" t="s">
        <v>217</v>
      </c>
      <c r="D84" t="s">
        <v>218</v>
      </c>
      <c r="E84" t="s">
        <v>219</v>
      </c>
      <c r="F84" s="2">
        <v>1</v>
      </c>
      <c r="G84" s="2">
        <v>1</v>
      </c>
      <c r="H84" s="2">
        <v>1</v>
      </c>
      <c r="I84" s="2">
        <v>0.01</v>
      </c>
      <c r="J84" s="1" t="s">
        <v>18</v>
      </c>
    </row>
    <row r="85" spans="1:10" x14ac:dyDescent="0.25">
      <c r="A85" t="s">
        <v>10</v>
      </c>
      <c r="B85" t="s">
        <v>11</v>
      </c>
      <c r="C85" s="1" t="s">
        <v>220</v>
      </c>
      <c r="D85" t="s">
        <v>221</v>
      </c>
      <c r="E85" t="s">
        <v>222</v>
      </c>
      <c r="F85" s="2">
        <v>9</v>
      </c>
      <c r="G85" s="2">
        <v>6</v>
      </c>
      <c r="H85" s="2">
        <v>4</v>
      </c>
      <c r="I85" s="2">
        <v>2</v>
      </c>
      <c r="J85" s="1" t="s">
        <v>18</v>
      </c>
    </row>
    <row r="86" spans="1:10" x14ac:dyDescent="0.25">
      <c r="A86" t="s">
        <v>10</v>
      </c>
      <c r="B86" t="s">
        <v>11</v>
      </c>
      <c r="C86" s="1" t="s">
        <v>223</v>
      </c>
      <c r="D86" t="s">
        <v>224</v>
      </c>
      <c r="E86" t="s">
        <v>225</v>
      </c>
      <c r="F86" s="2">
        <v>11</v>
      </c>
      <c r="G86" s="2">
        <v>4</v>
      </c>
      <c r="H86" s="2">
        <v>1</v>
      </c>
      <c r="I86" s="2">
        <v>0.2</v>
      </c>
      <c r="J86" s="1" t="s">
        <v>18</v>
      </c>
    </row>
    <row r="87" spans="1:10" x14ac:dyDescent="0.25">
      <c r="A87" t="s">
        <v>10</v>
      </c>
      <c r="B87" t="s">
        <v>11</v>
      </c>
      <c r="C87" s="1" t="s">
        <v>226</v>
      </c>
      <c r="D87" t="s">
        <v>227</v>
      </c>
      <c r="E87" t="s">
        <v>228</v>
      </c>
      <c r="F87" s="2">
        <v>2</v>
      </c>
      <c r="G87" s="2">
        <v>1</v>
      </c>
      <c r="H87" s="2">
        <v>1</v>
      </c>
      <c r="I87" s="2">
        <v>0.01</v>
      </c>
      <c r="J87" s="1" t="s">
        <v>2116</v>
      </c>
    </row>
    <row r="88" spans="1:10" x14ac:dyDescent="0.25">
      <c r="A88" t="s">
        <v>10</v>
      </c>
      <c r="B88" t="s">
        <v>11</v>
      </c>
      <c r="C88" s="1" t="s">
        <v>229</v>
      </c>
      <c r="D88" t="s">
        <v>149</v>
      </c>
      <c r="E88" t="s">
        <v>230</v>
      </c>
      <c r="F88" s="2">
        <v>4</v>
      </c>
      <c r="G88" s="2">
        <v>1.75</v>
      </c>
      <c r="H88" s="2">
        <v>1.5</v>
      </c>
      <c r="I88" s="2">
        <v>0.09</v>
      </c>
      <c r="J88" s="1" t="s">
        <v>2117</v>
      </c>
    </row>
    <row r="89" spans="1:10" x14ac:dyDescent="0.25">
      <c r="A89" t="s">
        <v>10</v>
      </c>
      <c r="B89" t="s">
        <v>11</v>
      </c>
      <c r="C89" s="1" t="s">
        <v>231</v>
      </c>
      <c r="D89" t="s">
        <v>149</v>
      </c>
      <c r="E89" t="s">
        <v>232</v>
      </c>
      <c r="F89" s="2">
        <v>6.25</v>
      </c>
      <c r="G89" s="2">
        <v>4</v>
      </c>
      <c r="H89" s="2">
        <v>1.5</v>
      </c>
      <c r="I89" s="2">
        <v>0.1</v>
      </c>
      <c r="J89" s="1" t="s">
        <v>2118</v>
      </c>
    </row>
    <row r="90" spans="1:10" x14ac:dyDescent="0.25">
      <c r="A90" t="s">
        <v>10</v>
      </c>
      <c r="B90" t="s">
        <v>11</v>
      </c>
      <c r="C90" s="1" t="s">
        <v>233</v>
      </c>
      <c r="D90" t="s">
        <v>234</v>
      </c>
      <c r="E90" t="s">
        <v>235</v>
      </c>
      <c r="F90" s="2">
        <v>9</v>
      </c>
      <c r="G90" s="2">
        <v>6</v>
      </c>
      <c r="H90" s="2">
        <v>3</v>
      </c>
      <c r="I90" s="2">
        <v>1</v>
      </c>
      <c r="J90" s="1" t="s">
        <v>18</v>
      </c>
    </row>
    <row r="91" spans="1:10" x14ac:dyDescent="0.25">
      <c r="A91" t="s">
        <v>10</v>
      </c>
      <c r="B91" t="s">
        <v>11</v>
      </c>
      <c r="C91" s="1" t="s">
        <v>236</v>
      </c>
      <c r="D91" t="s">
        <v>118</v>
      </c>
      <c r="E91" t="s">
        <v>237</v>
      </c>
      <c r="F91" s="2">
        <v>1</v>
      </c>
      <c r="G91" s="2">
        <v>1</v>
      </c>
      <c r="H91" s="2">
        <v>1</v>
      </c>
      <c r="I91" s="2">
        <v>0.01</v>
      </c>
      <c r="J91" s="1" t="s">
        <v>18</v>
      </c>
    </row>
    <row r="92" spans="1:10" x14ac:dyDescent="0.25">
      <c r="A92" t="s">
        <v>10</v>
      </c>
      <c r="B92" t="s">
        <v>11</v>
      </c>
      <c r="C92" s="1" t="s">
        <v>238</v>
      </c>
      <c r="D92" t="s">
        <v>239</v>
      </c>
      <c r="E92" t="s">
        <v>240</v>
      </c>
      <c r="F92" s="2">
        <v>3.5</v>
      </c>
      <c r="G92" s="2">
        <v>1.38</v>
      </c>
      <c r="H92" s="2">
        <v>1.38</v>
      </c>
      <c r="I92" s="2">
        <v>0.23</v>
      </c>
      <c r="J92" s="1" t="s">
        <v>2119</v>
      </c>
    </row>
    <row r="93" spans="1:10" x14ac:dyDescent="0.25">
      <c r="A93" t="s">
        <v>10</v>
      </c>
      <c r="B93" t="s">
        <v>11</v>
      </c>
      <c r="C93" s="1" t="s">
        <v>241</v>
      </c>
      <c r="D93" t="s">
        <v>242</v>
      </c>
      <c r="E93" t="s">
        <v>243</v>
      </c>
      <c r="F93" s="2">
        <v>0.63</v>
      </c>
      <c r="G93" s="2">
        <v>0.5</v>
      </c>
      <c r="H93" s="2">
        <v>0.5</v>
      </c>
      <c r="I93" s="2">
        <v>1</v>
      </c>
      <c r="J93" s="1" t="s">
        <v>2120</v>
      </c>
    </row>
    <row r="94" spans="1:10" x14ac:dyDescent="0.25">
      <c r="A94" t="s">
        <v>10</v>
      </c>
      <c r="B94" t="s">
        <v>11</v>
      </c>
      <c r="C94" s="1" t="s">
        <v>244</v>
      </c>
      <c r="D94" t="s">
        <v>97</v>
      </c>
      <c r="E94" t="s">
        <v>245</v>
      </c>
      <c r="F94" s="2">
        <v>1</v>
      </c>
      <c r="G94" s="2">
        <v>1</v>
      </c>
      <c r="H94" s="2">
        <v>1</v>
      </c>
      <c r="I94" s="2">
        <v>0.01</v>
      </c>
      <c r="J94" s="1" t="s">
        <v>18</v>
      </c>
    </row>
    <row r="95" spans="1:10" x14ac:dyDescent="0.25">
      <c r="A95" t="s">
        <v>10</v>
      </c>
      <c r="B95" t="s">
        <v>11</v>
      </c>
      <c r="C95" s="1" t="s">
        <v>246</v>
      </c>
      <c r="D95" t="s">
        <v>247</v>
      </c>
      <c r="E95" t="s">
        <v>248</v>
      </c>
      <c r="F95" s="2">
        <v>26</v>
      </c>
      <c r="G95" s="2">
        <v>5</v>
      </c>
      <c r="H95" s="2">
        <v>5</v>
      </c>
      <c r="I95" s="2">
        <v>1</v>
      </c>
      <c r="J95" s="1" t="s">
        <v>18</v>
      </c>
    </row>
    <row r="96" spans="1:10" x14ac:dyDescent="0.25">
      <c r="A96" t="s">
        <v>10</v>
      </c>
      <c r="B96" t="s">
        <v>11</v>
      </c>
      <c r="C96" s="1" t="s">
        <v>249</v>
      </c>
      <c r="D96" t="s">
        <v>174</v>
      </c>
      <c r="E96" t="s">
        <v>250</v>
      </c>
      <c r="F96" s="2">
        <v>2</v>
      </c>
      <c r="G96" s="2">
        <v>2</v>
      </c>
      <c r="H96" s="2">
        <v>1</v>
      </c>
      <c r="I96" s="2">
        <v>0.06</v>
      </c>
      <c r="J96" s="1" t="s">
        <v>18</v>
      </c>
    </row>
    <row r="97" spans="1:10" x14ac:dyDescent="0.25">
      <c r="A97" t="s">
        <v>10</v>
      </c>
      <c r="B97" t="s">
        <v>11</v>
      </c>
      <c r="C97" s="1" t="s">
        <v>251</v>
      </c>
      <c r="D97" t="s">
        <v>252</v>
      </c>
      <c r="E97" t="s">
        <v>253</v>
      </c>
      <c r="F97" s="2">
        <v>6</v>
      </c>
      <c r="G97" s="2">
        <v>5.5</v>
      </c>
      <c r="H97" s="2">
        <v>2</v>
      </c>
      <c r="I97" s="2">
        <v>0.08</v>
      </c>
      <c r="J97" s="1" t="s">
        <v>18</v>
      </c>
    </row>
    <row r="98" spans="1:10" x14ac:dyDescent="0.25">
      <c r="A98" t="s">
        <v>10</v>
      </c>
      <c r="B98" t="s">
        <v>11</v>
      </c>
      <c r="C98" s="1" t="s">
        <v>254</v>
      </c>
      <c r="D98" t="s">
        <v>255</v>
      </c>
      <c r="E98" t="s">
        <v>256</v>
      </c>
      <c r="F98" s="2">
        <v>43</v>
      </c>
      <c r="G98" s="2">
        <v>27</v>
      </c>
      <c r="H98" s="2">
        <v>8</v>
      </c>
      <c r="I98" s="2">
        <v>14</v>
      </c>
      <c r="J98" s="1" t="s">
        <v>18</v>
      </c>
    </row>
    <row r="99" spans="1:10" x14ac:dyDescent="0.25">
      <c r="A99" t="s">
        <v>10</v>
      </c>
      <c r="B99" t="s">
        <v>11</v>
      </c>
      <c r="C99" s="1" t="s">
        <v>257</v>
      </c>
      <c r="D99" t="s">
        <v>258</v>
      </c>
      <c r="E99" t="s">
        <v>259</v>
      </c>
      <c r="F99" s="2">
        <v>4.75</v>
      </c>
      <c r="G99" s="2">
        <v>1.25</v>
      </c>
      <c r="H99" s="2">
        <v>1</v>
      </c>
      <c r="I99" s="2">
        <v>0.06</v>
      </c>
      <c r="J99" s="1" t="s">
        <v>2121</v>
      </c>
    </row>
    <row r="100" spans="1:10" x14ac:dyDescent="0.25">
      <c r="A100" t="s">
        <v>10</v>
      </c>
      <c r="B100" t="s">
        <v>11</v>
      </c>
      <c r="C100" s="1" t="s">
        <v>260</v>
      </c>
      <c r="D100" t="s">
        <v>261</v>
      </c>
      <c r="E100" t="s">
        <v>262</v>
      </c>
      <c r="F100" s="2">
        <v>3.5</v>
      </c>
      <c r="G100" s="2">
        <v>1.25</v>
      </c>
      <c r="H100" s="2">
        <v>1.25</v>
      </c>
      <c r="I100" s="2">
        <v>0.06</v>
      </c>
      <c r="J100" s="1" t="s">
        <v>2122</v>
      </c>
    </row>
    <row r="101" spans="1:10" x14ac:dyDescent="0.25">
      <c r="A101" t="s">
        <v>10</v>
      </c>
      <c r="B101" t="s">
        <v>11</v>
      </c>
      <c r="C101" s="1" t="s">
        <v>263</v>
      </c>
      <c r="D101" t="s">
        <v>264</v>
      </c>
      <c r="E101" t="s">
        <v>265</v>
      </c>
      <c r="F101" s="2">
        <v>1</v>
      </c>
      <c r="G101" s="2">
        <v>1</v>
      </c>
      <c r="H101" s="2">
        <v>1</v>
      </c>
      <c r="I101" s="2">
        <v>1</v>
      </c>
      <c r="J101" s="1" t="s">
        <v>18</v>
      </c>
    </row>
    <row r="102" spans="1:10" x14ac:dyDescent="0.25">
      <c r="A102" t="s">
        <v>10</v>
      </c>
      <c r="B102" t="s">
        <v>11</v>
      </c>
      <c r="C102" s="1" t="s">
        <v>266</v>
      </c>
      <c r="D102" t="s">
        <v>267</v>
      </c>
      <c r="E102" t="s">
        <v>268</v>
      </c>
      <c r="F102" s="2">
        <v>126</v>
      </c>
      <c r="G102" s="2">
        <v>0.25</v>
      </c>
      <c r="H102" s="2">
        <v>0.25</v>
      </c>
      <c r="I102" s="2">
        <v>0.11</v>
      </c>
      <c r="J102" s="1" t="s">
        <v>2123</v>
      </c>
    </row>
    <row r="103" spans="1:10" x14ac:dyDescent="0.25">
      <c r="A103" t="s">
        <v>10</v>
      </c>
      <c r="B103" t="s">
        <v>11</v>
      </c>
      <c r="C103" s="1" t="s">
        <v>269</v>
      </c>
      <c r="D103" t="s">
        <v>270</v>
      </c>
      <c r="E103" t="s">
        <v>271</v>
      </c>
      <c r="F103" s="2">
        <v>25</v>
      </c>
      <c r="G103" s="2">
        <v>5</v>
      </c>
      <c r="H103" s="2">
        <v>5</v>
      </c>
      <c r="I103" s="2">
        <v>1</v>
      </c>
      <c r="J103" s="1" t="s">
        <v>18</v>
      </c>
    </row>
    <row r="104" spans="1:10" x14ac:dyDescent="0.25">
      <c r="A104" t="s">
        <v>10</v>
      </c>
      <c r="B104" t="s">
        <v>11</v>
      </c>
      <c r="C104" s="1" t="s">
        <v>272</v>
      </c>
      <c r="D104" t="s">
        <v>273</v>
      </c>
      <c r="E104" t="s">
        <v>274</v>
      </c>
      <c r="F104" s="2">
        <v>4</v>
      </c>
      <c r="G104" s="2">
        <v>3</v>
      </c>
      <c r="H104" s="2">
        <v>2</v>
      </c>
      <c r="I104" s="2">
        <v>0.06</v>
      </c>
      <c r="J104" s="1" t="s">
        <v>18</v>
      </c>
    </row>
    <row r="105" spans="1:10" x14ac:dyDescent="0.25">
      <c r="A105" t="s">
        <v>10</v>
      </c>
      <c r="B105" t="s">
        <v>11</v>
      </c>
      <c r="C105" s="1" t="s">
        <v>275</v>
      </c>
      <c r="D105" t="s">
        <v>276</v>
      </c>
      <c r="E105" t="s">
        <v>277</v>
      </c>
      <c r="F105" s="2">
        <v>9</v>
      </c>
      <c r="G105" s="2">
        <v>6</v>
      </c>
      <c r="H105" s="2">
        <v>3</v>
      </c>
      <c r="I105" s="2">
        <v>1</v>
      </c>
      <c r="J105" s="1" t="s">
        <v>18</v>
      </c>
    </row>
    <row r="106" spans="1:10" x14ac:dyDescent="0.25">
      <c r="A106" t="s">
        <v>10</v>
      </c>
      <c r="B106" t="s">
        <v>11</v>
      </c>
      <c r="C106" s="1" t="s">
        <v>278</v>
      </c>
      <c r="F106" s="2">
        <v>10.5</v>
      </c>
      <c r="G106" s="2">
        <v>1.5</v>
      </c>
      <c r="H106" s="2">
        <v>0.25</v>
      </c>
      <c r="I106" s="2">
        <v>0.06</v>
      </c>
      <c r="J106" s="1" t="s">
        <v>2124</v>
      </c>
    </row>
    <row r="107" spans="1:10" x14ac:dyDescent="0.25">
      <c r="A107" t="s">
        <v>10</v>
      </c>
      <c r="B107" t="s">
        <v>11</v>
      </c>
      <c r="C107" s="1" t="s">
        <v>279</v>
      </c>
      <c r="D107" t="s">
        <v>130</v>
      </c>
      <c r="E107" t="s">
        <v>280</v>
      </c>
      <c r="F107" s="2">
        <v>7</v>
      </c>
      <c r="G107" s="2">
        <v>4</v>
      </c>
      <c r="H107" s="2">
        <v>1</v>
      </c>
      <c r="I107" s="2">
        <v>1</v>
      </c>
      <c r="J107" s="1" t="s">
        <v>2125</v>
      </c>
    </row>
    <row r="108" spans="1:10" x14ac:dyDescent="0.25">
      <c r="A108" t="s">
        <v>10</v>
      </c>
      <c r="B108" t="s">
        <v>11</v>
      </c>
      <c r="C108" s="1" t="s">
        <v>281</v>
      </c>
      <c r="D108" t="s">
        <v>130</v>
      </c>
      <c r="E108" t="s">
        <v>282</v>
      </c>
      <c r="F108" s="2">
        <v>1</v>
      </c>
      <c r="G108" s="2">
        <v>1</v>
      </c>
      <c r="H108" s="2">
        <v>0.5</v>
      </c>
      <c r="I108" s="2">
        <v>0.01</v>
      </c>
      <c r="J108" s="1" t="s">
        <v>2126</v>
      </c>
    </row>
    <row r="109" spans="1:10" x14ac:dyDescent="0.25">
      <c r="A109" t="s">
        <v>10</v>
      </c>
      <c r="B109" t="s">
        <v>11</v>
      </c>
      <c r="C109" s="1" t="s">
        <v>283</v>
      </c>
      <c r="D109" t="s">
        <v>284</v>
      </c>
      <c r="E109" t="s">
        <v>285</v>
      </c>
      <c r="F109" s="2">
        <v>4</v>
      </c>
      <c r="G109" s="2">
        <v>1.75</v>
      </c>
      <c r="H109" s="2">
        <v>1.5</v>
      </c>
      <c r="I109" s="2">
        <v>0.05</v>
      </c>
      <c r="J109" s="1" t="s">
        <v>2127</v>
      </c>
    </row>
    <row r="110" spans="1:10" x14ac:dyDescent="0.25">
      <c r="A110" t="s">
        <v>10</v>
      </c>
      <c r="B110" t="s">
        <v>11</v>
      </c>
      <c r="C110" s="1" t="s">
        <v>286</v>
      </c>
      <c r="D110" t="s">
        <v>287</v>
      </c>
      <c r="E110" t="s">
        <v>288</v>
      </c>
      <c r="F110" s="2">
        <v>1</v>
      </c>
      <c r="G110" s="2">
        <v>1</v>
      </c>
      <c r="H110" s="2">
        <v>0.5</v>
      </c>
      <c r="I110" s="2">
        <v>0.01</v>
      </c>
      <c r="J110" s="1" t="s">
        <v>2128</v>
      </c>
    </row>
    <row r="111" spans="1:10" x14ac:dyDescent="0.25">
      <c r="A111" t="s">
        <v>10</v>
      </c>
      <c r="B111" t="s">
        <v>11</v>
      </c>
      <c r="C111" s="1" t="s">
        <v>289</v>
      </c>
      <c r="D111" t="s">
        <v>290</v>
      </c>
      <c r="E111" t="s">
        <v>291</v>
      </c>
      <c r="F111" s="2">
        <v>0.75</v>
      </c>
      <c r="G111" s="2">
        <v>0.75</v>
      </c>
      <c r="H111" s="2">
        <v>0.5</v>
      </c>
      <c r="I111" s="2">
        <v>0.01</v>
      </c>
      <c r="J111" s="1" t="s">
        <v>2129</v>
      </c>
    </row>
    <row r="112" spans="1:10" x14ac:dyDescent="0.25">
      <c r="A112" t="s">
        <v>10</v>
      </c>
      <c r="B112" t="s">
        <v>11</v>
      </c>
      <c r="C112" s="1" t="s">
        <v>292</v>
      </c>
      <c r="D112" t="s">
        <v>293</v>
      </c>
      <c r="E112" t="s">
        <v>294</v>
      </c>
      <c r="F112" s="2">
        <v>3.75</v>
      </c>
      <c r="G112" s="2">
        <v>1.75</v>
      </c>
      <c r="H112" s="2">
        <v>1.5</v>
      </c>
      <c r="I112" s="2">
        <v>0.05</v>
      </c>
      <c r="J112" s="1" t="s">
        <v>2130</v>
      </c>
    </row>
    <row r="113" spans="1:10" x14ac:dyDescent="0.25">
      <c r="A113" t="s">
        <v>10</v>
      </c>
      <c r="B113" t="s">
        <v>11</v>
      </c>
      <c r="C113" s="1" t="s">
        <v>295</v>
      </c>
      <c r="F113" s="2">
        <v>26</v>
      </c>
      <c r="G113" s="2">
        <v>21</v>
      </c>
      <c r="H113" s="2">
        <v>7</v>
      </c>
      <c r="I113" s="2">
        <v>9.1999999999999993</v>
      </c>
      <c r="J113" s="1" t="s">
        <v>2131</v>
      </c>
    </row>
    <row r="114" spans="1:10" x14ac:dyDescent="0.25">
      <c r="A114" t="s">
        <v>10</v>
      </c>
      <c r="B114" t="s">
        <v>11</v>
      </c>
      <c r="C114" s="1" t="s">
        <v>296</v>
      </c>
      <c r="D114" t="s">
        <v>297</v>
      </c>
      <c r="E114" t="s">
        <v>298</v>
      </c>
      <c r="F114" s="2">
        <v>42.75</v>
      </c>
      <c r="G114" s="2">
        <v>27</v>
      </c>
      <c r="H114" s="2">
        <v>7.25</v>
      </c>
      <c r="I114" s="2">
        <v>13.48</v>
      </c>
      <c r="J114" s="1" t="s">
        <v>2132</v>
      </c>
    </row>
    <row r="115" spans="1:10" x14ac:dyDescent="0.25">
      <c r="A115" t="s">
        <v>10</v>
      </c>
      <c r="B115" t="s">
        <v>11</v>
      </c>
      <c r="C115" s="1" t="s">
        <v>299</v>
      </c>
      <c r="D115" t="s">
        <v>297</v>
      </c>
      <c r="E115" t="s">
        <v>300</v>
      </c>
      <c r="F115" s="2">
        <v>42.5</v>
      </c>
      <c r="G115" s="2">
        <v>27</v>
      </c>
      <c r="H115" s="2">
        <v>7.5</v>
      </c>
      <c r="I115" s="2">
        <v>12.77</v>
      </c>
      <c r="J115" s="1" t="s">
        <v>2133</v>
      </c>
    </row>
    <row r="116" spans="1:10" x14ac:dyDescent="0.25">
      <c r="A116" t="s">
        <v>10</v>
      </c>
      <c r="B116" t="s">
        <v>11</v>
      </c>
      <c r="C116" s="1" t="s">
        <v>301</v>
      </c>
      <c r="D116" t="s">
        <v>297</v>
      </c>
      <c r="E116" t="s">
        <v>302</v>
      </c>
      <c r="F116" s="2">
        <v>42.75</v>
      </c>
      <c r="G116" s="2">
        <v>26.75</v>
      </c>
      <c r="H116" s="2">
        <v>7.75</v>
      </c>
      <c r="I116" s="2">
        <v>13.02</v>
      </c>
      <c r="J116" s="1" t="s">
        <v>2134</v>
      </c>
    </row>
    <row r="117" spans="1:10" x14ac:dyDescent="0.25">
      <c r="A117" t="s">
        <v>10</v>
      </c>
      <c r="B117" t="s">
        <v>11</v>
      </c>
      <c r="C117" s="1" t="s">
        <v>303</v>
      </c>
      <c r="D117" t="s">
        <v>297</v>
      </c>
      <c r="E117" t="s">
        <v>304</v>
      </c>
      <c r="F117" s="2">
        <v>42.5</v>
      </c>
      <c r="G117" s="2">
        <v>27</v>
      </c>
      <c r="H117" s="2">
        <v>7.5</v>
      </c>
      <c r="I117" s="2">
        <v>12.99</v>
      </c>
      <c r="J117" s="1" t="s">
        <v>2135</v>
      </c>
    </row>
    <row r="118" spans="1:10" x14ac:dyDescent="0.25">
      <c r="A118" t="s">
        <v>10</v>
      </c>
      <c r="B118" t="s">
        <v>11</v>
      </c>
      <c r="C118" s="1" t="s">
        <v>305</v>
      </c>
      <c r="D118" t="s">
        <v>306</v>
      </c>
      <c r="E118" t="s">
        <v>307</v>
      </c>
      <c r="F118" s="2">
        <v>27</v>
      </c>
      <c r="G118" s="2">
        <v>27</v>
      </c>
      <c r="H118" s="2">
        <v>24</v>
      </c>
      <c r="I118" s="2">
        <v>7</v>
      </c>
      <c r="J118" s="1" t="s">
        <v>2136</v>
      </c>
    </row>
    <row r="119" spans="1:10" x14ac:dyDescent="0.25">
      <c r="A119" t="s">
        <v>10</v>
      </c>
      <c r="B119" t="s">
        <v>11</v>
      </c>
      <c r="C119" s="1" t="s">
        <v>308</v>
      </c>
      <c r="D119" t="s">
        <v>309</v>
      </c>
      <c r="E119" t="s">
        <v>310</v>
      </c>
      <c r="F119" s="2">
        <v>18</v>
      </c>
      <c r="G119" s="2">
        <v>5</v>
      </c>
      <c r="H119" s="2">
        <v>5</v>
      </c>
      <c r="I119" s="2">
        <v>0.68</v>
      </c>
      <c r="J119" s="1" t="s">
        <v>2137</v>
      </c>
    </row>
    <row r="120" spans="1:10" x14ac:dyDescent="0.25">
      <c r="A120" t="s">
        <v>10</v>
      </c>
      <c r="B120" t="s">
        <v>11</v>
      </c>
      <c r="C120" s="1" t="s">
        <v>311</v>
      </c>
      <c r="D120" t="s">
        <v>312</v>
      </c>
      <c r="E120" t="s">
        <v>313</v>
      </c>
      <c r="F120" s="2">
        <v>17.75</v>
      </c>
      <c r="G120" s="2">
        <v>4.75</v>
      </c>
      <c r="H120" s="2">
        <v>4.25</v>
      </c>
      <c r="I120" s="2">
        <v>0.62</v>
      </c>
      <c r="J120" s="1" t="s">
        <v>2138</v>
      </c>
    </row>
    <row r="121" spans="1:10" x14ac:dyDescent="0.25">
      <c r="A121" t="s">
        <v>10</v>
      </c>
      <c r="B121" t="s">
        <v>11</v>
      </c>
      <c r="C121" s="1" t="s">
        <v>314</v>
      </c>
      <c r="D121" t="s">
        <v>315</v>
      </c>
      <c r="E121" t="s">
        <v>316</v>
      </c>
      <c r="F121" s="2">
        <v>18</v>
      </c>
      <c r="G121" s="2">
        <v>4</v>
      </c>
      <c r="H121" s="2">
        <v>3.13</v>
      </c>
      <c r="I121" s="2">
        <v>0.5</v>
      </c>
      <c r="J121" s="1" t="s">
        <v>2139</v>
      </c>
    </row>
    <row r="122" spans="1:10" x14ac:dyDescent="0.25">
      <c r="A122" t="s">
        <v>10</v>
      </c>
      <c r="B122" t="s">
        <v>11</v>
      </c>
      <c r="C122" s="1" t="s">
        <v>317</v>
      </c>
      <c r="D122" t="s">
        <v>318</v>
      </c>
      <c r="E122" t="s">
        <v>319</v>
      </c>
      <c r="F122" s="2">
        <v>24</v>
      </c>
      <c r="G122" s="2">
        <v>14</v>
      </c>
      <c r="H122" s="2">
        <v>3</v>
      </c>
      <c r="I122" s="2">
        <v>1</v>
      </c>
      <c r="J122" s="1" t="s">
        <v>2140</v>
      </c>
    </row>
    <row r="123" spans="1:10" x14ac:dyDescent="0.25">
      <c r="A123" t="s">
        <v>10</v>
      </c>
      <c r="B123" t="s">
        <v>11</v>
      </c>
      <c r="C123" s="1" t="s">
        <v>320</v>
      </c>
      <c r="D123" t="s">
        <v>321</v>
      </c>
      <c r="E123" t="s">
        <v>322</v>
      </c>
      <c r="F123" s="2">
        <v>8.75</v>
      </c>
      <c r="G123" s="2">
        <v>3.63</v>
      </c>
      <c r="H123" s="2">
        <v>3</v>
      </c>
      <c r="I123" s="2">
        <v>0.28999999999999998</v>
      </c>
      <c r="J123" s="1" t="s">
        <v>2141</v>
      </c>
    </row>
    <row r="124" spans="1:10" x14ac:dyDescent="0.25">
      <c r="A124" t="s">
        <v>10</v>
      </c>
      <c r="B124" t="s">
        <v>11</v>
      </c>
      <c r="C124" s="1" t="s">
        <v>323</v>
      </c>
      <c r="D124" t="s">
        <v>324</v>
      </c>
      <c r="E124" t="s">
        <v>325</v>
      </c>
      <c r="F124" s="2">
        <v>11</v>
      </c>
      <c r="G124" s="2">
        <v>10.5</v>
      </c>
      <c r="H124" s="2">
        <v>3</v>
      </c>
      <c r="I124" s="2">
        <v>0.34</v>
      </c>
      <c r="J124" s="1" t="s">
        <v>2142</v>
      </c>
    </row>
    <row r="125" spans="1:10" x14ac:dyDescent="0.25">
      <c r="A125" t="s">
        <v>10</v>
      </c>
      <c r="B125" t="s">
        <v>11</v>
      </c>
      <c r="C125" s="1" t="s">
        <v>326</v>
      </c>
      <c r="D125" t="s">
        <v>327</v>
      </c>
      <c r="E125" t="s">
        <v>328</v>
      </c>
      <c r="F125" s="2">
        <v>11</v>
      </c>
      <c r="G125" s="2">
        <v>6.63</v>
      </c>
      <c r="H125" s="2">
        <v>3.25</v>
      </c>
      <c r="I125" s="2">
        <v>0.38</v>
      </c>
      <c r="J125" s="1" t="s">
        <v>2143</v>
      </c>
    </row>
    <row r="126" spans="1:10" x14ac:dyDescent="0.25">
      <c r="A126" t="s">
        <v>10</v>
      </c>
      <c r="B126" t="s">
        <v>11</v>
      </c>
      <c r="C126" s="1" t="s">
        <v>329</v>
      </c>
      <c r="D126" t="s">
        <v>152</v>
      </c>
      <c r="E126" t="s">
        <v>330</v>
      </c>
      <c r="F126" s="2">
        <v>5.75</v>
      </c>
      <c r="G126" s="2">
        <v>2</v>
      </c>
      <c r="H126" s="2">
        <v>1.38</v>
      </c>
      <c r="I126" s="2">
        <v>0.23</v>
      </c>
      <c r="J126" s="1" t="s">
        <v>18</v>
      </c>
    </row>
    <row r="127" spans="1:10" x14ac:dyDescent="0.25">
      <c r="A127" t="s">
        <v>10</v>
      </c>
      <c r="B127" t="s">
        <v>11</v>
      </c>
      <c r="C127" s="1" t="s">
        <v>331</v>
      </c>
      <c r="D127" t="s">
        <v>106</v>
      </c>
      <c r="E127" t="s">
        <v>332</v>
      </c>
      <c r="F127" s="2">
        <v>1.75</v>
      </c>
      <c r="G127" s="2">
        <v>1</v>
      </c>
      <c r="H127" s="2">
        <v>1</v>
      </c>
      <c r="I127" s="2">
        <v>0.02</v>
      </c>
      <c r="J127" s="1" t="s">
        <v>2144</v>
      </c>
    </row>
    <row r="128" spans="1:10" x14ac:dyDescent="0.25">
      <c r="A128" t="s">
        <v>10</v>
      </c>
      <c r="B128" t="s">
        <v>11</v>
      </c>
      <c r="C128" s="1" t="s">
        <v>333</v>
      </c>
      <c r="D128" t="s">
        <v>165</v>
      </c>
      <c r="E128" t="s">
        <v>334</v>
      </c>
      <c r="F128" s="2">
        <v>4.5</v>
      </c>
      <c r="G128" s="2">
        <v>1.88</v>
      </c>
      <c r="H128" s="2">
        <v>0.88</v>
      </c>
      <c r="I128" s="2">
        <v>0.14000000000000001</v>
      </c>
      <c r="J128" s="1" t="s">
        <v>2145</v>
      </c>
    </row>
    <row r="129" spans="1:10" x14ac:dyDescent="0.25">
      <c r="A129" t="s">
        <v>10</v>
      </c>
      <c r="B129" t="s">
        <v>11</v>
      </c>
      <c r="C129" s="1" t="s">
        <v>335</v>
      </c>
      <c r="D129" t="s">
        <v>336</v>
      </c>
      <c r="E129" t="s">
        <v>337</v>
      </c>
      <c r="F129" s="2">
        <v>3.5</v>
      </c>
      <c r="G129" s="2">
        <v>2</v>
      </c>
      <c r="H129" s="2">
        <v>0.5</v>
      </c>
      <c r="I129" s="2">
        <v>0.43</v>
      </c>
      <c r="J129" s="1" t="s">
        <v>2146</v>
      </c>
    </row>
    <row r="130" spans="1:10" x14ac:dyDescent="0.25">
      <c r="A130" t="s">
        <v>10</v>
      </c>
      <c r="B130" t="s">
        <v>11</v>
      </c>
      <c r="C130" s="1" t="s">
        <v>338</v>
      </c>
      <c r="D130" t="s">
        <v>339</v>
      </c>
      <c r="E130" t="s">
        <v>340</v>
      </c>
      <c r="F130" s="2">
        <v>9.25</v>
      </c>
      <c r="G130" s="2">
        <v>6.25</v>
      </c>
      <c r="H130" s="2">
        <v>6</v>
      </c>
      <c r="I130" s="2">
        <v>0.74</v>
      </c>
      <c r="J130" s="1" t="s">
        <v>2147</v>
      </c>
    </row>
    <row r="131" spans="1:10" x14ac:dyDescent="0.25">
      <c r="A131" t="s">
        <v>10</v>
      </c>
      <c r="B131" t="s">
        <v>11</v>
      </c>
      <c r="C131" s="1" t="s">
        <v>341</v>
      </c>
      <c r="D131" t="s">
        <v>342</v>
      </c>
      <c r="E131" t="s">
        <v>343</v>
      </c>
      <c r="F131" s="2">
        <v>9.25</v>
      </c>
      <c r="G131" s="2">
        <v>8.75</v>
      </c>
      <c r="H131" s="2">
        <v>6</v>
      </c>
      <c r="I131" s="2">
        <v>0.79</v>
      </c>
      <c r="J131" s="1" t="s">
        <v>2148</v>
      </c>
    </row>
    <row r="132" spans="1:10" x14ac:dyDescent="0.25">
      <c r="A132" t="s">
        <v>10</v>
      </c>
      <c r="B132" t="s">
        <v>11</v>
      </c>
      <c r="C132" s="1" t="s">
        <v>344</v>
      </c>
      <c r="D132" t="s">
        <v>345</v>
      </c>
      <c r="E132" t="s">
        <v>346</v>
      </c>
      <c r="F132" s="2">
        <v>13</v>
      </c>
      <c r="G132" s="2">
        <v>10</v>
      </c>
      <c r="H132" s="2">
        <v>7</v>
      </c>
      <c r="I132" s="2">
        <v>2</v>
      </c>
      <c r="J132" s="1" t="s">
        <v>18</v>
      </c>
    </row>
    <row r="133" spans="1:10" x14ac:dyDescent="0.25">
      <c r="A133" t="s">
        <v>10</v>
      </c>
      <c r="B133" t="s">
        <v>11</v>
      </c>
      <c r="C133" s="1" t="s">
        <v>347</v>
      </c>
      <c r="D133" t="s">
        <v>348</v>
      </c>
      <c r="E133" t="s">
        <v>349</v>
      </c>
      <c r="F133" s="2">
        <v>13.75</v>
      </c>
      <c r="G133" s="2">
        <v>5.75</v>
      </c>
      <c r="H133" s="2">
        <v>1.63</v>
      </c>
      <c r="I133" s="2">
        <v>0.41</v>
      </c>
      <c r="J133" s="1" t="s">
        <v>2149</v>
      </c>
    </row>
    <row r="134" spans="1:10" x14ac:dyDescent="0.25">
      <c r="A134" t="s">
        <v>10</v>
      </c>
      <c r="B134" t="s">
        <v>11</v>
      </c>
      <c r="C134" s="1" t="s">
        <v>350</v>
      </c>
      <c r="D134" t="s">
        <v>209</v>
      </c>
      <c r="E134" t="s">
        <v>351</v>
      </c>
      <c r="F134" s="2">
        <v>16.75</v>
      </c>
      <c r="G134" s="2">
        <v>8.25</v>
      </c>
      <c r="H134" s="2">
        <v>0.25</v>
      </c>
      <c r="I134" s="2">
        <v>1</v>
      </c>
      <c r="J134" s="1" t="s">
        <v>2150</v>
      </c>
    </row>
    <row r="135" spans="1:10" x14ac:dyDescent="0.25">
      <c r="A135" t="s">
        <v>10</v>
      </c>
      <c r="B135" t="s">
        <v>11</v>
      </c>
      <c r="C135" s="1" t="s">
        <v>352</v>
      </c>
      <c r="F135" s="2">
        <v>6</v>
      </c>
      <c r="G135" s="2">
        <v>2</v>
      </c>
      <c r="H135" s="2">
        <v>1.5</v>
      </c>
      <c r="I135" s="2">
        <v>0.04</v>
      </c>
      <c r="J135" s="1" t="s">
        <v>2151</v>
      </c>
    </row>
    <row r="136" spans="1:10" x14ac:dyDescent="0.25">
      <c r="A136" t="s">
        <v>10</v>
      </c>
      <c r="B136" t="s">
        <v>11</v>
      </c>
      <c r="C136" s="1" t="s">
        <v>353</v>
      </c>
      <c r="D136" t="s">
        <v>354</v>
      </c>
      <c r="E136" t="s">
        <v>355</v>
      </c>
      <c r="F136" s="2">
        <v>32</v>
      </c>
      <c r="G136" s="2">
        <v>6</v>
      </c>
      <c r="H136" s="2">
        <v>6</v>
      </c>
      <c r="I136" s="2">
        <v>1</v>
      </c>
      <c r="J136" s="1" t="s">
        <v>2152</v>
      </c>
    </row>
    <row r="137" spans="1:10" x14ac:dyDescent="0.25">
      <c r="A137" t="s">
        <v>10</v>
      </c>
      <c r="B137" t="s">
        <v>11</v>
      </c>
      <c r="C137" s="1" t="s">
        <v>356</v>
      </c>
      <c r="D137" t="s">
        <v>357</v>
      </c>
      <c r="E137" t="s">
        <v>358</v>
      </c>
      <c r="F137" s="2">
        <v>24.88</v>
      </c>
      <c r="G137" s="2">
        <v>2.38</v>
      </c>
      <c r="H137" s="2">
        <v>1.88</v>
      </c>
      <c r="I137" s="2">
        <v>0.34</v>
      </c>
      <c r="J137" s="1" t="s">
        <v>2153</v>
      </c>
    </row>
    <row r="138" spans="1:10" x14ac:dyDescent="0.25">
      <c r="A138" t="s">
        <v>10</v>
      </c>
      <c r="B138" t="s">
        <v>11</v>
      </c>
      <c r="C138" s="1" t="s">
        <v>359</v>
      </c>
      <c r="D138" t="s">
        <v>174</v>
      </c>
      <c r="E138" t="s">
        <v>360</v>
      </c>
      <c r="F138" s="2">
        <v>2.5</v>
      </c>
      <c r="G138" s="2">
        <v>2.25</v>
      </c>
      <c r="H138" s="2">
        <v>0.5</v>
      </c>
      <c r="I138" s="2">
        <v>0.15</v>
      </c>
      <c r="J138" s="1" t="s">
        <v>2154</v>
      </c>
    </row>
    <row r="139" spans="1:10" x14ac:dyDescent="0.25">
      <c r="A139" t="s">
        <v>10</v>
      </c>
      <c r="B139" t="s">
        <v>11</v>
      </c>
      <c r="C139" s="1" t="s">
        <v>361</v>
      </c>
      <c r="D139" t="s">
        <v>174</v>
      </c>
      <c r="E139" t="s">
        <v>362</v>
      </c>
      <c r="F139" s="2">
        <v>2.5</v>
      </c>
      <c r="G139" s="2">
        <v>2.16</v>
      </c>
      <c r="H139" s="2">
        <v>0.53</v>
      </c>
      <c r="I139" s="2">
        <v>0.16</v>
      </c>
      <c r="J139" s="1" t="s">
        <v>2155</v>
      </c>
    </row>
    <row r="140" spans="1:10" x14ac:dyDescent="0.25">
      <c r="A140" t="s">
        <v>10</v>
      </c>
      <c r="B140" t="s">
        <v>11</v>
      </c>
      <c r="C140" s="1" t="s">
        <v>363</v>
      </c>
      <c r="D140" t="s">
        <v>97</v>
      </c>
      <c r="E140" t="s">
        <v>364</v>
      </c>
      <c r="F140" s="2">
        <v>1</v>
      </c>
      <c r="G140" s="2">
        <v>0.5</v>
      </c>
      <c r="H140" s="2">
        <v>0.25</v>
      </c>
      <c r="I140" s="2">
        <v>0.01</v>
      </c>
      <c r="J140" s="1" t="s">
        <v>2156</v>
      </c>
    </row>
    <row r="141" spans="1:10" x14ac:dyDescent="0.25">
      <c r="A141" t="s">
        <v>10</v>
      </c>
      <c r="B141" t="s">
        <v>11</v>
      </c>
      <c r="C141" s="1" t="s">
        <v>365</v>
      </c>
      <c r="D141" t="s">
        <v>366</v>
      </c>
      <c r="E141" t="s">
        <v>367</v>
      </c>
      <c r="F141" s="2">
        <v>18</v>
      </c>
      <c r="G141" s="2">
        <v>12</v>
      </c>
      <c r="H141" s="2">
        <v>2</v>
      </c>
      <c r="I141" s="2">
        <v>3</v>
      </c>
      <c r="J141" s="1" t="s">
        <v>2157</v>
      </c>
    </row>
    <row r="142" spans="1:10" x14ac:dyDescent="0.25">
      <c r="A142" t="s">
        <v>10</v>
      </c>
      <c r="B142" t="s">
        <v>11</v>
      </c>
      <c r="C142" s="1" t="s">
        <v>368</v>
      </c>
      <c r="D142" t="s">
        <v>369</v>
      </c>
      <c r="E142" t="s">
        <v>370</v>
      </c>
      <c r="F142" s="2">
        <v>2.75</v>
      </c>
      <c r="G142" s="2">
        <v>1.25</v>
      </c>
      <c r="H142" s="2">
        <v>0.5</v>
      </c>
      <c r="I142" s="2">
        <v>0.02</v>
      </c>
      <c r="J142" s="1" t="s">
        <v>2158</v>
      </c>
    </row>
    <row r="143" spans="1:10" x14ac:dyDescent="0.25">
      <c r="A143" t="s">
        <v>10</v>
      </c>
      <c r="B143" t="s">
        <v>11</v>
      </c>
      <c r="C143" s="1" t="s">
        <v>371</v>
      </c>
      <c r="D143" t="s">
        <v>372</v>
      </c>
      <c r="E143" t="s">
        <v>373</v>
      </c>
      <c r="F143" s="2">
        <v>34.5</v>
      </c>
      <c r="G143" s="2">
        <v>1.5</v>
      </c>
      <c r="H143" s="2">
        <v>1.25</v>
      </c>
      <c r="I143" s="2">
        <v>0.14000000000000001</v>
      </c>
      <c r="J143" s="1" t="s">
        <v>2159</v>
      </c>
    </row>
    <row r="144" spans="1:10" x14ac:dyDescent="0.25">
      <c r="A144" t="s">
        <v>10</v>
      </c>
      <c r="B144" t="s">
        <v>11</v>
      </c>
      <c r="C144" s="1" t="s">
        <v>374</v>
      </c>
      <c r="D144" t="s">
        <v>130</v>
      </c>
      <c r="E144" t="s">
        <v>375</v>
      </c>
      <c r="F144" s="2">
        <v>0.75</v>
      </c>
      <c r="G144" s="2">
        <v>0.75</v>
      </c>
      <c r="H144" s="2">
        <v>0.5</v>
      </c>
      <c r="I144" s="2">
        <v>0.01</v>
      </c>
      <c r="J144" s="1" t="s">
        <v>18</v>
      </c>
    </row>
    <row r="145" spans="1:10" x14ac:dyDescent="0.25">
      <c r="A145" t="s">
        <v>10</v>
      </c>
      <c r="B145" t="s">
        <v>11</v>
      </c>
      <c r="C145" s="1" t="s">
        <v>376</v>
      </c>
      <c r="D145" t="s">
        <v>377</v>
      </c>
      <c r="E145" t="s">
        <v>378</v>
      </c>
      <c r="F145" s="2">
        <v>2.5</v>
      </c>
      <c r="G145" s="2">
        <v>1.75</v>
      </c>
      <c r="H145" s="2">
        <v>1.5</v>
      </c>
      <c r="I145" s="2">
        <v>0.08</v>
      </c>
      <c r="J145" s="1" t="s">
        <v>2160</v>
      </c>
    </row>
    <row r="146" spans="1:10" x14ac:dyDescent="0.25">
      <c r="A146" t="s">
        <v>10</v>
      </c>
      <c r="B146" t="s">
        <v>11</v>
      </c>
      <c r="C146" s="1" t="s">
        <v>379</v>
      </c>
      <c r="D146" t="s">
        <v>380</v>
      </c>
      <c r="E146" t="s">
        <v>381</v>
      </c>
      <c r="F146" s="2">
        <v>26</v>
      </c>
      <c r="G146" s="2">
        <v>3</v>
      </c>
      <c r="H146" s="2">
        <v>2</v>
      </c>
      <c r="I146" s="2">
        <v>0.67</v>
      </c>
      <c r="J146" s="1" t="s">
        <v>2161</v>
      </c>
    </row>
    <row r="147" spans="1:10" x14ac:dyDescent="0.25">
      <c r="A147" t="s">
        <v>10</v>
      </c>
      <c r="B147" t="s">
        <v>11</v>
      </c>
      <c r="C147" s="1" t="s">
        <v>382</v>
      </c>
      <c r="F147" s="2">
        <v>1</v>
      </c>
      <c r="G147" s="2">
        <v>1</v>
      </c>
      <c r="H147" s="2">
        <v>1</v>
      </c>
      <c r="I147" s="2">
        <v>1</v>
      </c>
      <c r="J147" s="1" t="s">
        <v>18</v>
      </c>
    </row>
    <row r="148" spans="1:10" x14ac:dyDescent="0.25">
      <c r="A148" t="s">
        <v>10</v>
      </c>
      <c r="B148" t="s">
        <v>11</v>
      </c>
      <c r="C148" s="1" t="s">
        <v>383</v>
      </c>
      <c r="F148" s="2">
        <v>0.5</v>
      </c>
      <c r="G148" s="2">
        <v>0.25</v>
      </c>
      <c r="H148" s="2">
        <v>0.25</v>
      </c>
      <c r="I148" s="2">
        <v>0.01</v>
      </c>
      <c r="J148" s="1" t="s">
        <v>18</v>
      </c>
    </row>
    <row r="149" spans="1:10" x14ac:dyDescent="0.25">
      <c r="A149" t="s">
        <v>10</v>
      </c>
      <c r="B149" t="s">
        <v>11</v>
      </c>
      <c r="C149" s="1" t="s">
        <v>384</v>
      </c>
      <c r="D149" t="s">
        <v>385</v>
      </c>
      <c r="E149" t="s">
        <v>386</v>
      </c>
      <c r="F149" s="2">
        <v>12</v>
      </c>
      <c r="G149" s="2">
        <v>12</v>
      </c>
      <c r="H149" s="2">
        <v>1</v>
      </c>
      <c r="I149" s="2">
        <v>0.11</v>
      </c>
      <c r="J149" s="1" t="s">
        <v>2162</v>
      </c>
    </row>
    <row r="150" spans="1:10" x14ac:dyDescent="0.25">
      <c r="A150" t="s">
        <v>10</v>
      </c>
      <c r="B150" t="s">
        <v>11</v>
      </c>
      <c r="C150" s="1" t="s">
        <v>387</v>
      </c>
      <c r="D150" t="s">
        <v>388</v>
      </c>
      <c r="E150" t="s">
        <v>389</v>
      </c>
      <c r="F150" s="2">
        <v>11</v>
      </c>
      <c r="G150" s="2">
        <v>6</v>
      </c>
      <c r="H150" s="2">
        <v>3</v>
      </c>
      <c r="I150" s="2">
        <v>1</v>
      </c>
      <c r="J150" s="1" t="s">
        <v>2163</v>
      </c>
    </row>
    <row r="151" spans="1:10" x14ac:dyDescent="0.25">
      <c r="A151" t="s">
        <v>10</v>
      </c>
      <c r="B151" t="s">
        <v>11</v>
      </c>
      <c r="C151" s="1" t="s">
        <v>390</v>
      </c>
      <c r="D151" t="s">
        <v>388</v>
      </c>
      <c r="E151" t="s">
        <v>391</v>
      </c>
      <c r="F151" s="2">
        <v>4</v>
      </c>
      <c r="G151" s="2">
        <v>4</v>
      </c>
      <c r="H151" s="2">
        <v>1</v>
      </c>
      <c r="I151" s="2">
        <v>1</v>
      </c>
      <c r="J151" s="1" t="s">
        <v>2164</v>
      </c>
    </row>
    <row r="152" spans="1:10" x14ac:dyDescent="0.25">
      <c r="A152" t="s">
        <v>10</v>
      </c>
      <c r="B152" t="s">
        <v>11</v>
      </c>
      <c r="C152" s="1" t="s">
        <v>392</v>
      </c>
      <c r="D152" t="s">
        <v>393</v>
      </c>
      <c r="E152" t="s">
        <v>394</v>
      </c>
      <c r="F152" s="2">
        <v>2</v>
      </c>
      <c r="G152" s="2">
        <v>1</v>
      </c>
      <c r="H152" s="2">
        <v>1</v>
      </c>
      <c r="I152" s="2">
        <v>0.01</v>
      </c>
      <c r="J152" s="1" t="s">
        <v>2165</v>
      </c>
    </row>
    <row r="153" spans="1:10" x14ac:dyDescent="0.25">
      <c r="A153" t="s">
        <v>10</v>
      </c>
      <c r="B153" t="s">
        <v>11</v>
      </c>
      <c r="C153" s="1" t="s">
        <v>395</v>
      </c>
      <c r="D153" t="s">
        <v>396</v>
      </c>
      <c r="E153" t="s">
        <v>397</v>
      </c>
      <c r="F153" s="2">
        <v>2</v>
      </c>
      <c r="G153" s="2">
        <v>1</v>
      </c>
      <c r="H153" s="2">
        <v>1</v>
      </c>
      <c r="I153" s="2">
        <v>0.01</v>
      </c>
      <c r="J153" s="1" t="s">
        <v>2166</v>
      </c>
    </row>
    <row r="154" spans="1:10" x14ac:dyDescent="0.25">
      <c r="A154" t="s">
        <v>10</v>
      </c>
      <c r="B154" t="s">
        <v>11</v>
      </c>
      <c r="C154" s="1" t="s">
        <v>398</v>
      </c>
      <c r="D154" t="s">
        <v>399</v>
      </c>
      <c r="E154" t="s">
        <v>195</v>
      </c>
      <c r="F154" s="2">
        <v>11</v>
      </c>
      <c r="G154" s="2">
        <v>7</v>
      </c>
      <c r="H154" s="2">
        <v>5</v>
      </c>
      <c r="I154" s="2">
        <v>0.8</v>
      </c>
      <c r="J154" s="1" t="s">
        <v>18</v>
      </c>
    </row>
    <row r="155" spans="1:10" x14ac:dyDescent="0.25">
      <c r="A155" t="s">
        <v>10</v>
      </c>
      <c r="B155" t="s">
        <v>11</v>
      </c>
      <c r="C155" s="1" t="s">
        <v>400</v>
      </c>
      <c r="D155" t="s">
        <v>401</v>
      </c>
      <c r="F155" s="2">
        <v>10</v>
      </c>
      <c r="G155" s="2">
        <v>4</v>
      </c>
      <c r="H155" s="2">
        <v>3</v>
      </c>
      <c r="I155" s="2">
        <v>0.08</v>
      </c>
      <c r="J155" s="1" t="s">
        <v>2167</v>
      </c>
    </row>
    <row r="156" spans="1:10" x14ac:dyDescent="0.25">
      <c r="A156" t="s">
        <v>10</v>
      </c>
      <c r="B156" t="s">
        <v>11</v>
      </c>
      <c r="C156" s="1" t="s">
        <v>402</v>
      </c>
      <c r="D156" t="s">
        <v>403</v>
      </c>
      <c r="E156" t="s">
        <v>404</v>
      </c>
      <c r="F156" s="2">
        <v>8.3800000000000008</v>
      </c>
      <c r="G156" s="2">
        <v>1.25</v>
      </c>
      <c r="H156" s="2">
        <v>0.63</v>
      </c>
      <c r="I156" s="2">
        <v>7.0000000000000007E-2</v>
      </c>
      <c r="J156" s="1" t="s">
        <v>2168</v>
      </c>
    </row>
    <row r="157" spans="1:10" x14ac:dyDescent="0.25">
      <c r="A157" t="s">
        <v>10</v>
      </c>
      <c r="B157" t="s">
        <v>11</v>
      </c>
      <c r="C157" s="1" t="s">
        <v>405</v>
      </c>
      <c r="F157" s="2">
        <v>13</v>
      </c>
      <c r="G157" s="2">
        <v>3.5</v>
      </c>
      <c r="H157" s="2">
        <v>0.13</v>
      </c>
      <c r="I157" s="2">
        <v>0.04</v>
      </c>
      <c r="J157" s="1" t="s">
        <v>18</v>
      </c>
    </row>
    <row r="158" spans="1:10" x14ac:dyDescent="0.25">
      <c r="A158" t="s">
        <v>10</v>
      </c>
      <c r="B158" t="s">
        <v>11</v>
      </c>
      <c r="C158" s="1" t="s">
        <v>406</v>
      </c>
      <c r="D158" t="s">
        <v>407</v>
      </c>
      <c r="E158" t="s">
        <v>408</v>
      </c>
      <c r="F158" s="2">
        <v>4</v>
      </c>
      <c r="G158" s="2">
        <v>1</v>
      </c>
      <c r="H158" s="2">
        <v>0.5</v>
      </c>
      <c r="I158" s="2">
        <v>0.02</v>
      </c>
      <c r="J158" s="1" t="s">
        <v>2169</v>
      </c>
    </row>
    <row r="159" spans="1:10" x14ac:dyDescent="0.25">
      <c r="A159" t="s">
        <v>10</v>
      </c>
      <c r="B159" t="s">
        <v>11</v>
      </c>
      <c r="C159" s="1" t="s">
        <v>409</v>
      </c>
      <c r="D159" t="s">
        <v>407</v>
      </c>
      <c r="E159" t="s">
        <v>410</v>
      </c>
      <c r="F159" s="2">
        <v>6</v>
      </c>
      <c r="G159" s="2">
        <v>5</v>
      </c>
      <c r="H159" s="2">
        <v>1</v>
      </c>
      <c r="I159" s="2">
        <v>0.03</v>
      </c>
      <c r="J159" s="1" t="s">
        <v>2170</v>
      </c>
    </row>
    <row r="160" spans="1:10" x14ac:dyDescent="0.25">
      <c r="A160" t="s">
        <v>10</v>
      </c>
      <c r="B160" t="s">
        <v>11</v>
      </c>
      <c r="C160" s="1" t="s">
        <v>411</v>
      </c>
      <c r="F160" s="2">
        <v>2.38</v>
      </c>
      <c r="G160" s="2">
        <v>0.41</v>
      </c>
      <c r="H160" s="2">
        <v>0.25</v>
      </c>
      <c r="I160" s="2">
        <v>0.01</v>
      </c>
      <c r="J160" s="1" t="s">
        <v>2171</v>
      </c>
    </row>
    <row r="161" spans="1:10" x14ac:dyDescent="0.25">
      <c r="A161" t="s">
        <v>10</v>
      </c>
      <c r="B161" t="s">
        <v>11</v>
      </c>
      <c r="C161" s="1" t="s">
        <v>412</v>
      </c>
      <c r="F161" s="2">
        <v>2.38</v>
      </c>
      <c r="G161" s="2">
        <v>0.25</v>
      </c>
      <c r="H161" s="2">
        <v>0.41</v>
      </c>
      <c r="I161" s="2">
        <v>0.05</v>
      </c>
      <c r="J161" s="1" t="s">
        <v>18</v>
      </c>
    </row>
    <row r="162" spans="1:10" x14ac:dyDescent="0.25">
      <c r="A162" t="s">
        <v>10</v>
      </c>
      <c r="B162" t="s">
        <v>11</v>
      </c>
      <c r="C162" s="1" t="s">
        <v>413</v>
      </c>
      <c r="D162" t="s">
        <v>401</v>
      </c>
      <c r="E162" t="s">
        <v>414</v>
      </c>
      <c r="F162" s="2">
        <v>10</v>
      </c>
      <c r="G162" s="2">
        <v>4</v>
      </c>
      <c r="H162" s="2">
        <v>3</v>
      </c>
      <c r="I162" s="2">
        <v>0.1</v>
      </c>
      <c r="J162" s="1" t="s">
        <v>2172</v>
      </c>
    </row>
    <row r="163" spans="1:10" x14ac:dyDescent="0.25">
      <c r="A163" t="s">
        <v>10</v>
      </c>
      <c r="B163" t="s">
        <v>11</v>
      </c>
      <c r="C163" s="1" t="s">
        <v>415</v>
      </c>
      <c r="D163" t="s">
        <v>416</v>
      </c>
      <c r="E163" t="s">
        <v>417</v>
      </c>
      <c r="F163" s="2">
        <v>9</v>
      </c>
      <c r="G163" s="2">
        <v>1</v>
      </c>
      <c r="H163" s="2">
        <v>0.5</v>
      </c>
      <c r="I163" s="2">
        <v>0.1</v>
      </c>
      <c r="J163" s="1" t="s">
        <v>2173</v>
      </c>
    </row>
    <row r="164" spans="1:10" x14ac:dyDescent="0.25">
      <c r="A164" t="s">
        <v>10</v>
      </c>
      <c r="B164" t="s">
        <v>11</v>
      </c>
      <c r="C164" s="1" t="s">
        <v>418</v>
      </c>
      <c r="D164" t="s">
        <v>419</v>
      </c>
      <c r="E164" t="s">
        <v>195</v>
      </c>
      <c r="F164" s="2">
        <v>21.25</v>
      </c>
      <c r="G164" s="2">
        <v>14.5</v>
      </c>
      <c r="H164" s="2">
        <v>1.25</v>
      </c>
      <c r="I164" s="2">
        <v>0.12</v>
      </c>
      <c r="J164" s="1" t="s">
        <v>18</v>
      </c>
    </row>
    <row r="165" spans="1:10" x14ac:dyDescent="0.25">
      <c r="A165" t="s">
        <v>10</v>
      </c>
      <c r="B165" t="s">
        <v>11</v>
      </c>
      <c r="C165" s="1" t="s">
        <v>420</v>
      </c>
      <c r="D165" t="s">
        <v>421</v>
      </c>
      <c r="E165" t="s">
        <v>422</v>
      </c>
      <c r="F165" s="2">
        <v>4.41</v>
      </c>
      <c r="G165" s="2">
        <v>3.25</v>
      </c>
      <c r="H165" s="2">
        <v>1.75</v>
      </c>
      <c r="I165" s="2">
        <v>0.47</v>
      </c>
      <c r="J165" s="1" t="s">
        <v>18</v>
      </c>
    </row>
    <row r="166" spans="1:10" x14ac:dyDescent="0.25">
      <c r="A166" t="s">
        <v>10</v>
      </c>
      <c r="B166" t="s">
        <v>11</v>
      </c>
      <c r="C166" s="1" t="s">
        <v>423</v>
      </c>
      <c r="F166" s="2">
        <v>1.75</v>
      </c>
      <c r="G166" s="2">
        <v>1.5</v>
      </c>
      <c r="H166" s="2">
        <v>1</v>
      </c>
      <c r="I166" s="2">
        <v>7.0000000000000007E-2</v>
      </c>
      <c r="J166" s="1" t="s">
        <v>18</v>
      </c>
    </row>
    <row r="167" spans="1:10" x14ac:dyDescent="0.25">
      <c r="A167" t="s">
        <v>10</v>
      </c>
      <c r="B167" t="s">
        <v>11</v>
      </c>
      <c r="C167" s="1" t="s">
        <v>424</v>
      </c>
      <c r="F167" s="2">
        <v>12</v>
      </c>
      <c r="G167" s="2">
        <v>9</v>
      </c>
      <c r="H167" s="2">
        <v>2</v>
      </c>
      <c r="I167" s="2">
        <v>2</v>
      </c>
      <c r="J167" s="1" t="s">
        <v>2174</v>
      </c>
    </row>
    <row r="168" spans="1:10" x14ac:dyDescent="0.25">
      <c r="A168" t="s">
        <v>10</v>
      </c>
      <c r="B168" t="s">
        <v>11</v>
      </c>
      <c r="C168" s="1" t="s">
        <v>425</v>
      </c>
      <c r="D168" t="s">
        <v>165</v>
      </c>
      <c r="E168" t="s">
        <v>426</v>
      </c>
      <c r="F168" s="2">
        <v>1.38</v>
      </c>
      <c r="G168" s="2">
        <v>1.25</v>
      </c>
      <c r="H168" s="2">
        <v>1</v>
      </c>
      <c r="I168" s="2">
        <v>0.03</v>
      </c>
      <c r="J168" s="1" t="s">
        <v>2175</v>
      </c>
    </row>
    <row r="169" spans="1:10" x14ac:dyDescent="0.25">
      <c r="A169" t="s">
        <v>10</v>
      </c>
      <c r="B169" t="s">
        <v>11</v>
      </c>
      <c r="C169" s="1" t="s">
        <v>427</v>
      </c>
      <c r="D169" t="s">
        <v>174</v>
      </c>
      <c r="E169" t="s">
        <v>428</v>
      </c>
      <c r="F169" s="2">
        <v>3.25</v>
      </c>
      <c r="G169" s="2">
        <v>1</v>
      </c>
      <c r="H169" s="2">
        <v>0.5</v>
      </c>
      <c r="I169" s="2">
        <v>0.06</v>
      </c>
      <c r="J169" s="1" t="s">
        <v>18</v>
      </c>
    </row>
    <row r="170" spans="1:10" x14ac:dyDescent="0.25">
      <c r="A170" t="s">
        <v>10</v>
      </c>
      <c r="B170" t="s">
        <v>11</v>
      </c>
      <c r="C170" s="1" t="s">
        <v>429</v>
      </c>
      <c r="D170" t="s">
        <v>430</v>
      </c>
      <c r="E170" t="s">
        <v>431</v>
      </c>
      <c r="F170" s="2">
        <v>21</v>
      </c>
      <c r="G170" s="2">
        <v>1</v>
      </c>
      <c r="H170" s="2">
        <v>1</v>
      </c>
      <c r="I170" s="2">
        <v>1</v>
      </c>
      <c r="J170" s="1" t="s">
        <v>18</v>
      </c>
    </row>
    <row r="171" spans="1:10" x14ac:dyDescent="0.25">
      <c r="A171" t="s">
        <v>10</v>
      </c>
      <c r="B171" t="s">
        <v>11</v>
      </c>
      <c r="C171" s="1" t="s">
        <v>432</v>
      </c>
      <c r="D171" t="s">
        <v>433</v>
      </c>
      <c r="E171" t="s">
        <v>434</v>
      </c>
      <c r="F171" s="2">
        <v>21</v>
      </c>
      <c r="G171" s="2">
        <v>1</v>
      </c>
      <c r="H171" s="2">
        <v>1</v>
      </c>
      <c r="I171" s="2">
        <v>1</v>
      </c>
      <c r="J171" s="1" t="s">
        <v>18</v>
      </c>
    </row>
    <row r="172" spans="1:10" x14ac:dyDescent="0.25">
      <c r="A172" t="s">
        <v>10</v>
      </c>
      <c r="B172" t="s">
        <v>11</v>
      </c>
      <c r="C172" s="1" t="s">
        <v>435</v>
      </c>
      <c r="D172" t="s">
        <v>103</v>
      </c>
      <c r="E172" t="s">
        <v>436</v>
      </c>
      <c r="F172" s="2">
        <v>15</v>
      </c>
      <c r="G172" s="2">
        <v>9</v>
      </c>
      <c r="H172" s="2">
        <v>0.25</v>
      </c>
      <c r="I172" s="2">
        <v>0.9</v>
      </c>
      <c r="J172" s="1" t="s">
        <v>2176</v>
      </c>
    </row>
    <row r="173" spans="1:10" x14ac:dyDescent="0.25">
      <c r="A173" t="s">
        <v>10</v>
      </c>
      <c r="B173" t="s">
        <v>11</v>
      </c>
      <c r="C173" s="1" t="s">
        <v>437</v>
      </c>
      <c r="D173" t="s">
        <v>438</v>
      </c>
      <c r="E173" t="s">
        <v>439</v>
      </c>
      <c r="F173" s="2">
        <v>14</v>
      </c>
      <c r="G173" s="2">
        <v>0.5</v>
      </c>
      <c r="H173" s="2">
        <v>0.5</v>
      </c>
      <c r="I173" s="2">
        <v>0.02</v>
      </c>
      <c r="J173" s="1" t="s">
        <v>2177</v>
      </c>
    </row>
    <row r="174" spans="1:10" x14ac:dyDescent="0.25">
      <c r="A174" t="s">
        <v>10</v>
      </c>
      <c r="B174" t="s">
        <v>11</v>
      </c>
      <c r="C174" s="1" t="s">
        <v>440</v>
      </c>
      <c r="D174" t="s">
        <v>441</v>
      </c>
      <c r="E174" t="s">
        <v>442</v>
      </c>
      <c r="F174" s="2">
        <v>19.75</v>
      </c>
      <c r="G174" s="2">
        <v>0.63</v>
      </c>
      <c r="H174" s="2">
        <v>0.63</v>
      </c>
      <c r="I174" s="2">
        <v>0.21</v>
      </c>
      <c r="J174" s="1" t="s">
        <v>2178</v>
      </c>
    </row>
    <row r="175" spans="1:10" x14ac:dyDescent="0.25">
      <c r="A175" t="s">
        <v>10</v>
      </c>
      <c r="B175" t="s">
        <v>11</v>
      </c>
      <c r="C175" s="1" t="s">
        <v>443</v>
      </c>
      <c r="D175" t="s">
        <v>444</v>
      </c>
      <c r="E175" t="s">
        <v>445</v>
      </c>
      <c r="F175" s="2">
        <v>12</v>
      </c>
      <c r="G175" s="2">
        <v>9</v>
      </c>
      <c r="H175" s="2">
        <v>0.5</v>
      </c>
      <c r="I175" s="2">
        <v>0.21</v>
      </c>
      <c r="J175" s="1" t="s">
        <v>2179</v>
      </c>
    </row>
    <row r="176" spans="1:10" x14ac:dyDescent="0.25">
      <c r="A176" t="s">
        <v>10</v>
      </c>
      <c r="B176" t="s">
        <v>11</v>
      </c>
      <c r="C176" s="1" t="s">
        <v>446</v>
      </c>
      <c r="D176" t="s">
        <v>447</v>
      </c>
      <c r="E176" t="s">
        <v>448</v>
      </c>
      <c r="F176" s="2">
        <v>3</v>
      </c>
      <c r="G176" s="2">
        <v>1</v>
      </c>
      <c r="H176" s="2">
        <v>1</v>
      </c>
      <c r="I176" s="2">
        <v>0.02</v>
      </c>
      <c r="J176" s="1" t="s">
        <v>2180</v>
      </c>
    </row>
    <row r="177" spans="1:10" x14ac:dyDescent="0.25">
      <c r="A177" t="s">
        <v>10</v>
      </c>
      <c r="B177" t="s">
        <v>11</v>
      </c>
      <c r="C177" s="1" t="s">
        <v>449</v>
      </c>
      <c r="D177" t="s">
        <v>450</v>
      </c>
      <c r="E177" t="s">
        <v>451</v>
      </c>
      <c r="F177" s="2">
        <v>3</v>
      </c>
      <c r="G177" s="2">
        <v>3</v>
      </c>
      <c r="H177" s="2">
        <v>1</v>
      </c>
      <c r="I177" s="2">
        <v>1</v>
      </c>
      <c r="J177" s="1" t="s">
        <v>18</v>
      </c>
    </row>
    <row r="178" spans="1:10" x14ac:dyDescent="0.25">
      <c r="A178" t="s">
        <v>10</v>
      </c>
      <c r="B178" t="s">
        <v>11</v>
      </c>
      <c r="C178" s="1" t="s">
        <v>452</v>
      </c>
      <c r="F178" s="2">
        <v>3.5</v>
      </c>
      <c r="G178" s="2">
        <v>2</v>
      </c>
      <c r="H178" s="2">
        <v>0.13</v>
      </c>
      <c r="I178" s="2">
        <v>0.01</v>
      </c>
      <c r="J178" s="1" t="s">
        <v>18</v>
      </c>
    </row>
    <row r="179" spans="1:10" x14ac:dyDescent="0.25">
      <c r="A179" t="s">
        <v>10</v>
      </c>
      <c r="B179" t="s">
        <v>11</v>
      </c>
      <c r="C179" s="1" t="s">
        <v>453</v>
      </c>
      <c r="D179" t="s">
        <v>197</v>
      </c>
      <c r="E179" t="s">
        <v>454</v>
      </c>
      <c r="F179" s="2">
        <v>9</v>
      </c>
      <c r="G179" s="2">
        <v>1.25</v>
      </c>
      <c r="H179" s="2">
        <v>0.75</v>
      </c>
      <c r="I179" s="2">
        <v>0.02</v>
      </c>
      <c r="J179" s="1" t="s">
        <v>2181</v>
      </c>
    </row>
    <row r="180" spans="1:10" x14ac:dyDescent="0.25">
      <c r="A180" t="s">
        <v>10</v>
      </c>
      <c r="B180" t="s">
        <v>11</v>
      </c>
      <c r="C180" s="1" t="s">
        <v>455</v>
      </c>
      <c r="D180" t="s">
        <v>456</v>
      </c>
      <c r="E180" t="s">
        <v>457</v>
      </c>
      <c r="F180" s="2">
        <v>15.5</v>
      </c>
      <c r="G180" s="2">
        <v>13.5</v>
      </c>
      <c r="H180" s="2">
        <v>12.5</v>
      </c>
      <c r="I180" s="2">
        <v>12</v>
      </c>
      <c r="J180" s="1" t="s">
        <v>2182</v>
      </c>
    </row>
    <row r="181" spans="1:10" x14ac:dyDescent="0.25">
      <c r="A181" t="s">
        <v>10</v>
      </c>
      <c r="B181" t="s">
        <v>11</v>
      </c>
      <c r="C181" s="1" t="s">
        <v>458</v>
      </c>
      <c r="D181" t="s">
        <v>459</v>
      </c>
      <c r="E181" t="s">
        <v>457</v>
      </c>
      <c r="F181" s="2">
        <v>16.5</v>
      </c>
      <c r="G181" s="2">
        <v>15.5</v>
      </c>
      <c r="H181" s="2">
        <v>13.5</v>
      </c>
      <c r="I181" s="2">
        <v>12</v>
      </c>
      <c r="J181" s="1" t="s">
        <v>2183</v>
      </c>
    </row>
    <row r="182" spans="1:10" x14ac:dyDescent="0.25">
      <c r="A182" t="s">
        <v>10</v>
      </c>
      <c r="B182" t="s">
        <v>11</v>
      </c>
      <c r="C182" s="1" t="s">
        <v>460</v>
      </c>
      <c r="D182" t="s">
        <v>461</v>
      </c>
      <c r="E182" t="s">
        <v>462</v>
      </c>
      <c r="F182" s="2">
        <v>16.5</v>
      </c>
      <c r="G182" s="2">
        <v>15.5</v>
      </c>
      <c r="H182" s="2">
        <v>13.5</v>
      </c>
      <c r="I182" s="2">
        <v>14</v>
      </c>
      <c r="J182" s="1" t="s">
        <v>2184</v>
      </c>
    </row>
    <row r="183" spans="1:10" x14ac:dyDescent="0.25">
      <c r="A183" t="s">
        <v>10</v>
      </c>
      <c r="B183" t="s">
        <v>11</v>
      </c>
      <c r="C183" s="1" t="s">
        <v>463</v>
      </c>
      <c r="D183" t="s">
        <v>464</v>
      </c>
      <c r="E183" t="s">
        <v>462</v>
      </c>
      <c r="F183" s="2">
        <v>16.5</v>
      </c>
      <c r="G183" s="2">
        <v>15.5</v>
      </c>
      <c r="H183" s="2">
        <v>13.5</v>
      </c>
      <c r="I183" s="2">
        <v>14</v>
      </c>
      <c r="J183" s="1" t="s">
        <v>2185</v>
      </c>
    </row>
    <row r="184" spans="1:10" x14ac:dyDescent="0.25">
      <c r="A184" t="s">
        <v>10</v>
      </c>
      <c r="B184" t="s">
        <v>11</v>
      </c>
      <c r="C184" s="1" t="s">
        <v>465</v>
      </c>
      <c r="D184" t="s">
        <v>459</v>
      </c>
      <c r="E184" t="s">
        <v>466</v>
      </c>
      <c r="F184" s="2">
        <v>15.5</v>
      </c>
      <c r="G184" s="2">
        <v>13.5</v>
      </c>
      <c r="H184" s="2">
        <v>12.5</v>
      </c>
      <c r="I184" s="2">
        <v>13</v>
      </c>
      <c r="J184" s="1" t="s">
        <v>2186</v>
      </c>
    </row>
    <row r="185" spans="1:10" x14ac:dyDescent="0.25">
      <c r="A185" t="s">
        <v>10</v>
      </c>
      <c r="B185" t="s">
        <v>11</v>
      </c>
      <c r="C185" s="1" t="s">
        <v>467</v>
      </c>
      <c r="F185" s="2">
        <v>9.75</v>
      </c>
      <c r="G185" s="2">
        <v>3.5</v>
      </c>
      <c r="H185" s="2">
        <v>3.25</v>
      </c>
      <c r="I185" s="2">
        <v>1.99</v>
      </c>
      <c r="J185" s="1" t="s">
        <v>2187</v>
      </c>
    </row>
    <row r="186" spans="1:10" x14ac:dyDescent="0.25">
      <c r="A186" t="s">
        <v>10</v>
      </c>
      <c r="B186" t="s">
        <v>11</v>
      </c>
      <c r="C186" s="1" t="s">
        <v>468</v>
      </c>
      <c r="D186" t="s">
        <v>469</v>
      </c>
      <c r="E186" t="s">
        <v>470</v>
      </c>
      <c r="F186" s="2">
        <v>9.75</v>
      </c>
      <c r="G186" s="2">
        <v>3.5</v>
      </c>
      <c r="H186" s="2">
        <v>3.25</v>
      </c>
      <c r="I186" s="2">
        <v>1.19</v>
      </c>
      <c r="J186" s="1" t="s">
        <v>2188</v>
      </c>
    </row>
    <row r="187" spans="1:10" x14ac:dyDescent="0.25">
      <c r="A187" t="s">
        <v>10</v>
      </c>
      <c r="B187" t="s">
        <v>11</v>
      </c>
      <c r="C187" s="1" t="s">
        <v>471</v>
      </c>
      <c r="D187" t="s">
        <v>472</v>
      </c>
      <c r="E187" t="s">
        <v>473</v>
      </c>
      <c r="F187" s="2">
        <v>9.75</v>
      </c>
      <c r="G187" s="2">
        <v>3.5</v>
      </c>
      <c r="H187" s="2">
        <v>3.25</v>
      </c>
      <c r="I187" s="2">
        <v>1.19</v>
      </c>
      <c r="J187" s="1" t="s">
        <v>2189</v>
      </c>
    </row>
    <row r="188" spans="1:10" x14ac:dyDescent="0.25">
      <c r="A188" t="s">
        <v>10</v>
      </c>
      <c r="B188" t="s">
        <v>11</v>
      </c>
      <c r="C188" s="1" t="s">
        <v>474</v>
      </c>
      <c r="D188" t="s">
        <v>475</v>
      </c>
      <c r="E188" t="s">
        <v>476</v>
      </c>
      <c r="F188" s="2">
        <v>9.75</v>
      </c>
      <c r="G188" s="2">
        <v>3.5</v>
      </c>
      <c r="H188" s="2">
        <v>3.25</v>
      </c>
      <c r="I188" s="2">
        <v>1.19</v>
      </c>
      <c r="J188" s="1" t="s">
        <v>2190</v>
      </c>
    </row>
    <row r="189" spans="1:10" x14ac:dyDescent="0.25">
      <c r="A189" t="s">
        <v>10</v>
      </c>
      <c r="B189" t="s">
        <v>11</v>
      </c>
      <c r="C189" s="1" t="s">
        <v>477</v>
      </c>
      <c r="D189" t="s">
        <v>478</v>
      </c>
      <c r="E189" t="s">
        <v>479</v>
      </c>
      <c r="F189" s="2">
        <v>10</v>
      </c>
      <c r="G189" s="2">
        <v>5</v>
      </c>
      <c r="H189" s="2">
        <v>3</v>
      </c>
      <c r="I189" s="2">
        <v>3</v>
      </c>
      <c r="J189" s="1" t="s">
        <v>2191</v>
      </c>
    </row>
    <row r="190" spans="1:10" x14ac:dyDescent="0.25">
      <c r="A190" t="s">
        <v>10</v>
      </c>
      <c r="B190" t="s">
        <v>11</v>
      </c>
      <c r="C190" s="1" t="s">
        <v>480</v>
      </c>
      <c r="D190" t="s">
        <v>481</v>
      </c>
      <c r="E190" t="s">
        <v>482</v>
      </c>
      <c r="F190" s="2">
        <v>20.25</v>
      </c>
      <c r="G190" s="2">
        <v>20</v>
      </c>
      <c r="H190" s="2">
        <v>16</v>
      </c>
      <c r="I190" s="2">
        <v>10</v>
      </c>
      <c r="J190" s="1" t="s">
        <v>2192</v>
      </c>
    </row>
    <row r="191" spans="1:10" x14ac:dyDescent="0.25">
      <c r="A191" t="s">
        <v>10</v>
      </c>
      <c r="B191" t="s">
        <v>11</v>
      </c>
      <c r="C191" s="1" t="s">
        <v>483</v>
      </c>
      <c r="D191" t="s">
        <v>484</v>
      </c>
      <c r="E191" t="s">
        <v>485</v>
      </c>
      <c r="F191" s="2">
        <v>20.25</v>
      </c>
      <c r="G191" s="2">
        <v>20</v>
      </c>
      <c r="H191" s="2">
        <v>16</v>
      </c>
      <c r="I191" s="2">
        <v>10</v>
      </c>
      <c r="J191" s="1" t="s">
        <v>2193</v>
      </c>
    </row>
    <row r="192" spans="1:10" x14ac:dyDescent="0.25">
      <c r="A192" t="s">
        <v>10</v>
      </c>
      <c r="B192" t="s">
        <v>11</v>
      </c>
      <c r="C192" s="1" t="s">
        <v>486</v>
      </c>
      <c r="D192" t="s">
        <v>487</v>
      </c>
      <c r="E192" t="s">
        <v>488</v>
      </c>
      <c r="F192" s="2">
        <v>20.25</v>
      </c>
      <c r="G192" s="2">
        <v>20</v>
      </c>
      <c r="H192" s="2">
        <v>16</v>
      </c>
      <c r="I192" s="2">
        <v>10</v>
      </c>
      <c r="J192" s="1" t="s">
        <v>2194</v>
      </c>
    </row>
    <row r="193" spans="1:10" x14ac:dyDescent="0.25">
      <c r="A193" t="s">
        <v>10</v>
      </c>
      <c r="B193" t="s">
        <v>11</v>
      </c>
      <c r="C193" s="1" t="s">
        <v>489</v>
      </c>
      <c r="D193" t="s">
        <v>490</v>
      </c>
      <c r="E193" t="s">
        <v>491</v>
      </c>
      <c r="F193" s="2">
        <v>20.25</v>
      </c>
      <c r="G193" s="2">
        <v>20</v>
      </c>
      <c r="H193" s="2">
        <v>16</v>
      </c>
      <c r="I193" s="2">
        <v>10</v>
      </c>
      <c r="J193" s="1" t="s">
        <v>2195</v>
      </c>
    </row>
    <row r="194" spans="1:10" x14ac:dyDescent="0.25">
      <c r="A194" t="s">
        <v>10</v>
      </c>
      <c r="B194" t="s">
        <v>11</v>
      </c>
      <c r="C194" s="1" t="s">
        <v>492</v>
      </c>
      <c r="D194" t="s">
        <v>493</v>
      </c>
      <c r="E194" t="s">
        <v>494</v>
      </c>
      <c r="F194" s="2">
        <v>20.25</v>
      </c>
      <c r="G194" s="2">
        <v>20</v>
      </c>
      <c r="H194" s="2">
        <v>16</v>
      </c>
      <c r="I194" s="2">
        <v>8.5</v>
      </c>
      <c r="J194" s="1" t="s">
        <v>2196</v>
      </c>
    </row>
    <row r="195" spans="1:10" x14ac:dyDescent="0.25">
      <c r="A195" t="s">
        <v>10</v>
      </c>
      <c r="B195" t="s">
        <v>11</v>
      </c>
      <c r="C195" s="1" t="s">
        <v>495</v>
      </c>
      <c r="D195" t="s">
        <v>496</v>
      </c>
      <c r="E195" t="s">
        <v>497</v>
      </c>
      <c r="F195" s="2">
        <v>20.25</v>
      </c>
      <c r="G195" s="2">
        <v>20</v>
      </c>
      <c r="H195" s="2">
        <v>16</v>
      </c>
      <c r="I195" s="2">
        <v>8.5</v>
      </c>
      <c r="J195" s="1" t="s">
        <v>2197</v>
      </c>
    </row>
    <row r="196" spans="1:10" x14ac:dyDescent="0.25">
      <c r="A196" t="s">
        <v>10</v>
      </c>
      <c r="B196" t="s">
        <v>11</v>
      </c>
      <c r="C196" s="1" t="s">
        <v>498</v>
      </c>
      <c r="D196" t="s">
        <v>499</v>
      </c>
      <c r="E196" t="s">
        <v>500</v>
      </c>
      <c r="F196" s="2">
        <v>28</v>
      </c>
      <c r="G196" s="2">
        <v>24</v>
      </c>
      <c r="H196" s="2">
        <v>19</v>
      </c>
      <c r="I196" s="2">
        <v>33</v>
      </c>
      <c r="J196" s="1" t="s">
        <v>2198</v>
      </c>
    </row>
    <row r="197" spans="1:10" x14ac:dyDescent="0.25">
      <c r="A197" t="s">
        <v>10</v>
      </c>
      <c r="B197" t="s">
        <v>11</v>
      </c>
      <c r="C197" s="1" t="s">
        <v>501</v>
      </c>
      <c r="D197" t="s">
        <v>502</v>
      </c>
      <c r="E197" t="s">
        <v>500</v>
      </c>
      <c r="F197" s="2">
        <v>28</v>
      </c>
      <c r="G197" s="2">
        <v>24</v>
      </c>
      <c r="H197" s="2">
        <v>19</v>
      </c>
      <c r="I197" s="2">
        <v>33</v>
      </c>
      <c r="J197" s="1" t="s">
        <v>2199</v>
      </c>
    </row>
    <row r="198" spans="1:10" x14ac:dyDescent="0.25">
      <c r="A198" t="s">
        <v>10</v>
      </c>
      <c r="B198" t="s">
        <v>11</v>
      </c>
      <c r="C198" s="1" t="s">
        <v>503</v>
      </c>
      <c r="D198" t="s">
        <v>499</v>
      </c>
      <c r="E198" t="s">
        <v>504</v>
      </c>
      <c r="F198" s="2">
        <v>28</v>
      </c>
      <c r="G198" s="2">
        <v>24</v>
      </c>
      <c r="H198" s="2">
        <v>19</v>
      </c>
      <c r="I198" s="2">
        <v>33</v>
      </c>
      <c r="J198" s="1" t="s">
        <v>2200</v>
      </c>
    </row>
    <row r="199" spans="1:10" x14ac:dyDescent="0.25">
      <c r="A199" t="s">
        <v>10</v>
      </c>
      <c r="B199" t="s">
        <v>11</v>
      </c>
      <c r="C199" s="1" t="s">
        <v>505</v>
      </c>
      <c r="D199" t="s">
        <v>502</v>
      </c>
      <c r="E199" t="s">
        <v>504</v>
      </c>
      <c r="F199" s="2">
        <v>28</v>
      </c>
      <c r="G199" s="2">
        <v>24</v>
      </c>
      <c r="H199" s="2">
        <v>19</v>
      </c>
      <c r="I199" s="2">
        <v>33</v>
      </c>
      <c r="J199" s="1" t="s">
        <v>2201</v>
      </c>
    </row>
    <row r="200" spans="1:10" x14ac:dyDescent="0.25">
      <c r="A200" t="s">
        <v>10</v>
      </c>
      <c r="B200" t="s">
        <v>11</v>
      </c>
      <c r="C200" s="1" t="s">
        <v>506</v>
      </c>
      <c r="D200" t="s">
        <v>507</v>
      </c>
      <c r="E200" t="s">
        <v>508</v>
      </c>
      <c r="F200" s="2">
        <v>28</v>
      </c>
      <c r="G200" s="2">
        <v>24</v>
      </c>
      <c r="H200" s="2">
        <v>19</v>
      </c>
      <c r="I200" s="2">
        <v>34.5</v>
      </c>
      <c r="J200" s="1" t="s">
        <v>2202</v>
      </c>
    </row>
    <row r="201" spans="1:10" x14ac:dyDescent="0.25">
      <c r="A201" t="s">
        <v>10</v>
      </c>
      <c r="B201" t="s">
        <v>11</v>
      </c>
      <c r="C201" s="1" t="s">
        <v>509</v>
      </c>
      <c r="D201" t="s">
        <v>510</v>
      </c>
      <c r="E201" t="s">
        <v>511</v>
      </c>
      <c r="F201" s="2">
        <v>28</v>
      </c>
      <c r="G201" s="2">
        <v>24</v>
      </c>
      <c r="H201" s="2">
        <v>19</v>
      </c>
      <c r="I201" s="2">
        <v>34.5</v>
      </c>
      <c r="J201" s="1" t="s">
        <v>2203</v>
      </c>
    </row>
    <row r="202" spans="1:10" x14ac:dyDescent="0.25">
      <c r="A202" t="s">
        <v>10</v>
      </c>
      <c r="B202" t="s">
        <v>11</v>
      </c>
      <c r="C202" s="1" t="s">
        <v>512</v>
      </c>
      <c r="D202" t="s">
        <v>513</v>
      </c>
      <c r="E202" t="s">
        <v>511</v>
      </c>
      <c r="F202" s="2">
        <v>28</v>
      </c>
      <c r="G202" s="2">
        <v>24</v>
      </c>
      <c r="H202" s="2">
        <v>19</v>
      </c>
      <c r="I202" s="2">
        <v>34.5</v>
      </c>
      <c r="J202" s="1" t="s">
        <v>2204</v>
      </c>
    </row>
    <row r="203" spans="1:10" x14ac:dyDescent="0.25">
      <c r="A203" t="s">
        <v>10</v>
      </c>
      <c r="B203" t="s">
        <v>11</v>
      </c>
      <c r="C203" s="1" t="s">
        <v>514</v>
      </c>
      <c r="D203" t="s">
        <v>515</v>
      </c>
      <c r="F203" s="2">
        <v>28</v>
      </c>
      <c r="G203" s="2">
        <v>24</v>
      </c>
      <c r="H203" s="2">
        <v>19</v>
      </c>
      <c r="I203" s="2">
        <v>34.5</v>
      </c>
      <c r="J203" s="1" t="s">
        <v>2205</v>
      </c>
    </row>
    <row r="204" spans="1:10" x14ac:dyDescent="0.25">
      <c r="A204" t="s">
        <v>10</v>
      </c>
      <c r="B204" t="s">
        <v>11</v>
      </c>
      <c r="C204" s="1" t="s">
        <v>516</v>
      </c>
      <c r="D204" t="s">
        <v>517</v>
      </c>
      <c r="E204" t="s">
        <v>518</v>
      </c>
      <c r="F204" s="2">
        <v>28</v>
      </c>
      <c r="G204" s="2">
        <v>24</v>
      </c>
      <c r="H204" s="2">
        <v>19</v>
      </c>
      <c r="I204" s="2">
        <v>45.5</v>
      </c>
      <c r="J204" s="1" t="s">
        <v>2206</v>
      </c>
    </row>
    <row r="205" spans="1:10" x14ac:dyDescent="0.25">
      <c r="A205" t="s">
        <v>10</v>
      </c>
      <c r="B205" t="s">
        <v>11</v>
      </c>
      <c r="C205" s="1" t="s">
        <v>519</v>
      </c>
      <c r="D205" t="s">
        <v>520</v>
      </c>
      <c r="E205" t="s">
        <v>518</v>
      </c>
      <c r="F205" s="2">
        <v>28</v>
      </c>
      <c r="G205" s="2">
        <v>24</v>
      </c>
      <c r="H205" s="2">
        <v>19</v>
      </c>
      <c r="I205" s="2">
        <v>45.5</v>
      </c>
      <c r="J205" s="1" t="s">
        <v>2207</v>
      </c>
    </row>
    <row r="206" spans="1:10" x14ac:dyDescent="0.25">
      <c r="A206" t="s">
        <v>10</v>
      </c>
      <c r="B206" t="s">
        <v>11</v>
      </c>
      <c r="C206" s="1" t="s">
        <v>521</v>
      </c>
      <c r="D206" t="s">
        <v>522</v>
      </c>
      <c r="E206" t="s">
        <v>523</v>
      </c>
      <c r="F206" s="2">
        <v>28</v>
      </c>
      <c r="G206" s="2">
        <v>24</v>
      </c>
      <c r="H206" s="2">
        <v>19</v>
      </c>
      <c r="I206" s="2">
        <v>45.5</v>
      </c>
      <c r="J206" s="1" t="s">
        <v>2208</v>
      </c>
    </row>
    <row r="207" spans="1:10" x14ac:dyDescent="0.25">
      <c r="A207" t="s">
        <v>10</v>
      </c>
      <c r="B207" t="s">
        <v>11</v>
      </c>
      <c r="C207" s="1" t="s">
        <v>524</v>
      </c>
      <c r="D207" t="s">
        <v>525</v>
      </c>
      <c r="E207" t="s">
        <v>523</v>
      </c>
      <c r="F207" s="2">
        <v>28</v>
      </c>
      <c r="G207" s="2">
        <v>24</v>
      </c>
      <c r="H207" s="2">
        <v>19</v>
      </c>
      <c r="I207" s="2">
        <v>45.5</v>
      </c>
      <c r="J207" s="1" t="s">
        <v>2209</v>
      </c>
    </row>
    <row r="208" spans="1:10" x14ac:dyDescent="0.25">
      <c r="A208" t="s">
        <v>10</v>
      </c>
      <c r="B208" t="s">
        <v>11</v>
      </c>
      <c r="C208" s="1" t="s">
        <v>526</v>
      </c>
      <c r="D208" t="s">
        <v>527</v>
      </c>
      <c r="E208" t="s">
        <v>528</v>
      </c>
      <c r="F208" s="2">
        <v>28</v>
      </c>
      <c r="G208" s="2">
        <v>24</v>
      </c>
      <c r="H208" s="2">
        <v>19</v>
      </c>
      <c r="I208" s="2">
        <v>46</v>
      </c>
      <c r="J208" s="1" t="s">
        <v>2210</v>
      </c>
    </row>
    <row r="209" spans="1:10" x14ac:dyDescent="0.25">
      <c r="A209" t="s">
        <v>10</v>
      </c>
      <c r="B209" t="s">
        <v>11</v>
      </c>
      <c r="C209" s="1" t="s">
        <v>529</v>
      </c>
      <c r="D209" t="s">
        <v>530</v>
      </c>
      <c r="E209" t="s">
        <v>528</v>
      </c>
      <c r="F209" s="2">
        <v>28</v>
      </c>
      <c r="G209" s="2">
        <v>24</v>
      </c>
      <c r="H209" s="2">
        <v>19</v>
      </c>
      <c r="I209" s="2">
        <v>46</v>
      </c>
      <c r="J209" s="1" t="s">
        <v>2211</v>
      </c>
    </row>
    <row r="210" spans="1:10" x14ac:dyDescent="0.25">
      <c r="A210" t="s">
        <v>10</v>
      </c>
      <c r="B210" t="s">
        <v>11</v>
      </c>
      <c r="C210" s="1" t="s">
        <v>531</v>
      </c>
      <c r="D210" t="s">
        <v>532</v>
      </c>
      <c r="E210" t="s">
        <v>528</v>
      </c>
      <c r="F210" s="2">
        <v>28</v>
      </c>
      <c r="G210" s="2">
        <v>24</v>
      </c>
      <c r="H210" s="2">
        <v>19</v>
      </c>
      <c r="I210" s="2">
        <v>46</v>
      </c>
      <c r="J210" s="1" t="s">
        <v>2212</v>
      </c>
    </row>
    <row r="211" spans="1:10" x14ac:dyDescent="0.25">
      <c r="A211" t="s">
        <v>10</v>
      </c>
      <c r="B211" t="s">
        <v>11</v>
      </c>
      <c r="C211" s="1" t="s">
        <v>533</v>
      </c>
      <c r="D211" t="s">
        <v>534</v>
      </c>
      <c r="E211" t="s">
        <v>528</v>
      </c>
      <c r="F211" s="2">
        <v>28</v>
      </c>
      <c r="G211" s="2">
        <v>24</v>
      </c>
      <c r="H211" s="2">
        <v>19</v>
      </c>
      <c r="I211" s="2">
        <v>46</v>
      </c>
      <c r="J211" s="1" t="s">
        <v>2213</v>
      </c>
    </row>
    <row r="212" spans="1:10" x14ac:dyDescent="0.25">
      <c r="A212" t="s">
        <v>10</v>
      </c>
      <c r="B212" t="s">
        <v>11</v>
      </c>
      <c r="C212" s="1" t="s">
        <v>535</v>
      </c>
      <c r="D212" t="s">
        <v>536</v>
      </c>
      <c r="E212" t="s">
        <v>537</v>
      </c>
      <c r="F212" s="2">
        <v>28</v>
      </c>
      <c r="G212" s="2">
        <v>24</v>
      </c>
      <c r="H212" s="2">
        <v>19</v>
      </c>
      <c r="I212" s="2">
        <v>54</v>
      </c>
      <c r="J212" s="1" t="s">
        <v>2214</v>
      </c>
    </row>
    <row r="213" spans="1:10" x14ac:dyDescent="0.25">
      <c r="A213" t="s">
        <v>10</v>
      </c>
      <c r="B213" t="s">
        <v>11</v>
      </c>
      <c r="C213" s="1" t="s">
        <v>538</v>
      </c>
      <c r="D213" t="s">
        <v>539</v>
      </c>
      <c r="E213" t="s">
        <v>537</v>
      </c>
      <c r="F213" s="2">
        <v>28</v>
      </c>
      <c r="G213" s="2">
        <v>24</v>
      </c>
      <c r="H213" s="2">
        <v>19</v>
      </c>
      <c r="I213" s="2">
        <v>54</v>
      </c>
      <c r="J213" s="1" t="s">
        <v>2215</v>
      </c>
    </row>
    <row r="214" spans="1:10" x14ac:dyDescent="0.25">
      <c r="A214" t="s">
        <v>10</v>
      </c>
      <c r="B214" t="s">
        <v>11</v>
      </c>
      <c r="C214" s="1" t="s">
        <v>540</v>
      </c>
      <c r="D214" t="s">
        <v>541</v>
      </c>
      <c r="E214" t="s">
        <v>542</v>
      </c>
      <c r="F214" s="2">
        <v>3.5</v>
      </c>
      <c r="G214" s="2">
        <v>3.5</v>
      </c>
      <c r="H214" s="2">
        <v>1.03</v>
      </c>
      <c r="I214" s="2">
        <v>2</v>
      </c>
      <c r="J214" s="1" t="s">
        <v>2216</v>
      </c>
    </row>
    <row r="215" spans="1:10" x14ac:dyDescent="0.25">
      <c r="A215" t="s">
        <v>10</v>
      </c>
      <c r="B215" t="s">
        <v>11</v>
      </c>
      <c r="C215" s="1" t="s">
        <v>543</v>
      </c>
      <c r="D215" t="s">
        <v>544</v>
      </c>
      <c r="E215" t="s">
        <v>545</v>
      </c>
      <c r="F215" s="2">
        <v>1.35</v>
      </c>
      <c r="G215" s="2">
        <v>0.91</v>
      </c>
      <c r="H215" s="2">
        <v>0.91</v>
      </c>
      <c r="I215" s="2">
        <v>0.5</v>
      </c>
      <c r="J215" s="1" t="s">
        <v>2217</v>
      </c>
    </row>
    <row r="216" spans="1:10" x14ac:dyDescent="0.25">
      <c r="A216" t="s">
        <v>10</v>
      </c>
      <c r="B216" t="s">
        <v>11</v>
      </c>
      <c r="C216" s="1" t="s">
        <v>546</v>
      </c>
      <c r="D216" t="s">
        <v>547</v>
      </c>
      <c r="E216" t="s">
        <v>548</v>
      </c>
      <c r="F216" s="2">
        <v>1.35</v>
      </c>
      <c r="G216" s="2">
        <v>0.91</v>
      </c>
      <c r="H216" s="2">
        <v>0.91</v>
      </c>
      <c r="I216" s="2">
        <v>2</v>
      </c>
      <c r="J216" s="1" t="s">
        <v>2218</v>
      </c>
    </row>
    <row r="217" spans="1:10" x14ac:dyDescent="0.25">
      <c r="A217" t="s">
        <v>10</v>
      </c>
      <c r="B217" t="s">
        <v>11</v>
      </c>
      <c r="C217" s="1" t="s">
        <v>549</v>
      </c>
      <c r="D217" t="s">
        <v>550</v>
      </c>
      <c r="E217" t="s">
        <v>551</v>
      </c>
      <c r="F217" s="2">
        <v>22</v>
      </c>
      <c r="G217" s="2">
        <v>10</v>
      </c>
      <c r="H217" s="2">
        <v>2.5</v>
      </c>
      <c r="I217" s="2">
        <v>1.95</v>
      </c>
      <c r="J217" s="1" t="s">
        <v>2219</v>
      </c>
    </row>
    <row r="218" spans="1:10" x14ac:dyDescent="0.25">
      <c r="A218" t="s">
        <v>10</v>
      </c>
      <c r="B218" t="s">
        <v>11</v>
      </c>
      <c r="C218" s="1" t="s">
        <v>552</v>
      </c>
      <c r="D218" t="s">
        <v>553</v>
      </c>
      <c r="E218" t="s">
        <v>554</v>
      </c>
      <c r="F218" s="2">
        <v>30</v>
      </c>
      <c r="G218" s="2">
        <v>30</v>
      </c>
      <c r="H218" s="2">
        <v>4</v>
      </c>
      <c r="I218" s="2">
        <v>13</v>
      </c>
      <c r="J218" s="1" t="s">
        <v>2220</v>
      </c>
    </row>
    <row r="219" spans="1:10" x14ac:dyDescent="0.25">
      <c r="A219" t="s">
        <v>10</v>
      </c>
      <c r="B219" t="s">
        <v>11</v>
      </c>
      <c r="C219" s="1" t="s">
        <v>555</v>
      </c>
      <c r="D219" t="s">
        <v>553</v>
      </c>
      <c r="E219" t="s">
        <v>556</v>
      </c>
      <c r="F219" s="2">
        <v>21</v>
      </c>
      <c r="G219" s="2">
        <v>9</v>
      </c>
      <c r="H219" s="2">
        <v>6</v>
      </c>
      <c r="I219" s="2">
        <v>7</v>
      </c>
      <c r="J219" s="1" t="s">
        <v>2221</v>
      </c>
    </row>
    <row r="220" spans="1:10" x14ac:dyDescent="0.25">
      <c r="A220" t="s">
        <v>10</v>
      </c>
      <c r="B220" t="s">
        <v>11</v>
      </c>
      <c r="C220" s="1" t="s">
        <v>557</v>
      </c>
      <c r="D220" t="s">
        <v>553</v>
      </c>
      <c r="E220" t="s">
        <v>558</v>
      </c>
      <c r="F220" s="2">
        <v>20</v>
      </c>
      <c r="G220" s="2">
        <v>20</v>
      </c>
      <c r="H220" s="2">
        <v>6</v>
      </c>
      <c r="I220" s="2">
        <v>14</v>
      </c>
      <c r="J220" s="1" t="s">
        <v>2222</v>
      </c>
    </row>
    <row r="221" spans="1:10" x14ac:dyDescent="0.25">
      <c r="A221" t="s">
        <v>10</v>
      </c>
      <c r="B221" t="s">
        <v>11</v>
      </c>
      <c r="C221" s="1" t="s">
        <v>559</v>
      </c>
      <c r="D221" t="s">
        <v>560</v>
      </c>
      <c r="E221" t="s">
        <v>561</v>
      </c>
      <c r="F221" s="2">
        <v>20.5</v>
      </c>
      <c r="G221" s="2">
        <v>12.25</v>
      </c>
      <c r="H221" s="2">
        <v>1.38</v>
      </c>
      <c r="I221" s="2">
        <v>1.9</v>
      </c>
      <c r="J221" s="1" t="s">
        <v>2223</v>
      </c>
    </row>
    <row r="222" spans="1:10" x14ac:dyDescent="0.25">
      <c r="A222" t="s">
        <v>10</v>
      </c>
      <c r="B222" t="s">
        <v>11</v>
      </c>
      <c r="C222" s="1" t="s">
        <v>562</v>
      </c>
      <c r="D222" t="s">
        <v>563</v>
      </c>
      <c r="E222" t="s">
        <v>564</v>
      </c>
      <c r="F222" s="2">
        <v>10</v>
      </c>
      <c r="G222" s="2">
        <v>8</v>
      </c>
      <c r="H222" s="2">
        <v>2</v>
      </c>
      <c r="I222" s="2">
        <v>0.3</v>
      </c>
      <c r="J222" s="1" t="s">
        <v>2224</v>
      </c>
    </row>
    <row r="223" spans="1:10" x14ac:dyDescent="0.25">
      <c r="A223" t="s">
        <v>10</v>
      </c>
      <c r="B223" t="s">
        <v>11</v>
      </c>
      <c r="C223" s="1" t="s">
        <v>565</v>
      </c>
      <c r="D223" t="s">
        <v>566</v>
      </c>
      <c r="E223" t="s">
        <v>567</v>
      </c>
      <c r="F223" s="2">
        <v>14.25</v>
      </c>
      <c r="G223" s="2">
        <v>10</v>
      </c>
      <c r="H223" s="2">
        <v>1</v>
      </c>
      <c r="I223" s="2">
        <v>1.05</v>
      </c>
      <c r="J223" s="1" t="s">
        <v>2225</v>
      </c>
    </row>
    <row r="224" spans="1:10" x14ac:dyDescent="0.25">
      <c r="A224" t="s">
        <v>10</v>
      </c>
      <c r="B224" t="s">
        <v>11</v>
      </c>
      <c r="C224" s="1" t="s">
        <v>568</v>
      </c>
      <c r="D224" t="s">
        <v>569</v>
      </c>
      <c r="E224" t="s">
        <v>567</v>
      </c>
      <c r="F224" s="2">
        <v>19.75</v>
      </c>
      <c r="G224" s="2">
        <v>9.5</v>
      </c>
      <c r="H224" s="2">
        <v>1</v>
      </c>
      <c r="I224" s="2">
        <v>3</v>
      </c>
      <c r="J224" s="1" t="s">
        <v>18</v>
      </c>
    </row>
    <row r="225" spans="1:10" x14ac:dyDescent="0.25">
      <c r="A225" t="s">
        <v>10</v>
      </c>
      <c r="B225" t="s">
        <v>11</v>
      </c>
      <c r="C225" s="1" t="s">
        <v>570</v>
      </c>
      <c r="D225" t="s">
        <v>560</v>
      </c>
      <c r="E225" t="s">
        <v>571</v>
      </c>
      <c r="F225" s="2">
        <v>20.5</v>
      </c>
      <c r="G225" s="2">
        <v>13.5</v>
      </c>
      <c r="H225" s="2">
        <v>11</v>
      </c>
      <c r="I225" s="2">
        <v>1.4</v>
      </c>
      <c r="J225" s="1" t="s">
        <v>2226</v>
      </c>
    </row>
    <row r="226" spans="1:10" x14ac:dyDescent="0.25">
      <c r="A226" t="s">
        <v>10</v>
      </c>
      <c r="B226" t="s">
        <v>11</v>
      </c>
      <c r="C226" s="1" t="s">
        <v>572</v>
      </c>
      <c r="D226" t="s">
        <v>573</v>
      </c>
      <c r="E226" t="s">
        <v>574</v>
      </c>
      <c r="F226" s="2">
        <v>24.4</v>
      </c>
      <c r="G226" s="2">
        <v>10</v>
      </c>
      <c r="H226" s="2">
        <v>1</v>
      </c>
      <c r="I226" s="2">
        <v>2</v>
      </c>
      <c r="J226" s="1" t="s">
        <v>2227</v>
      </c>
    </row>
    <row r="227" spans="1:10" x14ac:dyDescent="0.25">
      <c r="A227" t="s">
        <v>10</v>
      </c>
      <c r="B227" t="s">
        <v>11</v>
      </c>
      <c r="C227" s="1" t="s">
        <v>575</v>
      </c>
      <c r="F227" s="2">
        <v>15.1</v>
      </c>
      <c r="G227" s="2">
        <v>4.5</v>
      </c>
      <c r="H227" s="2">
        <v>1</v>
      </c>
      <c r="I227" s="2">
        <v>0.3</v>
      </c>
      <c r="J227" s="1" t="s">
        <v>2228</v>
      </c>
    </row>
    <row r="228" spans="1:10" x14ac:dyDescent="0.25">
      <c r="A228" t="s">
        <v>10</v>
      </c>
      <c r="B228" t="s">
        <v>11</v>
      </c>
      <c r="C228" s="1" t="s">
        <v>576</v>
      </c>
      <c r="F228" s="2">
        <v>15</v>
      </c>
      <c r="G228" s="2">
        <v>5</v>
      </c>
      <c r="H228" s="2">
        <v>1</v>
      </c>
      <c r="I228" s="2">
        <v>0.2</v>
      </c>
      <c r="J228" s="1" t="s">
        <v>2229</v>
      </c>
    </row>
    <row r="229" spans="1:10" x14ac:dyDescent="0.25">
      <c r="A229" t="s">
        <v>10</v>
      </c>
      <c r="B229" t="s">
        <v>11</v>
      </c>
      <c r="C229" s="1" t="s">
        <v>577</v>
      </c>
      <c r="F229" s="2">
        <v>11</v>
      </c>
      <c r="G229" s="2">
        <v>7</v>
      </c>
      <c r="H229" s="2">
        <v>7</v>
      </c>
      <c r="I229" s="2">
        <v>0.3</v>
      </c>
      <c r="J229" s="1" t="s">
        <v>18</v>
      </c>
    </row>
    <row r="230" spans="1:10" x14ac:dyDescent="0.25">
      <c r="A230" t="s">
        <v>10</v>
      </c>
      <c r="B230" t="s">
        <v>11</v>
      </c>
      <c r="C230" s="1" t="s">
        <v>578</v>
      </c>
      <c r="F230" s="2">
        <v>32</v>
      </c>
      <c r="G230" s="2">
        <v>16</v>
      </c>
      <c r="H230" s="2">
        <v>5</v>
      </c>
      <c r="I230" s="2">
        <v>1.25</v>
      </c>
      <c r="J230" s="1" t="s">
        <v>2230</v>
      </c>
    </row>
    <row r="231" spans="1:10" x14ac:dyDescent="0.25">
      <c r="A231" t="s">
        <v>10</v>
      </c>
      <c r="B231" t="s">
        <v>11</v>
      </c>
      <c r="C231" s="1" t="s">
        <v>579</v>
      </c>
      <c r="F231" s="2">
        <v>11</v>
      </c>
      <c r="G231" s="2">
        <v>7</v>
      </c>
      <c r="H231" s="2">
        <v>7</v>
      </c>
      <c r="I231" s="2">
        <v>0.5</v>
      </c>
      <c r="J231" s="1" t="s">
        <v>2231</v>
      </c>
    </row>
    <row r="232" spans="1:10" x14ac:dyDescent="0.25">
      <c r="A232" t="s">
        <v>10</v>
      </c>
      <c r="B232" t="s">
        <v>11</v>
      </c>
      <c r="C232" s="1" t="s">
        <v>580</v>
      </c>
      <c r="D232" t="s">
        <v>581</v>
      </c>
      <c r="E232" t="s">
        <v>582</v>
      </c>
      <c r="F232" s="2">
        <v>11.5</v>
      </c>
      <c r="G232" s="2">
        <v>7.5</v>
      </c>
      <c r="H232" s="2">
        <v>2</v>
      </c>
      <c r="I232" s="2">
        <v>0.28000000000000003</v>
      </c>
      <c r="J232" s="1" t="s">
        <v>2232</v>
      </c>
    </row>
    <row r="233" spans="1:10" x14ac:dyDescent="0.25">
      <c r="A233" t="s">
        <v>10</v>
      </c>
      <c r="B233" t="s">
        <v>11</v>
      </c>
      <c r="C233" s="1" t="s">
        <v>583</v>
      </c>
      <c r="D233" t="s">
        <v>584</v>
      </c>
      <c r="E233" t="s">
        <v>585</v>
      </c>
      <c r="F233" s="2">
        <v>11.5</v>
      </c>
      <c r="G233" s="2">
        <v>7.5</v>
      </c>
      <c r="H233" s="2">
        <v>2</v>
      </c>
      <c r="I233" s="2">
        <v>0.28000000000000003</v>
      </c>
      <c r="J233" s="1" t="s">
        <v>2233</v>
      </c>
    </row>
    <row r="234" spans="1:10" x14ac:dyDescent="0.25">
      <c r="A234" t="s">
        <v>10</v>
      </c>
      <c r="B234" t="s">
        <v>11</v>
      </c>
      <c r="C234" s="1" t="s">
        <v>586</v>
      </c>
      <c r="F234" s="2">
        <v>11</v>
      </c>
      <c r="G234" s="2">
        <v>7</v>
      </c>
      <c r="H234" s="2">
        <v>7</v>
      </c>
      <c r="I234" s="2">
        <v>0.5</v>
      </c>
      <c r="J234" s="1" t="s">
        <v>2234</v>
      </c>
    </row>
    <row r="235" spans="1:10" x14ac:dyDescent="0.25">
      <c r="A235" t="s">
        <v>10</v>
      </c>
      <c r="B235" t="s">
        <v>11</v>
      </c>
      <c r="C235" s="1" t="s">
        <v>587</v>
      </c>
      <c r="F235" s="2">
        <v>1.25</v>
      </c>
      <c r="G235" s="2">
        <v>0.75</v>
      </c>
      <c r="H235" s="2">
        <v>0.5</v>
      </c>
      <c r="I235" s="2">
        <v>0.02</v>
      </c>
      <c r="J235" s="1" t="s">
        <v>2235</v>
      </c>
    </row>
    <row r="236" spans="1:10" x14ac:dyDescent="0.25">
      <c r="A236" t="s">
        <v>10</v>
      </c>
      <c r="B236" t="s">
        <v>11</v>
      </c>
      <c r="C236" s="1" t="s">
        <v>588</v>
      </c>
      <c r="F236" s="2">
        <v>10.6</v>
      </c>
      <c r="G236" s="2">
        <v>6.8</v>
      </c>
      <c r="H236" s="2">
        <v>2.4</v>
      </c>
      <c r="I236" s="2">
        <v>1</v>
      </c>
      <c r="J236" s="1" t="s">
        <v>2236</v>
      </c>
    </row>
    <row r="237" spans="1:10" x14ac:dyDescent="0.25">
      <c r="A237" t="s">
        <v>10</v>
      </c>
      <c r="B237" t="s">
        <v>11</v>
      </c>
      <c r="C237" s="1" t="s">
        <v>589</v>
      </c>
      <c r="F237" s="2">
        <v>15</v>
      </c>
      <c r="G237" s="2">
        <v>8</v>
      </c>
      <c r="H237" s="2">
        <v>1</v>
      </c>
      <c r="I237" s="2">
        <v>0.36</v>
      </c>
      <c r="J237" s="1" t="s">
        <v>2237</v>
      </c>
    </row>
    <row r="238" spans="1:10" x14ac:dyDescent="0.25">
      <c r="A238" t="s">
        <v>10</v>
      </c>
      <c r="B238" t="s">
        <v>11</v>
      </c>
      <c r="C238" s="1" t="s">
        <v>590</v>
      </c>
      <c r="F238" s="2">
        <v>14</v>
      </c>
      <c r="G238" s="2">
        <v>7.75</v>
      </c>
      <c r="H238" s="2">
        <v>0.5</v>
      </c>
      <c r="I238" s="2">
        <v>0.3</v>
      </c>
      <c r="J238" s="1" t="s">
        <v>2238</v>
      </c>
    </row>
    <row r="239" spans="1:10" x14ac:dyDescent="0.25">
      <c r="A239" t="s">
        <v>10</v>
      </c>
      <c r="B239" t="s">
        <v>11</v>
      </c>
      <c r="C239" s="1" t="s">
        <v>591</v>
      </c>
      <c r="F239" s="2">
        <v>18</v>
      </c>
      <c r="G239" s="2">
        <v>17</v>
      </c>
      <c r="H239" s="2">
        <v>4</v>
      </c>
      <c r="I239" s="2">
        <v>6.8</v>
      </c>
      <c r="J239" s="1" t="s">
        <v>2239</v>
      </c>
    </row>
    <row r="240" spans="1:10" x14ac:dyDescent="0.25">
      <c r="A240" t="s">
        <v>10</v>
      </c>
      <c r="B240" t="s">
        <v>11</v>
      </c>
      <c r="C240" s="1" t="s">
        <v>592</v>
      </c>
      <c r="F240" s="2">
        <v>18</v>
      </c>
      <c r="G240" s="2">
        <v>7</v>
      </c>
      <c r="H240" s="2">
        <v>5</v>
      </c>
      <c r="I240" s="2">
        <v>2.5</v>
      </c>
      <c r="J240" s="1" t="s">
        <v>2240</v>
      </c>
    </row>
    <row r="241" spans="1:10" x14ac:dyDescent="0.25">
      <c r="A241" t="s">
        <v>10</v>
      </c>
      <c r="B241" t="s">
        <v>11</v>
      </c>
      <c r="C241" s="1" t="s">
        <v>593</v>
      </c>
      <c r="F241" s="2">
        <v>3</v>
      </c>
      <c r="G241" s="2">
        <v>2</v>
      </c>
      <c r="H241" s="2">
        <v>2</v>
      </c>
      <c r="I241" s="2">
        <v>0.04</v>
      </c>
      <c r="J241" s="1" t="s">
        <v>2241</v>
      </c>
    </row>
    <row r="242" spans="1:10" x14ac:dyDescent="0.25">
      <c r="A242" t="s">
        <v>10</v>
      </c>
      <c r="B242" t="s">
        <v>11</v>
      </c>
      <c r="C242" s="1" t="s">
        <v>594</v>
      </c>
      <c r="F242" s="2">
        <v>16</v>
      </c>
      <c r="G242" s="2">
        <v>11</v>
      </c>
      <c r="H242" s="2">
        <v>10</v>
      </c>
      <c r="I242" s="2">
        <v>1</v>
      </c>
      <c r="J242" s="1" t="s">
        <v>2242</v>
      </c>
    </row>
    <row r="243" spans="1:10" x14ac:dyDescent="0.25">
      <c r="A243" t="s">
        <v>10</v>
      </c>
      <c r="B243" t="s">
        <v>11</v>
      </c>
      <c r="C243" s="1" t="s">
        <v>595</v>
      </c>
      <c r="F243" s="2">
        <v>199.5</v>
      </c>
      <c r="G243" s="2">
        <v>3.6</v>
      </c>
      <c r="H243" s="2">
        <v>3.6</v>
      </c>
      <c r="I243" s="2">
        <v>10.24</v>
      </c>
      <c r="J243" s="1" t="s">
        <v>2243</v>
      </c>
    </row>
    <row r="244" spans="1:10" x14ac:dyDescent="0.25">
      <c r="A244" t="s">
        <v>10</v>
      </c>
      <c r="B244" t="s">
        <v>11</v>
      </c>
      <c r="C244" s="1" t="s">
        <v>596</v>
      </c>
      <c r="F244" s="2">
        <v>16</v>
      </c>
      <c r="G244" s="2">
        <v>9</v>
      </c>
      <c r="H244" s="2">
        <v>6</v>
      </c>
      <c r="I244" s="2">
        <v>0.5</v>
      </c>
      <c r="J244" s="1" t="s">
        <v>2244</v>
      </c>
    </row>
    <row r="245" spans="1:10" x14ac:dyDescent="0.25">
      <c r="A245" t="s">
        <v>10</v>
      </c>
      <c r="B245" t="s">
        <v>11</v>
      </c>
      <c r="C245" s="1" t="s">
        <v>597</v>
      </c>
      <c r="F245" s="2">
        <v>7</v>
      </c>
      <c r="G245" s="2">
        <v>7</v>
      </c>
      <c r="H245" s="2">
        <v>7</v>
      </c>
      <c r="I245" s="2">
        <v>0.5</v>
      </c>
      <c r="J245" s="1" t="s">
        <v>2245</v>
      </c>
    </row>
    <row r="246" spans="1:10" x14ac:dyDescent="0.25">
      <c r="A246" t="s">
        <v>10</v>
      </c>
      <c r="B246" t="s">
        <v>11</v>
      </c>
      <c r="C246" s="1" t="s">
        <v>598</v>
      </c>
      <c r="F246" s="2">
        <v>28</v>
      </c>
      <c r="G246" s="2">
        <v>18</v>
      </c>
      <c r="H246" s="2">
        <v>2.5</v>
      </c>
      <c r="I246" s="2">
        <v>1.6</v>
      </c>
      <c r="J246" s="1" t="s">
        <v>2246</v>
      </c>
    </row>
    <row r="247" spans="1:10" x14ac:dyDescent="0.25">
      <c r="A247" t="s">
        <v>10</v>
      </c>
      <c r="B247" t="s">
        <v>11</v>
      </c>
      <c r="C247" s="1" t="s">
        <v>599</v>
      </c>
      <c r="F247" s="2">
        <v>7</v>
      </c>
      <c r="G247" s="2">
        <v>2</v>
      </c>
      <c r="H247" s="2">
        <v>1</v>
      </c>
      <c r="I247" s="2">
        <v>1</v>
      </c>
      <c r="J247" s="1" t="s">
        <v>2247</v>
      </c>
    </row>
    <row r="248" spans="1:10" x14ac:dyDescent="0.25">
      <c r="A248" t="s">
        <v>10</v>
      </c>
      <c r="B248" t="s">
        <v>11</v>
      </c>
      <c r="C248" s="1" t="s">
        <v>600</v>
      </c>
      <c r="F248" s="2">
        <v>8.5</v>
      </c>
      <c r="G248" s="2">
        <v>7</v>
      </c>
      <c r="H248" s="2">
        <v>1</v>
      </c>
      <c r="I248" s="2">
        <v>0.1</v>
      </c>
      <c r="J248" s="1" t="s">
        <v>2248</v>
      </c>
    </row>
    <row r="249" spans="1:10" x14ac:dyDescent="0.25">
      <c r="A249" t="s">
        <v>10</v>
      </c>
      <c r="B249" t="s">
        <v>11</v>
      </c>
      <c r="C249" s="1" t="s">
        <v>601</v>
      </c>
      <c r="F249" s="2">
        <v>42</v>
      </c>
      <c r="G249" s="2">
        <v>4.8</v>
      </c>
      <c r="H249" s="2">
        <v>4.8</v>
      </c>
      <c r="I249" s="2">
        <v>8.2799999999999994</v>
      </c>
      <c r="J249" s="1" t="s">
        <v>2249</v>
      </c>
    </row>
    <row r="250" spans="1:10" x14ac:dyDescent="0.25">
      <c r="A250" t="s">
        <v>10</v>
      </c>
      <c r="B250" t="s">
        <v>11</v>
      </c>
      <c r="C250" s="1" t="s">
        <v>602</v>
      </c>
      <c r="F250" s="2">
        <v>42.25</v>
      </c>
      <c r="G250" s="2">
        <v>4.75</v>
      </c>
      <c r="H250" s="2">
        <v>4.75</v>
      </c>
      <c r="I250" s="2">
        <v>8.56</v>
      </c>
      <c r="J250" s="1" t="s">
        <v>2250</v>
      </c>
    </row>
    <row r="251" spans="1:10" x14ac:dyDescent="0.25">
      <c r="A251" t="s">
        <v>10</v>
      </c>
      <c r="B251" t="s">
        <v>11</v>
      </c>
      <c r="C251" s="1" t="s">
        <v>603</v>
      </c>
      <c r="F251" s="2">
        <v>43</v>
      </c>
      <c r="G251" s="2">
        <v>5</v>
      </c>
      <c r="H251" s="2">
        <v>5</v>
      </c>
      <c r="I251" s="2">
        <v>8.34</v>
      </c>
      <c r="J251" s="1" t="s">
        <v>2251</v>
      </c>
    </row>
    <row r="252" spans="1:10" x14ac:dyDescent="0.25">
      <c r="A252" t="s">
        <v>10</v>
      </c>
      <c r="B252" t="s">
        <v>11</v>
      </c>
      <c r="C252" s="1" t="s">
        <v>604</v>
      </c>
      <c r="F252" s="2">
        <v>43</v>
      </c>
      <c r="G252" s="2">
        <v>5</v>
      </c>
      <c r="H252" s="2">
        <v>5</v>
      </c>
      <c r="I252" s="2">
        <v>8.68</v>
      </c>
      <c r="J252" s="1" t="s">
        <v>2252</v>
      </c>
    </row>
    <row r="253" spans="1:10" x14ac:dyDescent="0.25">
      <c r="A253" t="s">
        <v>10</v>
      </c>
      <c r="B253" t="s">
        <v>11</v>
      </c>
      <c r="C253" s="1" t="s">
        <v>605</v>
      </c>
      <c r="F253" s="2">
        <v>43</v>
      </c>
      <c r="G253" s="2">
        <v>25</v>
      </c>
      <c r="H253" s="2">
        <v>2</v>
      </c>
      <c r="I253" s="2">
        <v>4.25</v>
      </c>
      <c r="J253" s="1" t="s">
        <v>2253</v>
      </c>
    </row>
    <row r="254" spans="1:10" x14ac:dyDescent="0.25">
      <c r="A254" t="s">
        <v>10</v>
      </c>
      <c r="B254" t="s">
        <v>11</v>
      </c>
      <c r="C254" s="1" t="s">
        <v>606</v>
      </c>
      <c r="F254" s="2">
        <v>3</v>
      </c>
      <c r="G254" s="2">
        <v>3</v>
      </c>
      <c r="H254" s="2">
        <v>1.75</v>
      </c>
      <c r="I254" s="2">
        <v>0.52</v>
      </c>
      <c r="J254" s="1" t="s">
        <v>2254</v>
      </c>
    </row>
    <row r="255" spans="1:10" x14ac:dyDescent="0.25">
      <c r="A255" t="s">
        <v>10</v>
      </c>
      <c r="B255" t="s">
        <v>11</v>
      </c>
      <c r="C255" s="1" t="s">
        <v>607</v>
      </c>
      <c r="F255" s="2">
        <v>43</v>
      </c>
      <c r="G255" s="2">
        <v>6.4</v>
      </c>
      <c r="H255" s="2">
        <v>6.4</v>
      </c>
      <c r="I255" s="2">
        <v>8.6999999999999993</v>
      </c>
      <c r="J255" s="1" t="s">
        <v>2255</v>
      </c>
    </row>
    <row r="256" spans="1:10" x14ac:dyDescent="0.25">
      <c r="A256" t="s">
        <v>10</v>
      </c>
      <c r="B256" t="s">
        <v>11</v>
      </c>
      <c r="C256" s="1" t="s">
        <v>608</v>
      </c>
      <c r="F256" s="2">
        <v>40.5</v>
      </c>
      <c r="G256" s="2">
        <v>6.5</v>
      </c>
      <c r="H256" s="2">
        <v>6.5</v>
      </c>
      <c r="I256" s="2">
        <v>5</v>
      </c>
      <c r="J256" s="1" t="s">
        <v>2256</v>
      </c>
    </row>
    <row r="257" spans="1:10" x14ac:dyDescent="0.25">
      <c r="A257" t="s">
        <v>10</v>
      </c>
      <c r="B257" t="s">
        <v>11</v>
      </c>
      <c r="C257" s="1" t="s">
        <v>609</v>
      </c>
      <c r="F257" s="2">
        <v>16</v>
      </c>
      <c r="G257" s="2">
        <v>13</v>
      </c>
      <c r="H257" s="2">
        <v>11</v>
      </c>
      <c r="I257" s="2">
        <v>14.9</v>
      </c>
      <c r="J257" s="1" t="s">
        <v>2257</v>
      </c>
    </row>
    <row r="258" spans="1:10" x14ac:dyDescent="0.25">
      <c r="A258" t="s">
        <v>10</v>
      </c>
      <c r="B258" t="s">
        <v>11</v>
      </c>
      <c r="C258" s="1" t="s">
        <v>610</v>
      </c>
      <c r="F258" s="2">
        <v>12.5</v>
      </c>
      <c r="G258" s="2">
        <v>10.5</v>
      </c>
      <c r="H258" s="2">
        <v>9</v>
      </c>
      <c r="I258" s="2">
        <v>13</v>
      </c>
      <c r="J258" s="1" t="s">
        <v>2258</v>
      </c>
    </row>
    <row r="259" spans="1:10" x14ac:dyDescent="0.25">
      <c r="A259" t="s">
        <v>10</v>
      </c>
      <c r="B259" t="s">
        <v>11</v>
      </c>
      <c r="C259" s="1" t="s">
        <v>611</v>
      </c>
      <c r="F259" s="2">
        <v>5</v>
      </c>
      <c r="G259" s="2">
        <v>3</v>
      </c>
      <c r="H259" s="2">
        <v>2</v>
      </c>
      <c r="I259" s="2">
        <v>0.48</v>
      </c>
      <c r="J259" s="1" t="s">
        <v>2259</v>
      </c>
    </row>
    <row r="260" spans="1:10" x14ac:dyDescent="0.25">
      <c r="A260" t="s">
        <v>10</v>
      </c>
      <c r="B260" t="s">
        <v>11</v>
      </c>
      <c r="C260" s="1" t="s">
        <v>612</v>
      </c>
      <c r="F260" s="2">
        <v>6</v>
      </c>
      <c r="G260" s="2">
        <v>4</v>
      </c>
      <c r="H260" s="2">
        <v>2</v>
      </c>
      <c r="I260" s="2">
        <v>0.1</v>
      </c>
      <c r="J260" s="1" t="s">
        <v>2260</v>
      </c>
    </row>
    <row r="261" spans="1:10" x14ac:dyDescent="0.25">
      <c r="A261" t="s">
        <v>10</v>
      </c>
      <c r="B261" t="s">
        <v>11</v>
      </c>
      <c r="C261" s="1" t="s">
        <v>613</v>
      </c>
      <c r="F261" s="2">
        <v>42</v>
      </c>
      <c r="G261" s="2">
        <v>4.8</v>
      </c>
      <c r="H261" s="2">
        <v>4.8</v>
      </c>
      <c r="I261" s="2">
        <v>7.1</v>
      </c>
      <c r="J261" s="1" t="s">
        <v>2261</v>
      </c>
    </row>
    <row r="262" spans="1:10" x14ac:dyDescent="0.25">
      <c r="A262" t="s">
        <v>10</v>
      </c>
      <c r="B262" t="s">
        <v>11</v>
      </c>
      <c r="C262" s="1" t="s">
        <v>614</v>
      </c>
      <c r="F262" s="2">
        <v>42</v>
      </c>
      <c r="G262" s="2">
        <v>4.8</v>
      </c>
      <c r="H262" s="2">
        <v>4.8</v>
      </c>
      <c r="I262" s="2">
        <v>7.1</v>
      </c>
      <c r="J262" s="1" t="s">
        <v>2262</v>
      </c>
    </row>
    <row r="263" spans="1:10" x14ac:dyDescent="0.25">
      <c r="A263" t="s">
        <v>10</v>
      </c>
      <c r="B263" t="s">
        <v>11</v>
      </c>
      <c r="C263" s="1" t="s">
        <v>615</v>
      </c>
      <c r="D263" t="s">
        <v>616</v>
      </c>
      <c r="E263" t="s">
        <v>617</v>
      </c>
      <c r="F263" s="2">
        <v>10</v>
      </c>
      <c r="G263" s="2">
        <v>7</v>
      </c>
      <c r="H263" s="2">
        <v>0.25</v>
      </c>
      <c r="I263" s="2">
        <v>1</v>
      </c>
      <c r="J263" s="1" t="s">
        <v>2263</v>
      </c>
    </row>
    <row r="264" spans="1:10" x14ac:dyDescent="0.25">
      <c r="A264" t="s">
        <v>10</v>
      </c>
      <c r="B264" t="s">
        <v>11</v>
      </c>
      <c r="C264" s="1" t="s">
        <v>618</v>
      </c>
      <c r="F264" s="2">
        <v>10</v>
      </c>
      <c r="G264" s="2">
        <v>7</v>
      </c>
      <c r="H264" s="2">
        <v>3</v>
      </c>
      <c r="I264" s="2">
        <v>3</v>
      </c>
      <c r="J264" s="1" t="s">
        <v>2264</v>
      </c>
    </row>
    <row r="265" spans="1:10" x14ac:dyDescent="0.25">
      <c r="A265" t="s">
        <v>10</v>
      </c>
      <c r="B265" t="s">
        <v>11</v>
      </c>
      <c r="C265" s="1" t="s">
        <v>619</v>
      </c>
      <c r="F265" s="2">
        <v>16</v>
      </c>
      <c r="G265" s="2">
        <v>10</v>
      </c>
      <c r="H265" s="2">
        <v>10</v>
      </c>
      <c r="I265" s="2">
        <v>0.5</v>
      </c>
      <c r="J265" s="1" t="s">
        <v>2265</v>
      </c>
    </row>
    <row r="266" spans="1:10" x14ac:dyDescent="0.25">
      <c r="A266" t="s">
        <v>10</v>
      </c>
      <c r="B266" t="s">
        <v>11</v>
      </c>
      <c r="C266" s="1" t="s">
        <v>620</v>
      </c>
      <c r="F266" s="2">
        <v>5</v>
      </c>
      <c r="G266" s="2">
        <v>3</v>
      </c>
      <c r="H266" s="2">
        <v>1</v>
      </c>
      <c r="I266" s="2">
        <v>0.25</v>
      </c>
      <c r="J266" s="1" t="s">
        <v>2266</v>
      </c>
    </row>
    <row r="267" spans="1:10" x14ac:dyDescent="0.25">
      <c r="A267" t="s">
        <v>10</v>
      </c>
      <c r="B267" t="s">
        <v>11</v>
      </c>
      <c r="C267" s="1" t="s">
        <v>621</v>
      </c>
      <c r="D267" t="s">
        <v>622</v>
      </c>
      <c r="E267" t="s">
        <v>623</v>
      </c>
      <c r="F267" s="2">
        <v>2</v>
      </c>
      <c r="G267" s="2">
        <v>1</v>
      </c>
      <c r="H267" s="2">
        <v>1</v>
      </c>
      <c r="I267" s="2">
        <v>1</v>
      </c>
      <c r="J267" s="1" t="s">
        <v>2267</v>
      </c>
    </row>
    <row r="268" spans="1:10" x14ac:dyDescent="0.25">
      <c r="A268" t="s">
        <v>10</v>
      </c>
      <c r="B268" t="s">
        <v>11</v>
      </c>
      <c r="C268" s="1" t="s">
        <v>624</v>
      </c>
      <c r="F268" s="2">
        <v>31</v>
      </c>
      <c r="G268" s="2">
        <v>16</v>
      </c>
      <c r="H268" s="2">
        <v>15</v>
      </c>
      <c r="I268" s="2">
        <v>3.5</v>
      </c>
      <c r="J268" s="1" t="s">
        <v>2268</v>
      </c>
    </row>
    <row r="269" spans="1:10" x14ac:dyDescent="0.25">
      <c r="A269" t="s">
        <v>10</v>
      </c>
      <c r="B269" t="s">
        <v>11</v>
      </c>
      <c r="C269" s="1" t="s">
        <v>625</v>
      </c>
      <c r="F269" s="2">
        <v>24</v>
      </c>
      <c r="G269" s="2">
        <v>16</v>
      </c>
      <c r="H269" s="2">
        <v>15</v>
      </c>
      <c r="I269" s="2">
        <v>2.5</v>
      </c>
      <c r="J269" s="1" t="s">
        <v>2269</v>
      </c>
    </row>
    <row r="270" spans="1:10" x14ac:dyDescent="0.25">
      <c r="A270" t="s">
        <v>10</v>
      </c>
      <c r="B270" t="s">
        <v>11</v>
      </c>
      <c r="C270" s="1" t="s">
        <v>626</v>
      </c>
      <c r="F270" s="2">
        <v>24</v>
      </c>
      <c r="G270" s="2">
        <v>16</v>
      </c>
      <c r="H270" s="2">
        <v>15</v>
      </c>
      <c r="I270" s="2">
        <v>2.5</v>
      </c>
      <c r="J270" s="1" t="s">
        <v>2270</v>
      </c>
    </row>
    <row r="271" spans="1:10" x14ac:dyDescent="0.25">
      <c r="A271" t="s">
        <v>10</v>
      </c>
      <c r="B271" t="s">
        <v>11</v>
      </c>
      <c r="C271" s="1" t="s">
        <v>627</v>
      </c>
      <c r="D271" t="s">
        <v>622</v>
      </c>
      <c r="E271" t="s">
        <v>628</v>
      </c>
      <c r="F271" s="2">
        <v>2</v>
      </c>
      <c r="G271" s="2">
        <v>1</v>
      </c>
      <c r="H271" s="2">
        <v>1</v>
      </c>
      <c r="I271" s="2">
        <v>1</v>
      </c>
      <c r="J271" s="1" t="s">
        <v>2271</v>
      </c>
    </row>
    <row r="272" spans="1:10" x14ac:dyDescent="0.25">
      <c r="A272" t="s">
        <v>10</v>
      </c>
      <c r="B272" t="s">
        <v>11</v>
      </c>
      <c r="C272" s="1" t="s">
        <v>629</v>
      </c>
      <c r="F272" s="2">
        <v>32</v>
      </c>
      <c r="G272" s="2">
        <v>5</v>
      </c>
      <c r="H272" s="2">
        <v>2</v>
      </c>
      <c r="I272" s="2">
        <v>2</v>
      </c>
      <c r="J272" s="1" t="s">
        <v>2272</v>
      </c>
    </row>
    <row r="273" spans="1:10" x14ac:dyDescent="0.25">
      <c r="A273" t="s">
        <v>10</v>
      </c>
      <c r="B273" t="s">
        <v>11</v>
      </c>
      <c r="C273" s="1" t="s">
        <v>630</v>
      </c>
      <c r="F273" s="2">
        <v>24</v>
      </c>
      <c r="G273" s="2">
        <v>16</v>
      </c>
      <c r="H273" s="2">
        <v>15</v>
      </c>
      <c r="I273" s="2">
        <v>2</v>
      </c>
      <c r="J273" s="1" t="s">
        <v>2273</v>
      </c>
    </row>
    <row r="274" spans="1:10" x14ac:dyDescent="0.25">
      <c r="A274" t="s">
        <v>10</v>
      </c>
      <c r="B274" t="s">
        <v>11</v>
      </c>
      <c r="C274" s="1" t="s">
        <v>631</v>
      </c>
      <c r="F274" s="2">
        <v>22</v>
      </c>
      <c r="G274" s="2">
        <v>9</v>
      </c>
      <c r="H274" s="2">
        <v>2</v>
      </c>
      <c r="I274" s="2">
        <v>3</v>
      </c>
      <c r="J274" s="1" t="s">
        <v>2274</v>
      </c>
    </row>
    <row r="275" spans="1:10" x14ac:dyDescent="0.25">
      <c r="A275" t="s">
        <v>10</v>
      </c>
      <c r="B275" t="s">
        <v>11</v>
      </c>
      <c r="C275" s="1" t="s">
        <v>632</v>
      </c>
      <c r="F275" s="2">
        <v>23</v>
      </c>
      <c r="G275" s="2">
        <v>9</v>
      </c>
      <c r="H275" s="2">
        <v>2</v>
      </c>
      <c r="I275" s="2">
        <v>3</v>
      </c>
      <c r="J275" s="1" t="s">
        <v>2275</v>
      </c>
    </row>
    <row r="276" spans="1:10" x14ac:dyDescent="0.25">
      <c r="A276" t="s">
        <v>10</v>
      </c>
      <c r="B276" t="s">
        <v>11</v>
      </c>
      <c r="C276" s="1" t="s">
        <v>633</v>
      </c>
      <c r="D276" t="s">
        <v>634</v>
      </c>
      <c r="E276" t="s">
        <v>635</v>
      </c>
      <c r="F276" s="2">
        <v>5</v>
      </c>
      <c r="G276" s="2">
        <v>3</v>
      </c>
      <c r="H276" s="2">
        <v>1</v>
      </c>
      <c r="I276" s="2">
        <v>1.07</v>
      </c>
      <c r="J276" s="1" t="s">
        <v>2276</v>
      </c>
    </row>
    <row r="277" spans="1:10" x14ac:dyDescent="0.25">
      <c r="A277" t="s">
        <v>10</v>
      </c>
      <c r="B277" t="s">
        <v>11</v>
      </c>
      <c r="C277" s="1" t="s">
        <v>636</v>
      </c>
      <c r="D277" t="s">
        <v>637</v>
      </c>
      <c r="E277" t="s">
        <v>638</v>
      </c>
      <c r="F277" s="2">
        <v>2</v>
      </c>
      <c r="G277" s="2">
        <v>2</v>
      </c>
      <c r="H277" s="2">
        <v>2</v>
      </c>
      <c r="I277" s="2">
        <v>1.07</v>
      </c>
      <c r="J277" s="1" t="s">
        <v>2277</v>
      </c>
    </row>
    <row r="278" spans="1:10" x14ac:dyDescent="0.25">
      <c r="A278" t="s">
        <v>10</v>
      </c>
      <c r="B278" t="s">
        <v>11</v>
      </c>
      <c r="C278" s="1" t="s">
        <v>639</v>
      </c>
      <c r="D278" t="s">
        <v>640</v>
      </c>
      <c r="E278" t="s">
        <v>641</v>
      </c>
      <c r="F278" s="2">
        <v>16.5</v>
      </c>
      <c r="G278" s="2">
        <v>15.5</v>
      </c>
      <c r="H278" s="2">
        <v>14.5</v>
      </c>
      <c r="I278" s="2">
        <v>14</v>
      </c>
      <c r="J278" s="1" t="s">
        <v>2278</v>
      </c>
    </row>
    <row r="279" spans="1:10" x14ac:dyDescent="0.25">
      <c r="A279" t="s">
        <v>10</v>
      </c>
      <c r="B279" t="s">
        <v>11</v>
      </c>
      <c r="C279" s="1" t="s">
        <v>642</v>
      </c>
      <c r="D279" t="s">
        <v>643</v>
      </c>
      <c r="E279" t="s">
        <v>644</v>
      </c>
      <c r="F279" s="2">
        <v>16.5</v>
      </c>
      <c r="G279" s="2">
        <v>15.5</v>
      </c>
      <c r="H279" s="2">
        <v>14.5</v>
      </c>
      <c r="I279" s="2">
        <v>14</v>
      </c>
      <c r="J279" s="1" t="s">
        <v>2279</v>
      </c>
    </row>
    <row r="280" spans="1:10" x14ac:dyDescent="0.25">
      <c r="A280" t="s">
        <v>10</v>
      </c>
      <c r="B280" t="s">
        <v>11</v>
      </c>
      <c r="C280" s="1" t="s">
        <v>645</v>
      </c>
      <c r="D280" t="s">
        <v>646</v>
      </c>
      <c r="E280" t="s">
        <v>647</v>
      </c>
      <c r="F280" s="2">
        <v>11.5</v>
      </c>
      <c r="G280" s="2">
        <v>7.5</v>
      </c>
      <c r="H280" s="2">
        <v>2</v>
      </c>
      <c r="I280" s="2">
        <v>0.28000000000000003</v>
      </c>
      <c r="J280" s="1" t="s">
        <v>2280</v>
      </c>
    </row>
    <row r="281" spans="1:10" x14ac:dyDescent="0.25">
      <c r="A281" t="s">
        <v>10</v>
      </c>
      <c r="B281" t="s">
        <v>11</v>
      </c>
      <c r="C281" s="1" t="s">
        <v>648</v>
      </c>
      <c r="D281" t="s">
        <v>649</v>
      </c>
      <c r="E281" t="s">
        <v>650</v>
      </c>
      <c r="F281" s="2">
        <v>8.25</v>
      </c>
      <c r="G281" s="2">
        <v>4.5</v>
      </c>
      <c r="H281" s="2">
        <v>4.5</v>
      </c>
      <c r="I281" s="2">
        <v>0.95</v>
      </c>
      <c r="J281" s="1" t="s">
        <v>2281</v>
      </c>
    </row>
    <row r="282" spans="1:10" x14ac:dyDescent="0.25">
      <c r="A282" t="s">
        <v>10</v>
      </c>
      <c r="B282" t="s">
        <v>11</v>
      </c>
      <c r="C282" s="1" t="s">
        <v>651</v>
      </c>
      <c r="D282" t="s">
        <v>652</v>
      </c>
      <c r="E282" t="s">
        <v>653</v>
      </c>
      <c r="F282" s="2">
        <v>6</v>
      </c>
      <c r="G282" s="2">
        <v>6</v>
      </c>
      <c r="H282" s="2">
        <v>3</v>
      </c>
      <c r="I282" s="2">
        <v>0.93</v>
      </c>
      <c r="J282" s="1" t="s">
        <v>2282</v>
      </c>
    </row>
    <row r="283" spans="1:10" x14ac:dyDescent="0.25">
      <c r="A283" t="s">
        <v>10</v>
      </c>
      <c r="B283" t="s">
        <v>11</v>
      </c>
      <c r="C283" s="1" t="s">
        <v>654</v>
      </c>
      <c r="D283" t="s">
        <v>655</v>
      </c>
      <c r="E283" t="s">
        <v>656</v>
      </c>
      <c r="F283" s="2">
        <v>4.75</v>
      </c>
      <c r="G283" s="2">
        <v>4.75</v>
      </c>
      <c r="H283" s="2">
        <v>0.13</v>
      </c>
      <c r="I283" s="2">
        <v>0.5</v>
      </c>
      <c r="J283" s="1" t="s">
        <v>2283</v>
      </c>
    </row>
    <row r="284" spans="1:10" x14ac:dyDescent="0.25">
      <c r="A284" t="s">
        <v>10</v>
      </c>
      <c r="B284" t="s">
        <v>11</v>
      </c>
      <c r="C284" s="1" t="s">
        <v>657</v>
      </c>
      <c r="F284" s="2">
        <v>2.5</v>
      </c>
      <c r="G284" s="2">
        <v>1</v>
      </c>
      <c r="H284" s="2">
        <v>0.13</v>
      </c>
      <c r="I284" s="2">
        <v>0.2</v>
      </c>
      <c r="J284" s="1" t="s">
        <v>2284</v>
      </c>
    </row>
    <row r="285" spans="1:10" x14ac:dyDescent="0.25">
      <c r="A285" t="s">
        <v>10</v>
      </c>
      <c r="B285" t="s">
        <v>11</v>
      </c>
      <c r="C285" s="1" t="s">
        <v>658</v>
      </c>
      <c r="F285" s="2">
        <v>9.75</v>
      </c>
      <c r="G285" s="2">
        <v>3.25</v>
      </c>
      <c r="H285" s="2">
        <v>3.5</v>
      </c>
      <c r="I285" s="2">
        <v>0.95</v>
      </c>
      <c r="J285" s="1" t="s">
        <v>2285</v>
      </c>
    </row>
    <row r="286" spans="1:10" x14ac:dyDescent="0.25">
      <c r="A286" t="s">
        <v>10</v>
      </c>
      <c r="B286" t="s">
        <v>11</v>
      </c>
      <c r="C286" s="1" t="s">
        <v>659</v>
      </c>
      <c r="D286" t="s">
        <v>660</v>
      </c>
      <c r="E286" t="s">
        <v>635</v>
      </c>
      <c r="F286" s="2">
        <v>4.75</v>
      </c>
      <c r="G286" s="2">
        <v>4.75</v>
      </c>
      <c r="H286" s="2">
        <v>0.13</v>
      </c>
      <c r="I286" s="2">
        <v>0.5</v>
      </c>
      <c r="J286" s="1" t="s">
        <v>2286</v>
      </c>
    </row>
    <row r="287" spans="1:10" x14ac:dyDescent="0.25">
      <c r="A287" t="s">
        <v>10</v>
      </c>
      <c r="B287" t="s">
        <v>11</v>
      </c>
      <c r="C287" s="1" t="s">
        <v>661</v>
      </c>
      <c r="D287" t="s">
        <v>662</v>
      </c>
      <c r="E287" t="s">
        <v>663</v>
      </c>
      <c r="F287" s="2">
        <v>6.5</v>
      </c>
      <c r="G287" s="2">
        <v>4.25</v>
      </c>
      <c r="H287" s="2">
        <v>2.5</v>
      </c>
      <c r="I287" s="2">
        <v>1</v>
      </c>
      <c r="J287" s="1" t="s">
        <v>2287</v>
      </c>
    </row>
    <row r="288" spans="1:10" x14ac:dyDescent="0.25">
      <c r="A288" t="s">
        <v>10</v>
      </c>
      <c r="B288" t="s">
        <v>11</v>
      </c>
      <c r="C288" s="1" t="s">
        <v>664</v>
      </c>
      <c r="D288" t="s">
        <v>665</v>
      </c>
      <c r="E288" t="s">
        <v>666</v>
      </c>
      <c r="F288" s="2">
        <v>11</v>
      </c>
      <c r="G288" s="2">
        <v>5</v>
      </c>
      <c r="H288" s="2">
        <v>5</v>
      </c>
      <c r="I288" s="2">
        <v>1.17</v>
      </c>
      <c r="J288" s="1" t="s">
        <v>2288</v>
      </c>
    </row>
    <row r="289" spans="1:10" x14ac:dyDescent="0.25">
      <c r="A289" t="s">
        <v>10</v>
      </c>
      <c r="B289" t="s">
        <v>11</v>
      </c>
      <c r="C289" s="1" t="s">
        <v>667</v>
      </c>
      <c r="D289" t="s">
        <v>550</v>
      </c>
      <c r="E289" t="s">
        <v>668</v>
      </c>
      <c r="F289" s="2">
        <v>22</v>
      </c>
      <c r="G289" s="2">
        <v>10</v>
      </c>
      <c r="H289" s="2">
        <v>2.5</v>
      </c>
      <c r="I289" s="2">
        <v>2.65</v>
      </c>
      <c r="J289" s="1" t="s">
        <v>2289</v>
      </c>
    </row>
    <row r="290" spans="1:10" x14ac:dyDescent="0.25">
      <c r="A290" t="s">
        <v>10</v>
      </c>
      <c r="B290" t="s">
        <v>11</v>
      </c>
      <c r="C290" s="1" t="s">
        <v>669</v>
      </c>
      <c r="F290" s="2">
        <v>7</v>
      </c>
      <c r="G290" s="2">
        <v>7</v>
      </c>
      <c r="H290" s="2">
        <v>7</v>
      </c>
      <c r="I290" s="2">
        <v>0.23</v>
      </c>
      <c r="J290" s="1" t="s">
        <v>18</v>
      </c>
    </row>
    <row r="291" spans="1:10" x14ac:dyDescent="0.25">
      <c r="A291" t="s">
        <v>10</v>
      </c>
      <c r="B291" t="s">
        <v>11</v>
      </c>
      <c r="C291" s="1" t="s">
        <v>670</v>
      </c>
      <c r="D291" t="s">
        <v>671</v>
      </c>
      <c r="E291" t="s">
        <v>668</v>
      </c>
      <c r="F291" s="2">
        <v>5</v>
      </c>
      <c r="G291" s="2">
        <v>5</v>
      </c>
      <c r="H291" s="2">
        <v>5</v>
      </c>
      <c r="I291" s="2">
        <v>5</v>
      </c>
      <c r="J291" s="1" t="s">
        <v>2290</v>
      </c>
    </row>
    <row r="292" spans="1:10" x14ac:dyDescent="0.25">
      <c r="A292" t="s">
        <v>10</v>
      </c>
      <c r="B292" t="s">
        <v>11</v>
      </c>
      <c r="C292" s="1" t="s">
        <v>672</v>
      </c>
      <c r="D292" t="s">
        <v>478</v>
      </c>
      <c r="E292" t="s">
        <v>673</v>
      </c>
      <c r="F292" s="2">
        <v>18.5</v>
      </c>
      <c r="G292" s="2">
        <v>2</v>
      </c>
      <c r="H292" s="2">
        <v>1.5</v>
      </c>
      <c r="I292" s="2">
        <v>1.2</v>
      </c>
      <c r="J292" s="1" t="s">
        <v>2291</v>
      </c>
    </row>
    <row r="293" spans="1:10" x14ac:dyDescent="0.25">
      <c r="A293" t="s">
        <v>10</v>
      </c>
      <c r="B293" t="s">
        <v>11</v>
      </c>
      <c r="C293" s="1" t="s">
        <v>674</v>
      </c>
      <c r="D293" t="s">
        <v>675</v>
      </c>
      <c r="E293" t="s">
        <v>676</v>
      </c>
      <c r="F293" s="2">
        <v>7.25</v>
      </c>
      <c r="G293" s="2">
        <v>2.75</v>
      </c>
      <c r="H293" s="2">
        <v>1.25</v>
      </c>
      <c r="I293" s="2">
        <v>0.12</v>
      </c>
      <c r="J293" s="1" t="s">
        <v>2292</v>
      </c>
    </row>
    <row r="294" spans="1:10" x14ac:dyDescent="0.25">
      <c r="A294" t="s">
        <v>10</v>
      </c>
      <c r="B294" t="s">
        <v>11</v>
      </c>
      <c r="C294" s="1" t="s">
        <v>677</v>
      </c>
      <c r="D294" t="s">
        <v>678</v>
      </c>
      <c r="E294" t="s">
        <v>679</v>
      </c>
      <c r="F294" s="2">
        <v>2.5</v>
      </c>
      <c r="G294" s="2">
        <v>1</v>
      </c>
      <c r="H294" s="2">
        <v>0.13</v>
      </c>
      <c r="I294" s="2">
        <v>0.2</v>
      </c>
      <c r="J294" s="1" t="s">
        <v>2293</v>
      </c>
    </row>
    <row r="295" spans="1:10" x14ac:dyDescent="0.25">
      <c r="A295" t="s">
        <v>10</v>
      </c>
      <c r="B295" t="s">
        <v>11</v>
      </c>
      <c r="C295" s="1" t="s">
        <v>680</v>
      </c>
      <c r="D295" t="s">
        <v>681</v>
      </c>
      <c r="E295" t="s">
        <v>682</v>
      </c>
      <c r="F295" s="2">
        <v>19</v>
      </c>
      <c r="G295" s="2">
        <v>18</v>
      </c>
      <c r="H295" s="2">
        <v>9</v>
      </c>
      <c r="I295" s="2">
        <v>0.1</v>
      </c>
      <c r="J295" s="1" t="s">
        <v>2294</v>
      </c>
    </row>
    <row r="296" spans="1:10" x14ac:dyDescent="0.25">
      <c r="A296" t="s">
        <v>10</v>
      </c>
      <c r="B296" t="s">
        <v>11</v>
      </c>
      <c r="C296" s="1" t="s">
        <v>683</v>
      </c>
      <c r="D296" t="s">
        <v>684</v>
      </c>
      <c r="E296" t="s">
        <v>685</v>
      </c>
      <c r="F296" s="2">
        <v>9.75</v>
      </c>
      <c r="G296" s="2">
        <v>3.25</v>
      </c>
      <c r="H296" s="2">
        <v>3.25</v>
      </c>
      <c r="I296" s="2">
        <v>1.22</v>
      </c>
      <c r="J296" s="1" t="s">
        <v>2295</v>
      </c>
    </row>
    <row r="297" spans="1:10" x14ac:dyDescent="0.25">
      <c r="A297" t="s">
        <v>10</v>
      </c>
      <c r="B297" t="s">
        <v>11</v>
      </c>
      <c r="C297" s="1" t="s">
        <v>686</v>
      </c>
      <c r="D297" t="s">
        <v>687</v>
      </c>
      <c r="E297" t="s">
        <v>688</v>
      </c>
      <c r="F297" s="2">
        <v>20</v>
      </c>
      <c r="G297" s="2">
        <v>4.25</v>
      </c>
      <c r="H297" s="2">
        <v>4.25</v>
      </c>
      <c r="I297" s="2">
        <v>3</v>
      </c>
      <c r="J297" s="1" t="s">
        <v>2296</v>
      </c>
    </row>
    <row r="298" spans="1:10" x14ac:dyDescent="0.25">
      <c r="A298" t="s">
        <v>10</v>
      </c>
      <c r="B298" t="s">
        <v>11</v>
      </c>
      <c r="C298" s="1" t="s">
        <v>689</v>
      </c>
      <c r="D298" t="s">
        <v>560</v>
      </c>
      <c r="E298" t="s">
        <v>690</v>
      </c>
      <c r="F298" s="2">
        <v>20.5</v>
      </c>
      <c r="G298" s="2">
        <v>13</v>
      </c>
      <c r="H298" s="2">
        <v>2</v>
      </c>
      <c r="I298" s="2">
        <v>3</v>
      </c>
      <c r="J298" s="1" t="s">
        <v>2297</v>
      </c>
    </row>
    <row r="299" spans="1:10" x14ac:dyDescent="0.25">
      <c r="A299" t="s">
        <v>10</v>
      </c>
      <c r="B299" t="s">
        <v>11</v>
      </c>
      <c r="C299" s="1" t="s">
        <v>691</v>
      </c>
      <c r="D299" t="s">
        <v>692</v>
      </c>
      <c r="E299" t="s">
        <v>693</v>
      </c>
      <c r="F299" s="2">
        <v>1.35</v>
      </c>
      <c r="G299" s="2">
        <v>0.91</v>
      </c>
      <c r="H299" s="2">
        <v>0.91</v>
      </c>
      <c r="I299" s="2">
        <v>1</v>
      </c>
      <c r="J299" s="1" t="s">
        <v>2298</v>
      </c>
    </row>
    <row r="300" spans="1:10" x14ac:dyDescent="0.25">
      <c r="A300" t="s">
        <v>10</v>
      </c>
      <c r="B300" t="s">
        <v>11</v>
      </c>
      <c r="C300" s="1" t="s">
        <v>694</v>
      </c>
      <c r="D300" t="s">
        <v>695</v>
      </c>
      <c r="E300" t="s">
        <v>696</v>
      </c>
      <c r="F300" s="2">
        <v>26.25</v>
      </c>
      <c r="G300" s="2">
        <v>20.25</v>
      </c>
      <c r="H300" s="2">
        <v>13.25</v>
      </c>
      <c r="I300" s="2">
        <v>42</v>
      </c>
      <c r="J300" s="1" t="s">
        <v>2299</v>
      </c>
    </row>
    <row r="301" spans="1:10" x14ac:dyDescent="0.25">
      <c r="A301" t="s">
        <v>10</v>
      </c>
      <c r="B301" t="s">
        <v>11</v>
      </c>
      <c r="C301" s="1" t="s">
        <v>697</v>
      </c>
      <c r="D301" t="s">
        <v>698</v>
      </c>
      <c r="E301" t="s">
        <v>696</v>
      </c>
      <c r="F301" s="2">
        <v>26.25</v>
      </c>
      <c r="G301" s="2">
        <v>20.25</v>
      </c>
      <c r="H301" s="2">
        <v>13.25</v>
      </c>
      <c r="I301" s="2">
        <v>42</v>
      </c>
      <c r="J301" s="1" t="s">
        <v>2300</v>
      </c>
    </row>
    <row r="302" spans="1:10" x14ac:dyDescent="0.25">
      <c r="A302" t="s">
        <v>10</v>
      </c>
      <c r="B302" t="s">
        <v>11</v>
      </c>
      <c r="C302" s="1" t="s">
        <v>699</v>
      </c>
      <c r="D302" t="s">
        <v>700</v>
      </c>
      <c r="E302" t="s">
        <v>701</v>
      </c>
      <c r="F302" s="2">
        <v>26</v>
      </c>
      <c r="G302" s="2">
        <v>20.75</v>
      </c>
      <c r="H302" s="2">
        <v>11.13</v>
      </c>
      <c r="I302" s="2">
        <v>29</v>
      </c>
      <c r="J302" s="1" t="s">
        <v>2301</v>
      </c>
    </row>
    <row r="303" spans="1:10" x14ac:dyDescent="0.25">
      <c r="A303" t="s">
        <v>10</v>
      </c>
      <c r="B303" t="s">
        <v>11</v>
      </c>
      <c r="C303" s="1" t="s">
        <v>702</v>
      </c>
      <c r="D303" t="s">
        <v>703</v>
      </c>
      <c r="E303" t="s">
        <v>701</v>
      </c>
      <c r="F303" s="2">
        <v>26</v>
      </c>
      <c r="G303" s="2">
        <v>20.75</v>
      </c>
      <c r="H303" s="2">
        <v>11.13</v>
      </c>
      <c r="I303" s="2">
        <v>29</v>
      </c>
      <c r="J303" s="1" t="s">
        <v>2302</v>
      </c>
    </row>
    <row r="304" spans="1:10" x14ac:dyDescent="0.25">
      <c r="A304" t="s">
        <v>10</v>
      </c>
      <c r="B304" t="s">
        <v>11</v>
      </c>
      <c r="C304" s="1" t="s">
        <v>704</v>
      </c>
      <c r="D304" t="s">
        <v>705</v>
      </c>
      <c r="E304" t="s">
        <v>701</v>
      </c>
      <c r="F304" s="2">
        <v>26</v>
      </c>
      <c r="G304" s="2">
        <v>20.75</v>
      </c>
      <c r="H304" s="2">
        <v>11.13</v>
      </c>
      <c r="I304" s="2">
        <v>29</v>
      </c>
      <c r="J304" s="1" t="s">
        <v>2303</v>
      </c>
    </row>
    <row r="305" spans="1:10" x14ac:dyDescent="0.25">
      <c r="A305" t="s">
        <v>10</v>
      </c>
      <c r="B305" t="s">
        <v>11</v>
      </c>
      <c r="C305" s="1" t="s">
        <v>706</v>
      </c>
      <c r="D305" t="s">
        <v>707</v>
      </c>
      <c r="E305" t="s">
        <v>701</v>
      </c>
      <c r="F305" s="2">
        <v>26</v>
      </c>
      <c r="G305" s="2">
        <v>20.75</v>
      </c>
      <c r="H305" s="2">
        <v>11.13</v>
      </c>
      <c r="I305" s="2">
        <v>29</v>
      </c>
      <c r="J305" s="1" t="s">
        <v>2304</v>
      </c>
    </row>
    <row r="306" spans="1:10" x14ac:dyDescent="0.25">
      <c r="A306" t="s">
        <v>10</v>
      </c>
      <c r="B306" t="s">
        <v>11</v>
      </c>
      <c r="C306" s="1" t="s">
        <v>708</v>
      </c>
      <c r="D306" t="s">
        <v>709</v>
      </c>
      <c r="E306" t="s">
        <v>701</v>
      </c>
      <c r="F306" s="2">
        <v>26</v>
      </c>
      <c r="G306" s="2">
        <v>20.75</v>
      </c>
      <c r="H306" s="2">
        <v>11.13</v>
      </c>
      <c r="I306" s="2">
        <v>29</v>
      </c>
      <c r="J306" s="1" t="s">
        <v>2305</v>
      </c>
    </row>
    <row r="307" spans="1:10" x14ac:dyDescent="0.25">
      <c r="A307" t="s">
        <v>10</v>
      </c>
      <c r="B307" t="s">
        <v>11</v>
      </c>
      <c r="C307" s="1" t="s">
        <v>710</v>
      </c>
      <c r="D307" t="s">
        <v>711</v>
      </c>
      <c r="E307" t="s">
        <v>712</v>
      </c>
      <c r="F307" s="2">
        <v>11.25</v>
      </c>
      <c r="G307" s="2">
        <v>7.5</v>
      </c>
      <c r="H307" s="2">
        <v>2</v>
      </c>
      <c r="I307" s="2">
        <v>0.28000000000000003</v>
      </c>
      <c r="J307" s="1" t="s">
        <v>2306</v>
      </c>
    </row>
    <row r="308" spans="1:10" x14ac:dyDescent="0.25">
      <c r="A308" t="s">
        <v>10</v>
      </c>
      <c r="B308" t="s">
        <v>11</v>
      </c>
      <c r="C308" s="1" t="s">
        <v>713</v>
      </c>
      <c r="D308" t="s">
        <v>714</v>
      </c>
      <c r="E308" t="s">
        <v>715</v>
      </c>
      <c r="F308" s="2">
        <v>11.25</v>
      </c>
      <c r="G308" s="2">
        <v>7.5</v>
      </c>
      <c r="H308" s="2">
        <v>2</v>
      </c>
      <c r="I308" s="2">
        <v>0.3</v>
      </c>
      <c r="J308" s="1" t="s">
        <v>2307</v>
      </c>
    </row>
    <row r="309" spans="1:10" x14ac:dyDescent="0.25">
      <c r="A309" t="s">
        <v>10</v>
      </c>
      <c r="B309" t="s">
        <v>11</v>
      </c>
      <c r="C309" s="1" t="s">
        <v>716</v>
      </c>
      <c r="D309" t="s">
        <v>717</v>
      </c>
      <c r="E309" t="s">
        <v>718</v>
      </c>
      <c r="F309" s="2">
        <v>21</v>
      </c>
      <c r="G309" s="2">
        <v>18</v>
      </c>
      <c r="H309" s="2">
        <v>13</v>
      </c>
      <c r="I309" s="2">
        <v>24</v>
      </c>
      <c r="J309" s="1" t="s">
        <v>2308</v>
      </c>
    </row>
    <row r="310" spans="1:10" x14ac:dyDescent="0.25">
      <c r="A310" t="s">
        <v>10</v>
      </c>
      <c r="B310" t="s">
        <v>11</v>
      </c>
      <c r="C310" s="1" t="s">
        <v>719</v>
      </c>
      <c r="D310" t="s">
        <v>720</v>
      </c>
      <c r="E310" t="s">
        <v>718</v>
      </c>
      <c r="F310" s="2">
        <v>21</v>
      </c>
      <c r="G310" s="2">
        <v>18</v>
      </c>
      <c r="H310" s="2">
        <v>13</v>
      </c>
      <c r="I310" s="2">
        <v>24</v>
      </c>
      <c r="J310" s="1" t="s">
        <v>2309</v>
      </c>
    </row>
    <row r="311" spans="1:10" x14ac:dyDescent="0.25">
      <c r="A311" t="s">
        <v>10</v>
      </c>
      <c r="B311" t="s">
        <v>11</v>
      </c>
      <c r="C311" s="1" t="s">
        <v>721</v>
      </c>
      <c r="F311" s="2">
        <v>7.5</v>
      </c>
      <c r="G311" s="2">
        <v>3.5</v>
      </c>
      <c r="H311" s="2">
        <v>1.5</v>
      </c>
      <c r="I311" s="2">
        <v>0.2</v>
      </c>
      <c r="J311" s="1" t="s">
        <v>2310</v>
      </c>
    </row>
    <row r="312" spans="1:10" x14ac:dyDescent="0.25">
      <c r="A312" t="s">
        <v>10</v>
      </c>
      <c r="B312" t="s">
        <v>11</v>
      </c>
      <c r="C312" s="1" t="s">
        <v>722</v>
      </c>
      <c r="F312" s="2">
        <v>9</v>
      </c>
      <c r="G312" s="2">
        <v>6</v>
      </c>
      <c r="H312" s="2">
        <v>2</v>
      </c>
      <c r="I312" s="2">
        <v>0.4</v>
      </c>
      <c r="J312" s="1" t="s">
        <v>2311</v>
      </c>
    </row>
    <row r="313" spans="1:10" x14ac:dyDescent="0.25">
      <c r="A313" t="s">
        <v>10</v>
      </c>
      <c r="B313" t="s">
        <v>11</v>
      </c>
      <c r="C313" s="1" t="s">
        <v>723</v>
      </c>
      <c r="F313" s="2">
        <v>23</v>
      </c>
      <c r="G313" s="2">
        <v>4.8</v>
      </c>
      <c r="H313" s="2">
        <v>4.8</v>
      </c>
      <c r="I313" s="2">
        <v>11.62</v>
      </c>
      <c r="J313" s="1" t="s">
        <v>2312</v>
      </c>
    </row>
    <row r="314" spans="1:10" x14ac:dyDescent="0.25">
      <c r="A314" t="s">
        <v>10</v>
      </c>
      <c r="B314" t="s">
        <v>11</v>
      </c>
      <c r="C314" s="1" t="s">
        <v>724</v>
      </c>
      <c r="F314" s="2">
        <v>42</v>
      </c>
      <c r="G314" s="2">
        <v>29</v>
      </c>
      <c r="H314" s="2">
        <v>7.5</v>
      </c>
      <c r="I314" s="2">
        <v>12.5</v>
      </c>
      <c r="J314" s="1" t="s">
        <v>2313</v>
      </c>
    </row>
    <row r="315" spans="1:10" x14ac:dyDescent="0.25">
      <c r="A315" t="s">
        <v>10</v>
      </c>
      <c r="B315" t="s">
        <v>11</v>
      </c>
      <c r="C315" s="1" t="s">
        <v>725</v>
      </c>
      <c r="F315" s="2">
        <v>42</v>
      </c>
      <c r="G315" s="2">
        <v>29</v>
      </c>
      <c r="H315" s="2">
        <v>8</v>
      </c>
      <c r="I315" s="2">
        <v>12.5</v>
      </c>
      <c r="J315" s="1" t="s">
        <v>2314</v>
      </c>
    </row>
    <row r="316" spans="1:10" x14ac:dyDescent="0.25">
      <c r="A316" t="s">
        <v>10</v>
      </c>
      <c r="B316" t="s">
        <v>11</v>
      </c>
      <c r="C316" s="1" t="s">
        <v>726</v>
      </c>
      <c r="F316" s="2">
        <v>42</v>
      </c>
      <c r="G316" s="2">
        <v>29</v>
      </c>
      <c r="H316" s="2">
        <v>7.5</v>
      </c>
      <c r="I316" s="2">
        <v>12.5</v>
      </c>
      <c r="J316" s="1" t="s">
        <v>2315</v>
      </c>
    </row>
    <row r="317" spans="1:10" x14ac:dyDescent="0.25">
      <c r="A317" t="s">
        <v>10</v>
      </c>
      <c r="B317" t="s">
        <v>11</v>
      </c>
      <c r="C317" s="1" t="s">
        <v>727</v>
      </c>
      <c r="F317" s="2">
        <v>42</v>
      </c>
      <c r="G317" s="2">
        <v>29</v>
      </c>
      <c r="H317" s="2">
        <v>7.5</v>
      </c>
      <c r="I317" s="2">
        <v>12.5</v>
      </c>
      <c r="J317" s="1" t="s">
        <v>2316</v>
      </c>
    </row>
    <row r="318" spans="1:10" x14ac:dyDescent="0.25">
      <c r="A318" t="s">
        <v>10</v>
      </c>
      <c r="B318" t="s">
        <v>11</v>
      </c>
      <c r="C318" s="1" t="s">
        <v>728</v>
      </c>
      <c r="F318" s="2">
        <v>42</v>
      </c>
      <c r="G318" s="2">
        <v>29</v>
      </c>
      <c r="H318" s="2">
        <v>7.5</v>
      </c>
      <c r="I318" s="2">
        <v>12.5</v>
      </c>
      <c r="J318" s="1" t="s">
        <v>2317</v>
      </c>
    </row>
    <row r="319" spans="1:10" x14ac:dyDescent="0.25">
      <c r="A319" t="s">
        <v>10</v>
      </c>
      <c r="B319" t="s">
        <v>11</v>
      </c>
      <c r="C319" s="1" t="s">
        <v>729</v>
      </c>
      <c r="F319" s="2">
        <v>42</v>
      </c>
      <c r="G319" s="2">
        <v>29</v>
      </c>
      <c r="H319" s="2">
        <v>7.5</v>
      </c>
      <c r="I319" s="2">
        <v>5</v>
      </c>
      <c r="J319" s="1" t="s">
        <v>2318</v>
      </c>
    </row>
    <row r="320" spans="1:10" x14ac:dyDescent="0.25">
      <c r="A320" t="s">
        <v>10</v>
      </c>
      <c r="B320" t="s">
        <v>11</v>
      </c>
      <c r="C320" s="1" t="s">
        <v>730</v>
      </c>
      <c r="F320" s="2">
        <v>42</v>
      </c>
      <c r="G320" s="2">
        <v>29</v>
      </c>
      <c r="H320" s="2">
        <v>7.5</v>
      </c>
      <c r="I320" s="2">
        <v>5</v>
      </c>
      <c r="J320" s="1" t="s">
        <v>2319</v>
      </c>
    </row>
    <row r="321" spans="1:10" x14ac:dyDescent="0.25">
      <c r="A321" t="s">
        <v>10</v>
      </c>
      <c r="B321" t="s">
        <v>11</v>
      </c>
      <c r="C321" s="1" t="s">
        <v>731</v>
      </c>
      <c r="F321" s="2">
        <v>10.8</v>
      </c>
      <c r="G321" s="2">
        <v>6.8</v>
      </c>
      <c r="H321" s="2">
        <v>2.4</v>
      </c>
      <c r="I321" s="2">
        <v>1</v>
      </c>
      <c r="J321" s="1" t="s">
        <v>2320</v>
      </c>
    </row>
    <row r="322" spans="1:10" x14ac:dyDescent="0.25">
      <c r="A322" t="s">
        <v>10</v>
      </c>
      <c r="B322" t="s">
        <v>11</v>
      </c>
      <c r="C322" s="1" t="s">
        <v>732</v>
      </c>
      <c r="F322" s="2">
        <v>6</v>
      </c>
      <c r="G322" s="2">
        <v>5</v>
      </c>
      <c r="H322" s="2">
        <v>3</v>
      </c>
      <c r="I322" s="2">
        <v>1.22</v>
      </c>
      <c r="J322" s="1" t="s">
        <v>2321</v>
      </c>
    </row>
    <row r="323" spans="1:10" x14ac:dyDescent="0.25">
      <c r="A323" t="s">
        <v>10</v>
      </c>
      <c r="B323" t="s">
        <v>11</v>
      </c>
      <c r="C323" s="1" t="s">
        <v>733</v>
      </c>
      <c r="F323" s="2">
        <v>8</v>
      </c>
      <c r="G323" s="2">
        <v>7</v>
      </c>
      <c r="H323" s="2">
        <v>2</v>
      </c>
      <c r="I323" s="2">
        <v>0.56999999999999995</v>
      </c>
      <c r="J323" s="1" t="s">
        <v>2322</v>
      </c>
    </row>
    <row r="324" spans="1:10" x14ac:dyDescent="0.25">
      <c r="A324" t="s">
        <v>10</v>
      </c>
      <c r="B324" t="s">
        <v>11</v>
      </c>
      <c r="C324" s="1" t="s">
        <v>734</v>
      </c>
      <c r="F324" s="2">
        <v>7</v>
      </c>
      <c r="G324" s="2">
        <v>7</v>
      </c>
      <c r="H324" s="2">
        <v>7</v>
      </c>
      <c r="I324" s="2">
        <v>0.5</v>
      </c>
      <c r="J324" s="1" t="s">
        <v>2323</v>
      </c>
    </row>
    <row r="325" spans="1:10" x14ac:dyDescent="0.25">
      <c r="A325" t="s">
        <v>10</v>
      </c>
      <c r="B325" t="s">
        <v>11</v>
      </c>
      <c r="C325" s="1" t="s">
        <v>735</v>
      </c>
      <c r="F325" s="2">
        <v>12</v>
      </c>
      <c r="G325" s="2">
        <v>10.5</v>
      </c>
      <c r="H325" s="2">
        <v>8.5</v>
      </c>
      <c r="I325" s="2">
        <v>13.8</v>
      </c>
      <c r="J325" s="1" t="s">
        <v>2324</v>
      </c>
    </row>
    <row r="326" spans="1:10" x14ac:dyDescent="0.25">
      <c r="A326" t="s">
        <v>10</v>
      </c>
      <c r="B326" t="s">
        <v>11</v>
      </c>
      <c r="C326" s="1" t="s">
        <v>736</v>
      </c>
      <c r="F326" s="2">
        <v>37.5</v>
      </c>
      <c r="G326" s="2">
        <v>31</v>
      </c>
      <c r="H326" s="2">
        <v>13.5</v>
      </c>
      <c r="I326" s="2">
        <v>7.5</v>
      </c>
      <c r="J326" s="1" t="s">
        <v>2325</v>
      </c>
    </row>
    <row r="327" spans="1:10" x14ac:dyDescent="0.25">
      <c r="A327" t="s">
        <v>10</v>
      </c>
      <c r="B327" t="s">
        <v>11</v>
      </c>
      <c r="C327" s="1" t="s">
        <v>737</v>
      </c>
      <c r="F327" s="2">
        <v>37.5</v>
      </c>
      <c r="G327" s="2">
        <v>31</v>
      </c>
      <c r="H327" s="2">
        <v>13.5</v>
      </c>
      <c r="I327" s="2">
        <v>7.5</v>
      </c>
      <c r="J327" s="1" t="s">
        <v>2326</v>
      </c>
    </row>
    <row r="328" spans="1:10" x14ac:dyDescent="0.25">
      <c r="A328" t="s">
        <v>10</v>
      </c>
      <c r="B328" t="s">
        <v>11</v>
      </c>
      <c r="C328" s="1" t="s">
        <v>738</v>
      </c>
      <c r="F328" s="2">
        <v>37.5</v>
      </c>
      <c r="G328" s="2">
        <v>31</v>
      </c>
      <c r="H328" s="2">
        <v>13.5</v>
      </c>
      <c r="I328" s="2">
        <v>7.5</v>
      </c>
      <c r="J328" s="1" t="s">
        <v>2327</v>
      </c>
    </row>
    <row r="329" spans="1:10" x14ac:dyDescent="0.25">
      <c r="A329" t="s">
        <v>10</v>
      </c>
      <c r="B329" t="s">
        <v>11</v>
      </c>
      <c r="C329" s="1" t="s">
        <v>739</v>
      </c>
      <c r="F329" s="2">
        <v>38</v>
      </c>
      <c r="G329" s="2">
        <v>31</v>
      </c>
      <c r="H329" s="2">
        <v>14</v>
      </c>
      <c r="I329" s="2">
        <v>12.5</v>
      </c>
      <c r="J329" s="1" t="s">
        <v>2328</v>
      </c>
    </row>
    <row r="330" spans="1:10" x14ac:dyDescent="0.25">
      <c r="A330" t="s">
        <v>10</v>
      </c>
      <c r="B330" t="s">
        <v>11</v>
      </c>
      <c r="C330" s="1" t="s">
        <v>740</v>
      </c>
      <c r="F330" s="2">
        <v>74</v>
      </c>
      <c r="G330" s="2">
        <v>4.5</v>
      </c>
      <c r="H330" s="2">
        <v>3.5</v>
      </c>
      <c r="I330" s="2">
        <v>2.08</v>
      </c>
      <c r="J330" s="1" t="s">
        <v>2329</v>
      </c>
    </row>
    <row r="331" spans="1:10" x14ac:dyDescent="0.25">
      <c r="A331" t="s">
        <v>10</v>
      </c>
      <c r="B331" t="s">
        <v>11</v>
      </c>
      <c r="C331" s="1" t="s">
        <v>741</v>
      </c>
      <c r="F331" s="2">
        <v>74</v>
      </c>
      <c r="G331" s="2">
        <v>4.5</v>
      </c>
      <c r="H331" s="2">
        <v>3.5</v>
      </c>
      <c r="I331" s="2">
        <v>2.08</v>
      </c>
      <c r="J331" s="1" t="s">
        <v>2330</v>
      </c>
    </row>
    <row r="332" spans="1:10" x14ac:dyDescent="0.25">
      <c r="A332" t="s">
        <v>10</v>
      </c>
      <c r="B332" t="s">
        <v>11</v>
      </c>
      <c r="C332" s="1" t="s">
        <v>742</v>
      </c>
      <c r="F332" s="2">
        <v>15</v>
      </c>
      <c r="G332" s="2">
        <v>8</v>
      </c>
      <c r="H332" s="2">
        <v>6</v>
      </c>
      <c r="I332" s="2">
        <v>1.31</v>
      </c>
      <c r="J332" s="1" t="s">
        <v>2331</v>
      </c>
    </row>
    <row r="333" spans="1:10" x14ac:dyDescent="0.25">
      <c r="A333" t="s">
        <v>10</v>
      </c>
      <c r="B333" t="s">
        <v>11</v>
      </c>
      <c r="C333" s="1" t="s">
        <v>743</v>
      </c>
      <c r="F333" s="2">
        <v>15</v>
      </c>
      <c r="G333" s="2">
        <v>8</v>
      </c>
      <c r="H333" s="2">
        <v>8</v>
      </c>
      <c r="I333" s="2">
        <v>3.85</v>
      </c>
      <c r="J333" s="1" t="s">
        <v>2332</v>
      </c>
    </row>
    <row r="334" spans="1:10" x14ac:dyDescent="0.25">
      <c r="A334" t="s">
        <v>10</v>
      </c>
      <c r="B334" t="s">
        <v>11</v>
      </c>
      <c r="C334" s="1" t="s">
        <v>744</v>
      </c>
      <c r="F334" s="2">
        <v>12.5</v>
      </c>
      <c r="G334" s="2">
        <v>11</v>
      </c>
      <c r="H334" s="2">
        <v>9</v>
      </c>
      <c r="I334" s="2">
        <v>2.25</v>
      </c>
      <c r="J334" s="1" t="s">
        <v>2333</v>
      </c>
    </row>
    <row r="335" spans="1:10" x14ac:dyDescent="0.25">
      <c r="A335" t="s">
        <v>10</v>
      </c>
      <c r="B335" t="s">
        <v>11</v>
      </c>
      <c r="C335" s="1" t="s">
        <v>745</v>
      </c>
      <c r="F335" s="2">
        <v>74</v>
      </c>
      <c r="G335" s="2">
        <v>4.5</v>
      </c>
      <c r="H335" s="2">
        <v>3.5</v>
      </c>
      <c r="I335" s="2">
        <v>5</v>
      </c>
      <c r="J335" s="1" t="s">
        <v>2334</v>
      </c>
    </row>
    <row r="336" spans="1:10" x14ac:dyDescent="0.25">
      <c r="A336" t="s">
        <v>10</v>
      </c>
      <c r="B336" t="s">
        <v>11</v>
      </c>
      <c r="C336" s="1" t="s">
        <v>746</v>
      </c>
      <c r="F336" s="2">
        <v>23</v>
      </c>
      <c r="G336" s="2">
        <v>4.8</v>
      </c>
      <c r="H336" s="2">
        <v>4.8</v>
      </c>
      <c r="I336" s="2">
        <v>9</v>
      </c>
      <c r="J336" s="1" t="s">
        <v>2335</v>
      </c>
    </row>
    <row r="337" spans="1:10" x14ac:dyDescent="0.25">
      <c r="A337" t="s">
        <v>10</v>
      </c>
      <c r="B337" t="s">
        <v>11</v>
      </c>
      <c r="C337" s="1" t="s">
        <v>747</v>
      </c>
      <c r="F337" s="2">
        <v>12.5</v>
      </c>
      <c r="G337" s="2">
        <v>10.5</v>
      </c>
      <c r="H337" s="2">
        <v>9</v>
      </c>
      <c r="I337" s="2">
        <v>14.2</v>
      </c>
      <c r="J337" s="1" t="s">
        <v>2336</v>
      </c>
    </row>
    <row r="338" spans="1:10" x14ac:dyDescent="0.25">
      <c r="A338" t="s">
        <v>10</v>
      </c>
      <c r="B338" t="s">
        <v>11</v>
      </c>
      <c r="C338" s="1" t="s">
        <v>748</v>
      </c>
      <c r="F338" s="2">
        <v>5</v>
      </c>
      <c r="G338" s="2">
        <v>3</v>
      </c>
      <c r="H338" s="2">
        <v>2</v>
      </c>
      <c r="I338" s="2">
        <v>2</v>
      </c>
      <c r="J338" s="1" t="s">
        <v>2337</v>
      </c>
    </row>
    <row r="339" spans="1:10" x14ac:dyDescent="0.25">
      <c r="A339" t="s">
        <v>10</v>
      </c>
      <c r="B339" t="s">
        <v>11</v>
      </c>
      <c r="C339" s="1" t="s">
        <v>749</v>
      </c>
      <c r="F339" s="2">
        <v>33.659999999999997</v>
      </c>
      <c r="G339" s="2">
        <v>4.12</v>
      </c>
      <c r="H339" s="2">
        <v>2</v>
      </c>
      <c r="I339" s="2">
        <v>2</v>
      </c>
      <c r="J339" s="1" t="s">
        <v>2338</v>
      </c>
    </row>
    <row r="340" spans="1:10" x14ac:dyDescent="0.25">
      <c r="A340" t="s">
        <v>10</v>
      </c>
      <c r="B340" t="s">
        <v>11</v>
      </c>
      <c r="C340" s="1" t="s">
        <v>750</v>
      </c>
      <c r="F340" s="2">
        <v>33.659999999999997</v>
      </c>
      <c r="G340" s="2">
        <v>4.12</v>
      </c>
      <c r="H340" s="2">
        <v>2</v>
      </c>
      <c r="I340" s="2">
        <v>2</v>
      </c>
      <c r="J340" s="1" t="s">
        <v>2339</v>
      </c>
    </row>
    <row r="341" spans="1:10" x14ac:dyDescent="0.25">
      <c r="A341" t="s">
        <v>10</v>
      </c>
      <c r="B341" t="s">
        <v>11</v>
      </c>
      <c r="C341" s="1" t="s">
        <v>751</v>
      </c>
      <c r="F341" s="2">
        <v>37.5</v>
      </c>
      <c r="G341" s="2">
        <v>31</v>
      </c>
      <c r="H341" s="2">
        <v>13.5</v>
      </c>
      <c r="I341" s="2">
        <v>9</v>
      </c>
      <c r="J341" s="1" t="s">
        <v>2340</v>
      </c>
    </row>
    <row r="342" spans="1:10" x14ac:dyDescent="0.25">
      <c r="A342" t="s">
        <v>10</v>
      </c>
      <c r="B342" t="s">
        <v>11</v>
      </c>
      <c r="C342" s="1" t="s">
        <v>752</v>
      </c>
      <c r="F342" s="2">
        <v>9</v>
      </c>
      <c r="G342" s="2">
        <v>5</v>
      </c>
      <c r="H342" s="2">
        <v>3</v>
      </c>
      <c r="I342" s="2">
        <v>3</v>
      </c>
      <c r="J342" s="1" t="s">
        <v>2341</v>
      </c>
    </row>
    <row r="343" spans="1:10" x14ac:dyDescent="0.25">
      <c r="A343" t="s">
        <v>10</v>
      </c>
      <c r="B343" t="s">
        <v>11</v>
      </c>
      <c r="C343" s="1" t="s">
        <v>753</v>
      </c>
      <c r="F343" s="2">
        <v>9</v>
      </c>
      <c r="G343" s="2">
        <v>7</v>
      </c>
      <c r="H343" s="2">
        <v>3</v>
      </c>
      <c r="I343" s="2">
        <v>2</v>
      </c>
      <c r="J343" s="1" t="s">
        <v>2342</v>
      </c>
    </row>
    <row r="344" spans="1:10" x14ac:dyDescent="0.25">
      <c r="A344" t="s">
        <v>10</v>
      </c>
      <c r="B344" t="s">
        <v>11</v>
      </c>
      <c r="C344" s="1" t="s">
        <v>754</v>
      </c>
      <c r="F344" s="2">
        <v>28</v>
      </c>
      <c r="G344" s="2">
        <v>18</v>
      </c>
      <c r="H344" s="2">
        <v>2.5</v>
      </c>
      <c r="I344" s="2">
        <v>1.1000000000000001</v>
      </c>
      <c r="J344" s="1" t="s">
        <v>2343</v>
      </c>
    </row>
    <row r="345" spans="1:10" x14ac:dyDescent="0.25">
      <c r="A345" t="s">
        <v>10</v>
      </c>
      <c r="B345" t="s">
        <v>11</v>
      </c>
      <c r="C345" s="1" t="s">
        <v>755</v>
      </c>
      <c r="F345" s="2">
        <v>8</v>
      </c>
      <c r="G345" s="2">
        <v>7.25</v>
      </c>
      <c r="H345" s="2">
        <v>0.75</v>
      </c>
      <c r="I345" s="2">
        <v>0.25</v>
      </c>
      <c r="J345" s="1" t="s">
        <v>2344</v>
      </c>
    </row>
    <row r="346" spans="1:10" x14ac:dyDescent="0.25">
      <c r="A346" t="s">
        <v>10</v>
      </c>
      <c r="B346" t="s">
        <v>11</v>
      </c>
      <c r="C346" s="1" t="s">
        <v>756</v>
      </c>
      <c r="F346" s="2">
        <v>9</v>
      </c>
      <c r="G346" s="2">
        <v>6.25</v>
      </c>
      <c r="H346" s="2">
        <v>2.75</v>
      </c>
      <c r="I346" s="2">
        <v>0.47</v>
      </c>
      <c r="J346" s="1" t="s">
        <v>2345</v>
      </c>
    </row>
    <row r="347" spans="1:10" x14ac:dyDescent="0.25">
      <c r="A347" t="s">
        <v>10</v>
      </c>
      <c r="B347" t="s">
        <v>11</v>
      </c>
      <c r="C347" s="1" t="s">
        <v>757</v>
      </c>
      <c r="F347" s="2">
        <v>8.75</v>
      </c>
      <c r="G347" s="2">
        <v>6.38</v>
      </c>
      <c r="H347" s="2">
        <v>2.63</v>
      </c>
      <c r="I347" s="2">
        <v>0.26</v>
      </c>
      <c r="J347" s="1" t="s">
        <v>2346</v>
      </c>
    </row>
    <row r="348" spans="1:10" x14ac:dyDescent="0.25">
      <c r="A348" t="s">
        <v>10</v>
      </c>
      <c r="B348" t="s">
        <v>11</v>
      </c>
      <c r="C348" s="1" t="s">
        <v>758</v>
      </c>
      <c r="F348" s="2">
        <v>8.75</v>
      </c>
      <c r="G348" s="2">
        <v>6.25</v>
      </c>
      <c r="H348" s="2">
        <v>2.25</v>
      </c>
      <c r="I348" s="2">
        <v>0.25</v>
      </c>
      <c r="J348" s="1" t="s">
        <v>18</v>
      </c>
    </row>
    <row r="349" spans="1:10" x14ac:dyDescent="0.25">
      <c r="A349" t="s">
        <v>10</v>
      </c>
      <c r="B349" t="s">
        <v>11</v>
      </c>
      <c r="C349" s="1" t="s">
        <v>759</v>
      </c>
      <c r="F349" s="2">
        <v>74</v>
      </c>
      <c r="G349" s="2">
        <v>4.5</v>
      </c>
      <c r="H349" s="2">
        <v>3.5</v>
      </c>
      <c r="I349" s="2">
        <v>3.94</v>
      </c>
      <c r="J349" s="1" t="s">
        <v>2347</v>
      </c>
    </row>
    <row r="350" spans="1:10" x14ac:dyDescent="0.25">
      <c r="A350" t="s">
        <v>10</v>
      </c>
      <c r="B350" t="s">
        <v>11</v>
      </c>
      <c r="C350" s="1" t="s">
        <v>760</v>
      </c>
      <c r="F350" s="2">
        <v>74</v>
      </c>
      <c r="G350" s="2">
        <v>4.5</v>
      </c>
      <c r="H350" s="2">
        <v>3.5</v>
      </c>
      <c r="I350" s="2">
        <v>3.5</v>
      </c>
      <c r="J350" s="1" t="s">
        <v>2348</v>
      </c>
    </row>
    <row r="351" spans="1:10" x14ac:dyDescent="0.25">
      <c r="A351" t="s">
        <v>10</v>
      </c>
      <c r="B351" t="s">
        <v>11</v>
      </c>
      <c r="C351" s="1" t="s">
        <v>761</v>
      </c>
      <c r="F351" s="2">
        <v>5</v>
      </c>
      <c r="G351" s="2">
        <v>3</v>
      </c>
      <c r="H351" s="2">
        <v>2</v>
      </c>
      <c r="I351" s="2">
        <v>0.56000000000000005</v>
      </c>
      <c r="J351" s="1" t="s">
        <v>2349</v>
      </c>
    </row>
    <row r="352" spans="1:10" x14ac:dyDescent="0.25">
      <c r="A352" t="s">
        <v>10</v>
      </c>
      <c r="B352" t="s">
        <v>11</v>
      </c>
      <c r="C352" s="1" t="s">
        <v>762</v>
      </c>
      <c r="F352" s="2">
        <v>8.75</v>
      </c>
      <c r="G352" s="2">
        <v>6.5</v>
      </c>
      <c r="H352" s="2">
        <v>2.5</v>
      </c>
      <c r="I352" s="2">
        <v>2</v>
      </c>
      <c r="J352" s="1" t="s">
        <v>18</v>
      </c>
    </row>
    <row r="353" spans="1:10" x14ac:dyDescent="0.25">
      <c r="A353" t="s">
        <v>10</v>
      </c>
      <c r="B353" t="s">
        <v>11</v>
      </c>
      <c r="C353" s="1" t="s">
        <v>763</v>
      </c>
      <c r="F353" s="2">
        <v>11</v>
      </c>
      <c r="G353" s="2">
        <v>6</v>
      </c>
      <c r="H353" s="2">
        <v>2</v>
      </c>
      <c r="I353" s="2">
        <v>0.32</v>
      </c>
      <c r="J353" s="1" t="s">
        <v>18</v>
      </c>
    </row>
    <row r="354" spans="1:10" x14ac:dyDescent="0.25">
      <c r="A354" t="s">
        <v>10</v>
      </c>
      <c r="B354" t="s">
        <v>11</v>
      </c>
      <c r="C354" s="1" t="s">
        <v>764</v>
      </c>
      <c r="F354" s="2">
        <v>27</v>
      </c>
      <c r="G354" s="2">
        <v>12</v>
      </c>
      <c r="H354" s="2">
        <v>7</v>
      </c>
      <c r="I354" s="2">
        <v>3</v>
      </c>
      <c r="J354" s="1" t="s">
        <v>2350</v>
      </c>
    </row>
    <row r="355" spans="1:10" x14ac:dyDescent="0.25">
      <c r="A355" t="s">
        <v>10</v>
      </c>
      <c r="B355" t="s">
        <v>11</v>
      </c>
      <c r="C355" s="1" t="s">
        <v>765</v>
      </c>
      <c r="F355" s="2">
        <v>27</v>
      </c>
      <c r="G355" s="2">
        <v>12</v>
      </c>
      <c r="H355" s="2">
        <v>7</v>
      </c>
      <c r="I355" s="2">
        <v>3</v>
      </c>
      <c r="J355" s="1" t="s">
        <v>2351</v>
      </c>
    </row>
    <row r="356" spans="1:10" x14ac:dyDescent="0.25">
      <c r="A356" t="s">
        <v>10</v>
      </c>
      <c r="B356" t="s">
        <v>11</v>
      </c>
      <c r="C356" s="1" t="s">
        <v>766</v>
      </c>
      <c r="F356" s="2">
        <v>5</v>
      </c>
      <c r="G356" s="2">
        <v>3</v>
      </c>
      <c r="H356" s="2">
        <v>3</v>
      </c>
      <c r="I356" s="2">
        <v>0.8</v>
      </c>
      <c r="J356" s="1" t="s">
        <v>2352</v>
      </c>
    </row>
    <row r="357" spans="1:10" x14ac:dyDescent="0.25">
      <c r="A357" t="s">
        <v>10</v>
      </c>
      <c r="B357" t="s">
        <v>11</v>
      </c>
      <c r="C357" s="1" t="s">
        <v>767</v>
      </c>
      <c r="F357" s="2">
        <v>9</v>
      </c>
      <c r="G357" s="2">
        <v>6.25</v>
      </c>
      <c r="H357" s="2">
        <v>2.75</v>
      </c>
      <c r="I357" s="2">
        <v>0.6</v>
      </c>
      <c r="J357" s="1" t="s">
        <v>2353</v>
      </c>
    </row>
    <row r="358" spans="1:10" x14ac:dyDescent="0.25">
      <c r="A358" t="s">
        <v>10</v>
      </c>
      <c r="B358" t="s">
        <v>11</v>
      </c>
      <c r="C358" s="1" t="s">
        <v>768</v>
      </c>
      <c r="F358" s="2">
        <v>9</v>
      </c>
      <c r="G358" s="2">
        <v>6.25</v>
      </c>
      <c r="H358" s="2">
        <v>2.75</v>
      </c>
      <c r="I358" s="2">
        <v>0.97</v>
      </c>
      <c r="J358" s="1" t="s">
        <v>2354</v>
      </c>
    </row>
    <row r="359" spans="1:10" x14ac:dyDescent="0.25">
      <c r="A359" t="s">
        <v>10</v>
      </c>
      <c r="B359" t="s">
        <v>11</v>
      </c>
      <c r="C359" s="1" t="s">
        <v>769</v>
      </c>
      <c r="F359" s="2">
        <v>8</v>
      </c>
      <c r="G359" s="2">
        <v>8</v>
      </c>
      <c r="H359" s="2">
        <v>3</v>
      </c>
      <c r="I359" s="2">
        <v>1</v>
      </c>
      <c r="J359" s="1" t="s">
        <v>18</v>
      </c>
    </row>
    <row r="360" spans="1:10" x14ac:dyDescent="0.25">
      <c r="A360" t="s">
        <v>10</v>
      </c>
      <c r="B360" t="s">
        <v>11</v>
      </c>
      <c r="C360" s="1" t="s">
        <v>770</v>
      </c>
      <c r="F360" s="2">
        <v>8</v>
      </c>
      <c r="G360" s="2">
        <v>4</v>
      </c>
      <c r="H360" s="2">
        <v>0.77</v>
      </c>
      <c r="I360" s="2">
        <v>1</v>
      </c>
      <c r="J360" s="1" t="s">
        <v>2355</v>
      </c>
    </row>
    <row r="361" spans="1:10" x14ac:dyDescent="0.25">
      <c r="A361" t="s">
        <v>10</v>
      </c>
      <c r="B361" t="s">
        <v>11</v>
      </c>
      <c r="C361" s="1" t="s">
        <v>771</v>
      </c>
      <c r="F361" s="2">
        <v>3</v>
      </c>
      <c r="G361" s="2">
        <v>3</v>
      </c>
      <c r="H361" s="2">
        <v>2</v>
      </c>
      <c r="I361" s="2">
        <v>0.5</v>
      </c>
      <c r="J361" s="1" t="s">
        <v>2356</v>
      </c>
    </row>
    <row r="362" spans="1:10" x14ac:dyDescent="0.25">
      <c r="A362" t="s">
        <v>10</v>
      </c>
      <c r="B362" t="s">
        <v>11</v>
      </c>
      <c r="C362" s="1" t="s">
        <v>772</v>
      </c>
      <c r="F362" s="2">
        <v>3</v>
      </c>
      <c r="G362" s="2">
        <v>2</v>
      </c>
      <c r="H362" s="2">
        <v>1.5</v>
      </c>
      <c r="I362" s="2">
        <v>0.15</v>
      </c>
      <c r="J362" s="1" t="s">
        <v>2357</v>
      </c>
    </row>
    <row r="363" spans="1:10" x14ac:dyDescent="0.25">
      <c r="A363" t="s">
        <v>10</v>
      </c>
      <c r="B363" t="s">
        <v>11</v>
      </c>
      <c r="C363" s="1" t="s">
        <v>773</v>
      </c>
      <c r="F363" s="2">
        <v>8</v>
      </c>
      <c r="G363" s="2">
        <v>6</v>
      </c>
      <c r="H363" s="2">
        <v>4</v>
      </c>
      <c r="I363" s="2">
        <v>0.15</v>
      </c>
      <c r="J363" s="1" t="s">
        <v>18</v>
      </c>
    </row>
    <row r="364" spans="1:10" x14ac:dyDescent="0.25">
      <c r="A364" t="s">
        <v>10</v>
      </c>
      <c r="B364" t="s">
        <v>11</v>
      </c>
      <c r="C364" s="1" t="s">
        <v>774</v>
      </c>
      <c r="F364" s="2">
        <v>5.75</v>
      </c>
      <c r="G364" s="2">
        <v>5.5</v>
      </c>
      <c r="H364" s="2">
        <v>0.25</v>
      </c>
      <c r="I364" s="2">
        <v>2.75</v>
      </c>
      <c r="J364" s="1" t="s">
        <v>18</v>
      </c>
    </row>
    <row r="365" spans="1:10" x14ac:dyDescent="0.25">
      <c r="A365" t="s">
        <v>10</v>
      </c>
      <c r="B365" t="s">
        <v>11</v>
      </c>
      <c r="C365" s="1" t="s">
        <v>775</v>
      </c>
      <c r="F365" s="2">
        <v>7</v>
      </c>
      <c r="G365" s="2">
        <v>4</v>
      </c>
      <c r="H365" s="2">
        <v>1</v>
      </c>
      <c r="I365" s="2">
        <v>0.15</v>
      </c>
      <c r="J365" s="1" t="s">
        <v>18</v>
      </c>
    </row>
    <row r="366" spans="1:10" x14ac:dyDescent="0.25">
      <c r="A366" t="s">
        <v>10</v>
      </c>
      <c r="B366" t="s">
        <v>11</v>
      </c>
      <c r="C366" s="1" t="s">
        <v>776</v>
      </c>
      <c r="F366" s="2">
        <v>49.75</v>
      </c>
      <c r="G366" s="2">
        <v>3.5</v>
      </c>
      <c r="H366" s="2">
        <v>3.5</v>
      </c>
      <c r="I366" s="2">
        <v>2.5</v>
      </c>
      <c r="J366" s="1" t="s">
        <v>18</v>
      </c>
    </row>
    <row r="367" spans="1:10" x14ac:dyDescent="0.25">
      <c r="A367" t="s">
        <v>10</v>
      </c>
      <c r="B367" t="s">
        <v>11</v>
      </c>
      <c r="C367" s="1" t="s">
        <v>777</v>
      </c>
      <c r="F367" s="2">
        <v>6</v>
      </c>
      <c r="G367" s="2">
        <v>2</v>
      </c>
      <c r="H367" s="2">
        <v>2</v>
      </c>
      <c r="I367" s="2">
        <v>0.3</v>
      </c>
      <c r="J367" s="1" t="s">
        <v>2358</v>
      </c>
    </row>
    <row r="368" spans="1:10" x14ac:dyDescent="0.25">
      <c r="A368" t="s">
        <v>10</v>
      </c>
      <c r="B368" t="s">
        <v>11</v>
      </c>
      <c r="C368" s="1" t="s">
        <v>778</v>
      </c>
      <c r="F368" s="2">
        <v>9</v>
      </c>
      <c r="G368" s="2">
        <v>6</v>
      </c>
      <c r="H368" s="2">
        <v>3</v>
      </c>
      <c r="I368" s="2">
        <v>0.41</v>
      </c>
      <c r="J368" s="1" t="s">
        <v>2359</v>
      </c>
    </row>
    <row r="369" spans="1:10" x14ac:dyDescent="0.25">
      <c r="A369" t="s">
        <v>10</v>
      </c>
      <c r="B369" t="s">
        <v>11</v>
      </c>
      <c r="C369" s="1" t="s">
        <v>779</v>
      </c>
      <c r="F369" s="2">
        <v>74</v>
      </c>
      <c r="G369" s="2">
        <v>4.5</v>
      </c>
      <c r="H369" s="2">
        <v>3.5</v>
      </c>
      <c r="I369" s="2">
        <v>5</v>
      </c>
      <c r="J369" s="1" t="s">
        <v>2360</v>
      </c>
    </row>
    <row r="370" spans="1:10" x14ac:dyDescent="0.25">
      <c r="A370" t="s">
        <v>10</v>
      </c>
      <c r="B370" t="s">
        <v>11</v>
      </c>
      <c r="C370" s="1" t="s">
        <v>780</v>
      </c>
      <c r="F370" s="2">
        <v>9</v>
      </c>
      <c r="G370" s="2">
        <v>6.25</v>
      </c>
      <c r="H370" s="2">
        <v>2.75</v>
      </c>
      <c r="I370" s="2">
        <v>0.5</v>
      </c>
      <c r="J370" s="1" t="s">
        <v>2361</v>
      </c>
    </row>
    <row r="371" spans="1:10" x14ac:dyDescent="0.25">
      <c r="A371" t="s">
        <v>10</v>
      </c>
      <c r="B371" t="s">
        <v>11</v>
      </c>
      <c r="C371" s="1" t="s">
        <v>781</v>
      </c>
      <c r="F371" s="2">
        <v>5</v>
      </c>
      <c r="G371" s="2">
        <v>4</v>
      </c>
      <c r="H371" s="2">
        <v>0.25</v>
      </c>
      <c r="I371" s="2">
        <v>0.03</v>
      </c>
      <c r="J371" s="1" t="s">
        <v>2362</v>
      </c>
    </row>
    <row r="372" spans="1:10" x14ac:dyDescent="0.25">
      <c r="A372" t="s">
        <v>10</v>
      </c>
      <c r="B372" t="s">
        <v>11</v>
      </c>
      <c r="C372" s="1" t="s">
        <v>782</v>
      </c>
      <c r="D372" t="s">
        <v>783</v>
      </c>
      <c r="E372" t="s">
        <v>784</v>
      </c>
      <c r="F372" s="2">
        <v>7</v>
      </c>
      <c r="G372" s="2">
        <v>6</v>
      </c>
      <c r="H372" s="2">
        <v>6</v>
      </c>
      <c r="I372" s="2">
        <v>0.09</v>
      </c>
      <c r="J372" s="1" t="s">
        <v>2363</v>
      </c>
    </row>
    <row r="373" spans="1:10" x14ac:dyDescent="0.25">
      <c r="A373" t="s">
        <v>10</v>
      </c>
      <c r="B373" t="s">
        <v>11</v>
      </c>
      <c r="C373" s="1" t="s">
        <v>785</v>
      </c>
      <c r="F373" s="2">
        <v>18.600000000000001</v>
      </c>
      <c r="G373" s="2">
        <v>5.5</v>
      </c>
      <c r="H373" s="2">
        <v>2.6</v>
      </c>
      <c r="I373" s="2">
        <v>3.2</v>
      </c>
      <c r="J373" s="1" t="s">
        <v>2364</v>
      </c>
    </row>
    <row r="374" spans="1:10" x14ac:dyDescent="0.25">
      <c r="A374" t="s">
        <v>10</v>
      </c>
      <c r="B374" t="s">
        <v>11</v>
      </c>
      <c r="C374" s="1" t="s">
        <v>786</v>
      </c>
      <c r="F374" s="2">
        <v>4.5</v>
      </c>
      <c r="G374" s="2">
        <v>4</v>
      </c>
      <c r="H374" s="2">
        <v>0.5</v>
      </c>
      <c r="I374" s="2">
        <v>3</v>
      </c>
      <c r="J374" s="1" t="s">
        <v>2365</v>
      </c>
    </row>
    <row r="375" spans="1:10" x14ac:dyDescent="0.25">
      <c r="A375" t="s">
        <v>10</v>
      </c>
      <c r="B375" t="s">
        <v>11</v>
      </c>
      <c r="C375" s="1" t="s">
        <v>787</v>
      </c>
      <c r="F375" s="2">
        <v>45</v>
      </c>
      <c r="G375" s="2">
        <v>2.25</v>
      </c>
      <c r="H375" s="2">
        <v>1</v>
      </c>
      <c r="I375" s="2">
        <v>1</v>
      </c>
      <c r="J375" s="1" t="s">
        <v>2366</v>
      </c>
    </row>
    <row r="376" spans="1:10" x14ac:dyDescent="0.25">
      <c r="A376" t="s">
        <v>10</v>
      </c>
      <c r="B376" t="s">
        <v>11</v>
      </c>
      <c r="C376" s="1" t="s">
        <v>788</v>
      </c>
      <c r="D376" t="s">
        <v>789</v>
      </c>
      <c r="E376" t="s">
        <v>790</v>
      </c>
      <c r="F376" s="2">
        <v>1.63</v>
      </c>
      <c r="G376" s="2">
        <v>1.63</v>
      </c>
      <c r="H376" s="2">
        <v>0.5</v>
      </c>
      <c r="I376" s="2">
        <v>0.5</v>
      </c>
      <c r="J376" s="1" t="s">
        <v>2367</v>
      </c>
    </row>
    <row r="377" spans="1:10" x14ac:dyDescent="0.25">
      <c r="A377" t="s">
        <v>10</v>
      </c>
      <c r="B377" t="s">
        <v>11</v>
      </c>
      <c r="C377" s="1" t="s">
        <v>791</v>
      </c>
      <c r="D377" t="s">
        <v>783</v>
      </c>
      <c r="E377" t="s">
        <v>792</v>
      </c>
      <c r="F377" s="2">
        <v>7</v>
      </c>
      <c r="G377" s="2">
        <v>6</v>
      </c>
      <c r="H377" s="2">
        <v>6</v>
      </c>
      <c r="I377" s="2">
        <v>1</v>
      </c>
      <c r="J377" s="1" t="s">
        <v>2368</v>
      </c>
    </row>
    <row r="378" spans="1:10" x14ac:dyDescent="0.25">
      <c r="A378" t="s">
        <v>10</v>
      </c>
      <c r="B378" t="s">
        <v>11</v>
      </c>
      <c r="C378" s="1" t="s">
        <v>793</v>
      </c>
      <c r="F378" s="2">
        <v>9</v>
      </c>
      <c r="G378" s="2">
        <v>6.5</v>
      </c>
      <c r="H378" s="2">
        <v>3</v>
      </c>
      <c r="I378" s="2">
        <v>0.45</v>
      </c>
      <c r="J378" s="1" t="s">
        <v>2369</v>
      </c>
    </row>
    <row r="379" spans="1:10" x14ac:dyDescent="0.25">
      <c r="A379" t="s">
        <v>10</v>
      </c>
      <c r="B379" t="s">
        <v>11</v>
      </c>
      <c r="C379" s="1" t="s">
        <v>794</v>
      </c>
      <c r="F379" s="2">
        <v>8.75</v>
      </c>
      <c r="G379" s="2">
        <v>6</v>
      </c>
      <c r="H379" s="2">
        <v>2.5</v>
      </c>
      <c r="I379" s="2">
        <v>0.45</v>
      </c>
      <c r="J379" s="1" t="s">
        <v>2370</v>
      </c>
    </row>
    <row r="380" spans="1:10" x14ac:dyDescent="0.25">
      <c r="A380" t="s">
        <v>10</v>
      </c>
      <c r="B380" t="s">
        <v>11</v>
      </c>
      <c r="C380" s="1" t="s">
        <v>795</v>
      </c>
      <c r="F380" s="2">
        <v>33.659999999999997</v>
      </c>
      <c r="G380" s="2">
        <v>4.12</v>
      </c>
      <c r="H380" s="2">
        <v>2</v>
      </c>
      <c r="I380" s="2">
        <v>2.5</v>
      </c>
      <c r="J380" s="1" t="s">
        <v>2371</v>
      </c>
    </row>
    <row r="381" spans="1:10" x14ac:dyDescent="0.25">
      <c r="A381" t="s">
        <v>10</v>
      </c>
      <c r="B381" t="s">
        <v>11</v>
      </c>
      <c r="C381" s="1" t="s">
        <v>796</v>
      </c>
      <c r="F381" s="2">
        <v>74</v>
      </c>
      <c r="G381" s="2">
        <v>4.5</v>
      </c>
      <c r="H381" s="2">
        <v>3.5</v>
      </c>
      <c r="I381" s="2">
        <v>2.5</v>
      </c>
      <c r="J381" s="1" t="s">
        <v>2372</v>
      </c>
    </row>
    <row r="382" spans="1:10" x14ac:dyDescent="0.25">
      <c r="A382" t="s">
        <v>10</v>
      </c>
      <c r="B382" t="s">
        <v>11</v>
      </c>
      <c r="C382" s="1" t="s">
        <v>797</v>
      </c>
      <c r="F382" s="2">
        <v>6.25</v>
      </c>
      <c r="G382" s="2">
        <v>6</v>
      </c>
      <c r="H382" s="2">
        <v>2</v>
      </c>
      <c r="I382" s="2">
        <v>1.25</v>
      </c>
      <c r="J382" s="1" t="s">
        <v>18</v>
      </c>
    </row>
    <row r="383" spans="1:10" x14ac:dyDescent="0.25">
      <c r="A383" t="s">
        <v>10</v>
      </c>
      <c r="B383" t="s">
        <v>11</v>
      </c>
      <c r="C383" s="1" t="s">
        <v>798</v>
      </c>
      <c r="F383" s="2">
        <v>9</v>
      </c>
      <c r="G383" s="2">
        <v>6</v>
      </c>
      <c r="H383" s="2">
        <v>5</v>
      </c>
      <c r="I383" s="2">
        <v>1</v>
      </c>
      <c r="J383" s="1" t="s">
        <v>18</v>
      </c>
    </row>
    <row r="384" spans="1:10" x14ac:dyDescent="0.25">
      <c r="A384" t="s">
        <v>10</v>
      </c>
      <c r="B384" t="s">
        <v>11</v>
      </c>
      <c r="C384" s="1" t="s">
        <v>799</v>
      </c>
      <c r="F384" s="2">
        <v>10</v>
      </c>
      <c r="G384" s="2">
        <v>6</v>
      </c>
      <c r="H384" s="2">
        <v>1.5</v>
      </c>
      <c r="I384" s="2">
        <v>2</v>
      </c>
      <c r="J384" s="1" t="s">
        <v>2373</v>
      </c>
    </row>
    <row r="385" spans="1:10" x14ac:dyDescent="0.25">
      <c r="A385" t="s">
        <v>10</v>
      </c>
      <c r="B385" t="s">
        <v>11</v>
      </c>
      <c r="C385" s="1" t="s">
        <v>800</v>
      </c>
      <c r="F385" s="2">
        <v>12.5</v>
      </c>
      <c r="G385" s="2">
        <v>10.5</v>
      </c>
      <c r="H385" s="2">
        <v>9</v>
      </c>
      <c r="I385" s="2">
        <v>1.1000000000000001</v>
      </c>
      <c r="J385" s="1" t="s">
        <v>2374</v>
      </c>
    </row>
    <row r="386" spans="1:10" x14ac:dyDescent="0.25">
      <c r="A386" t="s">
        <v>10</v>
      </c>
      <c r="B386" t="s">
        <v>11</v>
      </c>
      <c r="C386" s="1" t="s">
        <v>801</v>
      </c>
      <c r="F386" s="2">
        <v>6</v>
      </c>
      <c r="G386" s="2">
        <v>2</v>
      </c>
      <c r="H386" s="2">
        <v>2</v>
      </c>
      <c r="I386" s="2">
        <v>3</v>
      </c>
      <c r="J386" s="1" t="s">
        <v>2375</v>
      </c>
    </row>
    <row r="387" spans="1:10" x14ac:dyDescent="0.25">
      <c r="A387" t="s">
        <v>10</v>
      </c>
      <c r="B387" t="s">
        <v>11</v>
      </c>
      <c r="C387" s="1" t="s">
        <v>802</v>
      </c>
      <c r="F387" s="2">
        <v>12</v>
      </c>
      <c r="G387" s="2">
        <v>10</v>
      </c>
      <c r="H387" s="2">
        <v>1</v>
      </c>
      <c r="I387" s="2">
        <v>0.75</v>
      </c>
      <c r="J387" s="1" t="s">
        <v>2376</v>
      </c>
    </row>
    <row r="388" spans="1:10" x14ac:dyDescent="0.25">
      <c r="A388" t="s">
        <v>10</v>
      </c>
      <c r="B388" t="s">
        <v>11</v>
      </c>
      <c r="C388" s="1" t="s">
        <v>803</v>
      </c>
      <c r="F388" s="2">
        <v>9</v>
      </c>
      <c r="G388" s="2">
        <v>5.5</v>
      </c>
      <c r="H388" s="2">
        <v>1.75</v>
      </c>
      <c r="I388" s="2">
        <v>0.4</v>
      </c>
      <c r="J388" s="1" t="s">
        <v>2377</v>
      </c>
    </row>
    <row r="389" spans="1:10" x14ac:dyDescent="0.25">
      <c r="A389" t="s">
        <v>10</v>
      </c>
      <c r="B389" t="s">
        <v>11</v>
      </c>
      <c r="C389" s="1" t="s">
        <v>804</v>
      </c>
      <c r="F389" s="2">
        <v>6</v>
      </c>
      <c r="G389" s="2">
        <v>2</v>
      </c>
      <c r="H389" s="2">
        <v>2</v>
      </c>
      <c r="I389" s="2">
        <v>1</v>
      </c>
      <c r="J389" s="1" t="s">
        <v>2378</v>
      </c>
    </row>
    <row r="390" spans="1:10" x14ac:dyDescent="0.25">
      <c r="A390" t="s">
        <v>10</v>
      </c>
      <c r="B390" t="s">
        <v>11</v>
      </c>
      <c r="C390" s="1" t="s">
        <v>805</v>
      </c>
      <c r="F390" s="2">
        <v>13</v>
      </c>
      <c r="G390" s="2">
        <v>11</v>
      </c>
      <c r="H390" s="2">
        <v>10</v>
      </c>
      <c r="I390" s="2">
        <v>0.75</v>
      </c>
      <c r="J390" s="1" t="s">
        <v>2379</v>
      </c>
    </row>
    <row r="391" spans="1:10" x14ac:dyDescent="0.25">
      <c r="A391" t="s">
        <v>10</v>
      </c>
      <c r="B391" t="s">
        <v>11</v>
      </c>
      <c r="C391" s="1" t="s">
        <v>806</v>
      </c>
      <c r="F391" s="2">
        <v>12</v>
      </c>
      <c r="G391" s="2">
        <v>10</v>
      </c>
      <c r="H391" s="2">
        <v>1</v>
      </c>
      <c r="I391" s="2">
        <v>0.75</v>
      </c>
      <c r="J391" s="1" t="s">
        <v>2380</v>
      </c>
    </row>
    <row r="392" spans="1:10" x14ac:dyDescent="0.25">
      <c r="A392" t="s">
        <v>10</v>
      </c>
      <c r="B392" t="s">
        <v>11</v>
      </c>
      <c r="C392" s="1" t="s">
        <v>807</v>
      </c>
      <c r="F392" s="2">
        <v>12</v>
      </c>
      <c r="G392" s="2">
        <v>10</v>
      </c>
      <c r="H392" s="2">
        <v>1</v>
      </c>
      <c r="I392" s="2">
        <v>0.75</v>
      </c>
      <c r="J392" s="1" t="s">
        <v>2381</v>
      </c>
    </row>
    <row r="393" spans="1:10" x14ac:dyDescent="0.25">
      <c r="A393" t="s">
        <v>10</v>
      </c>
      <c r="B393" t="s">
        <v>11</v>
      </c>
      <c r="C393" s="1" t="s">
        <v>808</v>
      </c>
      <c r="F393" s="2">
        <v>1</v>
      </c>
      <c r="G393" s="2">
        <v>1</v>
      </c>
      <c r="H393" s="2">
        <v>1</v>
      </c>
      <c r="I393" s="2">
        <v>0.75</v>
      </c>
      <c r="J393" s="1" t="s">
        <v>18</v>
      </c>
    </row>
    <row r="394" spans="1:10" x14ac:dyDescent="0.25">
      <c r="A394" t="s">
        <v>10</v>
      </c>
      <c r="B394" t="s">
        <v>11</v>
      </c>
      <c r="C394" s="1" t="s">
        <v>809</v>
      </c>
      <c r="F394" s="2">
        <v>12</v>
      </c>
      <c r="G394" s="2">
        <v>9</v>
      </c>
      <c r="H394" s="2">
        <v>0.5</v>
      </c>
      <c r="I394" s="2">
        <v>0.05</v>
      </c>
      <c r="J394" s="1" t="s">
        <v>2382</v>
      </c>
    </row>
    <row r="395" spans="1:10" x14ac:dyDescent="0.25">
      <c r="A395" t="s">
        <v>10</v>
      </c>
      <c r="B395" t="s">
        <v>11</v>
      </c>
      <c r="C395" s="1" t="s">
        <v>810</v>
      </c>
      <c r="F395" s="2">
        <v>5</v>
      </c>
      <c r="G395" s="2">
        <v>4</v>
      </c>
      <c r="H395" s="2">
        <v>0.16</v>
      </c>
      <c r="I395" s="2">
        <v>2</v>
      </c>
      <c r="J395" s="1" t="s">
        <v>2383</v>
      </c>
    </row>
    <row r="396" spans="1:10" x14ac:dyDescent="0.25">
      <c r="A396" t="s">
        <v>10</v>
      </c>
      <c r="B396" t="s">
        <v>11</v>
      </c>
      <c r="C396" s="1" t="s">
        <v>811</v>
      </c>
      <c r="F396" s="2">
        <v>6.8</v>
      </c>
      <c r="G396" s="2">
        <v>4.8</v>
      </c>
      <c r="H396" s="2">
        <v>1.9</v>
      </c>
      <c r="I396" s="2">
        <v>0.5</v>
      </c>
      <c r="J396" s="1" t="s">
        <v>2384</v>
      </c>
    </row>
    <row r="397" spans="1:10" x14ac:dyDescent="0.25">
      <c r="A397" t="s">
        <v>10</v>
      </c>
      <c r="B397" t="s">
        <v>11</v>
      </c>
      <c r="C397" s="1" t="s">
        <v>812</v>
      </c>
      <c r="F397" s="2">
        <v>64</v>
      </c>
      <c r="G397" s="2">
        <v>32</v>
      </c>
      <c r="H397" s="2">
        <v>21</v>
      </c>
      <c r="I397" s="2">
        <v>75</v>
      </c>
      <c r="J397" s="1" t="s">
        <v>2385</v>
      </c>
    </row>
    <row r="398" spans="1:10" x14ac:dyDescent="0.25">
      <c r="A398" t="s">
        <v>10</v>
      </c>
      <c r="B398" t="s">
        <v>11</v>
      </c>
      <c r="C398" s="1" t="s">
        <v>813</v>
      </c>
      <c r="F398" s="2">
        <v>11.75</v>
      </c>
      <c r="G398" s="2">
        <v>4.75</v>
      </c>
      <c r="H398" s="2">
        <v>4.6900000000000004</v>
      </c>
      <c r="I398" s="2">
        <v>2.57</v>
      </c>
      <c r="J398" s="1" t="s">
        <v>2386</v>
      </c>
    </row>
    <row r="399" spans="1:10" x14ac:dyDescent="0.25">
      <c r="A399" t="s">
        <v>10</v>
      </c>
      <c r="B399" t="s">
        <v>11</v>
      </c>
      <c r="C399" s="1" t="s">
        <v>814</v>
      </c>
      <c r="F399" s="2">
        <v>12.5</v>
      </c>
      <c r="G399" s="2">
        <v>10.5</v>
      </c>
      <c r="H399" s="2">
        <v>7</v>
      </c>
      <c r="I399" s="2">
        <v>2.6</v>
      </c>
      <c r="J399" s="1" t="s">
        <v>2387</v>
      </c>
    </row>
    <row r="400" spans="1:10" x14ac:dyDescent="0.25">
      <c r="A400" t="s">
        <v>10</v>
      </c>
      <c r="B400" t="s">
        <v>11</v>
      </c>
      <c r="C400" s="1" t="s">
        <v>815</v>
      </c>
      <c r="F400" s="2">
        <v>63.25</v>
      </c>
      <c r="G400" s="2">
        <v>34.5</v>
      </c>
      <c r="H400" s="2">
        <v>9</v>
      </c>
      <c r="I400" s="2">
        <v>58</v>
      </c>
      <c r="J400" s="1" t="s">
        <v>2388</v>
      </c>
    </row>
    <row r="401" spans="1:10" x14ac:dyDescent="0.25">
      <c r="A401" t="s">
        <v>10</v>
      </c>
      <c r="B401" t="s">
        <v>11</v>
      </c>
      <c r="C401" s="1" t="s">
        <v>816</v>
      </c>
      <c r="F401" s="2">
        <v>10.8</v>
      </c>
      <c r="G401" s="2">
        <v>6.8</v>
      </c>
      <c r="H401" s="2">
        <v>2.4</v>
      </c>
      <c r="I401" s="2">
        <v>2</v>
      </c>
      <c r="J401" s="1" t="s">
        <v>2389</v>
      </c>
    </row>
    <row r="402" spans="1:10" x14ac:dyDescent="0.25">
      <c r="A402" t="s">
        <v>10</v>
      </c>
      <c r="B402" t="s">
        <v>11</v>
      </c>
      <c r="C402" s="1" t="s">
        <v>817</v>
      </c>
      <c r="F402" s="2">
        <v>10.8</v>
      </c>
      <c r="G402" s="2">
        <v>6.8</v>
      </c>
      <c r="H402" s="2">
        <v>2.4</v>
      </c>
      <c r="I402" s="2">
        <v>2</v>
      </c>
      <c r="J402" s="1" t="s">
        <v>2390</v>
      </c>
    </row>
    <row r="403" spans="1:10" x14ac:dyDescent="0.25">
      <c r="A403" t="s">
        <v>10</v>
      </c>
      <c r="B403" t="s">
        <v>11</v>
      </c>
      <c r="C403" s="1" t="s">
        <v>818</v>
      </c>
      <c r="F403" s="2">
        <v>17</v>
      </c>
      <c r="G403" s="2">
        <v>11</v>
      </c>
      <c r="H403" s="2">
        <v>11</v>
      </c>
      <c r="I403" s="2">
        <v>0.55000000000000004</v>
      </c>
      <c r="J403" s="1" t="s">
        <v>2391</v>
      </c>
    </row>
    <row r="404" spans="1:10" x14ac:dyDescent="0.25">
      <c r="A404" t="s">
        <v>10</v>
      </c>
      <c r="B404" t="s">
        <v>11</v>
      </c>
      <c r="C404" s="1" t="s">
        <v>819</v>
      </c>
      <c r="F404" s="2">
        <v>16</v>
      </c>
      <c r="G404" s="2">
        <v>12</v>
      </c>
      <c r="H404" s="2">
        <v>11</v>
      </c>
      <c r="I404" s="2">
        <v>0.61</v>
      </c>
      <c r="J404" s="1" t="s">
        <v>2392</v>
      </c>
    </row>
    <row r="405" spans="1:10" x14ac:dyDescent="0.25">
      <c r="A405" t="s">
        <v>10</v>
      </c>
      <c r="B405" t="s">
        <v>11</v>
      </c>
      <c r="C405" s="1" t="s">
        <v>820</v>
      </c>
      <c r="F405" s="2">
        <v>1</v>
      </c>
      <c r="G405" s="2">
        <v>1</v>
      </c>
      <c r="H405" s="2">
        <v>1</v>
      </c>
      <c r="I405" s="2">
        <v>0.45</v>
      </c>
      <c r="J405" s="1" t="s">
        <v>2393</v>
      </c>
    </row>
    <row r="406" spans="1:10" x14ac:dyDescent="0.25">
      <c r="A406" t="s">
        <v>10</v>
      </c>
      <c r="B406" t="s">
        <v>11</v>
      </c>
      <c r="C406" s="1" t="s">
        <v>821</v>
      </c>
      <c r="F406" s="2">
        <v>81.75</v>
      </c>
      <c r="G406" s="2">
        <v>5.75</v>
      </c>
      <c r="H406" s="2">
        <v>4.8099999999999996</v>
      </c>
      <c r="I406" s="2">
        <v>5.14</v>
      </c>
      <c r="J406" s="1" t="s">
        <v>2394</v>
      </c>
    </row>
    <row r="407" spans="1:10" x14ac:dyDescent="0.25">
      <c r="A407" t="s">
        <v>10</v>
      </c>
      <c r="B407" t="s">
        <v>11</v>
      </c>
      <c r="C407" s="1" t="s">
        <v>822</v>
      </c>
      <c r="F407" s="2">
        <v>12</v>
      </c>
      <c r="G407" s="2">
        <v>10</v>
      </c>
      <c r="H407" s="2">
        <v>1</v>
      </c>
      <c r="I407" s="2">
        <v>1.51</v>
      </c>
      <c r="J407" s="1" t="s">
        <v>2395</v>
      </c>
    </row>
    <row r="408" spans="1:10" x14ac:dyDescent="0.25">
      <c r="A408" t="s">
        <v>10</v>
      </c>
      <c r="B408" t="s">
        <v>11</v>
      </c>
      <c r="C408" s="1" t="s">
        <v>823</v>
      </c>
      <c r="F408" s="2">
        <v>9.25</v>
      </c>
      <c r="G408" s="2">
        <v>5</v>
      </c>
      <c r="H408" s="2">
        <v>4</v>
      </c>
      <c r="I408" s="2">
        <v>2</v>
      </c>
      <c r="J408" s="1" t="s">
        <v>2396</v>
      </c>
    </row>
    <row r="409" spans="1:10" x14ac:dyDescent="0.25">
      <c r="A409" t="s">
        <v>10</v>
      </c>
      <c r="B409" t="s">
        <v>11</v>
      </c>
      <c r="C409" s="1" t="s">
        <v>824</v>
      </c>
      <c r="F409" s="2">
        <v>5</v>
      </c>
      <c r="G409" s="2">
        <v>4</v>
      </c>
      <c r="H409" s="2">
        <v>0.25</v>
      </c>
      <c r="I409" s="2">
        <v>0.1</v>
      </c>
      <c r="J409" s="1" t="s">
        <v>18</v>
      </c>
    </row>
    <row r="410" spans="1:10" x14ac:dyDescent="0.25">
      <c r="A410" t="s">
        <v>10</v>
      </c>
      <c r="B410" t="s">
        <v>11</v>
      </c>
      <c r="C410" s="1" t="s">
        <v>825</v>
      </c>
      <c r="F410" s="2">
        <v>11</v>
      </c>
      <c r="G410" s="2">
        <v>7</v>
      </c>
      <c r="H410" s="2">
        <v>3</v>
      </c>
      <c r="I410" s="2">
        <v>3</v>
      </c>
      <c r="J410" s="1" t="s">
        <v>2397</v>
      </c>
    </row>
    <row r="411" spans="1:10" x14ac:dyDescent="0.25">
      <c r="A411" t="s">
        <v>10</v>
      </c>
      <c r="B411" t="s">
        <v>11</v>
      </c>
      <c r="C411" s="1" t="s">
        <v>826</v>
      </c>
      <c r="F411" s="2">
        <v>7.75</v>
      </c>
      <c r="G411" s="2">
        <v>6.75</v>
      </c>
      <c r="H411" s="2">
        <v>3.38</v>
      </c>
      <c r="I411" s="2">
        <v>2.5</v>
      </c>
      <c r="J411" s="1" t="s">
        <v>2398</v>
      </c>
    </row>
    <row r="412" spans="1:10" x14ac:dyDescent="0.25">
      <c r="A412" t="s">
        <v>10</v>
      </c>
      <c r="B412" t="s">
        <v>11</v>
      </c>
      <c r="C412" s="1" t="s">
        <v>827</v>
      </c>
      <c r="F412" s="2">
        <v>7.75</v>
      </c>
      <c r="G412" s="2">
        <v>6.75</v>
      </c>
      <c r="H412" s="2">
        <v>3.38</v>
      </c>
      <c r="I412" s="2">
        <v>2.5</v>
      </c>
      <c r="J412" s="1" t="s">
        <v>2399</v>
      </c>
    </row>
    <row r="413" spans="1:10" x14ac:dyDescent="0.25">
      <c r="A413" t="s">
        <v>10</v>
      </c>
      <c r="B413" t="s">
        <v>11</v>
      </c>
      <c r="C413" s="1" t="s">
        <v>828</v>
      </c>
      <c r="F413" s="2">
        <v>3.25</v>
      </c>
      <c r="G413" s="2">
        <v>3.25</v>
      </c>
      <c r="H413" s="2">
        <v>1.25</v>
      </c>
      <c r="I413" s="2">
        <v>0.2</v>
      </c>
      <c r="J413" s="1" t="s">
        <v>2400</v>
      </c>
    </row>
    <row r="414" spans="1:10" x14ac:dyDescent="0.25">
      <c r="A414" t="s">
        <v>10</v>
      </c>
      <c r="B414" t="s">
        <v>11</v>
      </c>
      <c r="C414" s="1" t="s">
        <v>829</v>
      </c>
      <c r="F414" s="2">
        <v>3.25</v>
      </c>
      <c r="G414" s="2">
        <v>3.25</v>
      </c>
      <c r="H414" s="2">
        <v>1.25</v>
      </c>
      <c r="I414" s="2">
        <v>0.2</v>
      </c>
      <c r="J414" s="1" t="s">
        <v>2401</v>
      </c>
    </row>
    <row r="415" spans="1:10" x14ac:dyDescent="0.25">
      <c r="A415" t="s">
        <v>10</v>
      </c>
      <c r="B415" t="s">
        <v>11</v>
      </c>
      <c r="C415" s="1" t="s">
        <v>830</v>
      </c>
      <c r="F415" s="2">
        <v>3.25</v>
      </c>
      <c r="G415" s="2">
        <v>3.25</v>
      </c>
      <c r="H415" s="2">
        <v>1.25</v>
      </c>
      <c r="I415" s="2">
        <v>0.2</v>
      </c>
      <c r="J415" s="1" t="s">
        <v>2402</v>
      </c>
    </row>
    <row r="416" spans="1:10" x14ac:dyDescent="0.25">
      <c r="A416" t="s">
        <v>10</v>
      </c>
      <c r="B416" t="s">
        <v>11</v>
      </c>
      <c r="C416" s="1" t="s">
        <v>831</v>
      </c>
      <c r="F416" s="2">
        <v>3.25</v>
      </c>
      <c r="G416" s="2">
        <v>3.25</v>
      </c>
      <c r="H416" s="2">
        <v>1.25</v>
      </c>
      <c r="I416" s="2">
        <v>0.2</v>
      </c>
      <c r="J416" s="1" t="s">
        <v>2403</v>
      </c>
    </row>
    <row r="417" spans="1:10" x14ac:dyDescent="0.25">
      <c r="A417" t="s">
        <v>10</v>
      </c>
      <c r="B417" t="s">
        <v>11</v>
      </c>
      <c r="C417" s="1" t="s">
        <v>832</v>
      </c>
      <c r="F417" s="2">
        <v>5</v>
      </c>
      <c r="G417" s="2">
        <v>3</v>
      </c>
      <c r="H417" s="2">
        <v>2</v>
      </c>
      <c r="I417" s="2">
        <v>1</v>
      </c>
      <c r="J417" s="1" t="s">
        <v>2404</v>
      </c>
    </row>
    <row r="418" spans="1:10" x14ac:dyDescent="0.25">
      <c r="A418" t="s">
        <v>10</v>
      </c>
      <c r="B418" t="s">
        <v>11</v>
      </c>
      <c r="C418" s="1" t="s">
        <v>833</v>
      </c>
      <c r="F418" s="2">
        <v>6</v>
      </c>
      <c r="G418" s="2">
        <v>6</v>
      </c>
      <c r="H418" s="2">
        <v>6</v>
      </c>
      <c r="I418" s="2">
        <v>0.75</v>
      </c>
      <c r="J418" s="1" t="s">
        <v>2405</v>
      </c>
    </row>
    <row r="419" spans="1:10" x14ac:dyDescent="0.25">
      <c r="A419" t="s">
        <v>10</v>
      </c>
      <c r="B419" t="s">
        <v>11</v>
      </c>
      <c r="C419" s="1" t="s">
        <v>834</v>
      </c>
      <c r="F419" s="2">
        <v>1</v>
      </c>
      <c r="G419" s="2">
        <v>1</v>
      </c>
      <c r="H419" s="2">
        <v>0.5</v>
      </c>
      <c r="I419" s="2">
        <v>0.01</v>
      </c>
      <c r="J419" s="1" t="s">
        <v>2406</v>
      </c>
    </row>
    <row r="420" spans="1:10" x14ac:dyDescent="0.25">
      <c r="A420" t="s">
        <v>10</v>
      </c>
      <c r="B420" t="s">
        <v>11</v>
      </c>
      <c r="C420" s="1" t="s">
        <v>835</v>
      </c>
      <c r="D420" t="s">
        <v>836</v>
      </c>
      <c r="E420" t="s">
        <v>837</v>
      </c>
      <c r="F420" s="2">
        <v>5</v>
      </c>
      <c r="G420" s="2">
        <v>3</v>
      </c>
      <c r="H420" s="2">
        <v>1</v>
      </c>
      <c r="I420" s="2">
        <v>0.06</v>
      </c>
      <c r="J420" s="1" t="s">
        <v>2407</v>
      </c>
    </row>
    <row r="421" spans="1:10" x14ac:dyDescent="0.25">
      <c r="A421" t="s">
        <v>10</v>
      </c>
      <c r="B421" t="s">
        <v>11</v>
      </c>
      <c r="C421" s="1" t="s">
        <v>838</v>
      </c>
      <c r="D421" t="s">
        <v>684</v>
      </c>
      <c r="E421" t="s">
        <v>839</v>
      </c>
      <c r="F421" s="2">
        <v>9.75</v>
      </c>
      <c r="G421" s="2">
        <v>3.5</v>
      </c>
      <c r="H421" s="2">
        <v>3.25</v>
      </c>
      <c r="I421" s="2">
        <v>1.19</v>
      </c>
      <c r="J421" s="1" t="s">
        <v>2408</v>
      </c>
    </row>
    <row r="422" spans="1:10" x14ac:dyDescent="0.25">
      <c r="A422" t="s">
        <v>10</v>
      </c>
      <c r="B422" t="s">
        <v>11</v>
      </c>
      <c r="C422" s="1" t="s">
        <v>840</v>
      </c>
      <c r="D422" t="s">
        <v>836</v>
      </c>
      <c r="E422" t="s">
        <v>841</v>
      </c>
      <c r="F422" s="2">
        <v>5.25</v>
      </c>
      <c r="G422" s="2">
        <v>2</v>
      </c>
      <c r="H422" s="2">
        <v>1</v>
      </c>
      <c r="I422" s="2">
        <v>0.5</v>
      </c>
      <c r="J422" s="1" t="s">
        <v>2409</v>
      </c>
    </row>
    <row r="423" spans="1:10" x14ac:dyDescent="0.25">
      <c r="A423" t="s">
        <v>10</v>
      </c>
      <c r="B423" t="s">
        <v>11</v>
      </c>
      <c r="C423" s="1" t="s">
        <v>842</v>
      </c>
      <c r="D423" t="s">
        <v>843</v>
      </c>
      <c r="E423" t="s">
        <v>844</v>
      </c>
      <c r="F423" s="2">
        <v>2.38</v>
      </c>
      <c r="G423" s="2">
        <v>1.38</v>
      </c>
      <c r="H423" s="2">
        <v>0.63</v>
      </c>
      <c r="I423" s="2">
        <v>0.03</v>
      </c>
      <c r="J423" s="1" t="s">
        <v>2410</v>
      </c>
    </row>
    <row r="424" spans="1:10" x14ac:dyDescent="0.25">
      <c r="A424" t="s">
        <v>10</v>
      </c>
      <c r="B424" t="s">
        <v>11</v>
      </c>
      <c r="C424" s="1" t="s">
        <v>845</v>
      </c>
      <c r="D424" t="s">
        <v>846</v>
      </c>
      <c r="E424" t="s">
        <v>847</v>
      </c>
      <c r="F424" s="2">
        <v>2.5</v>
      </c>
      <c r="G424" s="2">
        <v>2.25</v>
      </c>
      <c r="H424" s="2">
        <v>2</v>
      </c>
      <c r="I424" s="2">
        <v>1.5</v>
      </c>
      <c r="J424" s="1" t="s">
        <v>2411</v>
      </c>
    </row>
    <row r="425" spans="1:10" x14ac:dyDescent="0.25">
      <c r="A425" t="s">
        <v>10</v>
      </c>
      <c r="B425" t="s">
        <v>11</v>
      </c>
      <c r="C425" s="1" t="s">
        <v>848</v>
      </c>
      <c r="D425" t="s">
        <v>849</v>
      </c>
      <c r="E425" t="s">
        <v>850</v>
      </c>
      <c r="F425" s="2">
        <v>2.75</v>
      </c>
      <c r="G425" s="2">
        <v>2.25</v>
      </c>
      <c r="H425" s="2">
        <v>1.38</v>
      </c>
      <c r="I425" s="2">
        <v>2</v>
      </c>
      <c r="J425" s="1" t="s">
        <v>2412</v>
      </c>
    </row>
    <row r="426" spans="1:10" x14ac:dyDescent="0.25">
      <c r="A426" t="s">
        <v>10</v>
      </c>
      <c r="B426" t="s">
        <v>11</v>
      </c>
      <c r="C426" s="1" t="s">
        <v>851</v>
      </c>
      <c r="D426" t="s">
        <v>789</v>
      </c>
      <c r="E426" t="s">
        <v>852</v>
      </c>
      <c r="F426" s="2">
        <v>5</v>
      </c>
      <c r="G426" s="2">
        <v>5</v>
      </c>
      <c r="H426" s="2">
        <v>4</v>
      </c>
      <c r="I426" s="2">
        <v>1.2</v>
      </c>
      <c r="J426" s="1" t="s">
        <v>2413</v>
      </c>
    </row>
    <row r="427" spans="1:10" x14ac:dyDescent="0.25">
      <c r="A427" t="s">
        <v>10</v>
      </c>
      <c r="B427" t="s">
        <v>11</v>
      </c>
      <c r="C427" s="1" t="s">
        <v>853</v>
      </c>
      <c r="D427" t="s">
        <v>854</v>
      </c>
      <c r="E427" t="s">
        <v>855</v>
      </c>
      <c r="F427" s="2">
        <v>6.25</v>
      </c>
      <c r="G427" s="2">
        <v>4.25</v>
      </c>
      <c r="H427" s="2">
        <v>2.5</v>
      </c>
      <c r="I427" s="2">
        <v>0.14000000000000001</v>
      </c>
      <c r="J427" s="1" t="s">
        <v>2414</v>
      </c>
    </row>
    <row r="428" spans="1:10" x14ac:dyDescent="0.25">
      <c r="A428" t="s">
        <v>10</v>
      </c>
      <c r="B428" t="s">
        <v>11</v>
      </c>
      <c r="C428" s="1" t="s">
        <v>856</v>
      </c>
      <c r="D428" t="s">
        <v>857</v>
      </c>
      <c r="E428" t="s">
        <v>858</v>
      </c>
      <c r="F428" s="2">
        <v>7</v>
      </c>
      <c r="G428" s="2">
        <v>6.63</v>
      </c>
      <c r="H428" s="2">
        <v>0.75</v>
      </c>
      <c r="I428" s="2">
        <v>7.0000000000000007E-2</v>
      </c>
      <c r="J428" s="1" t="s">
        <v>2415</v>
      </c>
    </row>
    <row r="429" spans="1:10" x14ac:dyDescent="0.25">
      <c r="A429" t="s">
        <v>10</v>
      </c>
      <c r="B429" t="s">
        <v>11</v>
      </c>
      <c r="C429" s="1" t="s">
        <v>859</v>
      </c>
      <c r="D429" t="s">
        <v>836</v>
      </c>
      <c r="E429" t="s">
        <v>860</v>
      </c>
      <c r="F429" s="2">
        <v>6.25</v>
      </c>
      <c r="G429" s="2">
        <v>4</v>
      </c>
      <c r="H429" s="2">
        <v>2</v>
      </c>
      <c r="I429" s="2">
        <v>0.5</v>
      </c>
      <c r="J429" s="1" t="s">
        <v>2416</v>
      </c>
    </row>
    <row r="430" spans="1:10" x14ac:dyDescent="0.25">
      <c r="A430" t="s">
        <v>10</v>
      </c>
      <c r="B430" t="s">
        <v>11</v>
      </c>
      <c r="C430" s="1" t="s">
        <v>861</v>
      </c>
      <c r="D430" t="s">
        <v>862</v>
      </c>
      <c r="E430" t="s">
        <v>863</v>
      </c>
      <c r="F430" s="2">
        <v>8.5</v>
      </c>
      <c r="G430" s="2">
        <v>5</v>
      </c>
      <c r="H430" s="2">
        <v>0.5</v>
      </c>
      <c r="I430" s="2">
        <v>7.0000000000000007E-2</v>
      </c>
      <c r="J430" s="1" t="s">
        <v>2417</v>
      </c>
    </row>
    <row r="431" spans="1:10" x14ac:dyDescent="0.25">
      <c r="A431" t="s">
        <v>10</v>
      </c>
      <c r="B431" t="s">
        <v>11</v>
      </c>
      <c r="C431" s="1" t="s">
        <v>864</v>
      </c>
      <c r="D431" t="s">
        <v>865</v>
      </c>
      <c r="E431" t="s">
        <v>866</v>
      </c>
      <c r="F431" s="2">
        <v>6.5</v>
      </c>
      <c r="G431" s="2">
        <v>4.25</v>
      </c>
      <c r="H431" s="2">
        <v>2.5</v>
      </c>
      <c r="I431" s="2">
        <v>0.16</v>
      </c>
      <c r="J431" s="1" t="s">
        <v>2418</v>
      </c>
    </row>
    <row r="432" spans="1:10" x14ac:dyDescent="0.25">
      <c r="A432" t="s">
        <v>10</v>
      </c>
      <c r="B432" t="s">
        <v>11</v>
      </c>
      <c r="C432" s="1" t="s">
        <v>867</v>
      </c>
      <c r="D432" t="s">
        <v>836</v>
      </c>
      <c r="E432" t="s">
        <v>868</v>
      </c>
      <c r="F432" s="2">
        <v>10</v>
      </c>
      <c r="G432" s="2">
        <v>1</v>
      </c>
      <c r="H432" s="2">
        <v>1</v>
      </c>
      <c r="I432" s="2">
        <v>1</v>
      </c>
      <c r="J432" s="1" t="s">
        <v>2419</v>
      </c>
    </row>
    <row r="433" spans="1:10" x14ac:dyDescent="0.25">
      <c r="A433" t="s">
        <v>10</v>
      </c>
      <c r="B433" t="s">
        <v>11</v>
      </c>
      <c r="C433" s="1" t="s">
        <v>869</v>
      </c>
      <c r="D433" t="s">
        <v>870</v>
      </c>
      <c r="E433" t="s">
        <v>871</v>
      </c>
      <c r="F433" s="2">
        <v>8</v>
      </c>
      <c r="G433" s="2">
        <v>6</v>
      </c>
      <c r="H433" s="2">
        <v>4</v>
      </c>
      <c r="I433" s="2">
        <v>0.02</v>
      </c>
      <c r="J433" s="1" t="s">
        <v>2420</v>
      </c>
    </row>
    <row r="434" spans="1:10" x14ac:dyDescent="0.25">
      <c r="A434" t="s">
        <v>10</v>
      </c>
      <c r="B434" t="s">
        <v>11</v>
      </c>
      <c r="C434" s="1" t="s">
        <v>872</v>
      </c>
      <c r="D434" t="s">
        <v>873</v>
      </c>
      <c r="E434" t="s">
        <v>874</v>
      </c>
      <c r="F434" s="2">
        <v>5.75</v>
      </c>
      <c r="G434" s="2">
        <v>2.75</v>
      </c>
      <c r="H434" s="2">
        <v>0.13</v>
      </c>
      <c r="I434" s="2">
        <v>0.2</v>
      </c>
      <c r="J434" s="1" t="s">
        <v>2421</v>
      </c>
    </row>
    <row r="435" spans="1:10" x14ac:dyDescent="0.25">
      <c r="A435" t="s">
        <v>10</v>
      </c>
      <c r="B435" t="s">
        <v>11</v>
      </c>
      <c r="C435" s="1" t="s">
        <v>875</v>
      </c>
      <c r="D435" t="s">
        <v>876</v>
      </c>
      <c r="E435" t="s">
        <v>877</v>
      </c>
      <c r="F435" s="2">
        <v>7</v>
      </c>
      <c r="G435" s="2">
        <v>6.25</v>
      </c>
      <c r="H435" s="2">
        <v>3.25</v>
      </c>
      <c r="I435" s="2">
        <v>0.5</v>
      </c>
      <c r="J435" s="1" t="s">
        <v>2422</v>
      </c>
    </row>
    <row r="436" spans="1:10" x14ac:dyDescent="0.25">
      <c r="A436" t="s">
        <v>10</v>
      </c>
      <c r="B436" t="s">
        <v>11</v>
      </c>
      <c r="C436" s="1" t="s">
        <v>878</v>
      </c>
      <c r="D436" t="s">
        <v>879</v>
      </c>
      <c r="E436" t="s">
        <v>880</v>
      </c>
      <c r="F436" s="2">
        <v>10.5</v>
      </c>
      <c r="G436" s="2">
        <v>6.25</v>
      </c>
      <c r="H436" s="2">
        <v>3.25</v>
      </c>
      <c r="I436" s="2">
        <v>0.76</v>
      </c>
      <c r="J436" s="1" t="s">
        <v>2423</v>
      </c>
    </row>
    <row r="437" spans="1:10" x14ac:dyDescent="0.25">
      <c r="A437" t="s">
        <v>10</v>
      </c>
      <c r="B437" t="s">
        <v>11</v>
      </c>
      <c r="C437" s="1" t="s">
        <v>881</v>
      </c>
      <c r="D437" t="s">
        <v>882</v>
      </c>
      <c r="E437" t="s">
        <v>883</v>
      </c>
      <c r="F437" s="2">
        <v>13</v>
      </c>
      <c r="G437" s="2">
        <v>1.1299999999999999</v>
      </c>
      <c r="H437" s="2">
        <v>1</v>
      </c>
      <c r="I437" s="2">
        <v>0.02</v>
      </c>
      <c r="J437" s="1" t="s">
        <v>2424</v>
      </c>
    </row>
    <row r="438" spans="1:10" x14ac:dyDescent="0.25">
      <c r="A438" t="s">
        <v>10</v>
      </c>
      <c r="B438" t="s">
        <v>11</v>
      </c>
      <c r="C438" s="1" t="s">
        <v>884</v>
      </c>
      <c r="D438" t="s">
        <v>622</v>
      </c>
      <c r="E438" t="s">
        <v>623</v>
      </c>
      <c r="F438" s="2">
        <v>3.75</v>
      </c>
      <c r="G438" s="2">
        <v>1.25</v>
      </c>
      <c r="H438" s="2">
        <v>0.5</v>
      </c>
      <c r="I438" s="2">
        <v>0.01</v>
      </c>
      <c r="J438" s="1" t="s">
        <v>2425</v>
      </c>
    </row>
    <row r="439" spans="1:10" x14ac:dyDescent="0.25">
      <c r="A439" t="s">
        <v>10</v>
      </c>
      <c r="B439" t="s">
        <v>11</v>
      </c>
      <c r="C439" s="1" t="s">
        <v>885</v>
      </c>
      <c r="D439" t="s">
        <v>886</v>
      </c>
      <c r="E439" t="s">
        <v>582</v>
      </c>
      <c r="F439" s="2">
        <v>24</v>
      </c>
      <c r="G439" s="2">
        <v>17</v>
      </c>
      <c r="H439" s="2">
        <v>16</v>
      </c>
      <c r="I439" s="2">
        <v>0.21</v>
      </c>
      <c r="J439" s="1" t="s">
        <v>2426</v>
      </c>
    </row>
    <row r="440" spans="1:10" x14ac:dyDescent="0.25">
      <c r="A440" t="s">
        <v>10</v>
      </c>
      <c r="B440" t="s">
        <v>11</v>
      </c>
      <c r="C440" s="1" t="s">
        <v>887</v>
      </c>
      <c r="D440" t="s">
        <v>888</v>
      </c>
      <c r="E440" t="s">
        <v>647</v>
      </c>
      <c r="F440" s="2">
        <v>11.5</v>
      </c>
      <c r="G440" s="2">
        <v>7.5</v>
      </c>
      <c r="H440" s="2">
        <v>2</v>
      </c>
      <c r="I440" s="2">
        <v>0.21</v>
      </c>
      <c r="J440" s="1" t="s">
        <v>2427</v>
      </c>
    </row>
    <row r="441" spans="1:10" x14ac:dyDescent="0.25">
      <c r="A441" t="s">
        <v>10</v>
      </c>
      <c r="B441" t="s">
        <v>11</v>
      </c>
      <c r="C441" s="1" t="s">
        <v>889</v>
      </c>
      <c r="D441" t="s">
        <v>890</v>
      </c>
      <c r="E441" t="s">
        <v>891</v>
      </c>
      <c r="F441" s="2">
        <v>11.5</v>
      </c>
      <c r="G441" s="2">
        <v>7.5</v>
      </c>
      <c r="H441" s="2">
        <v>2</v>
      </c>
      <c r="I441" s="2">
        <v>0.21</v>
      </c>
      <c r="J441" s="1" t="s">
        <v>2428</v>
      </c>
    </row>
    <row r="442" spans="1:10" x14ac:dyDescent="0.25">
      <c r="A442" t="s">
        <v>10</v>
      </c>
      <c r="B442" t="s">
        <v>11</v>
      </c>
      <c r="C442" s="1" t="s">
        <v>892</v>
      </c>
      <c r="D442" t="s">
        <v>893</v>
      </c>
      <c r="E442" t="s">
        <v>894</v>
      </c>
      <c r="F442" s="2">
        <v>5.5</v>
      </c>
      <c r="G442" s="2">
        <v>2</v>
      </c>
      <c r="H442" s="2">
        <v>1</v>
      </c>
      <c r="I442" s="2">
        <v>0.05</v>
      </c>
      <c r="J442" s="1" t="s">
        <v>2429</v>
      </c>
    </row>
    <row r="443" spans="1:10" x14ac:dyDescent="0.25">
      <c r="A443" t="s">
        <v>10</v>
      </c>
      <c r="B443" t="s">
        <v>11</v>
      </c>
      <c r="C443" s="1" t="s">
        <v>895</v>
      </c>
      <c r="D443" t="s">
        <v>893</v>
      </c>
      <c r="E443" t="s">
        <v>896</v>
      </c>
      <c r="F443" s="2">
        <v>5.75</v>
      </c>
      <c r="G443" s="2">
        <v>2</v>
      </c>
      <c r="H443" s="2">
        <v>1</v>
      </c>
      <c r="I443" s="2">
        <v>0.05</v>
      </c>
      <c r="J443" s="1" t="s">
        <v>2430</v>
      </c>
    </row>
    <row r="444" spans="1:10" x14ac:dyDescent="0.25">
      <c r="A444" t="s">
        <v>10</v>
      </c>
      <c r="B444" t="s">
        <v>11</v>
      </c>
      <c r="C444" s="1" t="s">
        <v>897</v>
      </c>
      <c r="D444" t="s">
        <v>616</v>
      </c>
      <c r="E444" t="s">
        <v>898</v>
      </c>
      <c r="F444" s="2">
        <v>1.25</v>
      </c>
      <c r="G444" s="2">
        <v>1.25</v>
      </c>
      <c r="H444" s="2">
        <v>0.5</v>
      </c>
      <c r="I444" s="2">
        <v>0.01</v>
      </c>
      <c r="J444" s="1" t="s">
        <v>2431</v>
      </c>
    </row>
    <row r="445" spans="1:10" x14ac:dyDescent="0.25">
      <c r="A445" t="s">
        <v>10</v>
      </c>
      <c r="B445" t="s">
        <v>11</v>
      </c>
      <c r="C445" s="1" t="s">
        <v>899</v>
      </c>
      <c r="D445" t="s">
        <v>616</v>
      </c>
      <c r="E445" t="s">
        <v>900</v>
      </c>
      <c r="F445" s="2">
        <v>1.25</v>
      </c>
      <c r="G445" s="2">
        <v>1.25</v>
      </c>
      <c r="H445" s="2">
        <v>0.5</v>
      </c>
      <c r="I445" s="2">
        <v>0.01</v>
      </c>
      <c r="J445" s="1" t="s">
        <v>2432</v>
      </c>
    </row>
    <row r="446" spans="1:10" x14ac:dyDescent="0.25">
      <c r="A446" t="s">
        <v>10</v>
      </c>
      <c r="B446" t="s">
        <v>11</v>
      </c>
      <c r="C446" s="1" t="s">
        <v>901</v>
      </c>
      <c r="D446" t="s">
        <v>902</v>
      </c>
      <c r="E446" t="s">
        <v>903</v>
      </c>
      <c r="F446" s="2">
        <v>2.25</v>
      </c>
      <c r="G446" s="2">
        <v>0.88</v>
      </c>
      <c r="H446" s="2">
        <v>0.13</v>
      </c>
      <c r="I446" s="2">
        <v>0.2</v>
      </c>
      <c r="J446" s="1" t="s">
        <v>2433</v>
      </c>
    </row>
    <row r="447" spans="1:10" x14ac:dyDescent="0.25">
      <c r="A447" t="s">
        <v>10</v>
      </c>
      <c r="B447" t="s">
        <v>11</v>
      </c>
      <c r="C447" s="1" t="s">
        <v>904</v>
      </c>
      <c r="D447" t="s">
        <v>684</v>
      </c>
      <c r="E447" t="s">
        <v>905</v>
      </c>
      <c r="F447" s="2">
        <v>12</v>
      </c>
      <c r="G447" s="2">
        <v>5.38</v>
      </c>
      <c r="H447" s="2">
        <v>3.75</v>
      </c>
      <c r="I447" s="2">
        <v>1.73</v>
      </c>
      <c r="J447" s="1" t="s">
        <v>2434</v>
      </c>
    </row>
    <row r="448" spans="1:10" x14ac:dyDescent="0.25">
      <c r="A448" t="s">
        <v>10</v>
      </c>
      <c r="B448" t="s">
        <v>11</v>
      </c>
      <c r="C448" s="1" t="s">
        <v>906</v>
      </c>
      <c r="D448" t="s">
        <v>684</v>
      </c>
      <c r="E448" t="s">
        <v>907</v>
      </c>
      <c r="F448" s="2">
        <v>12</v>
      </c>
      <c r="G448" s="2">
        <v>5.38</v>
      </c>
      <c r="H448" s="2">
        <v>3.75</v>
      </c>
      <c r="I448" s="2">
        <v>1.4</v>
      </c>
      <c r="J448" s="1" t="s">
        <v>2435</v>
      </c>
    </row>
    <row r="449" spans="1:10" x14ac:dyDescent="0.25">
      <c r="A449" t="s">
        <v>10</v>
      </c>
      <c r="B449" t="s">
        <v>11</v>
      </c>
      <c r="C449" s="1" t="s">
        <v>908</v>
      </c>
      <c r="D449" t="s">
        <v>684</v>
      </c>
      <c r="E449" t="s">
        <v>909</v>
      </c>
      <c r="F449" s="2">
        <v>12</v>
      </c>
      <c r="G449" s="2">
        <v>5.38</v>
      </c>
      <c r="H449" s="2">
        <v>3.75</v>
      </c>
      <c r="I449" s="2">
        <v>1.1599999999999999</v>
      </c>
      <c r="J449" s="1" t="s">
        <v>2436</v>
      </c>
    </row>
    <row r="450" spans="1:10" x14ac:dyDescent="0.25">
      <c r="A450" t="s">
        <v>10</v>
      </c>
      <c r="B450" t="s">
        <v>11</v>
      </c>
      <c r="C450" s="1" t="s">
        <v>910</v>
      </c>
      <c r="D450" t="s">
        <v>911</v>
      </c>
      <c r="E450" t="s">
        <v>912</v>
      </c>
      <c r="F450" s="2">
        <v>5</v>
      </c>
      <c r="G450" s="2">
        <v>3</v>
      </c>
      <c r="H450" s="2">
        <v>1</v>
      </c>
      <c r="I450" s="2">
        <v>0.22</v>
      </c>
      <c r="J450" s="1" t="s">
        <v>2437</v>
      </c>
    </row>
    <row r="451" spans="1:10" x14ac:dyDescent="0.25">
      <c r="A451" t="s">
        <v>10</v>
      </c>
      <c r="B451" t="s">
        <v>11</v>
      </c>
      <c r="C451" s="1" t="s">
        <v>913</v>
      </c>
      <c r="D451" t="s">
        <v>914</v>
      </c>
      <c r="E451" t="s">
        <v>915</v>
      </c>
      <c r="F451" s="2">
        <v>8</v>
      </c>
      <c r="G451" s="2">
        <v>6</v>
      </c>
      <c r="H451" s="2">
        <v>1.5</v>
      </c>
      <c r="I451" s="2">
        <v>0.12</v>
      </c>
      <c r="J451" s="1" t="s">
        <v>2438</v>
      </c>
    </row>
    <row r="452" spans="1:10" x14ac:dyDescent="0.25">
      <c r="A452" t="s">
        <v>10</v>
      </c>
      <c r="B452" t="s">
        <v>11</v>
      </c>
      <c r="C452" s="1" t="s">
        <v>916</v>
      </c>
      <c r="D452" t="s">
        <v>917</v>
      </c>
      <c r="E452" t="s">
        <v>918</v>
      </c>
      <c r="F452" s="2">
        <v>7.25</v>
      </c>
      <c r="G452" s="2">
        <v>7.25</v>
      </c>
      <c r="H452" s="2">
        <v>3.5</v>
      </c>
      <c r="I452" s="2">
        <v>0.35</v>
      </c>
      <c r="J452" s="1" t="s">
        <v>2439</v>
      </c>
    </row>
    <row r="453" spans="1:10" x14ac:dyDescent="0.25">
      <c r="A453" t="s">
        <v>10</v>
      </c>
      <c r="B453" t="s">
        <v>11</v>
      </c>
      <c r="C453" s="1" t="s">
        <v>919</v>
      </c>
      <c r="D453" t="s">
        <v>920</v>
      </c>
      <c r="E453" t="s">
        <v>921</v>
      </c>
      <c r="F453" s="2">
        <v>5.5</v>
      </c>
      <c r="G453" s="2">
        <v>2</v>
      </c>
      <c r="H453" s="2">
        <v>1</v>
      </c>
      <c r="I453" s="2">
        <v>0.04</v>
      </c>
      <c r="J453" s="1" t="s">
        <v>2440</v>
      </c>
    </row>
    <row r="454" spans="1:10" x14ac:dyDescent="0.25">
      <c r="A454" t="s">
        <v>10</v>
      </c>
      <c r="B454" t="s">
        <v>11</v>
      </c>
      <c r="C454" s="1" t="s">
        <v>922</v>
      </c>
      <c r="D454" t="s">
        <v>923</v>
      </c>
      <c r="E454" t="s">
        <v>924</v>
      </c>
      <c r="F454" s="2">
        <v>2.25</v>
      </c>
      <c r="G454" s="2">
        <v>2.25</v>
      </c>
      <c r="H454" s="2">
        <v>0.25</v>
      </c>
      <c r="I454" s="2">
        <v>0.2</v>
      </c>
      <c r="J454" s="1" t="s">
        <v>2441</v>
      </c>
    </row>
    <row r="455" spans="1:10" x14ac:dyDescent="0.25">
      <c r="A455" t="s">
        <v>10</v>
      </c>
      <c r="B455" t="s">
        <v>11</v>
      </c>
      <c r="C455" s="1" t="s">
        <v>925</v>
      </c>
      <c r="D455" t="s">
        <v>926</v>
      </c>
      <c r="E455" t="s">
        <v>927</v>
      </c>
      <c r="F455" s="2">
        <v>8</v>
      </c>
      <c r="G455" s="2">
        <v>7</v>
      </c>
      <c r="H455" s="2">
        <v>3.5</v>
      </c>
      <c r="I455" s="2">
        <v>0.33</v>
      </c>
      <c r="J455" s="1" t="s">
        <v>2442</v>
      </c>
    </row>
    <row r="456" spans="1:10" x14ac:dyDescent="0.25">
      <c r="A456" t="s">
        <v>10</v>
      </c>
      <c r="B456" t="s">
        <v>11</v>
      </c>
      <c r="C456" s="1" t="s">
        <v>928</v>
      </c>
      <c r="D456" t="s">
        <v>929</v>
      </c>
      <c r="E456" t="s">
        <v>930</v>
      </c>
      <c r="F456" s="2">
        <v>9</v>
      </c>
      <c r="G456" s="2">
        <v>8.5</v>
      </c>
      <c r="H456" s="2">
        <v>4</v>
      </c>
      <c r="I456" s="2">
        <v>1.75</v>
      </c>
      <c r="J456" s="1" t="s">
        <v>2443</v>
      </c>
    </row>
    <row r="457" spans="1:10" x14ac:dyDescent="0.25">
      <c r="A457" t="s">
        <v>10</v>
      </c>
      <c r="B457" t="s">
        <v>11</v>
      </c>
      <c r="C457" s="1" t="s">
        <v>931</v>
      </c>
      <c r="D457" t="s">
        <v>932</v>
      </c>
      <c r="E457" t="s">
        <v>933</v>
      </c>
      <c r="F457" s="2">
        <v>6</v>
      </c>
      <c r="G457" s="2">
        <v>3.25</v>
      </c>
      <c r="H457" s="2">
        <v>0.25</v>
      </c>
      <c r="I457" s="2">
        <v>0.04</v>
      </c>
      <c r="J457" s="1" t="s">
        <v>2444</v>
      </c>
    </row>
    <row r="458" spans="1:10" x14ac:dyDescent="0.25">
      <c r="A458" t="s">
        <v>10</v>
      </c>
      <c r="B458" t="s">
        <v>11</v>
      </c>
      <c r="C458" s="1" t="s">
        <v>934</v>
      </c>
      <c r="F458" s="2">
        <v>8.25</v>
      </c>
      <c r="G458" s="2">
        <v>5</v>
      </c>
      <c r="H458" s="2">
        <v>2</v>
      </c>
      <c r="I458" s="2">
        <v>2.2999999999999998</v>
      </c>
      <c r="J458" s="1" t="s">
        <v>2445</v>
      </c>
    </row>
    <row r="459" spans="1:10" x14ac:dyDescent="0.25">
      <c r="A459" t="s">
        <v>10</v>
      </c>
      <c r="B459" t="s">
        <v>11</v>
      </c>
      <c r="C459" s="1" t="s">
        <v>935</v>
      </c>
      <c r="D459" t="s">
        <v>936</v>
      </c>
      <c r="E459" t="s">
        <v>635</v>
      </c>
      <c r="F459" s="2">
        <v>10.5</v>
      </c>
      <c r="G459" s="2">
        <v>5.13</v>
      </c>
      <c r="H459" s="2">
        <v>5.13</v>
      </c>
      <c r="I459" s="2">
        <v>0.45</v>
      </c>
      <c r="J459" s="1" t="s">
        <v>2446</v>
      </c>
    </row>
    <row r="460" spans="1:10" x14ac:dyDescent="0.25">
      <c r="A460" t="s">
        <v>10</v>
      </c>
      <c r="B460" t="s">
        <v>11</v>
      </c>
      <c r="C460" s="1" t="s">
        <v>937</v>
      </c>
      <c r="D460" t="s">
        <v>938</v>
      </c>
      <c r="E460" t="s">
        <v>682</v>
      </c>
      <c r="F460" s="2">
        <v>3.5</v>
      </c>
      <c r="G460" s="2">
        <v>3.5</v>
      </c>
      <c r="H460" s="2">
        <v>1.5</v>
      </c>
      <c r="I460" s="2">
        <v>0.1</v>
      </c>
      <c r="J460" s="1" t="s">
        <v>2447</v>
      </c>
    </row>
    <row r="461" spans="1:10" x14ac:dyDescent="0.25">
      <c r="A461" t="s">
        <v>10</v>
      </c>
      <c r="B461" t="s">
        <v>11</v>
      </c>
      <c r="C461" s="1" t="s">
        <v>939</v>
      </c>
      <c r="D461" t="s">
        <v>377</v>
      </c>
      <c r="E461" t="s">
        <v>940</v>
      </c>
      <c r="F461" s="2">
        <v>6</v>
      </c>
      <c r="G461" s="2">
        <v>2.88</v>
      </c>
      <c r="H461" s="2">
        <v>1.38</v>
      </c>
      <c r="I461" s="2">
        <v>0.26</v>
      </c>
      <c r="J461" s="1" t="s">
        <v>2448</v>
      </c>
    </row>
    <row r="462" spans="1:10" x14ac:dyDescent="0.25">
      <c r="A462" t="s">
        <v>10</v>
      </c>
      <c r="B462" t="s">
        <v>11</v>
      </c>
      <c r="C462" s="1" t="s">
        <v>941</v>
      </c>
      <c r="D462" t="s">
        <v>388</v>
      </c>
      <c r="E462" t="s">
        <v>942</v>
      </c>
      <c r="F462" s="2">
        <v>7</v>
      </c>
      <c r="G462" s="2">
        <v>7</v>
      </c>
      <c r="H462" s="2">
        <v>7</v>
      </c>
      <c r="I462" s="2">
        <v>1</v>
      </c>
      <c r="J462" s="1" t="s">
        <v>18</v>
      </c>
    </row>
    <row r="463" spans="1:10" x14ac:dyDescent="0.25">
      <c r="A463" t="s">
        <v>10</v>
      </c>
      <c r="B463" t="s">
        <v>11</v>
      </c>
      <c r="C463" s="1" t="s">
        <v>943</v>
      </c>
      <c r="F463" s="2">
        <v>1.5</v>
      </c>
      <c r="G463" s="2">
        <v>0.75</v>
      </c>
      <c r="H463" s="2">
        <v>0.75</v>
      </c>
      <c r="I463" s="2">
        <v>0.01</v>
      </c>
      <c r="J463" s="1" t="s">
        <v>2449</v>
      </c>
    </row>
    <row r="464" spans="1:10" x14ac:dyDescent="0.25">
      <c r="A464" t="s">
        <v>10</v>
      </c>
      <c r="B464" t="s">
        <v>11</v>
      </c>
      <c r="C464" s="1" t="s">
        <v>944</v>
      </c>
      <c r="D464" t="s">
        <v>945</v>
      </c>
      <c r="E464" t="s">
        <v>946</v>
      </c>
      <c r="F464" s="2">
        <v>2</v>
      </c>
      <c r="G464" s="2">
        <v>1.1299999999999999</v>
      </c>
      <c r="H464" s="2">
        <v>0.5</v>
      </c>
      <c r="I464" s="2">
        <v>0.02</v>
      </c>
      <c r="J464" s="1" t="s">
        <v>18</v>
      </c>
    </row>
    <row r="465" spans="1:10" x14ac:dyDescent="0.25">
      <c r="A465" t="s">
        <v>10</v>
      </c>
      <c r="B465" t="s">
        <v>11</v>
      </c>
      <c r="C465" s="1" t="s">
        <v>947</v>
      </c>
      <c r="D465" t="s">
        <v>948</v>
      </c>
      <c r="E465" t="s">
        <v>946</v>
      </c>
      <c r="F465" s="2">
        <v>2</v>
      </c>
      <c r="G465" s="2">
        <v>1.1299999999999999</v>
      </c>
      <c r="H465" s="2">
        <v>0.5</v>
      </c>
      <c r="I465" s="2">
        <v>0.02</v>
      </c>
      <c r="J465" s="1" t="s">
        <v>2450</v>
      </c>
    </row>
    <row r="466" spans="1:10" x14ac:dyDescent="0.25">
      <c r="A466" t="s">
        <v>10</v>
      </c>
      <c r="B466" t="s">
        <v>11</v>
      </c>
      <c r="C466" s="1" t="s">
        <v>949</v>
      </c>
      <c r="D466" t="s">
        <v>103</v>
      </c>
      <c r="E466" t="s">
        <v>950</v>
      </c>
      <c r="F466" s="2">
        <v>19.75</v>
      </c>
      <c r="G466" s="2">
        <v>10.75</v>
      </c>
      <c r="H466" s="2">
        <v>0.25</v>
      </c>
      <c r="I466" s="2">
        <v>1.23</v>
      </c>
      <c r="J466" s="1" t="s">
        <v>2451</v>
      </c>
    </row>
    <row r="467" spans="1:10" x14ac:dyDescent="0.25">
      <c r="A467" t="s">
        <v>10</v>
      </c>
      <c r="B467" t="s">
        <v>11</v>
      </c>
      <c r="C467" s="1" t="s">
        <v>951</v>
      </c>
      <c r="D467" t="s">
        <v>103</v>
      </c>
      <c r="E467" t="s">
        <v>952</v>
      </c>
      <c r="F467" s="2">
        <v>19.75</v>
      </c>
      <c r="G467" s="2">
        <v>9</v>
      </c>
      <c r="H467" s="2">
        <v>0.25</v>
      </c>
      <c r="I467" s="2">
        <v>1.1399999999999999</v>
      </c>
      <c r="J467" s="1" t="s">
        <v>2452</v>
      </c>
    </row>
    <row r="468" spans="1:10" x14ac:dyDescent="0.25">
      <c r="A468" t="s">
        <v>10</v>
      </c>
      <c r="B468" t="s">
        <v>11</v>
      </c>
      <c r="C468" s="1" t="s">
        <v>953</v>
      </c>
      <c r="D468" t="s">
        <v>103</v>
      </c>
      <c r="E468" t="s">
        <v>954</v>
      </c>
      <c r="F468" s="2">
        <v>19.75</v>
      </c>
      <c r="G468" s="2">
        <v>5.5</v>
      </c>
      <c r="H468" s="2">
        <v>0.25</v>
      </c>
      <c r="I468" s="2">
        <v>0.95</v>
      </c>
      <c r="J468" s="1" t="s">
        <v>2453</v>
      </c>
    </row>
    <row r="469" spans="1:10" x14ac:dyDescent="0.25">
      <c r="A469" t="s">
        <v>10</v>
      </c>
      <c r="B469" t="s">
        <v>11</v>
      </c>
      <c r="C469" s="1" t="s">
        <v>955</v>
      </c>
      <c r="D469" t="s">
        <v>956</v>
      </c>
      <c r="E469" t="s">
        <v>957</v>
      </c>
      <c r="F469" s="2">
        <v>21</v>
      </c>
      <c r="G469" s="2">
        <v>5</v>
      </c>
      <c r="H469" s="2">
        <v>5</v>
      </c>
      <c r="I469" s="2">
        <v>1</v>
      </c>
      <c r="J469" s="1" t="s">
        <v>18</v>
      </c>
    </row>
    <row r="470" spans="1:10" x14ac:dyDescent="0.25">
      <c r="A470" t="s">
        <v>10</v>
      </c>
      <c r="B470" t="s">
        <v>11</v>
      </c>
      <c r="C470" s="1" t="s">
        <v>958</v>
      </c>
      <c r="D470" t="s">
        <v>959</v>
      </c>
      <c r="E470" t="s">
        <v>960</v>
      </c>
      <c r="F470" s="2">
        <v>22</v>
      </c>
      <c r="G470" s="2">
        <v>5</v>
      </c>
      <c r="H470" s="2">
        <v>5</v>
      </c>
      <c r="I470" s="2">
        <v>1</v>
      </c>
      <c r="J470" s="1" t="s">
        <v>18</v>
      </c>
    </row>
    <row r="471" spans="1:10" x14ac:dyDescent="0.25">
      <c r="A471" t="s">
        <v>10</v>
      </c>
      <c r="B471" t="s">
        <v>11</v>
      </c>
      <c r="C471" s="1" t="s">
        <v>961</v>
      </c>
      <c r="D471" t="s">
        <v>247</v>
      </c>
      <c r="E471" t="s">
        <v>962</v>
      </c>
      <c r="F471" s="2">
        <v>21</v>
      </c>
      <c r="G471" s="2">
        <v>5</v>
      </c>
      <c r="H471" s="2">
        <v>5</v>
      </c>
      <c r="I471" s="2">
        <v>1</v>
      </c>
      <c r="J471" s="1" t="s">
        <v>18</v>
      </c>
    </row>
    <row r="472" spans="1:10" x14ac:dyDescent="0.25">
      <c r="A472" t="s">
        <v>10</v>
      </c>
      <c r="B472" t="s">
        <v>11</v>
      </c>
      <c r="C472" s="1" t="s">
        <v>963</v>
      </c>
      <c r="D472" t="s">
        <v>964</v>
      </c>
      <c r="E472" t="s">
        <v>957</v>
      </c>
      <c r="F472" s="2">
        <v>21</v>
      </c>
      <c r="G472" s="2">
        <v>5</v>
      </c>
      <c r="H472" s="2">
        <v>5</v>
      </c>
      <c r="I472" s="2">
        <v>1</v>
      </c>
      <c r="J472" s="1" t="s">
        <v>2454</v>
      </c>
    </row>
    <row r="473" spans="1:10" x14ac:dyDescent="0.25">
      <c r="A473" t="s">
        <v>10</v>
      </c>
      <c r="B473" t="s">
        <v>11</v>
      </c>
      <c r="C473" s="1" t="s">
        <v>965</v>
      </c>
      <c r="D473" t="s">
        <v>247</v>
      </c>
      <c r="E473" t="s">
        <v>962</v>
      </c>
      <c r="F473" s="2">
        <v>21</v>
      </c>
      <c r="G473" s="2">
        <v>5</v>
      </c>
      <c r="H473" s="2">
        <v>5</v>
      </c>
      <c r="I473" s="2">
        <v>1</v>
      </c>
      <c r="J473" s="1" t="s">
        <v>18</v>
      </c>
    </row>
    <row r="474" spans="1:10" x14ac:dyDescent="0.25">
      <c r="A474" t="s">
        <v>10</v>
      </c>
      <c r="B474" t="s">
        <v>11</v>
      </c>
      <c r="C474" s="1" t="s">
        <v>966</v>
      </c>
      <c r="D474" t="s">
        <v>247</v>
      </c>
      <c r="E474" t="s">
        <v>967</v>
      </c>
      <c r="F474" s="2">
        <v>22</v>
      </c>
      <c r="G474" s="2">
        <v>5</v>
      </c>
      <c r="H474" s="2">
        <v>5</v>
      </c>
      <c r="I474" s="2">
        <v>1</v>
      </c>
      <c r="J474" s="1" t="s">
        <v>18</v>
      </c>
    </row>
    <row r="475" spans="1:10" x14ac:dyDescent="0.25">
      <c r="A475" t="s">
        <v>10</v>
      </c>
      <c r="B475" t="s">
        <v>11</v>
      </c>
      <c r="C475" s="1" t="s">
        <v>968</v>
      </c>
      <c r="D475" t="s">
        <v>969</v>
      </c>
      <c r="E475" t="s">
        <v>970</v>
      </c>
      <c r="F475" s="2">
        <v>12.13</v>
      </c>
      <c r="G475" s="2">
        <v>1.25</v>
      </c>
      <c r="H475" s="2">
        <v>0.75</v>
      </c>
      <c r="I475" s="2">
        <v>0.17</v>
      </c>
      <c r="J475" s="1" t="s">
        <v>18</v>
      </c>
    </row>
    <row r="476" spans="1:10" x14ac:dyDescent="0.25">
      <c r="A476" t="s">
        <v>10</v>
      </c>
      <c r="B476" t="s">
        <v>11</v>
      </c>
      <c r="C476" s="1" t="s">
        <v>971</v>
      </c>
      <c r="D476" t="s">
        <v>972</v>
      </c>
      <c r="E476" t="s">
        <v>973</v>
      </c>
      <c r="F476" s="2">
        <v>5.88</v>
      </c>
      <c r="G476" s="2">
        <v>4</v>
      </c>
      <c r="H476" s="2">
        <v>2</v>
      </c>
      <c r="I476" s="2">
        <v>0.35</v>
      </c>
      <c r="J476" s="1" t="s">
        <v>2455</v>
      </c>
    </row>
    <row r="477" spans="1:10" x14ac:dyDescent="0.25">
      <c r="A477" t="s">
        <v>10</v>
      </c>
      <c r="B477" t="s">
        <v>11</v>
      </c>
      <c r="C477" s="1" t="s">
        <v>974</v>
      </c>
      <c r="D477" t="s">
        <v>975</v>
      </c>
      <c r="E477" t="s">
        <v>976</v>
      </c>
      <c r="F477" s="2">
        <v>13</v>
      </c>
      <c r="G477" s="2">
        <v>10</v>
      </c>
      <c r="H477" s="2">
        <v>7</v>
      </c>
      <c r="I477" s="2">
        <v>2</v>
      </c>
      <c r="J477" s="1" t="s">
        <v>18</v>
      </c>
    </row>
    <row r="478" spans="1:10" x14ac:dyDescent="0.25">
      <c r="A478" t="s">
        <v>10</v>
      </c>
      <c r="B478" t="s">
        <v>11</v>
      </c>
      <c r="C478" s="1" t="s">
        <v>977</v>
      </c>
      <c r="D478" t="s">
        <v>174</v>
      </c>
      <c r="E478" t="s">
        <v>978</v>
      </c>
      <c r="F478" s="2">
        <v>6</v>
      </c>
      <c r="G478" s="2">
        <v>4</v>
      </c>
      <c r="H478" s="2">
        <v>0.25</v>
      </c>
      <c r="I478" s="2">
        <v>0.18</v>
      </c>
      <c r="J478" s="1" t="s">
        <v>18</v>
      </c>
    </row>
    <row r="479" spans="1:10" x14ac:dyDescent="0.25">
      <c r="A479" t="s">
        <v>10</v>
      </c>
      <c r="B479" t="s">
        <v>11</v>
      </c>
      <c r="C479" s="1" t="s">
        <v>979</v>
      </c>
      <c r="F479" s="2">
        <v>9</v>
      </c>
      <c r="G479" s="2">
        <v>6</v>
      </c>
      <c r="H479" s="2">
        <v>3</v>
      </c>
      <c r="I479" s="2">
        <v>1</v>
      </c>
      <c r="J479" s="1" t="s">
        <v>18</v>
      </c>
    </row>
    <row r="480" spans="1:10" x14ac:dyDescent="0.25">
      <c r="A480" t="s">
        <v>10</v>
      </c>
      <c r="B480" t="s">
        <v>11</v>
      </c>
      <c r="C480" s="1" t="s">
        <v>980</v>
      </c>
      <c r="D480" t="s">
        <v>377</v>
      </c>
      <c r="E480" t="s">
        <v>981</v>
      </c>
      <c r="F480" s="2">
        <v>10</v>
      </c>
      <c r="G480" s="2">
        <v>5</v>
      </c>
      <c r="H480" s="2">
        <v>2</v>
      </c>
      <c r="I480" s="2">
        <v>0.42</v>
      </c>
      <c r="J480" s="1" t="s">
        <v>2456</v>
      </c>
    </row>
    <row r="481" spans="1:10" x14ac:dyDescent="0.25">
      <c r="A481" t="s">
        <v>10</v>
      </c>
      <c r="B481" t="s">
        <v>11</v>
      </c>
      <c r="C481" s="1" t="s">
        <v>982</v>
      </c>
      <c r="D481" t="s">
        <v>377</v>
      </c>
      <c r="E481" t="s">
        <v>983</v>
      </c>
      <c r="F481" s="2">
        <v>10.5</v>
      </c>
      <c r="G481" s="2">
        <v>5.5</v>
      </c>
      <c r="H481" s="2">
        <v>2</v>
      </c>
      <c r="I481" s="2">
        <v>0.44</v>
      </c>
      <c r="J481" s="1" t="s">
        <v>2457</v>
      </c>
    </row>
    <row r="482" spans="1:10" x14ac:dyDescent="0.25">
      <c r="A482" t="s">
        <v>10</v>
      </c>
      <c r="B482" t="s">
        <v>11</v>
      </c>
      <c r="C482" s="1" t="s">
        <v>984</v>
      </c>
      <c r="D482" t="s">
        <v>985</v>
      </c>
      <c r="E482" t="s">
        <v>986</v>
      </c>
      <c r="F482" s="2">
        <v>25.5</v>
      </c>
      <c r="G482" s="2">
        <v>0.38</v>
      </c>
      <c r="H482" s="2">
        <v>0.38</v>
      </c>
      <c r="I482" s="2">
        <v>0.27</v>
      </c>
      <c r="J482" s="1" t="s">
        <v>18</v>
      </c>
    </row>
    <row r="483" spans="1:10" x14ac:dyDescent="0.25">
      <c r="A483" t="s">
        <v>10</v>
      </c>
      <c r="B483" t="s">
        <v>11</v>
      </c>
      <c r="C483" s="1" t="s">
        <v>987</v>
      </c>
      <c r="D483" t="s">
        <v>988</v>
      </c>
      <c r="E483" t="s">
        <v>989</v>
      </c>
      <c r="F483" s="2">
        <v>10.5</v>
      </c>
      <c r="G483" s="2">
        <v>6</v>
      </c>
      <c r="H483" s="2">
        <v>0.5</v>
      </c>
      <c r="I483" s="2">
        <v>0.3</v>
      </c>
      <c r="J483" s="1" t="s">
        <v>2458</v>
      </c>
    </row>
    <row r="484" spans="1:10" x14ac:dyDescent="0.25">
      <c r="A484" t="s">
        <v>10</v>
      </c>
      <c r="B484" t="s">
        <v>11</v>
      </c>
      <c r="C484" s="1" t="s">
        <v>990</v>
      </c>
      <c r="D484" t="s">
        <v>991</v>
      </c>
      <c r="E484" t="s">
        <v>992</v>
      </c>
      <c r="F484" s="2">
        <v>8.5</v>
      </c>
      <c r="G484" s="2">
        <v>7</v>
      </c>
      <c r="H484" s="2">
        <v>1.25</v>
      </c>
      <c r="I484" s="2">
        <v>0.25</v>
      </c>
      <c r="J484" s="1" t="s">
        <v>2459</v>
      </c>
    </row>
    <row r="485" spans="1:10" x14ac:dyDescent="0.25">
      <c r="A485" t="s">
        <v>10</v>
      </c>
      <c r="B485" t="s">
        <v>11</v>
      </c>
      <c r="C485" s="1" t="s">
        <v>993</v>
      </c>
      <c r="D485" t="s">
        <v>994</v>
      </c>
      <c r="E485" t="s">
        <v>995</v>
      </c>
      <c r="F485" s="2">
        <v>9</v>
      </c>
      <c r="G485" s="2">
        <v>7</v>
      </c>
      <c r="H485" s="2">
        <v>1</v>
      </c>
      <c r="I485" s="2">
        <v>1</v>
      </c>
      <c r="J485" s="1" t="s">
        <v>2460</v>
      </c>
    </row>
    <row r="486" spans="1:10" x14ac:dyDescent="0.25">
      <c r="A486" t="s">
        <v>10</v>
      </c>
      <c r="B486" t="s">
        <v>11</v>
      </c>
      <c r="C486" s="1" t="s">
        <v>996</v>
      </c>
      <c r="D486" t="s">
        <v>997</v>
      </c>
      <c r="E486" t="s">
        <v>998</v>
      </c>
      <c r="F486" s="2">
        <v>9.5</v>
      </c>
      <c r="G486" s="2">
        <v>5</v>
      </c>
      <c r="H486" s="2">
        <v>1</v>
      </c>
      <c r="I486" s="2">
        <v>0.49</v>
      </c>
      <c r="J486" s="1" t="s">
        <v>2461</v>
      </c>
    </row>
    <row r="487" spans="1:10" x14ac:dyDescent="0.25">
      <c r="A487" t="s">
        <v>10</v>
      </c>
      <c r="B487" t="s">
        <v>11</v>
      </c>
      <c r="C487" s="1" t="s">
        <v>999</v>
      </c>
      <c r="D487" t="s">
        <v>1000</v>
      </c>
      <c r="E487" t="s">
        <v>1001</v>
      </c>
      <c r="F487" s="2">
        <v>4.5</v>
      </c>
      <c r="G487" s="2">
        <v>4.5</v>
      </c>
      <c r="H487" s="2">
        <v>1.5</v>
      </c>
      <c r="I487" s="2">
        <v>0.17</v>
      </c>
      <c r="J487" s="1" t="s">
        <v>2462</v>
      </c>
    </row>
    <row r="488" spans="1:10" x14ac:dyDescent="0.25">
      <c r="A488" t="s">
        <v>10</v>
      </c>
      <c r="B488" t="s">
        <v>11</v>
      </c>
      <c r="C488" s="1" t="s">
        <v>1002</v>
      </c>
      <c r="D488" t="s">
        <v>972</v>
      </c>
      <c r="E488" t="s">
        <v>1003</v>
      </c>
      <c r="F488" s="2">
        <v>8</v>
      </c>
      <c r="G488" s="2">
        <v>4</v>
      </c>
      <c r="H488" s="2">
        <v>2</v>
      </c>
      <c r="I488" s="2">
        <v>0.67</v>
      </c>
      <c r="J488" s="1" t="s">
        <v>2463</v>
      </c>
    </row>
    <row r="489" spans="1:10" x14ac:dyDescent="0.25">
      <c r="A489" t="s">
        <v>10</v>
      </c>
      <c r="B489" t="s">
        <v>11</v>
      </c>
      <c r="C489" s="1" t="s">
        <v>1004</v>
      </c>
      <c r="D489" t="s">
        <v>1005</v>
      </c>
      <c r="E489" t="s">
        <v>1006</v>
      </c>
      <c r="F489" s="2">
        <v>12</v>
      </c>
      <c r="G489" s="2">
        <v>7</v>
      </c>
      <c r="H489" s="2">
        <v>6</v>
      </c>
      <c r="I489" s="2">
        <v>1</v>
      </c>
      <c r="J489" s="1" t="s">
        <v>18</v>
      </c>
    </row>
    <row r="490" spans="1:10" x14ac:dyDescent="0.25">
      <c r="A490" t="s">
        <v>10</v>
      </c>
      <c r="B490" t="s">
        <v>11</v>
      </c>
      <c r="C490" s="1" t="s">
        <v>1007</v>
      </c>
      <c r="D490" t="s">
        <v>1008</v>
      </c>
      <c r="E490" t="s">
        <v>1009</v>
      </c>
      <c r="F490" s="2">
        <v>24</v>
      </c>
      <c r="G490" s="2">
        <v>14</v>
      </c>
      <c r="H490" s="2">
        <v>1</v>
      </c>
      <c r="I490" s="2">
        <v>1</v>
      </c>
      <c r="J490" s="1" t="s">
        <v>2464</v>
      </c>
    </row>
    <row r="491" spans="1:10" x14ac:dyDescent="0.25">
      <c r="A491" t="s">
        <v>10</v>
      </c>
      <c r="B491" t="s">
        <v>11</v>
      </c>
      <c r="C491" s="1" t="s">
        <v>1010</v>
      </c>
      <c r="D491" t="s">
        <v>1011</v>
      </c>
      <c r="E491" t="s">
        <v>1012</v>
      </c>
      <c r="F491" s="2">
        <v>2</v>
      </c>
      <c r="G491" s="2">
        <v>1.25</v>
      </c>
      <c r="H491" s="2">
        <v>0.75</v>
      </c>
      <c r="I491" s="2">
        <v>0.02</v>
      </c>
      <c r="J491" s="1" t="s">
        <v>2465</v>
      </c>
    </row>
    <row r="492" spans="1:10" x14ac:dyDescent="0.25">
      <c r="A492" t="s">
        <v>10</v>
      </c>
      <c r="B492" t="s">
        <v>11</v>
      </c>
      <c r="C492" s="1" t="s">
        <v>1013</v>
      </c>
      <c r="D492" t="s">
        <v>401</v>
      </c>
      <c r="E492" t="s">
        <v>1014</v>
      </c>
      <c r="F492" s="2">
        <v>4.5</v>
      </c>
      <c r="G492" s="2">
        <v>0.75</v>
      </c>
      <c r="H492" s="2">
        <v>0.5</v>
      </c>
      <c r="I492" s="2">
        <v>0.02</v>
      </c>
      <c r="J492" s="1" t="s">
        <v>2466</v>
      </c>
    </row>
    <row r="493" spans="1:10" x14ac:dyDescent="0.25">
      <c r="A493" t="s">
        <v>10</v>
      </c>
      <c r="B493" t="s">
        <v>11</v>
      </c>
      <c r="C493" s="1" t="s">
        <v>1015</v>
      </c>
      <c r="D493" t="s">
        <v>1016</v>
      </c>
      <c r="E493" t="s">
        <v>1006</v>
      </c>
      <c r="F493" s="2">
        <v>42.5</v>
      </c>
      <c r="G493" s="2">
        <v>7.5</v>
      </c>
      <c r="H493" s="2">
        <v>7</v>
      </c>
      <c r="I493" s="2">
        <v>15.57</v>
      </c>
      <c r="J493" s="1" t="s">
        <v>18</v>
      </c>
    </row>
    <row r="494" spans="1:10" x14ac:dyDescent="0.25">
      <c r="A494" t="s">
        <v>10</v>
      </c>
      <c r="B494" t="s">
        <v>11</v>
      </c>
      <c r="C494" s="1" t="s">
        <v>1017</v>
      </c>
      <c r="D494" t="s">
        <v>972</v>
      </c>
      <c r="E494" t="s">
        <v>1018</v>
      </c>
      <c r="F494" s="2">
        <v>5.5</v>
      </c>
      <c r="G494" s="2">
        <v>4</v>
      </c>
      <c r="H494" s="2">
        <v>1.63</v>
      </c>
      <c r="I494" s="2">
        <v>0.36</v>
      </c>
      <c r="J494" s="1" t="s">
        <v>2467</v>
      </c>
    </row>
    <row r="495" spans="1:10" x14ac:dyDescent="0.25">
      <c r="A495" t="s">
        <v>10</v>
      </c>
      <c r="B495" t="s">
        <v>11</v>
      </c>
      <c r="C495" s="1" t="s">
        <v>1019</v>
      </c>
      <c r="D495" t="s">
        <v>972</v>
      </c>
      <c r="E495" t="s">
        <v>1020</v>
      </c>
      <c r="F495" s="2">
        <v>5.38</v>
      </c>
      <c r="G495" s="2">
        <v>4.25</v>
      </c>
      <c r="H495" s="2">
        <v>2</v>
      </c>
      <c r="I495" s="2">
        <v>0.37</v>
      </c>
      <c r="J495" s="1" t="s">
        <v>2468</v>
      </c>
    </row>
    <row r="496" spans="1:10" x14ac:dyDescent="0.25">
      <c r="A496" t="s">
        <v>10</v>
      </c>
      <c r="B496" t="s">
        <v>11</v>
      </c>
      <c r="C496" s="1" t="s">
        <v>1021</v>
      </c>
      <c r="D496" t="s">
        <v>388</v>
      </c>
      <c r="E496" t="s">
        <v>1022</v>
      </c>
      <c r="F496" s="2">
        <v>6</v>
      </c>
      <c r="G496" s="2">
        <v>4</v>
      </c>
      <c r="H496" s="2">
        <v>3</v>
      </c>
      <c r="I496" s="2">
        <v>1</v>
      </c>
      <c r="J496" s="1" t="s">
        <v>2469</v>
      </c>
    </row>
    <row r="497" spans="1:10" x14ac:dyDescent="0.25">
      <c r="A497" t="s">
        <v>10</v>
      </c>
      <c r="B497" t="s">
        <v>11</v>
      </c>
      <c r="C497" s="1" t="s">
        <v>1023</v>
      </c>
      <c r="D497" t="s">
        <v>377</v>
      </c>
      <c r="E497" t="s">
        <v>1024</v>
      </c>
      <c r="F497" s="2">
        <v>7.5</v>
      </c>
      <c r="G497" s="2">
        <v>2.75</v>
      </c>
      <c r="H497" s="2">
        <v>1.25</v>
      </c>
      <c r="I497" s="2">
        <v>0.17</v>
      </c>
      <c r="J497" s="1" t="s">
        <v>2470</v>
      </c>
    </row>
    <row r="498" spans="1:10" x14ac:dyDescent="0.25">
      <c r="A498" t="s">
        <v>10</v>
      </c>
      <c r="B498" t="s">
        <v>11</v>
      </c>
      <c r="C498" s="1" t="s">
        <v>1025</v>
      </c>
      <c r="D498" t="s">
        <v>377</v>
      </c>
      <c r="E498" t="s">
        <v>1026</v>
      </c>
      <c r="F498" s="2">
        <v>7.5</v>
      </c>
      <c r="G498" s="2">
        <v>2.75</v>
      </c>
      <c r="H498" s="2">
        <v>1.5</v>
      </c>
      <c r="I498" s="2">
        <v>0.17</v>
      </c>
      <c r="J498" s="1" t="s">
        <v>2471</v>
      </c>
    </row>
    <row r="499" spans="1:10" x14ac:dyDescent="0.25">
      <c r="A499" t="s">
        <v>10</v>
      </c>
      <c r="B499" t="s">
        <v>11</v>
      </c>
      <c r="C499" s="1" t="s">
        <v>1027</v>
      </c>
      <c r="D499" t="s">
        <v>377</v>
      </c>
      <c r="E499" t="s">
        <v>1028</v>
      </c>
      <c r="F499" s="2">
        <v>7.25</v>
      </c>
      <c r="G499" s="2">
        <v>3</v>
      </c>
      <c r="H499" s="2">
        <v>1.75</v>
      </c>
      <c r="I499" s="2">
        <v>0.2</v>
      </c>
      <c r="J499" s="1" t="s">
        <v>2472</v>
      </c>
    </row>
    <row r="500" spans="1:10" x14ac:dyDescent="0.25">
      <c r="A500" t="s">
        <v>10</v>
      </c>
      <c r="B500" t="s">
        <v>11</v>
      </c>
      <c r="C500" s="1" t="s">
        <v>1029</v>
      </c>
      <c r="D500" t="s">
        <v>1030</v>
      </c>
      <c r="E500" t="s">
        <v>1031</v>
      </c>
      <c r="F500" s="2">
        <v>26.25</v>
      </c>
      <c r="G500" s="2">
        <v>21.25</v>
      </c>
      <c r="H500" s="2">
        <v>7.25</v>
      </c>
      <c r="I500" s="2">
        <v>8.5299999999999994</v>
      </c>
      <c r="J500" s="1" t="s">
        <v>2473</v>
      </c>
    </row>
    <row r="501" spans="1:10" x14ac:dyDescent="0.25">
      <c r="A501" t="s">
        <v>10</v>
      </c>
      <c r="B501" t="s">
        <v>11</v>
      </c>
      <c r="C501" s="1" t="s">
        <v>1032</v>
      </c>
      <c r="D501" t="s">
        <v>1000</v>
      </c>
      <c r="E501" t="s">
        <v>1033</v>
      </c>
      <c r="F501" s="2">
        <v>4.75</v>
      </c>
      <c r="G501" s="2">
        <v>3.5</v>
      </c>
      <c r="H501" s="2">
        <v>0.25</v>
      </c>
      <c r="I501" s="2">
        <v>7.0000000000000007E-2</v>
      </c>
      <c r="J501" s="1" t="s">
        <v>2474</v>
      </c>
    </row>
    <row r="502" spans="1:10" x14ac:dyDescent="0.25">
      <c r="A502" t="s">
        <v>10</v>
      </c>
      <c r="B502" t="s">
        <v>11</v>
      </c>
      <c r="C502" s="1" t="s">
        <v>1034</v>
      </c>
      <c r="D502" t="s">
        <v>1000</v>
      </c>
      <c r="E502" t="s">
        <v>1035</v>
      </c>
      <c r="F502" s="2">
        <v>4.75</v>
      </c>
      <c r="G502" s="2">
        <v>4</v>
      </c>
      <c r="H502" s="2">
        <v>0.75</v>
      </c>
      <c r="I502" s="2">
        <v>7.0000000000000007E-2</v>
      </c>
      <c r="J502" s="1" t="s">
        <v>2475</v>
      </c>
    </row>
    <row r="503" spans="1:10" x14ac:dyDescent="0.25">
      <c r="A503" t="s">
        <v>10</v>
      </c>
      <c r="B503" t="s">
        <v>11</v>
      </c>
      <c r="C503" s="1" t="s">
        <v>1036</v>
      </c>
      <c r="D503" t="s">
        <v>1000</v>
      </c>
      <c r="E503" t="s">
        <v>1037</v>
      </c>
      <c r="F503" s="2">
        <v>2.75</v>
      </c>
      <c r="G503" s="2">
        <v>1.75</v>
      </c>
      <c r="H503" s="2">
        <v>0.75</v>
      </c>
      <c r="I503" s="2">
        <v>0.02</v>
      </c>
      <c r="J503" s="1" t="s">
        <v>2476</v>
      </c>
    </row>
    <row r="504" spans="1:10" x14ac:dyDescent="0.25">
      <c r="A504" t="s">
        <v>10</v>
      </c>
      <c r="B504" t="s">
        <v>11</v>
      </c>
      <c r="C504" s="1" t="s">
        <v>1038</v>
      </c>
      <c r="D504" t="s">
        <v>1039</v>
      </c>
      <c r="E504" t="s">
        <v>1040</v>
      </c>
      <c r="F504" s="2">
        <v>12</v>
      </c>
      <c r="G504" s="2">
        <v>3</v>
      </c>
      <c r="H504" s="2">
        <v>0.75</v>
      </c>
      <c r="I504" s="2">
        <v>0.14000000000000001</v>
      </c>
      <c r="J504" s="1" t="s">
        <v>2477</v>
      </c>
    </row>
    <row r="505" spans="1:10" x14ac:dyDescent="0.25">
      <c r="A505" t="s">
        <v>10</v>
      </c>
      <c r="B505" t="s">
        <v>11</v>
      </c>
      <c r="C505" s="1" t="s">
        <v>1041</v>
      </c>
      <c r="D505" t="s">
        <v>419</v>
      </c>
      <c r="E505" t="s">
        <v>1042</v>
      </c>
      <c r="F505" s="2">
        <v>6.25</v>
      </c>
      <c r="G505" s="2">
        <v>3.63</v>
      </c>
      <c r="H505" s="2">
        <v>1.25</v>
      </c>
      <c r="I505" s="2">
        <v>0.28000000000000003</v>
      </c>
      <c r="J505" s="1" t="s">
        <v>2478</v>
      </c>
    </row>
    <row r="506" spans="1:10" x14ac:dyDescent="0.25">
      <c r="A506" t="s">
        <v>10</v>
      </c>
      <c r="B506" t="s">
        <v>11</v>
      </c>
      <c r="C506" s="1" t="s">
        <v>1043</v>
      </c>
      <c r="D506" t="s">
        <v>1044</v>
      </c>
      <c r="E506" t="s">
        <v>1045</v>
      </c>
      <c r="F506" s="2">
        <v>6.13</v>
      </c>
      <c r="G506" s="2">
        <v>3.63</v>
      </c>
      <c r="H506" s="2">
        <v>1.25</v>
      </c>
      <c r="I506" s="2">
        <v>0.16</v>
      </c>
      <c r="J506" s="1" t="s">
        <v>2479</v>
      </c>
    </row>
    <row r="507" spans="1:10" x14ac:dyDescent="0.25">
      <c r="A507" t="s">
        <v>10</v>
      </c>
      <c r="B507" t="s">
        <v>11</v>
      </c>
      <c r="C507" s="1" t="s">
        <v>1046</v>
      </c>
      <c r="D507" t="s">
        <v>1047</v>
      </c>
      <c r="E507" t="s">
        <v>1048</v>
      </c>
      <c r="F507" s="2">
        <v>3.63</v>
      </c>
      <c r="G507" s="2">
        <v>3.63</v>
      </c>
      <c r="H507" s="2">
        <v>1</v>
      </c>
      <c r="I507" s="2">
        <v>0.25</v>
      </c>
      <c r="J507" s="1" t="s">
        <v>2480</v>
      </c>
    </row>
    <row r="508" spans="1:10" x14ac:dyDescent="0.25">
      <c r="A508" t="s">
        <v>10</v>
      </c>
      <c r="B508" t="s">
        <v>11</v>
      </c>
      <c r="C508" s="1" t="s">
        <v>1049</v>
      </c>
      <c r="D508" t="s">
        <v>1050</v>
      </c>
      <c r="E508" t="s">
        <v>1051</v>
      </c>
      <c r="F508" s="2">
        <v>4</v>
      </c>
      <c r="G508" s="2">
        <v>3.88</v>
      </c>
      <c r="H508" s="2">
        <v>2</v>
      </c>
      <c r="I508" s="2">
        <v>0.11</v>
      </c>
      <c r="J508" s="1" t="s">
        <v>2481</v>
      </c>
    </row>
    <row r="509" spans="1:10" x14ac:dyDescent="0.25">
      <c r="A509" t="s">
        <v>10</v>
      </c>
      <c r="B509" t="s">
        <v>11</v>
      </c>
      <c r="C509" s="1" t="s">
        <v>1052</v>
      </c>
      <c r="D509" t="s">
        <v>972</v>
      </c>
      <c r="E509" t="s">
        <v>1053</v>
      </c>
      <c r="F509" s="2">
        <v>5.88</v>
      </c>
      <c r="G509" s="2">
        <v>4.75</v>
      </c>
      <c r="H509" s="2">
        <v>1.5</v>
      </c>
      <c r="I509" s="2">
        <v>0.56000000000000005</v>
      </c>
      <c r="J509" s="1" t="s">
        <v>2482</v>
      </c>
    </row>
    <row r="510" spans="1:10" x14ac:dyDescent="0.25">
      <c r="A510" t="s">
        <v>10</v>
      </c>
      <c r="B510" t="s">
        <v>11</v>
      </c>
      <c r="C510" s="1" t="s">
        <v>1054</v>
      </c>
      <c r="D510" t="s">
        <v>1055</v>
      </c>
      <c r="E510" t="s">
        <v>1056</v>
      </c>
      <c r="F510" s="2">
        <v>2.25</v>
      </c>
      <c r="G510" s="2">
        <v>1.25</v>
      </c>
      <c r="H510" s="2">
        <v>1</v>
      </c>
      <c r="I510" s="2">
        <v>0.08</v>
      </c>
      <c r="J510" s="1" t="s">
        <v>2483</v>
      </c>
    </row>
    <row r="511" spans="1:10" x14ac:dyDescent="0.25">
      <c r="A511" t="s">
        <v>10</v>
      </c>
      <c r="B511" t="s">
        <v>11</v>
      </c>
      <c r="C511" s="1" t="s">
        <v>1057</v>
      </c>
      <c r="D511" t="s">
        <v>1058</v>
      </c>
      <c r="E511" t="s">
        <v>1059</v>
      </c>
      <c r="F511" s="2">
        <v>9</v>
      </c>
      <c r="G511" s="2">
        <v>5</v>
      </c>
      <c r="H511" s="2">
        <v>1</v>
      </c>
      <c r="I511" s="2">
        <v>0.08</v>
      </c>
      <c r="J511" s="1" t="s">
        <v>2484</v>
      </c>
    </row>
    <row r="512" spans="1:10" x14ac:dyDescent="0.25">
      <c r="A512" t="s">
        <v>10</v>
      </c>
      <c r="B512" t="s">
        <v>11</v>
      </c>
      <c r="C512" s="1" t="s">
        <v>1060</v>
      </c>
      <c r="D512" t="s">
        <v>1061</v>
      </c>
      <c r="E512" t="s">
        <v>1062</v>
      </c>
      <c r="F512" s="2">
        <v>12</v>
      </c>
      <c r="G512" s="2">
        <v>0.5</v>
      </c>
      <c r="H512" s="2">
        <v>0.5</v>
      </c>
      <c r="I512" s="2">
        <v>0.05</v>
      </c>
      <c r="J512" s="1" t="s">
        <v>2485</v>
      </c>
    </row>
    <row r="513" spans="1:10" x14ac:dyDescent="0.25">
      <c r="A513" t="s">
        <v>10</v>
      </c>
      <c r="B513" t="s">
        <v>11</v>
      </c>
      <c r="C513" s="1" t="s">
        <v>1063</v>
      </c>
      <c r="D513" t="s">
        <v>1064</v>
      </c>
      <c r="E513" t="s">
        <v>1065</v>
      </c>
      <c r="F513" s="2">
        <v>8</v>
      </c>
      <c r="G513" s="2">
        <v>6</v>
      </c>
      <c r="H513" s="2">
        <v>1</v>
      </c>
      <c r="I513" s="2">
        <v>0.15</v>
      </c>
      <c r="J513" s="1" t="s">
        <v>2486</v>
      </c>
    </row>
    <row r="514" spans="1:10" x14ac:dyDescent="0.25">
      <c r="A514" t="s">
        <v>10</v>
      </c>
      <c r="B514" t="s">
        <v>11</v>
      </c>
      <c r="C514" s="1" t="s">
        <v>1066</v>
      </c>
      <c r="D514" t="s">
        <v>1064</v>
      </c>
      <c r="E514" t="s">
        <v>1067</v>
      </c>
      <c r="F514" s="2">
        <v>8</v>
      </c>
      <c r="G514" s="2">
        <v>6</v>
      </c>
      <c r="H514" s="2">
        <v>1</v>
      </c>
      <c r="I514" s="2">
        <v>0.15</v>
      </c>
      <c r="J514" s="1" t="s">
        <v>2487</v>
      </c>
    </row>
    <row r="515" spans="1:10" x14ac:dyDescent="0.25">
      <c r="A515" t="s">
        <v>10</v>
      </c>
      <c r="B515" t="s">
        <v>11</v>
      </c>
      <c r="C515" s="1" t="s">
        <v>1068</v>
      </c>
      <c r="D515" t="s">
        <v>1069</v>
      </c>
      <c r="E515" t="s">
        <v>1070</v>
      </c>
      <c r="F515" s="2">
        <v>8</v>
      </c>
      <c r="G515" s="2">
        <v>6</v>
      </c>
      <c r="H515" s="2">
        <v>2</v>
      </c>
      <c r="I515" s="2">
        <v>0.2</v>
      </c>
      <c r="J515" s="1" t="s">
        <v>2488</v>
      </c>
    </row>
    <row r="516" spans="1:10" x14ac:dyDescent="0.25">
      <c r="A516" t="s">
        <v>10</v>
      </c>
      <c r="B516" t="s">
        <v>11</v>
      </c>
      <c r="C516" s="1" t="s">
        <v>1071</v>
      </c>
      <c r="D516" t="s">
        <v>1072</v>
      </c>
      <c r="F516" s="2">
        <v>12</v>
      </c>
      <c r="G516" s="2">
        <v>12</v>
      </c>
      <c r="H516" s="2">
        <v>3</v>
      </c>
      <c r="I516" s="2">
        <v>1</v>
      </c>
      <c r="J516" s="1" t="s">
        <v>2489</v>
      </c>
    </row>
    <row r="517" spans="1:10" x14ac:dyDescent="0.25">
      <c r="A517" t="s">
        <v>10</v>
      </c>
      <c r="B517" t="s">
        <v>11</v>
      </c>
      <c r="C517" s="1" t="s">
        <v>1073</v>
      </c>
      <c r="D517" t="s">
        <v>1074</v>
      </c>
      <c r="E517" t="s">
        <v>1075</v>
      </c>
      <c r="F517" s="2">
        <v>10</v>
      </c>
      <c r="G517" s="2">
        <v>8</v>
      </c>
      <c r="H517" s="2">
        <v>1</v>
      </c>
      <c r="I517" s="2">
        <v>0.25</v>
      </c>
      <c r="J517" s="1" t="s">
        <v>2490</v>
      </c>
    </row>
    <row r="518" spans="1:10" x14ac:dyDescent="0.25">
      <c r="A518" t="s">
        <v>10</v>
      </c>
      <c r="B518" t="s">
        <v>11</v>
      </c>
      <c r="C518" s="1" t="s">
        <v>1076</v>
      </c>
      <c r="D518" t="s">
        <v>1077</v>
      </c>
      <c r="E518" t="s">
        <v>1078</v>
      </c>
      <c r="F518" s="2">
        <v>2</v>
      </c>
      <c r="G518" s="2">
        <v>2</v>
      </c>
      <c r="H518" s="2">
        <v>2</v>
      </c>
      <c r="I518" s="2">
        <v>0.15</v>
      </c>
      <c r="J518" s="1" t="s">
        <v>2491</v>
      </c>
    </row>
    <row r="519" spans="1:10" x14ac:dyDescent="0.25">
      <c r="A519" t="s">
        <v>10</v>
      </c>
      <c r="B519" t="s">
        <v>11</v>
      </c>
      <c r="C519" s="1" t="s">
        <v>1079</v>
      </c>
      <c r="D519" t="s">
        <v>1080</v>
      </c>
      <c r="F519" s="2">
        <v>8</v>
      </c>
      <c r="G519" s="2">
        <v>6</v>
      </c>
      <c r="H519" s="2">
        <v>2</v>
      </c>
      <c r="I519" s="2">
        <v>0.4</v>
      </c>
      <c r="J519" s="1" t="s">
        <v>2492</v>
      </c>
    </row>
    <row r="520" spans="1:10" x14ac:dyDescent="0.25">
      <c r="A520" t="s">
        <v>10</v>
      </c>
      <c r="B520" t="s">
        <v>11</v>
      </c>
      <c r="C520" s="1" t="s">
        <v>1081</v>
      </c>
      <c r="D520" t="s">
        <v>1082</v>
      </c>
      <c r="E520" t="s">
        <v>1083</v>
      </c>
      <c r="F520" s="2">
        <v>8</v>
      </c>
      <c r="G520" s="2">
        <v>6</v>
      </c>
      <c r="H520" s="2">
        <v>2</v>
      </c>
      <c r="I520" s="2">
        <v>0.4</v>
      </c>
      <c r="J520" s="1" t="s">
        <v>2493</v>
      </c>
    </row>
    <row r="521" spans="1:10" x14ac:dyDescent="0.25">
      <c r="A521" t="s">
        <v>10</v>
      </c>
      <c r="B521" t="s">
        <v>11</v>
      </c>
      <c r="C521" s="1" t="s">
        <v>1084</v>
      </c>
      <c r="D521" t="s">
        <v>1085</v>
      </c>
      <c r="E521" t="s">
        <v>1086</v>
      </c>
      <c r="F521" s="2">
        <v>8</v>
      </c>
      <c r="G521" s="2">
        <v>6</v>
      </c>
      <c r="H521" s="2">
        <v>1</v>
      </c>
      <c r="I521" s="2">
        <v>0.01</v>
      </c>
      <c r="J521" s="1" t="s">
        <v>2494</v>
      </c>
    </row>
    <row r="522" spans="1:10" x14ac:dyDescent="0.25">
      <c r="A522" t="s">
        <v>10</v>
      </c>
      <c r="B522" t="s">
        <v>11</v>
      </c>
      <c r="C522" s="1" t="s">
        <v>1087</v>
      </c>
      <c r="D522" t="s">
        <v>1088</v>
      </c>
      <c r="E522" t="s">
        <v>1089</v>
      </c>
      <c r="F522" s="2">
        <v>12</v>
      </c>
      <c r="G522" s="2">
        <v>8</v>
      </c>
      <c r="H522" s="2">
        <v>8</v>
      </c>
      <c r="I522" s="2">
        <v>0.65</v>
      </c>
      <c r="J522" s="1" t="s">
        <v>2495</v>
      </c>
    </row>
    <row r="523" spans="1:10" x14ac:dyDescent="0.25">
      <c r="A523" t="s">
        <v>10</v>
      </c>
      <c r="B523" t="s">
        <v>11</v>
      </c>
      <c r="C523" s="1" t="s">
        <v>1090</v>
      </c>
      <c r="D523" t="s">
        <v>1091</v>
      </c>
      <c r="E523" t="s">
        <v>1092</v>
      </c>
      <c r="F523" s="2">
        <v>10</v>
      </c>
      <c r="G523" s="2">
        <v>8</v>
      </c>
      <c r="H523" s="2">
        <v>3</v>
      </c>
      <c r="I523" s="2">
        <v>0.6</v>
      </c>
      <c r="J523" s="1" t="s">
        <v>2496</v>
      </c>
    </row>
    <row r="524" spans="1:10" x14ac:dyDescent="0.25">
      <c r="A524" t="s">
        <v>10</v>
      </c>
      <c r="B524" t="s">
        <v>11</v>
      </c>
      <c r="C524" s="1" t="s">
        <v>1093</v>
      </c>
      <c r="D524" t="s">
        <v>1094</v>
      </c>
      <c r="E524" t="s">
        <v>1092</v>
      </c>
      <c r="F524" s="2">
        <v>10</v>
      </c>
      <c r="G524" s="2">
        <v>8</v>
      </c>
      <c r="H524" s="2">
        <v>3</v>
      </c>
      <c r="I524" s="2">
        <v>0.6</v>
      </c>
      <c r="J524" s="1" t="s">
        <v>2497</v>
      </c>
    </row>
    <row r="525" spans="1:10" x14ac:dyDescent="0.25">
      <c r="A525" t="s">
        <v>10</v>
      </c>
      <c r="B525" t="s">
        <v>11</v>
      </c>
      <c r="C525" s="1" t="s">
        <v>1095</v>
      </c>
      <c r="D525" t="s">
        <v>1096</v>
      </c>
      <c r="E525" t="s">
        <v>1097</v>
      </c>
      <c r="F525" s="2">
        <v>12</v>
      </c>
      <c r="G525" s="2">
        <v>9</v>
      </c>
      <c r="H525" s="2">
        <v>1</v>
      </c>
      <c r="I525" s="2">
        <v>0.3</v>
      </c>
      <c r="J525" s="1" t="s">
        <v>2498</v>
      </c>
    </row>
    <row r="526" spans="1:10" x14ac:dyDescent="0.25">
      <c r="A526" t="s">
        <v>10</v>
      </c>
      <c r="B526" t="s">
        <v>11</v>
      </c>
      <c r="C526" s="1" t="s">
        <v>1098</v>
      </c>
      <c r="D526" t="s">
        <v>1099</v>
      </c>
      <c r="E526" t="s">
        <v>1100</v>
      </c>
      <c r="F526" s="2">
        <v>8</v>
      </c>
      <c r="G526" s="2">
        <v>6</v>
      </c>
      <c r="H526" s="2">
        <v>6</v>
      </c>
      <c r="I526" s="2">
        <v>1</v>
      </c>
      <c r="J526" s="1" t="s">
        <v>2499</v>
      </c>
    </row>
    <row r="527" spans="1:10" x14ac:dyDescent="0.25">
      <c r="A527" t="s">
        <v>10</v>
      </c>
      <c r="B527" t="s">
        <v>11</v>
      </c>
      <c r="C527" s="1" t="s">
        <v>1101</v>
      </c>
      <c r="D527" t="s">
        <v>1102</v>
      </c>
      <c r="E527" t="s">
        <v>1103</v>
      </c>
      <c r="F527" s="2">
        <v>24</v>
      </c>
      <c r="G527" s="2">
        <v>4.75</v>
      </c>
      <c r="H527" s="2">
        <v>4.75</v>
      </c>
      <c r="I527" s="2">
        <v>1.9</v>
      </c>
      <c r="J527" s="1" t="s">
        <v>2500</v>
      </c>
    </row>
    <row r="528" spans="1:10" x14ac:dyDescent="0.25">
      <c r="A528" t="s">
        <v>10</v>
      </c>
      <c r="B528" t="s">
        <v>11</v>
      </c>
      <c r="C528" s="1" t="s">
        <v>1104</v>
      </c>
      <c r="D528" t="s">
        <v>1105</v>
      </c>
      <c r="E528" t="s">
        <v>1097</v>
      </c>
      <c r="F528" s="2">
        <v>12</v>
      </c>
      <c r="G528" s="2">
        <v>9</v>
      </c>
      <c r="H528" s="2">
        <v>1</v>
      </c>
      <c r="I528" s="2">
        <v>0.3</v>
      </c>
      <c r="J528" s="1" t="s">
        <v>2501</v>
      </c>
    </row>
    <row r="529" spans="1:10" x14ac:dyDescent="0.25">
      <c r="A529" t="s">
        <v>10</v>
      </c>
      <c r="B529" t="s">
        <v>11</v>
      </c>
      <c r="C529" s="1" t="s">
        <v>1106</v>
      </c>
      <c r="D529" t="s">
        <v>1088</v>
      </c>
      <c r="E529" t="s">
        <v>1107</v>
      </c>
      <c r="F529" s="2">
        <v>6</v>
      </c>
      <c r="G529" s="2">
        <v>3</v>
      </c>
      <c r="H529" s="2">
        <v>3</v>
      </c>
      <c r="I529" s="2">
        <v>1</v>
      </c>
      <c r="J529" s="1" t="s">
        <v>2502</v>
      </c>
    </row>
    <row r="530" spans="1:10" x14ac:dyDescent="0.25">
      <c r="A530" t="s">
        <v>10</v>
      </c>
      <c r="B530" t="s">
        <v>11</v>
      </c>
      <c r="C530" s="1" t="s">
        <v>1108</v>
      </c>
      <c r="D530" t="s">
        <v>1069</v>
      </c>
      <c r="E530" t="s">
        <v>1070</v>
      </c>
      <c r="F530" s="2">
        <v>8</v>
      </c>
      <c r="G530" s="2">
        <v>6</v>
      </c>
      <c r="H530" s="2">
        <v>1</v>
      </c>
      <c r="I530" s="2">
        <v>0.15</v>
      </c>
      <c r="J530" s="1" t="s">
        <v>2503</v>
      </c>
    </row>
    <row r="531" spans="1:10" x14ac:dyDescent="0.25">
      <c r="A531" t="s">
        <v>10</v>
      </c>
      <c r="B531" t="s">
        <v>11</v>
      </c>
      <c r="C531" s="1" t="s">
        <v>1109</v>
      </c>
      <c r="D531" t="s">
        <v>1110</v>
      </c>
      <c r="E531" t="s">
        <v>1111</v>
      </c>
      <c r="F531" s="2">
        <v>3</v>
      </c>
      <c r="G531" s="2">
        <v>3</v>
      </c>
      <c r="H531" s="2">
        <v>3</v>
      </c>
      <c r="I531" s="2">
        <v>0.06</v>
      </c>
      <c r="J531" s="1" t="s">
        <v>2504</v>
      </c>
    </row>
    <row r="532" spans="1:10" x14ac:dyDescent="0.25">
      <c r="A532" t="s">
        <v>10</v>
      </c>
      <c r="B532" t="s">
        <v>11</v>
      </c>
      <c r="C532" s="1" t="s">
        <v>1112</v>
      </c>
      <c r="D532" t="s">
        <v>1113</v>
      </c>
      <c r="E532" t="s">
        <v>1114</v>
      </c>
      <c r="F532" s="2">
        <v>6</v>
      </c>
      <c r="G532" s="2">
        <v>6</v>
      </c>
      <c r="H532" s="2">
        <v>6</v>
      </c>
      <c r="I532" s="2">
        <v>0.35</v>
      </c>
      <c r="J532" s="1" t="s">
        <v>2505</v>
      </c>
    </row>
    <row r="533" spans="1:10" x14ac:dyDescent="0.25">
      <c r="A533" t="s">
        <v>10</v>
      </c>
      <c r="B533" t="s">
        <v>11</v>
      </c>
      <c r="C533" s="1" t="s">
        <v>1115</v>
      </c>
      <c r="D533" t="s">
        <v>1116</v>
      </c>
      <c r="E533" t="s">
        <v>1117</v>
      </c>
      <c r="F533" s="2">
        <v>2</v>
      </c>
      <c r="G533" s="2">
        <v>2</v>
      </c>
      <c r="H533" s="2">
        <v>2</v>
      </c>
      <c r="I533" s="2">
        <v>0.5</v>
      </c>
      <c r="J533" s="1" t="s">
        <v>2506</v>
      </c>
    </row>
    <row r="534" spans="1:10" x14ac:dyDescent="0.25">
      <c r="A534" t="s">
        <v>10</v>
      </c>
      <c r="B534" t="s">
        <v>11</v>
      </c>
      <c r="C534" s="1" t="s">
        <v>1118</v>
      </c>
      <c r="D534" t="s">
        <v>1105</v>
      </c>
      <c r="E534" t="s">
        <v>1097</v>
      </c>
      <c r="F534" s="2">
        <v>12</v>
      </c>
      <c r="G534" s="2">
        <v>9</v>
      </c>
      <c r="H534" s="2">
        <v>1</v>
      </c>
      <c r="I534" s="2">
        <v>0.5</v>
      </c>
      <c r="J534" s="1" t="s">
        <v>2507</v>
      </c>
    </row>
    <row r="535" spans="1:10" x14ac:dyDescent="0.25">
      <c r="A535" t="s">
        <v>10</v>
      </c>
      <c r="B535" t="s">
        <v>11</v>
      </c>
      <c r="C535" s="1" t="s">
        <v>1119</v>
      </c>
      <c r="D535" t="s">
        <v>1120</v>
      </c>
      <c r="E535" t="s">
        <v>1121</v>
      </c>
      <c r="F535" s="2">
        <v>3</v>
      </c>
      <c r="G535" s="2">
        <v>3</v>
      </c>
      <c r="H535" s="2">
        <v>3</v>
      </c>
      <c r="I535" s="2">
        <v>1.5</v>
      </c>
      <c r="J535" s="1" t="s">
        <v>2508</v>
      </c>
    </row>
    <row r="536" spans="1:10" x14ac:dyDescent="0.25">
      <c r="A536" t="s">
        <v>10</v>
      </c>
      <c r="B536" t="s">
        <v>11</v>
      </c>
      <c r="C536" s="1" t="s">
        <v>1122</v>
      </c>
      <c r="D536" t="s">
        <v>1123</v>
      </c>
      <c r="E536" t="s">
        <v>1124</v>
      </c>
      <c r="F536" s="2">
        <v>6</v>
      </c>
      <c r="G536" s="2">
        <v>5</v>
      </c>
      <c r="H536" s="2">
        <v>3</v>
      </c>
      <c r="I536" s="2">
        <v>0.25</v>
      </c>
      <c r="J536" s="1" t="s">
        <v>2509</v>
      </c>
    </row>
    <row r="537" spans="1:10" x14ac:dyDescent="0.25">
      <c r="A537" t="s">
        <v>10</v>
      </c>
      <c r="B537" t="s">
        <v>11</v>
      </c>
      <c r="C537" s="1" t="s">
        <v>1125</v>
      </c>
      <c r="D537" t="s">
        <v>1126</v>
      </c>
      <c r="F537" s="2">
        <v>12</v>
      </c>
      <c r="G537" s="2">
        <v>9</v>
      </c>
      <c r="H537" s="2">
        <v>9</v>
      </c>
      <c r="I537" s="2">
        <v>0.35</v>
      </c>
      <c r="J537" s="1" t="s">
        <v>2510</v>
      </c>
    </row>
    <row r="538" spans="1:10" x14ac:dyDescent="0.25">
      <c r="A538" t="s">
        <v>10</v>
      </c>
      <c r="B538" t="s">
        <v>11</v>
      </c>
      <c r="C538" s="1" t="s">
        <v>1127</v>
      </c>
      <c r="D538" t="s">
        <v>1128</v>
      </c>
      <c r="E538" t="s">
        <v>1129</v>
      </c>
      <c r="F538" s="2">
        <v>8</v>
      </c>
      <c r="G538" s="2">
        <v>6</v>
      </c>
      <c r="H538" s="2">
        <v>1</v>
      </c>
      <c r="I538" s="2">
        <v>0.1</v>
      </c>
      <c r="J538" s="1" t="s">
        <v>2511</v>
      </c>
    </row>
    <row r="539" spans="1:10" x14ac:dyDescent="0.25">
      <c r="A539" t="s">
        <v>10</v>
      </c>
      <c r="B539" t="s">
        <v>11</v>
      </c>
      <c r="C539" s="1" t="s">
        <v>1130</v>
      </c>
      <c r="D539" t="s">
        <v>1131</v>
      </c>
      <c r="E539" t="s">
        <v>1132</v>
      </c>
      <c r="F539" s="2">
        <v>9</v>
      </c>
      <c r="G539" s="2">
        <v>6</v>
      </c>
      <c r="H539" s="2">
        <v>6</v>
      </c>
      <c r="I539" s="2">
        <v>0.85</v>
      </c>
      <c r="J539" s="1" t="s">
        <v>2512</v>
      </c>
    </row>
    <row r="540" spans="1:10" x14ac:dyDescent="0.25">
      <c r="A540" t="s">
        <v>10</v>
      </c>
      <c r="B540" t="s">
        <v>11</v>
      </c>
      <c r="C540" s="1" t="s">
        <v>1133</v>
      </c>
      <c r="D540" t="s">
        <v>1131</v>
      </c>
      <c r="E540" t="s">
        <v>1134</v>
      </c>
      <c r="F540" s="2">
        <v>9</v>
      </c>
      <c r="G540" s="2">
        <v>6</v>
      </c>
      <c r="H540" s="2">
        <v>6</v>
      </c>
      <c r="I540" s="2">
        <v>0.85</v>
      </c>
      <c r="J540" s="1" t="s">
        <v>2513</v>
      </c>
    </row>
    <row r="541" spans="1:10" x14ac:dyDescent="0.25">
      <c r="A541" t="s">
        <v>10</v>
      </c>
      <c r="B541" t="s">
        <v>11</v>
      </c>
      <c r="C541" s="1" t="s">
        <v>1135</v>
      </c>
      <c r="D541" t="s">
        <v>1131</v>
      </c>
      <c r="E541" t="s">
        <v>1136</v>
      </c>
      <c r="F541" s="2">
        <v>9</v>
      </c>
      <c r="G541" s="2">
        <v>6</v>
      </c>
      <c r="H541" s="2">
        <v>6</v>
      </c>
      <c r="I541" s="2">
        <v>1.3</v>
      </c>
      <c r="J541" s="1" t="s">
        <v>2514</v>
      </c>
    </row>
    <row r="542" spans="1:10" x14ac:dyDescent="0.25">
      <c r="A542" t="s">
        <v>10</v>
      </c>
      <c r="B542" t="s">
        <v>11</v>
      </c>
      <c r="C542" s="1" t="s">
        <v>1137</v>
      </c>
      <c r="D542" t="s">
        <v>1131</v>
      </c>
      <c r="E542" t="s">
        <v>1138</v>
      </c>
      <c r="F542" s="2">
        <v>9</v>
      </c>
      <c r="G542" s="2">
        <v>5</v>
      </c>
      <c r="H542" s="2">
        <v>5</v>
      </c>
      <c r="I542" s="2">
        <v>1.3</v>
      </c>
      <c r="J542" s="1" t="s">
        <v>2515</v>
      </c>
    </row>
    <row r="543" spans="1:10" x14ac:dyDescent="0.25">
      <c r="A543" t="s">
        <v>10</v>
      </c>
      <c r="B543" t="s">
        <v>11</v>
      </c>
      <c r="C543" s="1" t="s">
        <v>1139</v>
      </c>
      <c r="D543" t="s">
        <v>1140</v>
      </c>
      <c r="E543" t="s">
        <v>1141</v>
      </c>
      <c r="F543" s="2">
        <v>12</v>
      </c>
      <c r="G543" s="2">
        <v>9</v>
      </c>
      <c r="H543" s="2">
        <v>2.5</v>
      </c>
      <c r="I543" s="2">
        <v>1</v>
      </c>
      <c r="J543" s="1" t="s">
        <v>2516</v>
      </c>
    </row>
    <row r="544" spans="1:10" x14ac:dyDescent="0.25">
      <c r="A544" t="s">
        <v>10</v>
      </c>
      <c r="B544" t="s">
        <v>11</v>
      </c>
      <c r="C544" s="1" t="s">
        <v>1142</v>
      </c>
      <c r="D544" t="s">
        <v>1143</v>
      </c>
      <c r="E544" t="s">
        <v>1144</v>
      </c>
      <c r="F544" s="2">
        <v>8</v>
      </c>
      <c r="G544" s="2">
        <v>6</v>
      </c>
      <c r="H544" s="2">
        <v>2</v>
      </c>
      <c r="I544" s="2">
        <v>0.15</v>
      </c>
      <c r="J544" s="1" t="s">
        <v>2517</v>
      </c>
    </row>
    <row r="545" spans="1:10" x14ac:dyDescent="0.25">
      <c r="A545" t="s">
        <v>10</v>
      </c>
      <c r="B545" t="s">
        <v>11</v>
      </c>
      <c r="C545" s="1" t="s">
        <v>1145</v>
      </c>
      <c r="D545" t="s">
        <v>1146</v>
      </c>
      <c r="E545" t="s">
        <v>1147</v>
      </c>
      <c r="F545" s="2">
        <v>7</v>
      </c>
      <c r="G545" s="2">
        <v>5</v>
      </c>
      <c r="H545" s="2">
        <v>2</v>
      </c>
      <c r="I545" s="2">
        <v>0.2</v>
      </c>
      <c r="J545" s="1" t="s">
        <v>2518</v>
      </c>
    </row>
    <row r="546" spans="1:10" x14ac:dyDescent="0.25">
      <c r="A546" t="s">
        <v>10</v>
      </c>
      <c r="B546" t="s">
        <v>11</v>
      </c>
      <c r="C546" s="1" t="s">
        <v>1148</v>
      </c>
      <c r="D546" t="s">
        <v>1149</v>
      </c>
      <c r="F546" s="2">
        <v>12</v>
      </c>
      <c r="G546" s="2">
        <v>9</v>
      </c>
      <c r="H546" s="2">
        <v>1</v>
      </c>
      <c r="I546" s="2">
        <v>0.5</v>
      </c>
      <c r="J546" s="1" t="s">
        <v>2519</v>
      </c>
    </row>
    <row r="547" spans="1:10" x14ac:dyDescent="0.25">
      <c r="A547" t="s">
        <v>10</v>
      </c>
      <c r="B547" t="s">
        <v>11</v>
      </c>
      <c r="C547" s="1" t="s">
        <v>1150</v>
      </c>
      <c r="D547" t="s">
        <v>1151</v>
      </c>
      <c r="E547" t="s">
        <v>1152</v>
      </c>
      <c r="F547" s="2">
        <v>6</v>
      </c>
      <c r="G547" s="2">
        <v>4</v>
      </c>
      <c r="H547" s="2">
        <v>3</v>
      </c>
      <c r="I547" s="2">
        <v>0.2</v>
      </c>
      <c r="J547" s="1" t="s">
        <v>2520</v>
      </c>
    </row>
    <row r="548" spans="1:10" x14ac:dyDescent="0.25">
      <c r="A548" t="s">
        <v>10</v>
      </c>
      <c r="B548" t="s">
        <v>11</v>
      </c>
      <c r="C548" s="1" t="s">
        <v>1153</v>
      </c>
      <c r="D548" t="s">
        <v>1154</v>
      </c>
      <c r="E548" t="s">
        <v>1155</v>
      </c>
      <c r="F548" s="2">
        <v>7</v>
      </c>
      <c r="G548" s="2">
        <v>5</v>
      </c>
      <c r="H548" s="2">
        <v>1</v>
      </c>
      <c r="I548" s="2">
        <v>0.5</v>
      </c>
      <c r="J548" s="1" t="s">
        <v>2521</v>
      </c>
    </row>
    <row r="549" spans="1:10" x14ac:dyDescent="0.25">
      <c r="A549" t="s">
        <v>10</v>
      </c>
      <c r="B549" t="s">
        <v>11</v>
      </c>
      <c r="C549" s="1" t="s">
        <v>1156</v>
      </c>
      <c r="D549" t="s">
        <v>1157</v>
      </c>
      <c r="E549" t="s">
        <v>1158</v>
      </c>
      <c r="F549" s="2">
        <v>9</v>
      </c>
      <c r="G549" s="2">
        <v>5.5</v>
      </c>
      <c r="H549" s="2">
        <v>5.5</v>
      </c>
      <c r="I549" s="2">
        <v>5.75</v>
      </c>
      <c r="J549" s="1" t="s">
        <v>2522</v>
      </c>
    </row>
    <row r="550" spans="1:10" x14ac:dyDescent="0.25">
      <c r="A550" t="s">
        <v>10</v>
      </c>
      <c r="B550" t="s">
        <v>11</v>
      </c>
      <c r="C550" s="1" t="s">
        <v>1159</v>
      </c>
      <c r="D550" t="s">
        <v>1160</v>
      </c>
      <c r="F550" s="2">
        <v>12</v>
      </c>
      <c r="G550" s="2">
        <v>9</v>
      </c>
      <c r="H550" s="2">
        <v>1</v>
      </c>
      <c r="I550" s="2">
        <v>0.45</v>
      </c>
      <c r="J550" s="1" t="s">
        <v>2523</v>
      </c>
    </row>
    <row r="551" spans="1:10" x14ac:dyDescent="0.25">
      <c r="A551" t="s">
        <v>10</v>
      </c>
      <c r="B551" t="s">
        <v>11</v>
      </c>
      <c r="C551" s="1" t="s">
        <v>1161</v>
      </c>
      <c r="D551" t="s">
        <v>1143</v>
      </c>
      <c r="E551" t="s">
        <v>1162</v>
      </c>
      <c r="F551" s="2">
        <v>10</v>
      </c>
      <c r="G551" s="2">
        <v>8</v>
      </c>
      <c r="H551" s="2">
        <v>2</v>
      </c>
      <c r="I551" s="2">
        <v>0.25</v>
      </c>
      <c r="J551" s="1" t="s">
        <v>2524</v>
      </c>
    </row>
    <row r="552" spans="1:10" x14ac:dyDescent="0.25">
      <c r="A552" t="s">
        <v>10</v>
      </c>
      <c r="B552" t="s">
        <v>11</v>
      </c>
      <c r="C552" s="1" t="s">
        <v>1163</v>
      </c>
      <c r="D552" t="s">
        <v>1164</v>
      </c>
      <c r="E552" t="s">
        <v>1165</v>
      </c>
      <c r="F552" s="2">
        <v>8.5</v>
      </c>
      <c r="G552" s="2">
        <v>6</v>
      </c>
      <c r="H552" s="2">
        <v>1.25</v>
      </c>
      <c r="I552" s="2">
        <v>0.15</v>
      </c>
      <c r="J552" s="1" t="s">
        <v>2525</v>
      </c>
    </row>
    <row r="553" spans="1:10" x14ac:dyDescent="0.25">
      <c r="A553" t="s">
        <v>10</v>
      </c>
      <c r="B553" t="s">
        <v>11</v>
      </c>
      <c r="C553" s="1" t="s">
        <v>1166</v>
      </c>
      <c r="D553" t="s">
        <v>1077</v>
      </c>
      <c r="E553" t="s">
        <v>1167</v>
      </c>
      <c r="F553" s="2">
        <v>8</v>
      </c>
      <c r="G553" s="2">
        <v>6</v>
      </c>
      <c r="H553" s="2">
        <v>1</v>
      </c>
      <c r="I553" s="2">
        <v>0.02</v>
      </c>
      <c r="J553" s="1" t="s">
        <v>2526</v>
      </c>
    </row>
    <row r="554" spans="1:10" x14ac:dyDescent="0.25">
      <c r="A554" t="s">
        <v>10</v>
      </c>
      <c r="B554" t="s">
        <v>11</v>
      </c>
      <c r="C554" s="1" t="s">
        <v>1168</v>
      </c>
      <c r="D554" t="s">
        <v>1169</v>
      </c>
      <c r="E554" t="s">
        <v>1170</v>
      </c>
      <c r="F554" s="2">
        <v>8</v>
      </c>
      <c r="G554" s="2">
        <v>6</v>
      </c>
      <c r="H554" s="2">
        <v>0.5</v>
      </c>
      <c r="I554" s="2">
        <v>0.05</v>
      </c>
      <c r="J554" s="1" t="s">
        <v>2527</v>
      </c>
    </row>
    <row r="555" spans="1:10" x14ac:dyDescent="0.25">
      <c r="A555" t="s">
        <v>10</v>
      </c>
      <c r="B555" t="s">
        <v>11</v>
      </c>
      <c r="C555" s="1" t="s">
        <v>1171</v>
      </c>
      <c r="D555" t="s">
        <v>1077</v>
      </c>
      <c r="E555" t="s">
        <v>1172</v>
      </c>
      <c r="F555" s="2">
        <v>15.75</v>
      </c>
      <c r="G555" s="2">
        <v>14.63</v>
      </c>
      <c r="H555" s="2">
        <v>2.19</v>
      </c>
      <c r="I555" s="2">
        <v>3</v>
      </c>
      <c r="J555" s="1" t="s">
        <v>2528</v>
      </c>
    </row>
    <row r="556" spans="1:10" x14ac:dyDescent="0.25">
      <c r="A556" t="s">
        <v>10</v>
      </c>
      <c r="B556" t="s">
        <v>11</v>
      </c>
      <c r="C556" s="1" t="s">
        <v>1173</v>
      </c>
      <c r="F556" s="2">
        <v>21</v>
      </c>
      <c r="G556" s="2">
        <v>18</v>
      </c>
      <c r="H556" s="2">
        <v>5</v>
      </c>
      <c r="I556" s="2">
        <v>5.75</v>
      </c>
      <c r="J556" s="1" t="s">
        <v>2529</v>
      </c>
    </row>
    <row r="557" spans="1:10" x14ac:dyDescent="0.25">
      <c r="A557" t="s">
        <v>10</v>
      </c>
      <c r="B557" t="s">
        <v>11</v>
      </c>
      <c r="C557" s="1" t="s">
        <v>1174</v>
      </c>
      <c r="F557" s="2">
        <v>21</v>
      </c>
      <c r="G557" s="2">
        <v>18</v>
      </c>
      <c r="H557" s="2">
        <v>5</v>
      </c>
      <c r="I557" s="2">
        <v>5.75</v>
      </c>
      <c r="J557" s="1" t="s">
        <v>2530</v>
      </c>
    </row>
    <row r="558" spans="1:10" x14ac:dyDescent="0.25">
      <c r="A558" t="s">
        <v>10</v>
      </c>
      <c r="B558" t="s">
        <v>11</v>
      </c>
      <c r="C558" s="1" t="s">
        <v>1175</v>
      </c>
      <c r="D558" t="s">
        <v>1164</v>
      </c>
      <c r="E558" t="s">
        <v>1176</v>
      </c>
      <c r="F558" s="2">
        <v>8</v>
      </c>
      <c r="G558" s="2">
        <v>6</v>
      </c>
      <c r="H558" s="2">
        <v>1</v>
      </c>
      <c r="I558" s="2">
        <v>0.2</v>
      </c>
      <c r="J558" s="1" t="s">
        <v>2531</v>
      </c>
    </row>
    <row r="559" spans="1:10" x14ac:dyDescent="0.25">
      <c r="A559" t="s">
        <v>10</v>
      </c>
      <c r="B559" t="s">
        <v>11</v>
      </c>
      <c r="C559" s="1" t="s">
        <v>1177</v>
      </c>
      <c r="D559" t="s">
        <v>1178</v>
      </c>
      <c r="F559" s="2">
        <v>12</v>
      </c>
      <c r="G559" s="2">
        <v>9</v>
      </c>
      <c r="H559" s="2">
        <v>1</v>
      </c>
      <c r="I559" s="2">
        <v>0.45</v>
      </c>
      <c r="J559" s="1" t="s">
        <v>2532</v>
      </c>
    </row>
    <row r="560" spans="1:10" x14ac:dyDescent="0.25">
      <c r="A560" t="s">
        <v>10</v>
      </c>
      <c r="B560" t="s">
        <v>11</v>
      </c>
      <c r="C560" s="1" t="s">
        <v>1179</v>
      </c>
      <c r="D560" t="s">
        <v>1064</v>
      </c>
      <c r="E560" t="s">
        <v>1180</v>
      </c>
      <c r="F560" s="2">
        <v>8</v>
      </c>
      <c r="G560" s="2">
        <v>6</v>
      </c>
      <c r="H560" s="2">
        <v>1</v>
      </c>
      <c r="I560" s="2">
        <v>0.1</v>
      </c>
      <c r="J560" s="1" t="s">
        <v>2533</v>
      </c>
    </row>
    <row r="561" spans="1:10" x14ac:dyDescent="0.25">
      <c r="A561" t="s">
        <v>10</v>
      </c>
      <c r="B561" t="s">
        <v>11</v>
      </c>
      <c r="C561" s="1" t="s">
        <v>1181</v>
      </c>
      <c r="D561" t="s">
        <v>1182</v>
      </c>
      <c r="E561" t="s">
        <v>1183</v>
      </c>
      <c r="F561" s="2">
        <v>7</v>
      </c>
      <c r="G561" s="2">
        <v>6</v>
      </c>
      <c r="H561" s="2">
        <v>5</v>
      </c>
      <c r="I561" s="2">
        <v>1</v>
      </c>
      <c r="J561" s="1" t="s">
        <v>2534</v>
      </c>
    </row>
    <row r="562" spans="1:10" x14ac:dyDescent="0.25">
      <c r="A562" t="s">
        <v>10</v>
      </c>
      <c r="B562" t="s">
        <v>11</v>
      </c>
      <c r="C562" s="1" t="s">
        <v>1184</v>
      </c>
      <c r="D562" t="s">
        <v>1064</v>
      </c>
      <c r="E562" t="s">
        <v>1185</v>
      </c>
      <c r="F562" s="2">
        <v>8</v>
      </c>
      <c r="G562" s="2">
        <v>6</v>
      </c>
      <c r="H562" s="2">
        <v>1</v>
      </c>
      <c r="I562" s="2">
        <v>0.1</v>
      </c>
      <c r="J562" s="1" t="s">
        <v>2535</v>
      </c>
    </row>
    <row r="563" spans="1:10" x14ac:dyDescent="0.25">
      <c r="A563" t="s">
        <v>10</v>
      </c>
      <c r="B563" t="s">
        <v>11</v>
      </c>
      <c r="C563" s="1" t="s">
        <v>1186</v>
      </c>
      <c r="D563" t="s">
        <v>1123</v>
      </c>
      <c r="E563" t="s">
        <v>1187</v>
      </c>
      <c r="F563" s="2">
        <v>12</v>
      </c>
      <c r="G563" s="2">
        <v>9</v>
      </c>
      <c r="H563" s="2">
        <v>1</v>
      </c>
      <c r="I563" s="2">
        <v>0.3</v>
      </c>
      <c r="J563" s="1" t="s">
        <v>2536</v>
      </c>
    </row>
    <row r="564" spans="1:10" x14ac:dyDescent="0.25">
      <c r="A564" t="s">
        <v>10</v>
      </c>
      <c r="B564" t="s">
        <v>11</v>
      </c>
      <c r="C564" s="1" t="s">
        <v>1188</v>
      </c>
      <c r="D564" t="s">
        <v>1064</v>
      </c>
      <c r="E564" t="s">
        <v>1189</v>
      </c>
      <c r="F564" s="2">
        <v>12</v>
      </c>
      <c r="G564" s="2">
        <v>9</v>
      </c>
      <c r="H564" s="2">
        <v>2.5</v>
      </c>
      <c r="I564" s="2">
        <v>0.85</v>
      </c>
      <c r="J564" s="1" t="s">
        <v>2537</v>
      </c>
    </row>
    <row r="565" spans="1:10" x14ac:dyDescent="0.25">
      <c r="A565" t="s">
        <v>10</v>
      </c>
      <c r="B565" t="s">
        <v>11</v>
      </c>
      <c r="C565" s="1" t="s">
        <v>1190</v>
      </c>
      <c r="D565" t="s">
        <v>1064</v>
      </c>
      <c r="E565" t="s">
        <v>1191</v>
      </c>
      <c r="F565" s="2">
        <v>12</v>
      </c>
      <c r="G565" s="2">
        <v>9</v>
      </c>
      <c r="H565" s="2">
        <v>2.5</v>
      </c>
      <c r="I565" s="2">
        <v>0.8</v>
      </c>
      <c r="J565" s="1" t="s">
        <v>2538</v>
      </c>
    </row>
    <row r="566" spans="1:10" x14ac:dyDescent="0.25">
      <c r="A566" t="s">
        <v>10</v>
      </c>
      <c r="B566" t="s">
        <v>11</v>
      </c>
      <c r="C566" s="1" t="s">
        <v>1192</v>
      </c>
      <c r="D566" t="s">
        <v>1193</v>
      </c>
      <c r="E566" t="s">
        <v>1194</v>
      </c>
      <c r="F566" s="2">
        <v>20.25</v>
      </c>
      <c r="G566" s="2">
        <v>14.44</v>
      </c>
      <c r="H566" s="2">
        <v>1.75</v>
      </c>
      <c r="I566" s="2">
        <v>0.4</v>
      </c>
      <c r="J566" s="1" t="s">
        <v>2539</v>
      </c>
    </row>
    <row r="567" spans="1:10" x14ac:dyDescent="0.25">
      <c r="A567" t="s">
        <v>10</v>
      </c>
      <c r="B567" t="s">
        <v>11</v>
      </c>
      <c r="C567" s="1" t="s">
        <v>1195</v>
      </c>
      <c r="D567" t="s">
        <v>1196</v>
      </c>
      <c r="E567" t="s">
        <v>1197</v>
      </c>
      <c r="F567" s="2">
        <v>15</v>
      </c>
      <c r="G567" s="2">
        <v>1</v>
      </c>
      <c r="H567" s="2">
        <v>1</v>
      </c>
      <c r="I567" s="2">
        <v>0.15</v>
      </c>
      <c r="J567" s="1" t="s">
        <v>2540</v>
      </c>
    </row>
    <row r="568" spans="1:10" x14ac:dyDescent="0.25">
      <c r="A568" t="s">
        <v>10</v>
      </c>
      <c r="B568" t="s">
        <v>11</v>
      </c>
      <c r="C568" s="1" t="s">
        <v>1198</v>
      </c>
      <c r="D568" t="s">
        <v>1199</v>
      </c>
      <c r="E568" t="s">
        <v>1200</v>
      </c>
      <c r="F568" s="2">
        <v>18</v>
      </c>
      <c r="G568" s="2">
        <v>15</v>
      </c>
      <c r="H568" s="2">
        <v>3</v>
      </c>
      <c r="I568" s="2">
        <v>7</v>
      </c>
      <c r="J568" s="1" t="s">
        <v>2541</v>
      </c>
    </row>
    <row r="569" spans="1:10" x14ac:dyDescent="0.25">
      <c r="A569" t="s">
        <v>10</v>
      </c>
      <c r="B569" t="s">
        <v>11</v>
      </c>
      <c r="C569" s="1" t="s">
        <v>1201</v>
      </c>
      <c r="D569" t="s">
        <v>1202</v>
      </c>
      <c r="E569" t="s">
        <v>1200</v>
      </c>
      <c r="F569" s="2">
        <v>18</v>
      </c>
      <c r="G569" s="2">
        <v>15</v>
      </c>
      <c r="H569" s="2">
        <v>3</v>
      </c>
      <c r="I569" s="2">
        <v>7</v>
      </c>
      <c r="J569" s="1" t="s">
        <v>2542</v>
      </c>
    </row>
    <row r="570" spans="1:10" x14ac:dyDescent="0.25">
      <c r="A570" t="s">
        <v>10</v>
      </c>
      <c r="B570" t="s">
        <v>11</v>
      </c>
      <c r="C570" s="1" t="s">
        <v>1203</v>
      </c>
      <c r="D570" t="s">
        <v>1199</v>
      </c>
      <c r="E570" t="s">
        <v>1204</v>
      </c>
      <c r="F570" s="2">
        <v>18</v>
      </c>
      <c r="G570" s="2">
        <v>15</v>
      </c>
      <c r="H570" s="2">
        <v>3</v>
      </c>
      <c r="I570" s="2">
        <v>2.4</v>
      </c>
      <c r="J570" s="1" t="s">
        <v>2543</v>
      </c>
    </row>
    <row r="571" spans="1:10" x14ac:dyDescent="0.25">
      <c r="A571" t="s">
        <v>10</v>
      </c>
      <c r="B571" t="s">
        <v>11</v>
      </c>
      <c r="C571" s="1" t="s">
        <v>1205</v>
      </c>
      <c r="D571" t="s">
        <v>1202</v>
      </c>
      <c r="E571" t="s">
        <v>1204</v>
      </c>
      <c r="F571" s="2">
        <v>18</v>
      </c>
      <c r="G571" s="2">
        <v>15</v>
      </c>
      <c r="H571" s="2">
        <v>3</v>
      </c>
      <c r="I571" s="2">
        <v>2.4</v>
      </c>
      <c r="J571" s="1" t="s">
        <v>2544</v>
      </c>
    </row>
    <row r="572" spans="1:10" x14ac:dyDescent="0.25">
      <c r="A572" t="s">
        <v>10</v>
      </c>
      <c r="B572" t="s">
        <v>11</v>
      </c>
      <c r="C572" s="1" t="s">
        <v>1206</v>
      </c>
      <c r="D572" t="s">
        <v>1207</v>
      </c>
      <c r="E572" t="s">
        <v>1200</v>
      </c>
      <c r="F572" s="2">
        <v>14.31</v>
      </c>
      <c r="G572" s="2">
        <v>14.13</v>
      </c>
      <c r="H572" s="2">
        <v>1.94</v>
      </c>
      <c r="I572" s="2">
        <v>7</v>
      </c>
      <c r="J572" s="1" t="s">
        <v>2545</v>
      </c>
    </row>
    <row r="573" spans="1:10" x14ac:dyDescent="0.25">
      <c r="A573" t="s">
        <v>10</v>
      </c>
      <c r="B573" t="s">
        <v>11</v>
      </c>
      <c r="C573" s="1" t="s">
        <v>1208</v>
      </c>
      <c r="D573" t="s">
        <v>1209</v>
      </c>
      <c r="E573" t="s">
        <v>1200</v>
      </c>
      <c r="F573" s="2">
        <v>18</v>
      </c>
      <c r="G573" s="2">
        <v>15</v>
      </c>
      <c r="H573" s="2">
        <v>3</v>
      </c>
      <c r="I573" s="2">
        <v>7</v>
      </c>
      <c r="J573" s="1" t="s">
        <v>2546</v>
      </c>
    </row>
    <row r="574" spans="1:10" x14ac:dyDescent="0.25">
      <c r="A574" t="s">
        <v>10</v>
      </c>
      <c r="B574" t="s">
        <v>11</v>
      </c>
      <c r="C574" s="1" t="s">
        <v>1210</v>
      </c>
      <c r="D574" t="s">
        <v>1211</v>
      </c>
      <c r="E574" t="s">
        <v>1212</v>
      </c>
      <c r="F574" s="2">
        <v>8</v>
      </c>
      <c r="G574" s="2">
        <v>8</v>
      </c>
      <c r="H574" s="2">
        <v>5</v>
      </c>
      <c r="I574" s="2">
        <v>0.95</v>
      </c>
      <c r="J574" s="1" t="s">
        <v>2547</v>
      </c>
    </row>
    <row r="575" spans="1:10" x14ac:dyDescent="0.25">
      <c r="A575" t="s">
        <v>10</v>
      </c>
      <c r="B575" t="s">
        <v>11</v>
      </c>
      <c r="C575" s="1" t="s">
        <v>1213</v>
      </c>
      <c r="D575" t="s">
        <v>1214</v>
      </c>
      <c r="E575" t="s">
        <v>1215</v>
      </c>
      <c r="F575" s="2">
        <v>7</v>
      </c>
      <c r="G575" s="2">
        <v>7</v>
      </c>
      <c r="H575" s="2">
        <v>3</v>
      </c>
      <c r="I575" s="2">
        <v>0.6</v>
      </c>
      <c r="J575" s="1" t="s">
        <v>2548</v>
      </c>
    </row>
    <row r="576" spans="1:10" x14ac:dyDescent="0.25">
      <c r="A576" t="s">
        <v>10</v>
      </c>
      <c r="B576" t="s">
        <v>11</v>
      </c>
      <c r="C576" s="1" t="s">
        <v>1216</v>
      </c>
      <c r="D576" t="s">
        <v>1217</v>
      </c>
      <c r="E576" t="s">
        <v>1218</v>
      </c>
      <c r="F576" s="2">
        <v>6.25</v>
      </c>
      <c r="G576" s="2">
        <v>4.25</v>
      </c>
      <c r="H576" s="2">
        <v>1.63</v>
      </c>
      <c r="I576" s="2">
        <v>0.22</v>
      </c>
      <c r="J576" s="1" t="s">
        <v>2549</v>
      </c>
    </row>
    <row r="577" spans="1:10" x14ac:dyDescent="0.25">
      <c r="A577" t="s">
        <v>10</v>
      </c>
      <c r="B577" t="s">
        <v>11</v>
      </c>
      <c r="C577" s="1" t="s">
        <v>1219</v>
      </c>
      <c r="D577" t="s">
        <v>478</v>
      </c>
      <c r="E577" t="s">
        <v>635</v>
      </c>
      <c r="F577" s="2">
        <v>6</v>
      </c>
      <c r="G577" s="2">
        <v>2.5</v>
      </c>
      <c r="H577" s="2">
        <v>1.75</v>
      </c>
      <c r="I577" s="2">
        <v>0.19</v>
      </c>
      <c r="J577" s="1" t="s">
        <v>2550</v>
      </c>
    </row>
    <row r="578" spans="1:10" x14ac:dyDescent="0.25">
      <c r="A578" t="s">
        <v>10</v>
      </c>
      <c r="B578" t="s">
        <v>11</v>
      </c>
      <c r="C578" s="1" t="s">
        <v>1220</v>
      </c>
      <c r="D578" t="s">
        <v>1221</v>
      </c>
      <c r="E578" t="s">
        <v>1222</v>
      </c>
      <c r="F578" s="2">
        <v>7</v>
      </c>
      <c r="G578" s="2">
        <v>5.5</v>
      </c>
      <c r="H578" s="2">
        <v>1.5</v>
      </c>
      <c r="I578" s="2">
        <v>0.24</v>
      </c>
      <c r="J578" s="1" t="s">
        <v>2551</v>
      </c>
    </row>
    <row r="579" spans="1:10" x14ac:dyDescent="0.25">
      <c r="A579" t="s">
        <v>10</v>
      </c>
      <c r="B579" t="s">
        <v>11</v>
      </c>
      <c r="C579" s="1" t="s">
        <v>1223</v>
      </c>
      <c r="D579" t="s">
        <v>1224</v>
      </c>
      <c r="E579" t="s">
        <v>1225</v>
      </c>
      <c r="F579" s="2">
        <v>1</v>
      </c>
      <c r="G579" s="2">
        <v>0.38</v>
      </c>
      <c r="H579" s="2">
        <v>0.38</v>
      </c>
      <c r="I579" s="2">
        <v>0.01</v>
      </c>
      <c r="J579" s="1" t="s">
        <v>2552</v>
      </c>
    </row>
    <row r="580" spans="1:10" x14ac:dyDescent="0.25">
      <c r="A580" t="s">
        <v>10</v>
      </c>
      <c r="B580" t="s">
        <v>11</v>
      </c>
      <c r="C580" s="1" t="s">
        <v>1226</v>
      </c>
      <c r="D580" t="s">
        <v>1227</v>
      </c>
      <c r="E580" t="s">
        <v>1228</v>
      </c>
      <c r="F580" s="2">
        <v>4</v>
      </c>
      <c r="G580" s="2">
        <v>2</v>
      </c>
      <c r="H580" s="2">
        <v>0.25</v>
      </c>
      <c r="I580" s="2">
        <v>0.06</v>
      </c>
      <c r="J580" s="1" t="s">
        <v>18</v>
      </c>
    </row>
    <row r="581" spans="1:10" x14ac:dyDescent="0.25">
      <c r="A581" t="s">
        <v>10</v>
      </c>
      <c r="B581" t="s">
        <v>11</v>
      </c>
      <c r="C581" s="1" t="s">
        <v>1229</v>
      </c>
      <c r="D581" t="s">
        <v>1227</v>
      </c>
      <c r="E581" t="s">
        <v>1228</v>
      </c>
      <c r="F581" s="2">
        <v>4.5</v>
      </c>
      <c r="G581" s="2">
        <v>3</v>
      </c>
      <c r="H581" s="2">
        <v>0.25</v>
      </c>
      <c r="I581" s="2">
        <v>0.05</v>
      </c>
      <c r="J581" s="1" t="s">
        <v>18</v>
      </c>
    </row>
    <row r="582" spans="1:10" x14ac:dyDescent="0.25">
      <c r="A582" t="s">
        <v>10</v>
      </c>
      <c r="B582" t="s">
        <v>11</v>
      </c>
      <c r="C582" s="1" t="s">
        <v>1230</v>
      </c>
      <c r="D582" t="s">
        <v>1231</v>
      </c>
      <c r="E582" t="s">
        <v>1232</v>
      </c>
      <c r="F582" s="2">
        <v>6.5</v>
      </c>
      <c r="G582" s="2">
        <v>4.25</v>
      </c>
      <c r="H582" s="2">
        <v>3</v>
      </c>
      <c r="I582" s="2">
        <v>0.41</v>
      </c>
      <c r="J582" s="1" t="s">
        <v>2553</v>
      </c>
    </row>
    <row r="583" spans="1:10" x14ac:dyDescent="0.25">
      <c r="A583" t="s">
        <v>10</v>
      </c>
      <c r="B583" t="s">
        <v>11</v>
      </c>
      <c r="C583" s="1" t="s">
        <v>1233</v>
      </c>
      <c r="D583" t="s">
        <v>369</v>
      </c>
      <c r="E583" t="s">
        <v>1234</v>
      </c>
      <c r="F583" s="2">
        <v>1</v>
      </c>
      <c r="G583" s="2">
        <v>1</v>
      </c>
      <c r="H583" s="2">
        <v>1</v>
      </c>
      <c r="I583" s="2">
        <v>0.02</v>
      </c>
      <c r="J583" s="1" t="s">
        <v>18</v>
      </c>
    </row>
    <row r="584" spans="1:10" x14ac:dyDescent="0.25">
      <c r="A584" t="s">
        <v>10</v>
      </c>
      <c r="B584" t="s">
        <v>11</v>
      </c>
      <c r="C584" s="1" t="s">
        <v>1235</v>
      </c>
      <c r="D584" t="s">
        <v>1236</v>
      </c>
      <c r="E584" t="s">
        <v>1237</v>
      </c>
      <c r="F584" s="2">
        <v>1</v>
      </c>
      <c r="G584" s="2">
        <v>1</v>
      </c>
      <c r="H584" s="2">
        <v>0.38</v>
      </c>
      <c r="I584" s="2">
        <v>0.75</v>
      </c>
      <c r="J584" s="1" t="s">
        <v>2554</v>
      </c>
    </row>
    <row r="585" spans="1:10" x14ac:dyDescent="0.25">
      <c r="A585" t="s">
        <v>10</v>
      </c>
      <c r="B585" t="s">
        <v>11</v>
      </c>
      <c r="C585" s="1" t="s">
        <v>1238</v>
      </c>
      <c r="D585" t="s">
        <v>1239</v>
      </c>
      <c r="E585" t="s">
        <v>1240</v>
      </c>
      <c r="F585" s="2">
        <v>23</v>
      </c>
      <c r="G585" s="2">
        <v>22.5</v>
      </c>
      <c r="H585" s="2">
        <v>6.5</v>
      </c>
      <c r="I585" s="2">
        <v>10</v>
      </c>
      <c r="J585" s="1" t="s">
        <v>2555</v>
      </c>
    </row>
    <row r="586" spans="1:10" x14ac:dyDescent="0.25">
      <c r="A586" t="s">
        <v>10</v>
      </c>
      <c r="B586" t="s">
        <v>11</v>
      </c>
      <c r="C586" s="1" t="s">
        <v>1241</v>
      </c>
      <c r="D586" t="s">
        <v>1239</v>
      </c>
      <c r="E586" t="s">
        <v>1242</v>
      </c>
      <c r="F586" s="2">
        <v>66.5</v>
      </c>
      <c r="G586" s="2">
        <v>4.75</v>
      </c>
      <c r="H586" s="2">
        <v>4</v>
      </c>
      <c r="I586" s="2">
        <v>10</v>
      </c>
      <c r="J586" s="1" t="s">
        <v>2556</v>
      </c>
    </row>
    <row r="587" spans="1:10" x14ac:dyDescent="0.25">
      <c r="A587" t="s">
        <v>10</v>
      </c>
      <c r="B587" t="s">
        <v>11</v>
      </c>
      <c r="C587" s="1" t="s">
        <v>1243</v>
      </c>
      <c r="D587" t="s">
        <v>1244</v>
      </c>
      <c r="E587" t="s">
        <v>1245</v>
      </c>
      <c r="F587" s="2">
        <v>4</v>
      </c>
      <c r="G587" s="2">
        <v>2</v>
      </c>
      <c r="H587" s="2">
        <v>0.75</v>
      </c>
      <c r="I587" s="2">
        <v>0.75</v>
      </c>
      <c r="J587" s="1" t="s">
        <v>2557</v>
      </c>
    </row>
    <row r="588" spans="1:10" x14ac:dyDescent="0.25">
      <c r="A588" t="s">
        <v>10</v>
      </c>
      <c r="B588" t="s">
        <v>11</v>
      </c>
      <c r="C588" s="1" t="s">
        <v>1246</v>
      </c>
      <c r="D588" t="s">
        <v>1247</v>
      </c>
      <c r="E588" t="s">
        <v>1248</v>
      </c>
      <c r="F588" s="2">
        <v>8</v>
      </c>
      <c r="G588" s="2">
        <v>6</v>
      </c>
      <c r="H588" s="2">
        <v>4</v>
      </c>
      <c r="I588" s="2">
        <v>0.5</v>
      </c>
      <c r="J588" s="1" t="s">
        <v>2558</v>
      </c>
    </row>
    <row r="589" spans="1:10" x14ac:dyDescent="0.25">
      <c r="A589" t="s">
        <v>10</v>
      </c>
      <c r="B589" t="s">
        <v>11</v>
      </c>
      <c r="C589" s="1" t="s">
        <v>1249</v>
      </c>
      <c r="D589" t="s">
        <v>1250</v>
      </c>
      <c r="E589" t="s">
        <v>1251</v>
      </c>
      <c r="F589" s="2">
        <v>8</v>
      </c>
      <c r="G589" s="2">
        <v>6</v>
      </c>
      <c r="H589" s="2">
        <v>4</v>
      </c>
      <c r="I589" s="2">
        <v>0.5</v>
      </c>
      <c r="J589" s="1" t="s">
        <v>2559</v>
      </c>
    </row>
    <row r="590" spans="1:10" x14ac:dyDescent="0.25">
      <c r="A590" t="s">
        <v>10</v>
      </c>
      <c r="B590" t="s">
        <v>11</v>
      </c>
      <c r="C590" s="1" t="s">
        <v>1252</v>
      </c>
      <c r="D590" t="s">
        <v>1253</v>
      </c>
      <c r="E590" t="s">
        <v>1254</v>
      </c>
      <c r="F590" s="2">
        <v>5.25</v>
      </c>
      <c r="G590" s="2">
        <v>4.13</v>
      </c>
      <c r="H590" s="2">
        <v>0.75</v>
      </c>
      <c r="I590" s="2">
        <v>0.23</v>
      </c>
      <c r="J590" s="1" t="s">
        <v>2560</v>
      </c>
    </row>
    <row r="591" spans="1:10" x14ac:dyDescent="0.25">
      <c r="A591" t="s">
        <v>10</v>
      </c>
      <c r="B591" t="s">
        <v>11</v>
      </c>
      <c r="C591" s="1" t="s">
        <v>1255</v>
      </c>
      <c r="D591" t="s">
        <v>1256</v>
      </c>
      <c r="E591" t="s">
        <v>1257</v>
      </c>
      <c r="F591" s="2">
        <v>8</v>
      </c>
      <c r="G591" s="2">
        <v>6</v>
      </c>
      <c r="H591" s="2">
        <v>4</v>
      </c>
      <c r="I591" s="2">
        <v>0.5</v>
      </c>
      <c r="J591" s="1" t="s">
        <v>2561</v>
      </c>
    </row>
    <row r="592" spans="1:10" x14ac:dyDescent="0.25">
      <c r="A592" t="s">
        <v>10</v>
      </c>
      <c r="B592" t="s">
        <v>11</v>
      </c>
      <c r="C592" s="1" t="s">
        <v>1258</v>
      </c>
      <c r="D592" t="s">
        <v>1259</v>
      </c>
      <c r="E592" t="s">
        <v>1260</v>
      </c>
      <c r="F592" s="2">
        <v>18</v>
      </c>
      <c r="G592" s="2">
        <v>3</v>
      </c>
      <c r="H592" s="2">
        <v>3</v>
      </c>
      <c r="I592" s="2">
        <v>0.75</v>
      </c>
      <c r="J592" s="1" t="s">
        <v>2562</v>
      </c>
    </row>
    <row r="593" spans="1:10" x14ac:dyDescent="0.25">
      <c r="A593" t="s">
        <v>10</v>
      </c>
      <c r="B593" t="s">
        <v>11</v>
      </c>
      <c r="C593" s="1" t="s">
        <v>1261</v>
      </c>
      <c r="D593" t="s">
        <v>1262</v>
      </c>
      <c r="E593" t="s">
        <v>1263</v>
      </c>
      <c r="F593" s="2">
        <v>21</v>
      </c>
      <c r="G593" s="2">
        <v>19.5</v>
      </c>
      <c r="H593" s="2">
        <v>1.5</v>
      </c>
      <c r="I593" s="2">
        <v>5</v>
      </c>
      <c r="J593" s="1" t="s">
        <v>2563</v>
      </c>
    </row>
    <row r="594" spans="1:10" x14ac:dyDescent="0.25">
      <c r="A594" t="s">
        <v>10</v>
      </c>
      <c r="B594" t="s">
        <v>11</v>
      </c>
      <c r="C594" s="1" t="s">
        <v>1264</v>
      </c>
      <c r="D594" t="s">
        <v>1265</v>
      </c>
      <c r="E594" t="s">
        <v>1266</v>
      </c>
      <c r="F594" s="2">
        <v>24</v>
      </c>
      <c r="G594" s="2">
        <v>24</v>
      </c>
      <c r="H594" s="2">
        <v>22</v>
      </c>
      <c r="I594" s="2">
        <v>58</v>
      </c>
      <c r="J594" s="1" t="s">
        <v>2564</v>
      </c>
    </row>
    <row r="595" spans="1:10" x14ac:dyDescent="0.25">
      <c r="A595" t="s">
        <v>10</v>
      </c>
      <c r="B595" t="s">
        <v>11</v>
      </c>
      <c r="C595" s="1" t="s">
        <v>1267</v>
      </c>
      <c r="D595" t="s">
        <v>1268</v>
      </c>
      <c r="E595" t="s">
        <v>1269</v>
      </c>
      <c r="F595" s="2">
        <v>23.5</v>
      </c>
      <c r="G595" s="2">
        <v>23.5</v>
      </c>
      <c r="H595" s="2">
        <v>21.5</v>
      </c>
      <c r="I595" s="2">
        <v>58</v>
      </c>
      <c r="J595" s="1" t="s">
        <v>2565</v>
      </c>
    </row>
    <row r="596" spans="1:10" x14ac:dyDescent="0.25">
      <c r="A596" t="s">
        <v>10</v>
      </c>
      <c r="B596" t="s">
        <v>11</v>
      </c>
      <c r="C596" s="1" t="s">
        <v>1270</v>
      </c>
      <c r="D596" t="s">
        <v>1271</v>
      </c>
      <c r="E596" t="s">
        <v>1272</v>
      </c>
      <c r="F596" s="2">
        <v>23.5</v>
      </c>
      <c r="G596" s="2">
        <v>23.5</v>
      </c>
      <c r="H596" s="2">
        <v>21.5</v>
      </c>
      <c r="I596" s="2">
        <v>53</v>
      </c>
      <c r="J596" s="1" t="s">
        <v>2566</v>
      </c>
    </row>
    <row r="597" spans="1:10" x14ac:dyDescent="0.25">
      <c r="A597" t="s">
        <v>10</v>
      </c>
      <c r="B597" t="s">
        <v>11</v>
      </c>
      <c r="C597" s="1" t="s">
        <v>1273</v>
      </c>
      <c r="D597" t="s">
        <v>1274</v>
      </c>
      <c r="E597" t="s">
        <v>1275</v>
      </c>
      <c r="F597" s="2">
        <v>23.5</v>
      </c>
      <c r="G597" s="2">
        <v>23.5</v>
      </c>
      <c r="H597" s="2">
        <v>21.5</v>
      </c>
      <c r="I597" s="2">
        <v>53</v>
      </c>
      <c r="J597" s="1" t="s">
        <v>2567</v>
      </c>
    </row>
    <row r="598" spans="1:10" x14ac:dyDescent="0.25">
      <c r="A598" t="s">
        <v>10</v>
      </c>
      <c r="B598" t="s">
        <v>11</v>
      </c>
      <c r="C598" s="1" t="s">
        <v>1276</v>
      </c>
      <c r="D598" t="s">
        <v>1277</v>
      </c>
      <c r="E598" t="s">
        <v>1278</v>
      </c>
      <c r="F598" s="2">
        <v>23.5</v>
      </c>
      <c r="G598" s="2">
        <v>23.5</v>
      </c>
      <c r="H598" s="2">
        <v>21.5</v>
      </c>
      <c r="I598" s="2">
        <v>53</v>
      </c>
      <c r="J598" s="1" t="s">
        <v>2568</v>
      </c>
    </row>
    <row r="599" spans="1:10" x14ac:dyDescent="0.25">
      <c r="A599" t="s">
        <v>10</v>
      </c>
      <c r="B599" t="s">
        <v>11</v>
      </c>
      <c r="C599" s="1" t="s">
        <v>1279</v>
      </c>
      <c r="D599" t="s">
        <v>1280</v>
      </c>
      <c r="E599" t="s">
        <v>1281</v>
      </c>
      <c r="F599" s="2">
        <v>9.75</v>
      </c>
      <c r="G599" s="2">
        <v>6.75</v>
      </c>
      <c r="H599" s="2">
        <v>2.5</v>
      </c>
      <c r="I599" s="2">
        <v>0.38</v>
      </c>
      <c r="J599" s="1" t="s">
        <v>2569</v>
      </c>
    </row>
    <row r="600" spans="1:10" x14ac:dyDescent="0.25">
      <c r="A600" t="s">
        <v>10</v>
      </c>
      <c r="B600" t="s">
        <v>11</v>
      </c>
      <c r="C600" s="1" t="s">
        <v>1282</v>
      </c>
      <c r="D600" t="s">
        <v>1283</v>
      </c>
      <c r="E600" t="s">
        <v>1284</v>
      </c>
      <c r="F600" s="2">
        <v>8</v>
      </c>
      <c r="G600" s="2">
        <v>6</v>
      </c>
      <c r="H600" s="2">
        <v>4</v>
      </c>
      <c r="I600" s="2">
        <v>0.6</v>
      </c>
      <c r="J600" s="1" t="s">
        <v>2570</v>
      </c>
    </row>
    <row r="601" spans="1:10" x14ac:dyDescent="0.25">
      <c r="A601" t="s">
        <v>10</v>
      </c>
      <c r="B601" t="s">
        <v>11</v>
      </c>
      <c r="C601" s="1" t="s">
        <v>1285</v>
      </c>
      <c r="F601" s="2">
        <v>8</v>
      </c>
      <c r="G601" s="2">
        <v>6</v>
      </c>
      <c r="H601" s="2">
        <v>4</v>
      </c>
      <c r="I601" s="2">
        <v>0.13</v>
      </c>
      <c r="J601" s="1" t="s">
        <v>2571</v>
      </c>
    </row>
    <row r="602" spans="1:10" x14ac:dyDescent="0.25">
      <c r="A602" t="s">
        <v>10</v>
      </c>
      <c r="B602" t="s">
        <v>11</v>
      </c>
      <c r="C602" s="1" t="s">
        <v>1286</v>
      </c>
      <c r="D602" t="s">
        <v>1287</v>
      </c>
      <c r="E602" t="s">
        <v>1288</v>
      </c>
      <c r="F602" s="2">
        <v>9</v>
      </c>
      <c r="G602" s="2">
        <v>4</v>
      </c>
      <c r="H602" s="2">
        <v>3</v>
      </c>
      <c r="I602" s="2">
        <v>0.42</v>
      </c>
      <c r="J602" s="1" t="s">
        <v>2572</v>
      </c>
    </row>
    <row r="603" spans="1:10" x14ac:dyDescent="0.25">
      <c r="A603" t="s">
        <v>10</v>
      </c>
      <c r="B603" t="s">
        <v>11</v>
      </c>
      <c r="C603" s="1" t="s">
        <v>1289</v>
      </c>
      <c r="D603" t="s">
        <v>1290</v>
      </c>
      <c r="E603" t="s">
        <v>1291</v>
      </c>
      <c r="F603" s="2">
        <v>3.75</v>
      </c>
      <c r="G603" s="2">
        <v>2</v>
      </c>
      <c r="H603" s="2">
        <v>1.75</v>
      </c>
      <c r="I603" s="2">
        <v>0.13</v>
      </c>
      <c r="J603" s="1" t="s">
        <v>2573</v>
      </c>
    </row>
    <row r="604" spans="1:10" x14ac:dyDescent="0.25">
      <c r="A604" t="s">
        <v>10</v>
      </c>
      <c r="B604" t="s">
        <v>11</v>
      </c>
      <c r="C604" s="1" t="s">
        <v>1292</v>
      </c>
      <c r="D604" t="s">
        <v>1290</v>
      </c>
      <c r="E604" t="s">
        <v>1293</v>
      </c>
      <c r="F604" s="2">
        <v>3.75</v>
      </c>
      <c r="G604" s="2">
        <v>2</v>
      </c>
      <c r="H604" s="2">
        <v>1.75</v>
      </c>
      <c r="I604" s="2">
        <v>0.13</v>
      </c>
      <c r="J604" s="1" t="s">
        <v>2574</v>
      </c>
    </row>
    <row r="605" spans="1:10" x14ac:dyDescent="0.25">
      <c r="A605" t="s">
        <v>10</v>
      </c>
      <c r="B605" t="s">
        <v>11</v>
      </c>
      <c r="C605" s="1" t="s">
        <v>1294</v>
      </c>
      <c r="D605" t="s">
        <v>1295</v>
      </c>
      <c r="E605" t="s">
        <v>1296</v>
      </c>
      <c r="F605" s="2">
        <v>19.5</v>
      </c>
      <c r="G605" s="2">
        <v>7.5</v>
      </c>
      <c r="H605" s="2">
        <v>3.5</v>
      </c>
      <c r="I605" s="2">
        <v>1.28</v>
      </c>
      <c r="J605" s="1" t="s">
        <v>2575</v>
      </c>
    </row>
    <row r="606" spans="1:10" x14ac:dyDescent="0.25">
      <c r="A606" t="s">
        <v>10</v>
      </c>
      <c r="B606" t="s">
        <v>11</v>
      </c>
      <c r="C606" s="1" t="s">
        <v>1297</v>
      </c>
      <c r="D606" t="s">
        <v>1298</v>
      </c>
      <c r="E606" t="s">
        <v>1299</v>
      </c>
      <c r="F606" s="2">
        <v>13</v>
      </c>
      <c r="G606" s="2">
        <v>4</v>
      </c>
      <c r="H606" s="2">
        <v>4</v>
      </c>
      <c r="I606" s="2">
        <v>0.57999999999999996</v>
      </c>
      <c r="J606" s="1" t="s">
        <v>2576</v>
      </c>
    </row>
    <row r="607" spans="1:10" x14ac:dyDescent="0.25">
      <c r="A607" t="s">
        <v>10</v>
      </c>
      <c r="B607" t="s">
        <v>11</v>
      </c>
      <c r="C607" s="1" t="s">
        <v>1300</v>
      </c>
      <c r="D607" t="s">
        <v>1301</v>
      </c>
      <c r="E607" t="s">
        <v>1302</v>
      </c>
      <c r="F607" s="2">
        <v>8</v>
      </c>
      <c r="G607" s="2">
        <v>5.5</v>
      </c>
      <c r="H607" s="2">
        <v>4</v>
      </c>
      <c r="I607" s="2">
        <v>0.4</v>
      </c>
      <c r="J607" s="1" t="s">
        <v>2577</v>
      </c>
    </row>
    <row r="608" spans="1:10" x14ac:dyDescent="0.25">
      <c r="A608" t="s">
        <v>10</v>
      </c>
      <c r="B608" t="s">
        <v>11</v>
      </c>
      <c r="C608" s="1" t="s">
        <v>1303</v>
      </c>
      <c r="D608" t="s">
        <v>1298</v>
      </c>
      <c r="E608" t="s">
        <v>1304</v>
      </c>
      <c r="F608" s="2">
        <v>13</v>
      </c>
      <c r="G608" s="2">
        <v>3.5</v>
      </c>
      <c r="H608" s="2">
        <v>3.5</v>
      </c>
      <c r="I608" s="2">
        <v>0.55000000000000004</v>
      </c>
      <c r="J608" s="1" t="s">
        <v>2578</v>
      </c>
    </row>
    <row r="609" spans="1:10" x14ac:dyDescent="0.25">
      <c r="A609" t="s">
        <v>10</v>
      </c>
      <c r="B609" t="s">
        <v>11</v>
      </c>
      <c r="C609" s="1" t="s">
        <v>1305</v>
      </c>
      <c r="D609" t="s">
        <v>1306</v>
      </c>
      <c r="E609" t="s">
        <v>1307</v>
      </c>
      <c r="F609" s="2">
        <v>3.5</v>
      </c>
      <c r="G609" s="2">
        <v>3.5</v>
      </c>
      <c r="H609" s="2">
        <v>2</v>
      </c>
      <c r="I609" s="2">
        <v>0.15</v>
      </c>
      <c r="J609" s="1" t="s">
        <v>2579</v>
      </c>
    </row>
    <row r="610" spans="1:10" x14ac:dyDescent="0.25">
      <c r="A610" t="s">
        <v>10</v>
      </c>
      <c r="B610" t="s">
        <v>11</v>
      </c>
      <c r="C610" s="1" t="s">
        <v>1308</v>
      </c>
      <c r="D610" t="s">
        <v>1271</v>
      </c>
      <c r="E610" t="s">
        <v>1309</v>
      </c>
      <c r="F610" s="2">
        <v>23.75</v>
      </c>
      <c r="G610" s="2">
        <v>23.5</v>
      </c>
      <c r="H610" s="2">
        <v>21.25</v>
      </c>
      <c r="I610" s="2">
        <v>53</v>
      </c>
      <c r="J610" s="1" t="s">
        <v>2580</v>
      </c>
    </row>
    <row r="611" spans="1:10" x14ac:dyDescent="0.25">
      <c r="A611" t="s">
        <v>10</v>
      </c>
      <c r="B611" t="s">
        <v>11</v>
      </c>
      <c r="C611" s="1" t="s">
        <v>1310</v>
      </c>
      <c r="D611" t="s">
        <v>1311</v>
      </c>
      <c r="E611" t="s">
        <v>1312</v>
      </c>
      <c r="F611" s="2">
        <v>23.75</v>
      </c>
      <c r="G611" s="2">
        <v>23.5</v>
      </c>
      <c r="H611" s="2">
        <v>21.25</v>
      </c>
      <c r="I611" s="2">
        <v>53</v>
      </c>
      <c r="J611" s="1" t="s">
        <v>2581</v>
      </c>
    </row>
    <row r="612" spans="1:10" x14ac:dyDescent="0.25">
      <c r="A612" t="s">
        <v>10</v>
      </c>
      <c r="B612" t="s">
        <v>11</v>
      </c>
      <c r="C612" s="1" t="s">
        <v>1313</v>
      </c>
      <c r="D612" t="s">
        <v>1265</v>
      </c>
      <c r="E612" t="s">
        <v>1314</v>
      </c>
      <c r="F612" s="2">
        <v>23.75</v>
      </c>
      <c r="G612" s="2">
        <v>23.5</v>
      </c>
      <c r="H612" s="2">
        <v>21.25</v>
      </c>
      <c r="I612" s="2">
        <v>58</v>
      </c>
      <c r="J612" s="1" t="s">
        <v>2582</v>
      </c>
    </row>
    <row r="613" spans="1:10" x14ac:dyDescent="0.25">
      <c r="A613" t="s">
        <v>10</v>
      </c>
      <c r="B613" t="s">
        <v>11</v>
      </c>
      <c r="C613" s="1" t="s">
        <v>1315</v>
      </c>
      <c r="D613" t="s">
        <v>1316</v>
      </c>
      <c r="E613" t="s">
        <v>1317</v>
      </c>
      <c r="F613" s="2">
        <v>24</v>
      </c>
      <c r="G613" s="2">
        <v>24</v>
      </c>
      <c r="H613" s="2">
        <v>22</v>
      </c>
      <c r="I613" s="2">
        <v>59</v>
      </c>
      <c r="J613" s="1" t="s">
        <v>2583</v>
      </c>
    </row>
    <row r="614" spans="1:10" x14ac:dyDescent="0.25">
      <c r="A614" t="s">
        <v>10</v>
      </c>
      <c r="B614" t="s">
        <v>11</v>
      </c>
      <c r="C614" s="1" t="s">
        <v>1318</v>
      </c>
      <c r="D614" t="s">
        <v>1319</v>
      </c>
      <c r="E614" t="s">
        <v>1320</v>
      </c>
      <c r="F614" s="2">
        <v>18.25</v>
      </c>
      <c r="G614" s="2">
        <v>13.58</v>
      </c>
      <c r="H614" s="2">
        <v>2</v>
      </c>
      <c r="I614" s="2">
        <v>2.75</v>
      </c>
      <c r="J614" s="1" t="s">
        <v>2584</v>
      </c>
    </row>
    <row r="615" spans="1:10" x14ac:dyDescent="0.25">
      <c r="A615" t="s">
        <v>10</v>
      </c>
      <c r="B615" t="s">
        <v>11</v>
      </c>
      <c r="C615" s="1" t="s">
        <v>1321</v>
      </c>
      <c r="D615" t="s">
        <v>1322</v>
      </c>
      <c r="E615" t="s">
        <v>1323</v>
      </c>
      <c r="F615" s="2">
        <v>18</v>
      </c>
      <c r="G615" s="2">
        <v>3</v>
      </c>
      <c r="H615" s="2">
        <v>3</v>
      </c>
      <c r="I615" s="2">
        <v>0.75</v>
      </c>
      <c r="J615" s="1" t="s">
        <v>2585</v>
      </c>
    </row>
    <row r="616" spans="1:10" x14ac:dyDescent="0.25">
      <c r="A616" t="s">
        <v>10</v>
      </c>
      <c r="B616" t="s">
        <v>11</v>
      </c>
      <c r="C616" s="1" t="s">
        <v>1324</v>
      </c>
      <c r="D616" t="s">
        <v>1322</v>
      </c>
      <c r="E616" t="s">
        <v>1325</v>
      </c>
      <c r="F616" s="2">
        <v>18</v>
      </c>
      <c r="G616" s="2">
        <v>3</v>
      </c>
      <c r="H616" s="2">
        <v>3</v>
      </c>
      <c r="I616" s="2">
        <v>0.75</v>
      </c>
      <c r="J616" s="1" t="s">
        <v>2586</v>
      </c>
    </row>
    <row r="617" spans="1:10" x14ac:dyDescent="0.25">
      <c r="A617" t="s">
        <v>10</v>
      </c>
      <c r="B617" t="s">
        <v>11</v>
      </c>
      <c r="C617" s="1" t="s">
        <v>1326</v>
      </c>
      <c r="D617" t="s">
        <v>1327</v>
      </c>
      <c r="E617" t="s">
        <v>1328</v>
      </c>
      <c r="F617" s="2">
        <v>23.25</v>
      </c>
      <c r="G617" s="2">
        <v>22.75</v>
      </c>
      <c r="H617" s="2">
        <v>6</v>
      </c>
      <c r="I617" s="2">
        <v>18</v>
      </c>
      <c r="J617" s="1" t="s">
        <v>2587</v>
      </c>
    </row>
    <row r="618" spans="1:10" x14ac:dyDescent="0.25">
      <c r="A618" t="s">
        <v>10</v>
      </c>
      <c r="B618" t="s">
        <v>11</v>
      </c>
      <c r="C618" s="1" t="s">
        <v>1329</v>
      </c>
      <c r="D618" t="s">
        <v>1330</v>
      </c>
      <c r="E618" t="s">
        <v>1331</v>
      </c>
      <c r="F618" s="2">
        <v>23.25</v>
      </c>
      <c r="G618" s="2">
        <v>22.75</v>
      </c>
      <c r="H618" s="2">
        <v>6</v>
      </c>
      <c r="I618" s="2">
        <v>18</v>
      </c>
      <c r="J618" s="1" t="s">
        <v>2588</v>
      </c>
    </row>
    <row r="619" spans="1:10" x14ac:dyDescent="0.25">
      <c r="A619" t="s">
        <v>10</v>
      </c>
      <c r="B619" t="s">
        <v>11</v>
      </c>
      <c r="C619" s="1" t="s">
        <v>1332</v>
      </c>
      <c r="D619" t="s">
        <v>1333</v>
      </c>
      <c r="E619" t="s">
        <v>1334</v>
      </c>
      <c r="F619" s="2">
        <v>23.25</v>
      </c>
      <c r="G619" s="2">
        <v>22.75</v>
      </c>
      <c r="H619" s="2">
        <v>6</v>
      </c>
      <c r="I619" s="2">
        <v>18</v>
      </c>
      <c r="J619" s="1" t="s">
        <v>2589</v>
      </c>
    </row>
    <row r="620" spans="1:10" x14ac:dyDescent="0.25">
      <c r="A620" t="s">
        <v>10</v>
      </c>
      <c r="B620" t="s">
        <v>11</v>
      </c>
      <c r="C620" s="1" t="s">
        <v>1335</v>
      </c>
      <c r="D620" t="s">
        <v>1330</v>
      </c>
      <c r="E620" t="s">
        <v>1336</v>
      </c>
      <c r="F620" s="2">
        <v>23.25</v>
      </c>
      <c r="G620" s="2">
        <v>22.75</v>
      </c>
      <c r="H620" s="2">
        <v>6</v>
      </c>
      <c r="I620" s="2">
        <v>18</v>
      </c>
      <c r="J620" s="1" t="s">
        <v>2590</v>
      </c>
    </row>
    <row r="621" spans="1:10" x14ac:dyDescent="0.25">
      <c r="A621" t="s">
        <v>10</v>
      </c>
      <c r="B621" t="s">
        <v>11</v>
      </c>
      <c r="C621" s="1" t="s">
        <v>1337</v>
      </c>
      <c r="D621" t="s">
        <v>1338</v>
      </c>
      <c r="E621" t="s">
        <v>1339</v>
      </c>
      <c r="F621" s="2">
        <v>23.25</v>
      </c>
      <c r="G621" s="2">
        <v>23</v>
      </c>
      <c r="H621" s="2">
        <v>6</v>
      </c>
      <c r="I621" s="2">
        <v>19</v>
      </c>
      <c r="J621" s="1" t="s">
        <v>2591</v>
      </c>
    </row>
    <row r="622" spans="1:10" x14ac:dyDescent="0.25">
      <c r="A622" t="s">
        <v>10</v>
      </c>
      <c r="B622" t="s">
        <v>11</v>
      </c>
      <c r="C622" s="1" t="s">
        <v>1340</v>
      </c>
      <c r="D622" t="s">
        <v>1330</v>
      </c>
      <c r="E622" t="s">
        <v>1331</v>
      </c>
      <c r="F622" s="2">
        <v>23.25</v>
      </c>
      <c r="G622" s="2">
        <v>23</v>
      </c>
      <c r="H622" s="2">
        <v>6</v>
      </c>
      <c r="I622" s="2">
        <v>19</v>
      </c>
      <c r="J622" s="1" t="s">
        <v>2592</v>
      </c>
    </row>
    <row r="623" spans="1:10" x14ac:dyDescent="0.25">
      <c r="A623" t="s">
        <v>10</v>
      </c>
      <c r="B623" t="s">
        <v>11</v>
      </c>
      <c r="C623" s="1" t="s">
        <v>1341</v>
      </c>
      <c r="D623" t="s">
        <v>1342</v>
      </c>
      <c r="E623" t="s">
        <v>1343</v>
      </c>
      <c r="F623" s="2">
        <v>0.63</v>
      </c>
      <c r="G623" s="2">
        <v>0.63</v>
      </c>
      <c r="H623" s="2">
        <v>0.44</v>
      </c>
      <c r="I623" s="2">
        <v>0.01</v>
      </c>
      <c r="J623" s="1" t="s">
        <v>2593</v>
      </c>
    </row>
    <row r="624" spans="1:10" x14ac:dyDescent="0.25">
      <c r="A624" t="s">
        <v>10</v>
      </c>
      <c r="B624" t="s">
        <v>11</v>
      </c>
      <c r="C624" s="1" t="s">
        <v>1344</v>
      </c>
      <c r="D624" t="s">
        <v>1345</v>
      </c>
      <c r="E624" t="s">
        <v>1346</v>
      </c>
      <c r="F624" s="2">
        <v>0.63</v>
      </c>
      <c r="G624" s="2">
        <v>0.63</v>
      </c>
      <c r="H624" s="2">
        <v>0.13</v>
      </c>
      <c r="I624" s="2">
        <v>0.01</v>
      </c>
      <c r="J624" s="1" t="s">
        <v>2594</v>
      </c>
    </row>
    <row r="625" spans="1:10" x14ac:dyDescent="0.25">
      <c r="A625" t="s">
        <v>10</v>
      </c>
      <c r="B625" t="s">
        <v>11</v>
      </c>
      <c r="C625" s="1" t="s">
        <v>1347</v>
      </c>
      <c r="D625" t="s">
        <v>1348</v>
      </c>
      <c r="E625" t="s">
        <v>1349</v>
      </c>
      <c r="F625" s="2">
        <v>21</v>
      </c>
      <c r="G625" s="2">
        <v>21</v>
      </c>
      <c r="H625" s="2">
        <v>3.25</v>
      </c>
      <c r="I625" s="2">
        <v>9.42</v>
      </c>
      <c r="J625" s="1" t="s">
        <v>2595</v>
      </c>
    </row>
    <row r="626" spans="1:10" x14ac:dyDescent="0.25">
      <c r="A626" t="s">
        <v>10</v>
      </c>
      <c r="B626" t="s">
        <v>11</v>
      </c>
      <c r="C626" s="1" t="s">
        <v>1350</v>
      </c>
      <c r="D626" t="s">
        <v>1351</v>
      </c>
      <c r="E626" t="s">
        <v>1352</v>
      </c>
      <c r="F626" s="2">
        <v>21</v>
      </c>
      <c r="G626" s="2">
        <v>21</v>
      </c>
      <c r="H626" s="2">
        <v>3.25</v>
      </c>
      <c r="I626" s="2">
        <v>9.42</v>
      </c>
      <c r="J626" s="1" t="s">
        <v>2596</v>
      </c>
    </row>
    <row r="627" spans="1:10" x14ac:dyDescent="0.25">
      <c r="A627" t="s">
        <v>10</v>
      </c>
      <c r="B627" t="s">
        <v>11</v>
      </c>
      <c r="C627" s="1" t="s">
        <v>1353</v>
      </c>
      <c r="F627" s="2">
        <v>0.5</v>
      </c>
      <c r="G627" s="2">
        <v>0.5</v>
      </c>
      <c r="H627" s="2">
        <v>0.5</v>
      </c>
      <c r="I627" s="2">
        <v>0.01</v>
      </c>
      <c r="J627" s="1" t="s">
        <v>2597</v>
      </c>
    </row>
    <row r="628" spans="1:10" x14ac:dyDescent="0.25">
      <c r="A628" t="s">
        <v>10</v>
      </c>
      <c r="B628" t="s">
        <v>11</v>
      </c>
      <c r="C628" s="1" t="s">
        <v>1354</v>
      </c>
      <c r="D628" t="s">
        <v>1355</v>
      </c>
      <c r="E628" t="s">
        <v>1356</v>
      </c>
      <c r="F628" s="2">
        <v>3.53</v>
      </c>
      <c r="G628" s="2">
        <v>2</v>
      </c>
      <c r="H628" s="2">
        <v>1.87</v>
      </c>
      <c r="I628" s="2">
        <v>0.06</v>
      </c>
      <c r="J628" s="1" t="s">
        <v>2598</v>
      </c>
    </row>
    <row r="629" spans="1:10" x14ac:dyDescent="0.25">
      <c r="A629" t="s">
        <v>10</v>
      </c>
      <c r="B629" t="s">
        <v>11</v>
      </c>
      <c r="C629" s="1" t="s">
        <v>1357</v>
      </c>
      <c r="D629" t="s">
        <v>1358</v>
      </c>
      <c r="E629" t="s">
        <v>1359</v>
      </c>
      <c r="F629" s="2">
        <v>0.77</v>
      </c>
      <c r="G629" s="2">
        <v>0.77</v>
      </c>
      <c r="H629" s="2">
        <v>0.12</v>
      </c>
      <c r="I629" s="2">
        <v>0.05</v>
      </c>
      <c r="J629" s="1" t="s">
        <v>2599</v>
      </c>
    </row>
    <row r="630" spans="1:10" x14ac:dyDescent="0.25">
      <c r="A630" t="s">
        <v>10</v>
      </c>
      <c r="B630" t="s">
        <v>11</v>
      </c>
      <c r="C630" s="1" t="s">
        <v>1360</v>
      </c>
      <c r="D630" t="s">
        <v>1290</v>
      </c>
      <c r="E630" t="s">
        <v>1291</v>
      </c>
      <c r="F630" s="2">
        <v>9.25</v>
      </c>
      <c r="G630" s="2">
        <v>5.25</v>
      </c>
      <c r="H630" s="2">
        <v>3.75</v>
      </c>
      <c r="I630" s="2">
        <v>0.25</v>
      </c>
      <c r="J630" s="1" t="s">
        <v>2600</v>
      </c>
    </row>
    <row r="631" spans="1:10" x14ac:dyDescent="0.25">
      <c r="A631" t="s">
        <v>10</v>
      </c>
      <c r="B631" t="s">
        <v>11</v>
      </c>
      <c r="C631" s="1" t="s">
        <v>1361</v>
      </c>
      <c r="D631" t="s">
        <v>1362</v>
      </c>
      <c r="E631" t="s">
        <v>1363</v>
      </c>
      <c r="F631" s="2">
        <v>21</v>
      </c>
      <c r="G631" s="2">
        <v>21</v>
      </c>
      <c r="H631" s="2">
        <v>3.25</v>
      </c>
      <c r="I631" s="2">
        <v>9.42</v>
      </c>
      <c r="J631" s="1" t="s">
        <v>2601</v>
      </c>
    </row>
    <row r="632" spans="1:10" x14ac:dyDescent="0.25">
      <c r="A632" t="s">
        <v>10</v>
      </c>
      <c r="B632" t="s">
        <v>11</v>
      </c>
      <c r="C632" s="1" t="s">
        <v>1364</v>
      </c>
      <c r="D632" t="s">
        <v>1365</v>
      </c>
      <c r="E632" t="s">
        <v>1366</v>
      </c>
      <c r="F632" s="2">
        <v>24</v>
      </c>
      <c r="G632" s="2">
        <v>20</v>
      </c>
      <c r="H632" s="2">
        <v>16</v>
      </c>
      <c r="I632" s="2">
        <v>9.42</v>
      </c>
      <c r="J632" s="1" t="s">
        <v>2602</v>
      </c>
    </row>
    <row r="633" spans="1:10" x14ac:dyDescent="0.25">
      <c r="A633" t="s">
        <v>10</v>
      </c>
      <c r="B633" t="s">
        <v>11</v>
      </c>
      <c r="C633" s="1" t="s">
        <v>1367</v>
      </c>
      <c r="D633" t="s">
        <v>1368</v>
      </c>
      <c r="E633" t="s">
        <v>1369</v>
      </c>
      <c r="F633" s="2">
        <v>21</v>
      </c>
      <c r="G633" s="2">
        <v>21</v>
      </c>
      <c r="H633" s="2">
        <v>3.25</v>
      </c>
      <c r="I633" s="2">
        <v>9.42</v>
      </c>
      <c r="J633" s="1" t="s">
        <v>2603</v>
      </c>
    </row>
    <row r="634" spans="1:10" x14ac:dyDescent="0.25">
      <c r="A634" t="s">
        <v>10</v>
      </c>
      <c r="B634" t="s">
        <v>11</v>
      </c>
      <c r="C634" s="1" t="s">
        <v>1370</v>
      </c>
      <c r="D634" t="s">
        <v>1371</v>
      </c>
      <c r="E634" t="s">
        <v>1372</v>
      </c>
      <c r="F634" s="2">
        <v>21</v>
      </c>
      <c r="G634" s="2">
        <v>21</v>
      </c>
      <c r="H634" s="2">
        <v>3.25</v>
      </c>
      <c r="I634" s="2">
        <v>9.42</v>
      </c>
      <c r="J634" s="1" t="s">
        <v>2604</v>
      </c>
    </row>
    <row r="635" spans="1:10" x14ac:dyDescent="0.25">
      <c r="A635" t="s">
        <v>10</v>
      </c>
      <c r="B635" t="s">
        <v>11</v>
      </c>
      <c r="C635" s="1" t="s">
        <v>1373</v>
      </c>
      <c r="D635" t="s">
        <v>1374</v>
      </c>
      <c r="E635" t="s">
        <v>1375</v>
      </c>
      <c r="F635" s="2">
        <v>21.75</v>
      </c>
      <c r="G635" s="2">
        <v>19</v>
      </c>
      <c r="H635" s="2">
        <v>7</v>
      </c>
      <c r="I635" s="2">
        <v>14.3</v>
      </c>
      <c r="J635" s="1" t="s">
        <v>2605</v>
      </c>
    </row>
    <row r="636" spans="1:10" x14ac:dyDescent="0.25">
      <c r="A636" t="s">
        <v>10</v>
      </c>
      <c r="B636" t="s">
        <v>11</v>
      </c>
      <c r="C636" s="1" t="s">
        <v>1376</v>
      </c>
      <c r="D636" t="s">
        <v>1377</v>
      </c>
      <c r="E636" t="s">
        <v>1378</v>
      </c>
      <c r="F636" s="2">
        <v>21.75</v>
      </c>
      <c r="G636" s="2">
        <v>19</v>
      </c>
      <c r="H636" s="2">
        <v>7</v>
      </c>
      <c r="I636" s="2">
        <v>14.3</v>
      </c>
      <c r="J636" s="1" t="s">
        <v>2606</v>
      </c>
    </row>
    <row r="637" spans="1:10" x14ac:dyDescent="0.25">
      <c r="A637" t="s">
        <v>10</v>
      </c>
      <c r="B637" t="s">
        <v>11</v>
      </c>
      <c r="C637" s="1" t="s">
        <v>1379</v>
      </c>
      <c r="D637" t="s">
        <v>1380</v>
      </c>
      <c r="E637" t="s">
        <v>1381</v>
      </c>
      <c r="F637" s="2">
        <v>8</v>
      </c>
      <c r="G637" s="2">
        <v>6</v>
      </c>
      <c r="H637" s="2">
        <v>4</v>
      </c>
      <c r="I637" s="2">
        <v>0.5</v>
      </c>
      <c r="J637" s="1" t="s">
        <v>2607</v>
      </c>
    </row>
    <row r="638" spans="1:10" x14ac:dyDescent="0.25">
      <c r="A638" t="s">
        <v>10</v>
      </c>
      <c r="B638" t="s">
        <v>11</v>
      </c>
      <c r="C638" s="1" t="s">
        <v>1382</v>
      </c>
      <c r="D638" t="s">
        <v>1383</v>
      </c>
      <c r="E638" t="s">
        <v>1384</v>
      </c>
      <c r="F638" s="2">
        <v>8</v>
      </c>
      <c r="G638" s="2">
        <v>6</v>
      </c>
      <c r="H638" s="2">
        <v>4</v>
      </c>
      <c r="I638" s="2">
        <v>0.5</v>
      </c>
      <c r="J638" s="1" t="s">
        <v>2608</v>
      </c>
    </row>
    <row r="639" spans="1:10" x14ac:dyDescent="0.25">
      <c r="A639" t="s">
        <v>10</v>
      </c>
      <c r="B639" t="s">
        <v>11</v>
      </c>
      <c r="C639" s="1" t="s">
        <v>1385</v>
      </c>
      <c r="D639" t="s">
        <v>1386</v>
      </c>
      <c r="E639" t="s">
        <v>1387</v>
      </c>
      <c r="F639" s="2">
        <v>18</v>
      </c>
      <c r="G639" s="2">
        <v>13</v>
      </c>
      <c r="H639" s="2">
        <v>2</v>
      </c>
      <c r="I639" s="2">
        <v>4.5</v>
      </c>
      <c r="J639" s="1" t="s">
        <v>2609</v>
      </c>
    </row>
    <row r="640" spans="1:10" x14ac:dyDescent="0.25">
      <c r="A640" t="s">
        <v>10</v>
      </c>
      <c r="B640" t="s">
        <v>11</v>
      </c>
      <c r="C640" s="1" t="s">
        <v>1388</v>
      </c>
      <c r="D640" t="s">
        <v>1386</v>
      </c>
      <c r="E640" t="s">
        <v>1389</v>
      </c>
      <c r="F640" s="2">
        <v>18</v>
      </c>
      <c r="G640" s="2">
        <v>13</v>
      </c>
      <c r="H640" s="2">
        <v>2</v>
      </c>
      <c r="I640" s="2">
        <v>4.5</v>
      </c>
      <c r="J640" s="1" t="s">
        <v>2610</v>
      </c>
    </row>
    <row r="641" spans="1:10" x14ac:dyDescent="0.25">
      <c r="A641" t="s">
        <v>10</v>
      </c>
      <c r="B641" t="s">
        <v>11</v>
      </c>
      <c r="C641" s="1" t="s">
        <v>1390</v>
      </c>
      <c r="D641" t="s">
        <v>1319</v>
      </c>
      <c r="E641" t="s">
        <v>1391</v>
      </c>
      <c r="F641" s="2">
        <v>19</v>
      </c>
      <c r="G641" s="2">
        <v>18</v>
      </c>
      <c r="H641" s="2">
        <v>1.94</v>
      </c>
      <c r="I641" s="2">
        <v>2.5</v>
      </c>
      <c r="J641" s="1" t="s">
        <v>2611</v>
      </c>
    </row>
    <row r="642" spans="1:10" x14ac:dyDescent="0.25">
      <c r="A642" t="s">
        <v>10</v>
      </c>
      <c r="B642" t="s">
        <v>11</v>
      </c>
      <c r="C642" s="1" t="s">
        <v>1392</v>
      </c>
      <c r="D642" t="s">
        <v>1393</v>
      </c>
      <c r="E642" t="s">
        <v>1394</v>
      </c>
      <c r="F642" s="2">
        <v>8</v>
      </c>
      <c r="G642" s="2">
        <v>6</v>
      </c>
      <c r="H642" s="2">
        <v>4</v>
      </c>
      <c r="I642" s="2">
        <v>0.6</v>
      </c>
      <c r="J642" s="1" t="s">
        <v>2612</v>
      </c>
    </row>
    <row r="643" spans="1:10" x14ac:dyDescent="0.25">
      <c r="A643" t="s">
        <v>10</v>
      </c>
      <c r="B643" t="s">
        <v>11</v>
      </c>
      <c r="C643" s="1" t="s">
        <v>1395</v>
      </c>
      <c r="D643" t="s">
        <v>1287</v>
      </c>
      <c r="E643" t="s">
        <v>1396</v>
      </c>
      <c r="F643" s="2">
        <v>9</v>
      </c>
      <c r="G643" s="2">
        <v>4</v>
      </c>
      <c r="H643" s="2">
        <v>3</v>
      </c>
      <c r="I643" s="2">
        <v>1.1000000000000001</v>
      </c>
      <c r="J643" s="1" t="s">
        <v>2613</v>
      </c>
    </row>
    <row r="644" spans="1:10" x14ac:dyDescent="0.25">
      <c r="A644" t="s">
        <v>10</v>
      </c>
      <c r="B644" t="s">
        <v>11</v>
      </c>
      <c r="C644" s="1" t="s">
        <v>1397</v>
      </c>
      <c r="D644" t="s">
        <v>1398</v>
      </c>
      <c r="E644" t="s">
        <v>1399</v>
      </c>
      <c r="F644" s="2">
        <v>39</v>
      </c>
      <c r="G644" s="2">
        <v>0.2</v>
      </c>
      <c r="H644" s="2">
        <v>0.2</v>
      </c>
      <c r="I644" s="2">
        <v>0.06</v>
      </c>
      <c r="J644" s="1" t="s">
        <v>2614</v>
      </c>
    </row>
    <row r="645" spans="1:10" x14ac:dyDescent="0.25">
      <c r="A645" t="s">
        <v>10</v>
      </c>
      <c r="B645" t="s">
        <v>11</v>
      </c>
      <c r="C645" s="1" t="s">
        <v>1400</v>
      </c>
      <c r="D645" t="s">
        <v>1401</v>
      </c>
      <c r="E645" t="s">
        <v>1402</v>
      </c>
      <c r="F645" s="2">
        <v>8</v>
      </c>
      <c r="G645" s="2">
        <v>6</v>
      </c>
      <c r="H645" s="2">
        <v>4</v>
      </c>
      <c r="I645" s="2">
        <v>0.5</v>
      </c>
      <c r="J645" s="1" t="s">
        <v>2615</v>
      </c>
    </row>
    <row r="646" spans="1:10" x14ac:dyDescent="0.25">
      <c r="A646" t="s">
        <v>10</v>
      </c>
      <c r="B646" t="s">
        <v>11</v>
      </c>
      <c r="C646" s="1" t="s">
        <v>1403</v>
      </c>
      <c r="D646" t="s">
        <v>1404</v>
      </c>
      <c r="E646" t="s">
        <v>1405</v>
      </c>
      <c r="F646" s="2">
        <v>20.62</v>
      </c>
      <c r="G646" s="2">
        <v>2.34</v>
      </c>
      <c r="H646" s="2">
        <v>0.12</v>
      </c>
      <c r="I646" s="2">
        <v>0.05</v>
      </c>
      <c r="J646" s="1" t="s">
        <v>2616</v>
      </c>
    </row>
    <row r="647" spans="1:10" x14ac:dyDescent="0.25">
      <c r="A647" t="s">
        <v>10</v>
      </c>
      <c r="B647" t="s">
        <v>11</v>
      </c>
      <c r="C647" s="1" t="s">
        <v>1406</v>
      </c>
      <c r="D647" t="s">
        <v>1404</v>
      </c>
      <c r="E647" t="s">
        <v>1405</v>
      </c>
      <c r="F647" s="2">
        <v>20.62</v>
      </c>
      <c r="G647" s="2">
        <v>2.34</v>
      </c>
      <c r="H647" s="2">
        <v>0.12</v>
      </c>
      <c r="I647" s="2">
        <v>0.05</v>
      </c>
      <c r="J647" s="1" t="s">
        <v>2617</v>
      </c>
    </row>
    <row r="648" spans="1:10" x14ac:dyDescent="0.25">
      <c r="A648" t="s">
        <v>10</v>
      </c>
      <c r="B648" t="s">
        <v>11</v>
      </c>
      <c r="C648" s="1" t="s">
        <v>1407</v>
      </c>
      <c r="D648" t="s">
        <v>1408</v>
      </c>
      <c r="E648" t="s">
        <v>1409</v>
      </c>
      <c r="F648" s="2">
        <v>8</v>
      </c>
      <c r="G648" s="2">
        <v>6</v>
      </c>
      <c r="H648" s="2">
        <v>4</v>
      </c>
      <c r="I648" s="2">
        <v>0.5</v>
      </c>
      <c r="J648" s="1" t="s">
        <v>2618</v>
      </c>
    </row>
    <row r="649" spans="1:10" x14ac:dyDescent="0.25">
      <c r="A649" t="s">
        <v>10</v>
      </c>
      <c r="B649" t="s">
        <v>11</v>
      </c>
      <c r="C649" s="1" t="s">
        <v>1410</v>
      </c>
      <c r="D649" t="s">
        <v>1408</v>
      </c>
      <c r="E649" t="s">
        <v>1411</v>
      </c>
      <c r="F649" s="2">
        <v>8</v>
      </c>
      <c r="G649" s="2">
        <v>6</v>
      </c>
      <c r="H649" s="2">
        <v>4</v>
      </c>
      <c r="I649" s="2">
        <v>0.5</v>
      </c>
      <c r="J649" s="1" t="s">
        <v>2619</v>
      </c>
    </row>
    <row r="650" spans="1:10" x14ac:dyDescent="0.25">
      <c r="A650" t="s">
        <v>10</v>
      </c>
      <c r="B650" t="s">
        <v>11</v>
      </c>
      <c r="C650" s="1" t="s">
        <v>1412</v>
      </c>
      <c r="D650" t="s">
        <v>1413</v>
      </c>
      <c r="E650" t="s">
        <v>1414</v>
      </c>
      <c r="F650" s="2">
        <v>8</v>
      </c>
      <c r="G650" s="2">
        <v>6</v>
      </c>
      <c r="H650" s="2">
        <v>4</v>
      </c>
      <c r="I650" s="2">
        <v>0.5</v>
      </c>
      <c r="J650" s="1" t="s">
        <v>2620</v>
      </c>
    </row>
    <row r="651" spans="1:10" x14ac:dyDescent="0.25">
      <c r="A651" t="s">
        <v>10</v>
      </c>
      <c r="B651" t="s">
        <v>11</v>
      </c>
      <c r="C651" s="1" t="s">
        <v>1415</v>
      </c>
      <c r="D651" t="s">
        <v>1416</v>
      </c>
      <c r="E651" t="s">
        <v>1417</v>
      </c>
      <c r="F651" s="2">
        <v>0.75</v>
      </c>
      <c r="G651" s="2">
        <v>0.2</v>
      </c>
      <c r="H651" s="2">
        <v>0.2</v>
      </c>
      <c r="I651" s="2">
        <v>0.5</v>
      </c>
      <c r="J651" s="1" t="s">
        <v>2621</v>
      </c>
    </row>
    <row r="652" spans="1:10" x14ac:dyDescent="0.25">
      <c r="A652" t="s">
        <v>10</v>
      </c>
      <c r="B652" t="s">
        <v>11</v>
      </c>
      <c r="C652" s="1" t="s">
        <v>1418</v>
      </c>
      <c r="D652" t="s">
        <v>1419</v>
      </c>
      <c r="E652" t="s">
        <v>1420</v>
      </c>
      <c r="F652" s="2">
        <v>1</v>
      </c>
      <c r="G652" s="2">
        <v>1</v>
      </c>
      <c r="H652" s="2">
        <v>1</v>
      </c>
      <c r="I652" s="2">
        <v>1</v>
      </c>
      <c r="J652" s="1" t="s">
        <v>18</v>
      </c>
    </row>
    <row r="653" spans="1:10" x14ac:dyDescent="0.25">
      <c r="A653" t="s">
        <v>10</v>
      </c>
      <c r="B653" t="s">
        <v>11</v>
      </c>
      <c r="C653" s="1" t="s">
        <v>1421</v>
      </c>
      <c r="D653" t="s">
        <v>1227</v>
      </c>
      <c r="E653" t="s">
        <v>1422</v>
      </c>
      <c r="F653" s="2">
        <v>1</v>
      </c>
      <c r="G653" s="2">
        <v>1</v>
      </c>
      <c r="H653" s="2">
        <v>1</v>
      </c>
      <c r="I653" s="2">
        <v>1</v>
      </c>
      <c r="J653" s="1" t="s">
        <v>18</v>
      </c>
    </row>
    <row r="654" spans="1:10" x14ac:dyDescent="0.25">
      <c r="A654" t="s">
        <v>10</v>
      </c>
      <c r="B654" t="s">
        <v>11</v>
      </c>
      <c r="C654" s="1" t="s">
        <v>1423</v>
      </c>
      <c r="D654" t="s">
        <v>1424</v>
      </c>
      <c r="E654" t="s">
        <v>1425</v>
      </c>
      <c r="F654" s="2">
        <v>2</v>
      </c>
      <c r="G654" s="2">
        <v>1</v>
      </c>
      <c r="H654" s="2">
        <v>1</v>
      </c>
      <c r="I654" s="2">
        <v>0.11</v>
      </c>
      <c r="J654" s="1" t="s">
        <v>18</v>
      </c>
    </row>
    <row r="655" spans="1:10" x14ac:dyDescent="0.25">
      <c r="A655" t="s">
        <v>10</v>
      </c>
      <c r="B655" t="s">
        <v>11</v>
      </c>
      <c r="C655" s="1" t="s">
        <v>1426</v>
      </c>
      <c r="F655" s="2">
        <v>1</v>
      </c>
      <c r="G655" s="2">
        <v>1</v>
      </c>
      <c r="H655" s="2">
        <v>1</v>
      </c>
      <c r="I655" s="2">
        <v>0.01</v>
      </c>
      <c r="J655" s="1" t="s">
        <v>2622</v>
      </c>
    </row>
    <row r="656" spans="1:10" x14ac:dyDescent="0.25">
      <c r="A656" t="s">
        <v>10</v>
      </c>
      <c r="B656" t="s">
        <v>11</v>
      </c>
      <c r="C656" s="1" t="s">
        <v>1427</v>
      </c>
      <c r="D656" t="s">
        <v>1428</v>
      </c>
      <c r="E656" t="s">
        <v>1429</v>
      </c>
      <c r="F656" s="2">
        <v>41</v>
      </c>
      <c r="G656" s="2">
        <v>11.75</v>
      </c>
      <c r="H656" s="2">
        <v>5</v>
      </c>
      <c r="I656" s="2">
        <v>80</v>
      </c>
      <c r="J656" s="1" t="s">
        <v>2623</v>
      </c>
    </row>
    <row r="657" spans="1:10" x14ac:dyDescent="0.25">
      <c r="A657" t="s">
        <v>10</v>
      </c>
      <c r="B657" t="s">
        <v>11</v>
      </c>
      <c r="C657" s="1" t="s">
        <v>1430</v>
      </c>
      <c r="D657" t="s">
        <v>1431</v>
      </c>
      <c r="E657" t="s">
        <v>1432</v>
      </c>
      <c r="F657" s="2">
        <v>17</v>
      </c>
      <c r="G657" s="2">
        <v>17</v>
      </c>
      <c r="H657" s="2">
        <v>12</v>
      </c>
      <c r="I657" s="2">
        <v>4.5</v>
      </c>
      <c r="J657" s="1" t="s">
        <v>2624</v>
      </c>
    </row>
    <row r="658" spans="1:10" x14ac:dyDescent="0.25">
      <c r="A658" t="s">
        <v>10</v>
      </c>
      <c r="B658" t="s">
        <v>11</v>
      </c>
      <c r="C658" s="1" t="s">
        <v>1433</v>
      </c>
      <c r="D658" t="s">
        <v>1434</v>
      </c>
      <c r="E658" t="s">
        <v>1435</v>
      </c>
      <c r="F658" s="2">
        <v>17</v>
      </c>
      <c r="G658" s="2">
        <v>17</v>
      </c>
      <c r="H658" s="2">
        <v>12</v>
      </c>
      <c r="I658" s="2">
        <v>4.5</v>
      </c>
      <c r="J658" s="1" t="s">
        <v>2625</v>
      </c>
    </row>
    <row r="659" spans="1:10" x14ac:dyDescent="0.25">
      <c r="A659" t="s">
        <v>10</v>
      </c>
      <c r="B659" t="s">
        <v>11</v>
      </c>
      <c r="C659" s="1" t="s">
        <v>1436</v>
      </c>
      <c r="D659" t="s">
        <v>1431</v>
      </c>
      <c r="E659" t="s">
        <v>1437</v>
      </c>
      <c r="F659" s="2">
        <v>17</v>
      </c>
      <c r="G659" s="2">
        <v>17</v>
      </c>
      <c r="H659" s="2">
        <v>12</v>
      </c>
      <c r="I659" s="2">
        <v>5.5</v>
      </c>
      <c r="J659" s="1" t="s">
        <v>2626</v>
      </c>
    </row>
    <row r="660" spans="1:10" x14ac:dyDescent="0.25">
      <c r="A660" t="s">
        <v>10</v>
      </c>
      <c r="B660" t="s">
        <v>11</v>
      </c>
      <c r="C660" s="1" t="s">
        <v>1438</v>
      </c>
      <c r="D660" t="s">
        <v>1434</v>
      </c>
      <c r="E660" t="s">
        <v>1439</v>
      </c>
      <c r="F660" s="2">
        <v>17</v>
      </c>
      <c r="G660" s="2">
        <v>17</v>
      </c>
      <c r="H660" s="2">
        <v>12</v>
      </c>
      <c r="I660" s="2">
        <v>5.5</v>
      </c>
      <c r="J660" s="1" t="s">
        <v>2627</v>
      </c>
    </row>
    <row r="661" spans="1:10" x14ac:dyDescent="0.25">
      <c r="A661" t="s">
        <v>10</v>
      </c>
      <c r="B661" t="s">
        <v>11</v>
      </c>
      <c r="C661" s="1" t="s">
        <v>1440</v>
      </c>
      <c r="D661" t="s">
        <v>1441</v>
      </c>
      <c r="E661" t="s">
        <v>1442</v>
      </c>
      <c r="F661" s="2">
        <v>17</v>
      </c>
      <c r="G661" s="2">
        <v>17</v>
      </c>
      <c r="H661" s="2">
        <v>12</v>
      </c>
      <c r="I661" s="2">
        <v>7.5</v>
      </c>
      <c r="J661" s="1" t="s">
        <v>2628</v>
      </c>
    </row>
    <row r="662" spans="1:10" x14ac:dyDescent="0.25">
      <c r="A662" t="s">
        <v>10</v>
      </c>
      <c r="B662" t="s">
        <v>11</v>
      </c>
      <c r="C662" s="1" t="s">
        <v>1443</v>
      </c>
      <c r="D662" t="s">
        <v>1444</v>
      </c>
      <c r="E662" t="s">
        <v>1445</v>
      </c>
      <c r="F662" s="2">
        <v>17</v>
      </c>
      <c r="G662" s="2">
        <v>17</v>
      </c>
      <c r="H662" s="2">
        <v>12</v>
      </c>
      <c r="I662" s="2">
        <v>7.5</v>
      </c>
      <c r="J662" s="1" t="s">
        <v>2629</v>
      </c>
    </row>
    <row r="663" spans="1:10" x14ac:dyDescent="0.25">
      <c r="A663" t="s">
        <v>10</v>
      </c>
      <c r="B663" t="s">
        <v>11</v>
      </c>
      <c r="C663" s="1" t="s">
        <v>1446</v>
      </c>
      <c r="D663" t="s">
        <v>1447</v>
      </c>
      <c r="E663" t="s">
        <v>1448</v>
      </c>
      <c r="F663" s="2">
        <v>17</v>
      </c>
      <c r="G663" s="2">
        <v>17</v>
      </c>
      <c r="H663" s="2">
        <v>12</v>
      </c>
      <c r="I663" s="2">
        <v>10.5</v>
      </c>
      <c r="J663" s="1" t="s">
        <v>2630</v>
      </c>
    </row>
    <row r="664" spans="1:10" x14ac:dyDescent="0.25">
      <c r="A664" t="s">
        <v>10</v>
      </c>
      <c r="B664" t="s">
        <v>11</v>
      </c>
      <c r="C664" s="1" t="s">
        <v>1449</v>
      </c>
      <c r="D664" t="s">
        <v>1450</v>
      </c>
      <c r="E664" t="s">
        <v>1451</v>
      </c>
      <c r="F664" s="2">
        <v>17</v>
      </c>
      <c r="G664" s="2">
        <v>17</v>
      </c>
      <c r="H664" s="2">
        <v>12</v>
      </c>
      <c r="I664" s="2">
        <v>10.5</v>
      </c>
      <c r="J664" s="1" t="s">
        <v>2631</v>
      </c>
    </row>
    <row r="665" spans="1:10" x14ac:dyDescent="0.25">
      <c r="A665" t="s">
        <v>10</v>
      </c>
      <c r="B665" t="s">
        <v>11</v>
      </c>
      <c r="C665" s="1" t="s">
        <v>1452</v>
      </c>
      <c r="D665" t="s">
        <v>1450</v>
      </c>
      <c r="E665" t="s">
        <v>1453</v>
      </c>
      <c r="F665" s="2">
        <v>17</v>
      </c>
      <c r="G665" s="2">
        <v>17</v>
      </c>
      <c r="H665" s="2">
        <v>12</v>
      </c>
      <c r="I665" s="2">
        <v>10.5</v>
      </c>
      <c r="J665" s="1" t="s">
        <v>2632</v>
      </c>
    </row>
    <row r="666" spans="1:10" x14ac:dyDescent="0.25">
      <c r="A666" t="s">
        <v>10</v>
      </c>
      <c r="B666" t="s">
        <v>11</v>
      </c>
      <c r="C666" s="1" t="s">
        <v>1454</v>
      </c>
      <c r="D666" t="s">
        <v>1455</v>
      </c>
      <c r="E666" t="s">
        <v>1456</v>
      </c>
      <c r="F666" s="2">
        <v>18</v>
      </c>
      <c r="G666" s="2">
        <v>16</v>
      </c>
      <c r="H666" s="2">
        <v>5</v>
      </c>
      <c r="I666" s="2">
        <v>3</v>
      </c>
      <c r="J666" s="1" t="s">
        <v>2633</v>
      </c>
    </row>
    <row r="667" spans="1:10" x14ac:dyDescent="0.25">
      <c r="A667" t="s">
        <v>10</v>
      </c>
      <c r="B667" t="s">
        <v>11</v>
      </c>
      <c r="C667" s="1" t="s">
        <v>1457</v>
      </c>
      <c r="D667" t="s">
        <v>1455</v>
      </c>
      <c r="E667" t="s">
        <v>1456</v>
      </c>
      <c r="F667" s="2">
        <v>18</v>
      </c>
      <c r="G667" s="2">
        <v>16</v>
      </c>
      <c r="H667" s="2">
        <v>5</v>
      </c>
      <c r="I667" s="2">
        <v>3</v>
      </c>
      <c r="J667" s="1" t="s">
        <v>2634</v>
      </c>
    </row>
    <row r="668" spans="1:10" x14ac:dyDescent="0.25">
      <c r="A668" t="s">
        <v>10</v>
      </c>
      <c r="B668" t="s">
        <v>11</v>
      </c>
      <c r="C668" s="1" t="s">
        <v>1458</v>
      </c>
      <c r="D668" t="s">
        <v>1459</v>
      </c>
      <c r="E668" t="s">
        <v>1460</v>
      </c>
      <c r="F668" s="2">
        <v>17</v>
      </c>
      <c r="G668" s="2">
        <v>17</v>
      </c>
      <c r="H668" s="2">
        <v>12</v>
      </c>
      <c r="I668" s="2">
        <v>10.5</v>
      </c>
      <c r="J668" s="1" t="s">
        <v>2635</v>
      </c>
    </row>
    <row r="669" spans="1:10" x14ac:dyDescent="0.25">
      <c r="A669" t="s">
        <v>10</v>
      </c>
      <c r="B669" t="s">
        <v>11</v>
      </c>
      <c r="C669" s="1" t="s">
        <v>1461</v>
      </c>
      <c r="D669" t="s">
        <v>1462</v>
      </c>
      <c r="E669" t="s">
        <v>1463</v>
      </c>
      <c r="F669" s="2">
        <v>18</v>
      </c>
      <c r="G669" s="2">
        <v>16</v>
      </c>
      <c r="H669" s="2">
        <v>5</v>
      </c>
      <c r="I669" s="2">
        <v>3</v>
      </c>
      <c r="J669" s="1" t="s">
        <v>2636</v>
      </c>
    </row>
    <row r="670" spans="1:10" x14ac:dyDescent="0.25">
      <c r="A670" t="s">
        <v>10</v>
      </c>
      <c r="B670" t="s">
        <v>11</v>
      </c>
      <c r="C670" s="1" t="s">
        <v>1464</v>
      </c>
      <c r="D670" t="s">
        <v>1462</v>
      </c>
      <c r="E670" t="s">
        <v>1465</v>
      </c>
      <c r="F670" s="2">
        <v>18</v>
      </c>
      <c r="G670" s="2">
        <v>16</v>
      </c>
      <c r="H670" s="2">
        <v>5</v>
      </c>
      <c r="I670" s="2">
        <v>3</v>
      </c>
      <c r="J670" s="1" t="s">
        <v>2637</v>
      </c>
    </row>
    <row r="671" spans="1:10" x14ac:dyDescent="0.25">
      <c r="A671" t="s">
        <v>10</v>
      </c>
      <c r="B671" t="s">
        <v>11</v>
      </c>
      <c r="C671" s="1" t="s">
        <v>1466</v>
      </c>
      <c r="D671" t="s">
        <v>1467</v>
      </c>
      <c r="E671" t="s">
        <v>1468</v>
      </c>
      <c r="F671" s="2">
        <v>17</v>
      </c>
      <c r="G671" s="2">
        <v>17</v>
      </c>
      <c r="H671" s="2">
        <v>12</v>
      </c>
      <c r="I671" s="2">
        <v>10.5</v>
      </c>
      <c r="J671" s="1" t="s">
        <v>2638</v>
      </c>
    </row>
    <row r="672" spans="1:10" x14ac:dyDescent="0.25">
      <c r="A672" t="s">
        <v>10</v>
      </c>
      <c r="B672" t="s">
        <v>11</v>
      </c>
      <c r="C672" s="1" t="s">
        <v>1469</v>
      </c>
      <c r="D672" t="s">
        <v>1462</v>
      </c>
      <c r="E672" t="s">
        <v>1470</v>
      </c>
      <c r="F672" s="2">
        <v>18</v>
      </c>
      <c r="G672" s="2">
        <v>16</v>
      </c>
      <c r="H672" s="2">
        <v>5</v>
      </c>
      <c r="I672" s="2">
        <v>3.5</v>
      </c>
      <c r="J672" s="1" t="s">
        <v>2639</v>
      </c>
    </row>
    <row r="673" spans="1:10" x14ac:dyDescent="0.25">
      <c r="A673" t="s">
        <v>10</v>
      </c>
      <c r="B673" t="s">
        <v>11</v>
      </c>
      <c r="C673" s="1" t="s">
        <v>1471</v>
      </c>
      <c r="F673" s="2">
        <v>186.5</v>
      </c>
      <c r="G673" s="2">
        <v>4.9000000000000004</v>
      </c>
      <c r="H673" s="2">
        <v>4.9000000000000004</v>
      </c>
      <c r="I673" s="2">
        <v>50.29</v>
      </c>
      <c r="J673" s="1" t="s">
        <v>2640</v>
      </c>
    </row>
    <row r="674" spans="1:10" x14ac:dyDescent="0.25">
      <c r="A674" t="s">
        <v>10</v>
      </c>
      <c r="B674" t="s">
        <v>11</v>
      </c>
      <c r="C674" s="1" t="s">
        <v>1472</v>
      </c>
      <c r="F674" s="2">
        <v>198.5</v>
      </c>
      <c r="G674" s="2">
        <v>4.9000000000000004</v>
      </c>
      <c r="H674" s="2">
        <v>4.9000000000000004</v>
      </c>
      <c r="I674" s="2">
        <v>53.64</v>
      </c>
      <c r="J674" s="1" t="s">
        <v>2641</v>
      </c>
    </row>
    <row r="675" spans="1:10" x14ac:dyDescent="0.25">
      <c r="A675" t="s">
        <v>10</v>
      </c>
      <c r="B675" t="s">
        <v>11</v>
      </c>
      <c r="C675" s="1" t="s">
        <v>1473</v>
      </c>
      <c r="F675" s="2">
        <v>210.5</v>
      </c>
      <c r="G675" s="2">
        <v>4.9000000000000004</v>
      </c>
      <c r="H675" s="2">
        <v>4.9000000000000004</v>
      </c>
      <c r="I675" s="2">
        <v>56.99</v>
      </c>
      <c r="J675" s="1" t="s">
        <v>2642</v>
      </c>
    </row>
    <row r="676" spans="1:10" x14ac:dyDescent="0.25">
      <c r="A676" t="s">
        <v>10</v>
      </c>
      <c r="B676" t="s">
        <v>11</v>
      </c>
      <c r="C676" s="1" t="s">
        <v>1474</v>
      </c>
      <c r="F676" s="2">
        <v>222.5</v>
      </c>
      <c r="G676" s="2">
        <v>4.9000000000000004</v>
      </c>
      <c r="H676" s="2">
        <v>4.9000000000000004</v>
      </c>
      <c r="I676" s="2">
        <v>60.34</v>
      </c>
      <c r="J676" s="1" t="s">
        <v>2643</v>
      </c>
    </row>
    <row r="677" spans="1:10" x14ac:dyDescent="0.25">
      <c r="A677" t="s">
        <v>10</v>
      </c>
      <c r="B677" t="s">
        <v>11</v>
      </c>
      <c r="C677" s="1" t="s">
        <v>1475</v>
      </c>
      <c r="F677" s="2">
        <v>234.5</v>
      </c>
      <c r="G677" s="2">
        <v>4.9000000000000004</v>
      </c>
      <c r="H677" s="2">
        <v>4.9000000000000004</v>
      </c>
      <c r="I677" s="2">
        <v>63.69</v>
      </c>
      <c r="J677" s="1" t="s">
        <v>2644</v>
      </c>
    </row>
    <row r="678" spans="1:10" x14ac:dyDescent="0.25">
      <c r="A678" t="s">
        <v>10</v>
      </c>
      <c r="B678" t="s">
        <v>11</v>
      </c>
      <c r="C678" s="1" t="s">
        <v>1476</v>
      </c>
      <c r="F678" s="2">
        <v>246.5</v>
      </c>
      <c r="G678" s="2">
        <v>4.9000000000000004</v>
      </c>
      <c r="H678" s="2">
        <v>4.9000000000000004</v>
      </c>
      <c r="I678" s="2">
        <v>67.040000000000006</v>
      </c>
      <c r="J678" s="1" t="s">
        <v>2645</v>
      </c>
    </row>
    <row r="679" spans="1:10" x14ac:dyDescent="0.25">
      <c r="A679" t="s">
        <v>10</v>
      </c>
      <c r="B679" t="s">
        <v>11</v>
      </c>
      <c r="C679" s="1" t="s">
        <v>1477</v>
      </c>
      <c r="F679" s="2">
        <v>258.5</v>
      </c>
      <c r="G679" s="2">
        <v>4.9000000000000004</v>
      </c>
      <c r="H679" s="2">
        <v>4.9000000000000004</v>
      </c>
      <c r="I679" s="2">
        <v>70.39</v>
      </c>
      <c r="J679" s="1" t="s">
        <v>2646</v>
      </c>
    </row>
    <row r="680" spans="1:10" x14ac:dyDescent="0.25">
      <c r="A680" t="s">
        <v>10</v>
      </c>
      <c r="B680" t="s">
        <v>11</v>
      </c>
      <c r="C680" s="1" t="s">
        <v>1478</v>
      </c>
      <c r="F680" s="2">
        <v>222.5</v>
      </c>
      <c r="G680" s="2">
        <v>4.9000000000000004</v>
      </c>
      <c r="H680" s="2">
        <v>4.9000000000000004</v>
      </c>
      <c r="I680" s="2">
        <v>60.34</v>
      </c>
      <c r="J680" s="1" t="s">
        <v>2647</v>
      </c>
    </row>
    <row r="681" spans="1:10" x14ac:dyDescent="0.25">
      <c r="A681" t="s">
        <v>10</v>
      </c>
      <c r="B681" t="s">
        <v>11</v>
      </c>
      <c r="C681" s="1" t="s">
        <v>1479</v>
      </c>
      <c r="F681" s="2">
        <v>246.5</v>
      </c>
      <c r="G681" s="2">
        <v>4.9000000000000004</v>
      </c>
      <c r="H681" s="2">
        <v>4.9000000000000004</v>
      </c>
      <c r="I681" s="2">
        <v>67.040000000000006</v>
      </c>
      <c r="J681" s="1" t="s">
        <v>2648</v>
      </c>
    </row>
    <row r="682" spans="1:10" x14ac:dyDescent="0.25">
      <c r="A682" t="s">
        <v>10</v>
      </c>
      <c r="B682" t="s">
        <v>11</v>
      </c>
      <c r="C682" s="1" t="s">
        <v>1480</v>
      </c>
      <c r="F682" s="2">
        <v>258.5</v>
      </c>
      <c r="G682" s="2">
        <v>4.9000000000000004</v>
      </c>
      <c r="H682" s="2">
        <v>4.9000000000000004</v>
      </c>
      <c r="I682" s="2">
        <v>70.39</v>
      </c>
      <c r="J682" s="1" t="s">
        <v>2649</v>
      </c>
    </row>
    <row r="683" spans="1:10" x14ac:dyDescent="0.25">
      <c r="A683" t="s">
        <v>10</v>
      </c>
      <c r="B683" t="s">
        <v>11</v>
      </c>
      <c r="C683" s="1" t="s">
        <v>1481</v>
      </c>
      <c r="F683" s="2">
        <v>222.5</v>
      </c>
      <c r="G683" s="2">
        <v>4.9000000000000004</v>
      </c>
      <c r="H683" s="2">
        <v>4.9000000000000004</v>
      </c>
      <c r="I683" s="2">
        <v>60.34</v>
      </c>
      <c r="J683" s="1" t="s">
        <v>2650</v>
      </c>
    </row>
    <row r="684" spans="1:10" x14ac:dyDescent="0.25">
      <c r="A684" t="s">
        <v>10</v>
      </c>
      <c r="B684" t="s">
        <v>11</v>
      </c>
      <c r="C684" s="1" t="s">
        <v>1482</v>
      </c>
      <c r="F684" s="2">
        <v>246.5</v>
      </c>
      <c r="G684" s="2">
        <v>4.9000000000000004</v>
      </c>
      <c r="H684" s="2">
        <v>4.9000000000000004</v>
      </c>
      <c r="I684" s="2">
        <v>67.040000000000006</v>
      </c>
      <c r="J684" s="1" t="s">
        <v>2651</v>
      </c>
    </row>
    <row r="685" spans="1:10" x14ac:dyDescent="0.25">
      <c r="A685" t="s">
        <v>10</v>
      </c>
      <c r="B685" t="s">
        <v>11</v>
      </c>
      <c r="C685" s="1" t="s">
        <v>1483</v>
      </c>
      <c r="F685" s="2">
        <v>222.5</v>
      </c>
      <c r="G685" s="2">
        <v>4.9000000000000004</v>
      </c>
      <c r="H685" s="2">
        <v>4.9000000000000004</v>
      </c>
      <c r="I685" s="2">
        <v>60.34</v>
      </c>
      <c r="J685" s="1" t="s">
        <v>2652</v>
      </c>
    </row>
    <row r="686" spans="1:10" x14ac:dyDescent="0.25">
      <c r="A686" t="s">
        <v>10</v>
      </c>
      <c r="B686" t="s">
        <v>11</v>
      </c>
      <c r="C686" s="1" t="s">
        <v>1484</v>
      </c>
      <c r="F686" s="2">
        <v>222.5</v>
      </c>
      <c r="G686" s="2">
        <v>4.9000000000000004</v>
      </c>
      <c r="H686" s="2">
        <v>4.9000000000000004</v>
      </c>
      <c r="I686" s="2">
        <v>60.34</v>
      </c>
      <c r="J686" s="1" t="s">
        <v>2653</v>
      </c>
    </row>
    <row r="687" spans="1:10" x14ac:dyDescent="0.25">
      <c r="A687" t="s">
        <v>10</v>
      </c>
      <c r="B687" t="s">
        <v>11</v>
      </c>
      <c r="C687" s="1" t="s">
        <v>1485</v>
      </c>
      <c r="F687" s="2">
        <v>43</v>
      </c>
      <c r="G687" s="2">
        <v>7.5</v>
      </c>
      <c r="H687" s="2">
        <v>7.25</v>
      </c>
      <c r="I687" s="2">
        <v>27</v>
      </c>
      <c r="J687" s="1" t="s">
        <v>18</v>
      </c>
    </row>
    <row r="688" spans="1:10" x14ac:dyDescent="0.25">
      <c r="A688" t="s">
        <v>10</v>
      </c>
      <c r="B688" t="s">
        <v>11</v>
      </c>
      <c r="C688" s="1" t="s">
        <v>1486</v>
      </c>
      <c r="D688" t="s">
        <v>1467</v>
      </c>
      <c r="E688" t="s">
        <v>1487</v>
      </c>
      <c r="F688" s="2">
        <v>17</v>
      </c>
      <c r="G688" s="2">
        <v>17</v>
      </c>
      <c r="H688" s="2">
        <v>12</v>
      </c>
      <c r="I688" s="2">
        <v>10.5</v>
      </c>
      <c r="J688" s="1" t="s">
        <v>2654</v>
      </c>
    </row>
    <row r="689" spans="1:10" x14ac:dyDescent="0.25">
      <c r="A689" t="s">
        <v>10</v>
      </c>
      <c r="B689" t="s">
        <v>11</v>
      </c>
      <c r="C689" s="1" t="s">
        <v>1488</v>
      </c>
      <c r="D689" t="s">
        <v>1455</v>
      </c>
      <c r="E689" t="s">
        <v>1489</v>
      </c>
      <c r="F689" s="2">
        <v>18</v>
      </c>
      <c r="G689" s="2">
        <v>16</v>
      </c>
      <c r="H689" s="2">
        <v>5</v>
      </c>
      <c r="I689" s="2">
        <v>3.5</v>
      </c>
      <c r="J689" s="1" t="s">
        <v>2655</v>
      </c>
    </row>
    <row r="690" spans="1:10" x14ac:dyDescent="0.25">
      <c r="A690" t="s">
        <v>10</v>
      </c>
      <c r="B690" t="s">
        <v>11</v>
      </c>
      <c r="C690" s="1" t="s">
        <v>1490</v>
      </c>
      <c r="D690" t="s">
        <v>1455</v>
      </c>
      <c r="E690" t="s">
        <v>1489</v>
      </c>
      <c r="F690" s="2">
        <v>18</v>
      </c>
      <c r="G690" s="2">
        <v>16</v>
      </c>
      <c r="H690" s="2">
        <v>5</v>
      </c>
      <c r="I690" s="2">
        <v>3.5</v>
      </c>
      <c r="J690" s="1" t="s">
        <v>2656</v>
      </c>
    </row>
    <row r="691" spans="1:10" x14ac:dyDescent="0.25">
      <c r="A691" t="s">
        <v>10</v>
      </c>
      <c r="B691" t="s">
        <v>11</v>
      </c>
      <c r="C691" s="1" t="s">
        <v>1491</v>
      </c>
      <c r="F691" s="2">
        <v>43</v>
      </c>
      <c r="G691" s="2">
        <v>7.5</v>
      </c>
      <c r="H691" s="2">
        <v>7.25</v>
      </c>
      <c r="I691" s="2">
        <v>27</v>
      </c>
      <c r="J691" s="1" t="s">
        <v>2657</v>
      </c>
    </row>
    <row r="692" spans="1:10" x14ac:dyDescent="0.25">
      <c r="A692" t="s">
        <v>10</v>
      </c>
      <c r="B692" t="s">
        <v>11</v>
      </c>
      <c r="C692" s="1" t="s">
        <v>1492</v>
      </c>
      <c r="F692" s="2">
        <v>249.5</v>
      </c>
      <c r="G692" s="2">
        <v>8.5</v>
      </c>
      <c r="H692" s="2">
        <v>8.5</v>
      </c>
      <c r="I692" s="2">
        <v>97.8</v>
      </c>
      <c r="J692" s="1" t="s">
        <v>18</v>
      </c>
    </row>
    <row r="693" spans="1:10" x14ac:dyDescent="0.25">
      <c r="A693" t="s">
        <v>10</v>
      </c>
      <c r="B693" t="s">
        <v>11</v>
      </c>
      <c r="C693" s="1" t="s">
        <v>1493</v>
      </c>
      <c r="F693" s="2">
        <v>69.2</v>
      </c>
      <c r="G693" s="2">
        <v>5.38</v>
      </c>
      <c r="H693" s="2">
        <v>4.62</v>
      </c>
      <c r="I693" s="2">
        <v>25.5</v>
      </c>
      <c r="J693" s="1" t="s">
        <v>2658</v>
      </c>
    </row>
    <row r="694" spans="1:10" x14ac:dyDescent="0.25">
      <c r="A694" t="s">
        <v>10</v>
      </c>
      <c r="B694" t="s">
        <v>11</v>
      </c>
      <c r="C694" s="1" t="s">
        <v>1494</v>
      </c>
      <c r="F694" s="2">
        <v>69.2</v>
      </c>
      <c r="G694" s="2">
        <v>5.38</v>
      </c>
      <c r="H694" s="2">
        <v>4.62</v>
      </c>
      <c r="I694" s="2">
        <v>25.5</v>
      </c>
      <c r="J694" s="1" t="s">
        <v>2659</v>
      </c>
    </row>
    <row r="695" spans="1:10" x14ac:dyDescent="0.25">
      <c r="A695" t="s">
        <v>10</v>
      </c>
      <c r="B695" t="s">
        <v>11</v>
      </c>
      <c r="C695" s="1" t="s">
        <v>1495</v>
      </c>
      <c r="F695" s="2">
        <v>69.2</v>
      </c>
      <c r="G695" s="2">
        <v>5.38</v>
      </c>
      <c r="H695" s="2">
        <v>4.62</v>
      </c>
      <c r="I695" s="2">
        <v>25.5</v>
      </c>
      <c r="J695" s="1" t="s">
        <v>2660</v>
      </c>
    </row>
    <row r="696" spans="1:10" x14ac:dyDescent="0.25">
      <c r="A696" t="s">
        <v>10</v>
      </c>
      <c r="B696" t="s">
        <v>11</v>
      </c>
      <c r="C696" s="1" t="s">
        <v>1496</v>
      </c>
      <c r="F696" s="2">
        <v>69.2</v>
      </c>
      <c r="G696" s="2">
        <v>5.38</v>
      </c>
      <c r="H696" s="2">
        <v>4.62</v>
      </c>
      <c r="I696" s="2">
        <v>25.5</v>
      </c>
      <c r="J696" s="1" t="s">
        <v>2661</v>
      </c>
    </row>
    <row r="697" spans="1:10" x14ac:dyDescent="0.25">
      <c r="A697" t="s">
        <v>10</v>
      </c>
      <c r="B697" t="s">
        <v>11</v>
      </c>
      <c r="C697" s="1" t="s">
        <v>1497</v>
      </c>
      <c r="F697" s="2">
        <v>69.2</v>
      </c>
      <c r="G697" s="2">
        <v>5.38</v>
      </c>
      <c r="H697" s="2">
        <v>4.62</v>
      </c>
      <c r="I697" s="2">
        <v>30</v>
      </c>
      <c r="J697" s="1" t="s">
        <v>2662</v>
      </c>
    </row>
    <row r="698" spans="1:10" x14ac:dyDescent="0.25">
      <c r="A698" t="s">
        <v>10</v>
      </c>
      <c r="B698" t="s">
        <v>11</v>
      </c>
      <c r="C698" s="1" t="s">
        <v>1498</v>
      </c>
      <c r="F698" s="2">
        <v>69.2</v>
      </c>
      <c r="G698" s="2">
        <v>5.38</v>
      </c>
      <c r="H698" s="2">
        <v>4.62</v>
      </c>
      <c r="I698" s="2">
        <v>30</v>
      </c>
      <c r="J698" s="1" t="s">
        <v>2663</v>
      </c>
    </row>
    <row r="699" spans="1:10" x14ac:dyDescent="0.25">
      <c r="A699" t="s">
        <v>10</v>
      </c>
      <c r="B699" t="s">
        <v>11</v>
      </c>
      <c r="C699" s="1" t="s">
        <v>1499</v>
      </c>
      <c r="F699" s="2">
        <v>69.2</v>
      </c>
      <c r="G699" s="2">
        <v>5.38</v>
      </c>
      <c r="H699" s="2">
        <v>4.62</v>
      </c>
      <c r="I699" s="2">
        <v>29.76</v>
      </c>
      <c r="J699" s="1" t="s">
        <v>2664</v>
      </c>
    </row>
    <row r="700" spans="1:10" x14ac:dyDescent="0.25">
      <c r="A700" t="s">
        <v>10</v>
      </c>
      <c r="B700" t="s">
        <v>11</v>
      </c>
      <c r="C700" s="1" t="s">
        <v>1500</v>
      </c>
      <c r="F700" s="2">
        <v>69.2</v>
      </c>
      <c r="G700" s="2">
        <v>5.38</v>
      </c>
      <c r="H700" s="2">
        <v>4.62</v>
      </c>
      <c r="I700" s="2">
        <v>29.76</v>
      </c>
      <c r="J700" s="1" t="s">
        <v>2665</v>
      </c>
    </row>
    <row r="701" spans="1:10" x14ac:dyDescent="0.25">
      <c r="A701" t="s">
        <v>10</v>
      </c>
      <c r="B701" t="s">
        <v>11</v>
      </c>
      <c r="C701" s="1" t="s">
        <v>1501</v>
      </c>
      <c r="F701" s="2">
        <v>69.2</v>
      </c>
      <c r="G701" s="2">
        <v>5.38</v>
      </c>
      <c r="H701" s="2">
        <v>4.62</v>
      </c>
      <c r="I701" s="2">
        <v>29.76</v>
      </c>
      <c r="J701" s="1" t="s">
        <v>2666</v>
      </c>
    </row>
    <row r="702" spans="1:10" x14ac:dyDescent="0.25">
      <c r="A702" t="s">
        <v>10</v>
      </c>
      <c r="B702" t="s">
        <v>11</v>
      </c>
      <c r="C702" s="1" t="s">
        <v>1502</v>
      </c>
      <c r="F702" s="2">
        <v>69.2</v>
      </c>
      <c r="G702" s="2">
        <v>5.38</v>
      </c>
      <c r="H702" s="2">
        <v>4.62</v>
      </c>
      <c r="I702" s="2">
        <v>29.76</v>
      </c>
      <c r="J702" s="1" t="s">
        <v>2667</v>
      </c>
    </row>
    <row r="703" spans="1:10" x14ac:dyDescent="0.25">
      <c r="A703" t="s">
        <v>10</v>
      </c>
      <c r="B703" t="s">
        <v>11</v>
      </c>
      <c r="C703" s="1" t="s">
        <v>1503</v>
      </c>
      <c r="F703" s="2">
        <v>4</v>
      </c>
      <c r="G703" s="2">
        <v>3</v>
      </c>
      <c r="H703" s="2">
        <v>1</v>
      </c>
      <c r="I703" s="2">
        <v>0.04</v>
      </c>
      <c r="J703" s="1" t="s">
        <v>2668</v>
      </c>
    </row>
    <row r="704" spans="1:10" x14ac:dyDescent="0.25">
      <c r="A704" t="s">
        <v>10</v>
      </c>
      <c r="B704" t="s">
        <v>11</v>
      </c>
      <c r="C704" s="1" t="s">
        <v>1504</v>
      </c>
      <c r="F704" s="2">
        <v>47</v>
      </c>
      <c r="G704" s="2">
        <v>4</v>
      </c>
      <c r="H704" s="2">
        <v>4</v>
      </c>
      <c r="I704" s="2">
        <v>0.88</v>
      </c>
      <c r="J704" s="1" t="s">
        <v>2669</v>
      </c>
    </row>
    <row r="705" spans="1:10" x14ac:dyDescent="0.25">
      <c r="A705" t="s">
        <v>10</v>
      </c>
      <c r="B705" t="s">
        <v>11</v>
      </c>
      <c r="C705" s="1" t="s">
        <v>1505</v>
      </c>
      <c r="D705" t="s">
        <v>1506</v>
      </c>
      <c r="E705" t="s">
        <v>1507</v>
      </c>
      <c r="F705" s="2">
        <v>7.5</v>
      </c>
      <c r="G705" s="2">
        <v>3.5</v>
      </c>
      <c r="H705" s="2">
        <v>1.5</v>
      </c>
      <c r="I705" s="2">
        <v>0.25</v>
      </c>
      <c r="J705" s="1" t="s">
        <v>2670</v>
      </c>
    </row>
    <row r="706" spans="1:10" x14ac:dyDescent="0.25">
      <c r="A706" t="s">
        <v>10</v>
      </c>
      <c r="B706" t="s">
        <v>11</v>
      </c>
      <c r="C706" s="1" t="s">
        <v>1508</v>
      </c>
      <c r="D706" t="s">
        <v>1509</v>
      </c>
      <c r="E706" t="s">
        <v>1510</v>
      </c>
      <c r="F706" s="2">
        <v>7.5</v>
      </c>
      <c r="G706" s="2">
        <v>3.5</v>
      </c>
      <c r="H706" s="2">
        <v>1.5</v>
      </c>
      <c r="I706" s="2">
        <v>0.25</v>
      </c>
      <c r="J706" s="1" t="s">
        <v>2671</v>
      </c>
    </row>
    <row r="707" spans="1:10" x14ac:dyDescent="0.25">
      <c r="A707" t="s">
        <v>10</v>
      </c>
      <c r="B707" t="s">
        <v>11</v>
      </c>
      <c r="C707" s="1" t="s">
        <v>1511</v>
      </c>
      <c r="D707" t="s">
        <v>1512</v>
      </c>
      <c r="E707" t="s">
        <v>1513</v>
      </c>
      <c r="F707" s="2">
        <v>9</v>
      </c>
      <c r="G707" s="2">
        <v>5.25</v>
      </c>
      <c r="H707" s="2">
        <v>4.25</v>
      </c>
      <c r="I707" s="2">
        <v>3</v>
      </c>
      <c r="J707" s="1" t="s">
        <v>18</v>
      </c>
    </row>
    <row r="708" spans="1:10" x14ac:dyDescent="0.25">
      <c r="A708" t="s">
        <v>10</v>
      </c>
      <c r="B708" t="s">
        <v>11</v>
      </c>
      <c r="C708" s="1" t="s">
        <v>1514</v>
      </c>
      <c r="D708" t="s">
        <v>1515</v>
      </c>
      <c r="F708" s="2">
        <v>9.6</v>
      </c>
      <c r="G708" s="2">
        <v>3.5</v>
      </c>
      <c r="H708" s="2">
        <v>2.2999999999999998</v>
      </c>
      <c r="I708" s="2">
        <v>0.33</v>
      </c>
      <c r="J708" s="1" t="s">
        <v>2672</v>
      </c>
    </row>
    <row r="709" spans="1:10" x14ac:dyDescent="0.25">
      <c r="A709" t="s">
        <v>10</v>
      </c>
      <c r="B709" t="s">
        <v>11</v>
      </c>
      <c r="C709" s="1" t="s">
        <v>1516</v>
      </c>
      <c r="F709" s="2">
        <v>81.19</v>
      </c>
      <c r="G709" s="2">
        <v>5.38</v>
      </c>
      <c r="H709" s="2">
        <v>4.63</v>
      </c>
      <c r="I709" s="2">
        <v>3</v>
      </c>
      <c r="J709" s="1" t="s">
        <v>18</v>
      </c>
    </row>
    <row r="710" spans="1:10" x14ac:dyDescent="0.25">
      <c r="A710" t="s">
        <v>10</v>
      </c>
      <c r="B710" t="s">
        <v>11</v>
      </c>
      <c r="C710" s="1" t="s">
        <v>1517</v>
      </c>
      <c r="D710" t="s">
        <v>1518</v>
      </c>
      <c r="E710" t="s">
        <v>1519</v>
      </c>
      <c r="F710" s="2">
        <v>5.75</v>
      </c>
      <c r="G710" s="2">
        <v>4.25</v>
      </c>
      <c r="H710" s="2">
        <v>1</v>
      </c>
      <c r="I710" s="2">
        <v>0.33</v>
      </c>
      <c r="J710" s="1" t="s">
        <v>18</v>
      </c>
    </row>
    <row r="711" spans="1:10" x14ac:dyDescent="0.25">
      <c r="A711" t="s">
        <v>10</v>
      </c>
      <c r="B711" t="s">
        <v>11</v>
      </c>
      <c r="C711" s="1" t="s">
        <v>1520</v>
      </c>
      <c r="F711" s="2">
        <v>186.5</v>
      </c>
      <c r="G711" s="2">
        <v>4.9000000000000004</v>
      </c>
      <c r="H711" s="2">
        <v>4.9000000000000004</v>
      </c>
      <c r="I711" s="2">
        <v>50.35</v>
      </c>
      <c r="J711" s="1" t="s">
        <v>2673</v>
      </c>
    </row>
    <row r="712" spans="1:10" x14ac:dyDescent="0.25">
      <c r="A712" t="s">
        <v>10</v>
      </c>
      <c r="B712" t="s">
        <v>11</v>
      </c>
      <c r="C712" s="1" t="s">
        <v>1521</v>
      </c>
      <c r="F712" s="2">
        <v>198.5</v>
      </c>
      <c r="G712" s="2">
        <v>4.9000000000000004</v>
      </c>
      <c r="H712" s="2">
        <v>4.9000000000000004</v>
      </c>
      <c r="I712" s="2">
        <v>53.71</v>
      </c>
      <c r="J712" s="1" t="s">
        <v>2674</v>
      </c>
    </row>
    <row r="713" spans="1:10" x14ac:dyDescent="0.25">
      <c r="A713" t="s">
        <v>10</v>
      </c>
      <c r="B713" t="s">
        <v>11</v>
      </c>
      <c r="C713" s="1" t="s">
        <v>1522</v>
      </c>
      <c r="F713" s="2">
        <v>222.5</v>
      </c>
      <c r="G713" s="2">
        <v>4.9000000000000004</v>
      </c>
      <c r="H713" s="2">
        <v>4.9000000000000004</v>
      </c>
      <c r="I713" s="2">
        <v>60.43</v>
      </c>
      <c r="J713" s="1" t="s">
        <v>2675</v>
      </c>
    </row>
    <row r="714" spans="1:10" x14ac:dyDescent="0.25">
      <c r="A714" t="s">
        <v>10</v>
      </c>
      <c r="B714" t="s">
        <v>11</v>
      </c>
      <c r="C714" s="1" t="s">
        <v>1523</v>
      </c>
      <c r="F714" s="2">
        <v>234.5</v>
      </c>
      <c r="G714" s="2">
        <v>4.9000000000000004</v>
      </c>
      <c r="H714" s="2">
        <v>4.9000000000000004</v>
      </c>
      <c r="I714" s="2">
        <v>63.79</v>
      </c>
      <c r="J714" s="1" t="s">
        <v>2676</v>
      </c>
    </row>
    <row r="715" spans="1:10" x14ac:dyDescent="0.25">
      <c r="A715" t="s">
        <v>10</v>
      </c>
      <c r="B715" t="s">
        <v>11</v>
      </c>
      <c r="C715" s="1" t="s">
        <v>1524</v>
      </c>
      <c r="F715" s="2">
        <v>234.5</v>
      </c>
      <c r="G715" s="2">
        <v>4.9000000000000004</v>
      </c>
      <c r="H715" s="2">
        <v>4.9000000000000004</v>
      </c>
      <c r="I715" s="2">
        <v>63.79</v>
      </c>
      <c r="J715" s="1" t="s">
        <v>2677</v>
      </c>
    </row>
    <row r="716" spans="1:10" x14ac:dyDescent="0.25">
      <c r="A716" t="s">
        <v>10</v>
      </c>
      <c r="B716" t="s">
        <v>11</v>
      </c>
      <c r="C716" s="1" t="s">
        <v>1525</v>
      </c>
      <c r="F716" s="2">
        <v>246.5</v>
      </c>
      <c r="G716" s="2">
        <v>4.9000000000000004</v>
      </c>
      <c r="H716" s="2">
        <v>4.9000000000000004</v>
      </c>
      <c r="I716" s="2">
        <v>67.150000000000006</v>
      </c>
      <c r="J716" s="1" t="s">
        <v>2678</v>
      </c>
    </row>
    <row r="717" spans="1:10" x14ac:dyDescent="0.25">
      <c r="A717" t="s">
        <v>10</v>
      </c>
      <c r="B717" t="s">
        <v>11</v>
      </c>
      <c r="C717" s="1" t="s">
        <v>1526</v>
      </c>
      <c r="F717" s="2">
        <v>246.5</v>
      </c>
      <c r="G717" s="2">
        <v>4.9000000000000004</v>
      </c>
      <c r="H717" s="2">
        <v>4.9000000000000004</v>
      </c>
      <c r="I717" s="2">
        <v>67.150000000000006</v>
      </c>
      <c r="J717" s="1" t="s">
        <v>2679</v>
      </c>
    </row>
    <row r="718" spans="1:10" x14ac:dyDescent="0.25">
      <c r="A718" t="s">
        <v>10</v>
      </c>
      <c r="B718" t="s">
        <v>11</v>
      </c>
      <c r="C718" s="1" t="s">
        <v>1527</v>
      </c>
      <c r="F718" s="2">
        <v>258.5</v>
      </c>
      <c r="G718" s="2">
        <v>4.9000000000000004</v>
      </c>
      <c r="H718" s="2">
        <v>4.9000000000000004</v>
      </c>
      <c r="I718" s="2">
        <v>70.510000000000005</v>
      </c>
      <c r="J718" s="1" t="s">
        <v>2680</v>
      </c>
    </row>
    <row r="719" spans="1:10" x14ac:dyDescent="0.25">
      <c r="A719" t="s">
        <v>10</v>
      </c>
      <c r="B719" t="s">
        <v>11</v>
      </c>
      <c r="C719" s="1" t="s">
        <v>1528</v>
      </c>
      <c r="F719" s="2">
        <v>186.5</v>
      </c>
      <c r="G719" s="2">
        <v>4.9000000000000004</v>
      </c>
      <c r="H719" s="2">
        <v>4.9000000000000004</v>
      </c>
      <c r="I719" s="2">
        <v>50.35</v>
      </c>
      <c r="J719" s="1" t="s">
        <v>2681</v>
      </c>
    </row>
    <row r="720" spans="1:10" x14ac:dyDescent="0.25">
      <c r="A720" t="s">
        <v>10</v>
      </c>
      <c r="B720" t="s">
        <v>11</v>
      </c>
      <c r="C720" s="1" t="s">
        <v>1529</v>
      </c>
      <c r="F720" s="2">
        <v>198.5</v>
      </c>
      <c r="G720" s="2">
        <v>4.9000000000000004</v>
      </c>
      <c r="H720" s="2">
        <v>4.9000000000000004</v>
      </c>
      <c r="I720" s="2">
        <v>53.71</v>
      </c>
      <c r="J720" s="1" t="s">
        <v>2682</v>
      </c>
    </row>
    <row r="721" spans="1:10" x14ac:dyDescent="0.25">
      <c r="A721" t="s">
        <v>10</v>
      </c>
      <c r="B721" t="s">
        <v>11</v>
      </c>
      <c r="C721" s="1" t="s">
        <v>1530</v>
      </c>
      <c r="F721" s="2">
        <v>210.5</v>
      </c>
      <c r="G721" s="2">
        <v>4.9000000000000004</v>
      </c>
      <c r="H721" s="2">
        <v>4.9000000000000004</v>
      </c>
      <c r="I721" s="2">
        <v>57.07</v>
      </c>
      <c r="J721" s="1" t="s">
        <v>2683</v>
      </c>
    </row>
    <row r="722" spans="1:10" x14ac:dyDescent="0.25">
      <c r="A722" t="s">
        <v>10</v>
      </c>
      <c r="B722" t="s">
        <v>11</v>
      </c>
      <c r="C722" s="1" t="s">
        <v>1531</v>
      </c>
      <c r="F722" s="2">
        <v>222.5</v>
      </c>
      <c r="G722" s="2">
        <v>4.9000000000000004</v>
      </c>
      <c r="H722" s="2">
        <v>4.9000000000000004</v>
      </c>
      <c r="I722" s="2">
        <v>60.43</v>
      </c>
      <c r="J722" s="1" t="s">
        <v>2684</v>
      </c>
    </row>
    <row r="723" spans="1:10" x14ac:dyDescent="0.25">
      <c r="A723" t="s">
        <v>10</v>
      </c>
      <c r="B723" t="s">
        <v>11</v>
      </c>
      <c r="C723" s="1" t="s">
        <v>1532</v>
      </c>
      <c r="F723" s="2">
        <v>234.5</v>
      </c>
      <c r="G723" s="2">
        <v>4.9000000000000004</v>
      </c>
      <c r="H723" s="2">
        <v>4.9000000000000004</v>
      </c>
      <c r="I723" s="2">
        <v>63.79</v>
      </c>
      <c r="J723" s="1" t="s">
        <v>2685</v>
      </c>
    </row>
    <row r="724" spans="1:10" x14ac:dyDescent="0.25">
      <c r="A724" t="s">
        <v>10</v>
      </c>
      <c r="B724" t="s">
        <v>11</v>
      </c>
      <c r="C724" s="1" t="s">
        <v>1533</v>
      </c>
      <c r="F724" s="2">
        <v>246.5</v>
      </c>
      <c r="G724" s="2">
        <v>4.9000000000000004</v>
      </c>
      <c r="H724" s="2">
        <v>4.9000000000000004</v>
      </c>
      <c r="I724" s="2">
        <v>67.150000000000006</v>
      </c>
      <c r="J724" s="1" t="s">
        <v>2686</v>
      </c>
    </row>
    <row r="725" spans="1:10" x14ac:dyDescent="0.25">
      <c r="A725" t="s">
        <v>10</v>
      </c>
      <c r="B725" t="s">
        <v>11</v>
      </c>
      <c r="C725" s="1" t="s">
        <v>1534</v>
      </c>
      <c r="F725" s="2">
        <v>258.5</v>
      </c>
      <c r="G725" s="2">
        <v>4.9000000000000004</v>
      </c>
      <c r="H725" s="2">
        <v>4.9000000000000004</v>
      </c>
      <c r="I725" s="2">
        <v>70.510000000000005</v>
      </c>
      <c r="J725" s="1" t="s">
        <v>2687</v>
      </c>
    </row>
    <row r="726" spans="1:10" x14ac:dyDescent="0.25">
      <c r="A726" t="s">
        <v>10</v>
      </c>
      <c r="B726" t="s">
        <v>11</v>
      </c>
      <c r="C726" s="1" t="s">
        <v>1535</v>
      </c>
      <c r="F726" s="2">
        <v>174.5</v>
      </c>
      <c r="G726" s="2">
        <v>4.9000000000000004</v>
      </c>
      <c r="H726" s="2">
        <v>4.9000000000000004</v>
      </c>
      <c r="I726" s="2">
        <v>46.99</v>
      </c>
      <c r="J726" s="1" t="s">
        <v>2688</v>
      </c>
    </row>
    <row r="727" spans="1:10" x14ac:dyDescent="0.25">
      <c r="A727" t="s">
        <v>10</v>
      </c>
      <c r="B727" t="s">
        <v>11</v>
      </c>
      <c r="C727" s="1" t="s">
        <v>1536</v>
      </c>
      <c r="F727" s="2">
        <v>186.5</v>
      </c>
      <c r="G727" s="2">
        <v>4.9000000000000004</v>
      </c>
      <c r="H727" s="2">
        <v>4.9000000000000004</v>
      </c>
      <c r="I727" s="2">
        <v>50.35</v>
      </c>
      <c r="J727" s="1" t="s">
        <v>2689</v>
      </c>
    </row>
    <row r="728" spans="1:10" x14ac:dyDescent="0.25">
      <c r="A728" t="s">
        <v>10</v>
      </c>
      <c r="B728" t="s">
        <v>11</v>
      </c>
      <c r="C728" s="1" t="s">
        <v>1537</v>
      </c>
      <c r="F728" s="2">
        <v>198.5</v>
      </c>
      <c r="G728" s="2">
        <v>4.9000000000000004</v>
      </c>
      <c r="H728" s="2">
        <v>4.9000000000000004</v>
      </c>
      <c r="I728" s="2">
        <v>53.71</v>
      </c>
      <c r="J728" s="1" t="s">
        <v>2690</v>
      </c>
    </row>
    <row r="729" spans="1:10" x14ac:dyDescent="0.25">
      <c r="A729" t="s">
        <v>10</v>
      </c>
      <c r="B729" t="s">
        <v>11</v>
      </c>
      <c r="C729" s="1" t="s">
        <v>1538</v>
      </c>
      <c r="F729" s="2">
        <v>210.5</v>
      </c>
      <c r="G729" s="2">
        <v>4.9000000000000004</v>
      </c>
      <c r="H729" s="2">
        <v>4.9000000000000004</v>
      </c>
      <c r="I729" s="2">
        <v>57.07</v>
      </c>
      <c r="J729" s="1" t="s">
        <v>2691</v>
      </c>
    </row>
    <row r="730" spans="1:10" x14ac:dyDescent="0.25">
      <c r="A730" t="s">
        <v>10</v>
      </c>
      <c r="B730" t="s">
        <v>11</v>
      </c>
      <c r="C730" s="1" t="s">
        <v>1539</v>
      </c>
      <c r="F730" s="2">
        <v>222.5</v>
      </c>
      <c r="G730" s="2">
        <v>4.9000000000000004</v>
      </c>
      <c r="H730" s="2">
        <v>4.9000000000000004</v>
      </c>
      <c r="I730" s="2">
        <v>60.43</v>
      </c>
      <c r="J730" s="1" t="s">
        <v>2692</v>
      </c>
    </row>
    <row r="731" spans="1:10" x14ac:dyDescent="0.25">
      <c r="A731" t="s">
        <v>10</v>
      </c>
      <c r="B731" t="s">
        <v>11</v>
      </c>
      <c r="C731" s="1" t="s">
        <v>1540</v>
      </c>
      <c r="F731" s="2">
        <v>234.5</v>
      </c>
      <c r="G731" s="2">
        <v>4.9000000000000004</v>
      </c>
      <c r="H731" s="2">
        <v>4.9000000000000004</v>
      </c>
      <c r="I731" s="2">
        <v>63.79</v>
      </c>
      <c r="J731" s="1" t="s">
        <v>2693</v>
      </c>
    </row>
    <row r="732" spans="1:10" x14ac:dyDescent="0.25">
      <c r="A732" t="s">
        <v>10</v>
      </c>
      <c r="B732" t="s">
        <v>11</v>
      </c>
      <c r="C732" s="1" t="s">
        <v>1541</v>
      </c>
      <c r="F732" s="2">
        <v>246.5</v>
      </c>
      <c r="G732" s="2">
        <v>4.9000000000000004</v>
      </c>
      <c r="H732" s="2">
        <v>4.9000000000000004</v>
      </c>
      <c r="I732" s="2">
        <v>67.150000000000006</v>
      </c>
      <c r="J732" s="1" t="s">
        <v>2694</v>
      </c>
    </row>
    <row r="733" spans="1:10" x14ac:dyDescent="0.25">
      <c r="A733" t="s">
        <v>10</v>
      </c>
      <c r="B733" t="s">
        <v>11</v>
      </c>
      <c r="C733" s="1" t="s">
        <v>1542</v>
      </c>
      <c r="F733" s="2">
        <v>258.5</v>
      </c>
      <c r="G733" s="2">
        <v>4.9000000000000004</v>
      </c>
      <c r="H733" s="2">
        <v>4.9000000000000004</v>
      </c>
      <c r="I733" s="2">
        <v>70.510000000000005</v>
      </c>
      <c r="J733" s="1" t="s">
        <v>2695</v>
      </c>
    </row>
    <row r="734" spans="1:10" x14ac:dyDescent="0.25">
      <c r="A734" t="s">
        <v>10</v>
      </c>
      <c r="B734" t="s">
        <v>11</v>
      </c>
      <c r="C734" s="1" t="s">
        <v>1543</v>
      </c>
      <c r="F734" s="2">
        <v>198.5</v>
      </c>
      <c r="G734" s="2">
        <v>4.9000000000000004</v>
      </c>
      <c r="H734" s="2">
        <v>4.9000000000000004</v>
      </c>
      <c r="I734" s="2">
        <v>53.71</v>
      </c>
      <c r="J734" s="1" t="s">
        <v>2696</v>
      </c>
    </row>
    <row r="735" spans="1:10" x14ac:dyDescent="0.25">
      <c r="A735" t="s">
        <v>10</v>
      </c>
      <c r="B735" t="s">
        <v>11</v>
      </c>
      <c r="C735" s="1" t="s">
        <v>1544</v>
      </c>
      <c r="F735" s="2">
        <v>222.5</v>
      </c>
      <c r="G735" s="2">
        <v>4.9000000000000004</v>
      </c>
      <c r="H735" s="2">
        <v>4.9000000000000004</v>
      </c>
      <c r="I735" s="2">
        <v>60.43</v>
      </c>
      <c r="J735" s="1" t="s">
        <v>2697</v>
      </c>
    </row>
    <row r="736" spans="1:10" x14ac:dyDescent="0.25">
      <c r="A736" t="s">
        <v>10</v>
      </c>
      <c r="B736" t="s">
        <v>11</v>
      </c>
      <c r="C736" s="1" t="s">
        <v>1545</v>
      </c>
      <c r="F736" s="2">
        <v>246.5</v>
      </c>
      <c r="G736" s="2">
        <v>4.9000000000000004</v>
      </c>
      <c r="H736" s="2">
        <v>4.9000000000000004</v>
      </c>
      <c r="I736" s="2">
        <v>67.150000000000006</v>
      </c>
      <c r="J736" s="1" t="s">
        <v>2698</v>
      </c>
    </row>
    <row r="737" spans="1:10" x14ac:dyDescent="0.25">
      <c r="A737" t="s">
        <v>10</v>
      </c>
      <c r="B737" t="s">
        <v>11</v>
      </c>
      <c r="C737" s="1" t="s">
        <v>1546</v>
      </c>
      <c r="F737" s="2">
        <v>258.5</v>
      </c>
      <c r="G737" s="2">
        <v>4.9000000000000004</v>
      </c>
      <c r="H737" s="2">
        <v>4.9000000000000004</v>
      </c>
      <c r="I737" s="2">
        <v>70.510000000000005</v>
      </c>
      <c r="J737" s="1" t="s">
        <v>2699</v>
      </c>
    </row>
    <row r="738" spans="1:10" x14ac:dyDescent="0.25">
      <c r="A738" t="s">
        <v>10</v>
      </c>
      <c r="B738" t="s">
        <v>11</v>
      </c>
      <c r="C738" s="1" t="s">
        <v>1547</v>
      </c>
      <c r="F738" s="2">
        <v>222.5</v>
      </c>
      <c r="G738" s="2">
        <v>4.9000000000000004</v>
      </c>
      <c r="H738" s="2">
        <v>4.9000000000000004</v>
      </c>
      <c r="I738" s="2">
        <v>60.43</v>
      </c>
      <c r="J738" s="1" t="s">
        <v>2700</v>
      </c>
    </row>
    <row r="739" spans="1:10" x14ac:dyDescent="0.25">
      <c r="A739" t="s">
        <v>10</v>
      </c>
      <c r="B739" t="s">
        <v>11</v>
      </c>
      <c r="C739" s="1" t="s">
        <v>1548</v>
      </c>
      <c r="F739" s="2">
        <v>246.5</v>
      </c>
      <c r="G739" s="2">
        <v>4.9000000000000004</v>
      </c>
      <c r="H739" s="2">
        <v>4.9000000000000004</v>
      </c>
      <c r="I739" s="2">
        <v>67.150000000000006</v>
      </c>
      <c r="J739" s="1" t="s">
        <v>2701</v>
      </c>
    </row>
    <row r="740" spans="1:10" x14ac:dyDescent="0.25">
      <c r="A740" t="s">
        <v>10</v>
      </c>
      <c r="B740" t="s">
        <v>11</v>
      </c>
      <c r="C740" s="1" t="s">
        <v>1549</v>
      </c>
      <c r="F740" s="2">
        <v>258.5</v>
      </c>
      <c r="G740" s="2">
        <v>4.9000000000000004</v>
      </c>
      <c r="H740" s="2">
        <v>4.9000000000000004</v>
      </c>
      <c r="I740" s="2">
        <v>70.510000000000005</v>
      </c>
      <c r="J740" s="1" t="s">
        <v>2702</v>
      </c>
    </row>
    <row r="741" spans="1:10" x14ac:dyDescent="0.25">
      <c r="A741" t="s">
        <v>10</v>
      </c>
      <c r="B741" t="s">
        <v>11</v>
      </c>
      <c r="C741" s="1" t="s">
        <v>1550</v>
      </c>
      <c r="F741" s="2">
        <v>74</v>
      </c>
      <c r="G741" s="2">
        <v>8.25</v>
      </c>
      <c r="H741" s="2">
        <v>3.18</v>
      </c>
      <c r="I741" s="2">
        <v>22</v>
      </c>
      <c r="J741" s="1" t="s">
        <v>2703</v>
      </c>
    </row>
    <row r="742" spans="1:10" x14ac:dyDescent="0.25">
      <c r="A742" t="s">
        <v>10</v>
      </c>
      <c r="B742" t="s">
        <v>11</v>
      </c>
      <c r="C742" s="1" t="s">
        <v>1551</v>
      </c>
      <c r="F742" s="2">
        <v>68</v>
      </c>
      <c r="G742" s="2">
        <v>7</v>
      </c>
      <c r="H742" s="2">
        <v>4</v>
      </c>
      <c r="I742" s="2">
        <v>20</v>
      </c>
      <c r="J742" s="1" t="s">
        <v>2704</v>
      </c>
    </row>
    <row r="743" spans="1:10" x14ac:dyDescent="0.25">
      <c r="A743" t="s">
        <v>10</v>
      </c>
      <c r="B743" t="s">
        <v>11</v>
      </c>
      <c r="C743" s="1" t="s">
        <v>1552</v>
      </c>
      <c r="D743" t="s">
        <v>1553</v>
      </c>
      <c r="E743" t="s">
        <v>1554</v>
      </c>
      <c r="F743" s="2">
        <v>8.5</v>
      </c>
      <c r="G743" s="2">
        <v>7.25</v>
      </c>
      <c r="H743" s="2">
        <v>2</v>
      </c>
      <c r="I743" s="2">
        <v>0.6</v>
      </c>
      <c r="J743" s="1" t="s">
        <v>2705</v>
      </c>
    </row>
    <row r="744" spans="1:10" x14ac:dyDescent="0.25">
      <c r="A744" t="s">
        <v>10</v>
      </c>
      <c r="B744" t="s">
        <v>11</v>
      </c>
      <c r="C744" s="1" t="s">
        <v>1555</v>
      </c>
      <c r="D744" t="s">
        <v>1556</v>
      </c>
      <c r="E744" t="s">
        <v>1557</v>
      </c>
      <c r="F744" s="2">
        <v>5</v>
      </c>
      <c r="G744" s="2">
        <v>3.5</v>
      </c>
      <c r="H744" s="2">
        <v>3.25</v>
      </c>
      <c r="I744" s="2">
        <v>1.6</v>
      </c>
      <c r="J744" s="1" t="s">
        <v>2706</v>
      </c>
    </row>
    <row r="745" spans="1:10" x14ac:dyDescent="0.25">
      <c r="A745" t="s">
        <v>10</v>
      </c>
      <c r="B745" t="s">
        <v>11</v>
      </c>
      <c r="C745" s="1" t="s">
        <v>1558</v>
      </c>
      <c r="D745" t="s">
        <v>1559</v>
      </c>
      <c r="E745" t="s">
        <v>1560</v>
      </c>
      <c r="F745" s="2">
        <v>4</v>
      </c>
      <c r="G745" s="2">
        <v>4</v>
      </c>
      <c r="H745" s="2">
        <v>1.25</v>
      </c>
      <c r="I745" s="2">
        <v>0.04</v>
      </c>
      <c r="J745" s="1" t="s">
        <v>2707</v>
      </c>
    </row>
    <row r="746" spans="1:10" x14ac:dyDescent="0.25">
      <c r="A746" t="s">
        <v>10</v>
      </c>
      <c r="B746" t="s">
        <v>11</v>
      </c>
      <c r="C746" s="1" t="s">
        <v>1561</v>
      </c>
      <c r="D746" t="s">
        <v>1562</v>
      </c>
      <c r="E746" t="s">
        <v>1563</v>
      </c>
      <c r="F746" s="2">
        <v>18</v>
      </c>
      <c r="G746" s="2">
        <v>16.5</v>
      </c>
      <c r="H746" s="2">
        <v>13</v>
      </c>
      <c r="I746" s="2">
        <v>25</v>
      </c>
      <c r="J746" s="1" t="s">
        <v>2708</v>
      </c>
    </row>
    <row r="747" spans="1:10" x14ac:dyDescent="0.25">
      <c r="A747" t="s">
        <v>10</v>
      </c>
      <c r="B747" t="s">
        <v>11</v>
      </c>
      <c r="C747" s="1" t="s">
        <v>1564</v>
      </c>
      <c r="D747" t="s">
        <v>1565</v>
      </c>
      <c r="E747" t="s">
        <v>1566</v>
      </c>
      <c r="F747" s="2">
        <v>18</v>
      </c>
      <c r="G747" s="2">
        <v>16.5</v>
      </c>
      <c r="H747" s="2">
        <v>13</v>
      </c>
      <c r="I747" s="2">
        <v>25</v>
      </c>
      <c r="J747" s="1" t="s">
        <v>2709</v>
      </c>
    </row>
    <row r="748" spans="1:10" x14ac:dyDescent="0.25">
      <c r="A748" t="s">
        <v>10</v>
      </c>
      <c r="B748" t="s">
        <v>11</v>
      </c>
      <c r="C748" s="1" t="s">
        <v>1567</v>
      </c>
      <c r="F748" s="2">
        <v>5.25</v>
      </c>
      <c r="G748" s="2">
        <v>4.25</v>
      </c>
      <c r="H748" s="2">
        <v>0.12</v>
      </c>
      <c r="I748" s="2">
        <v>0.02</v>
      </c>
      <c r="J748" s="1" t="s">
        <v>2710</v>
      </c>
    </row>
    <row r="749" spans="1:10" x14ac:dyDescent="0.25">
      <c r="A749" t="s">
        <v>10</v>
      </c>
      <c r="B749" t="s">
        <v>11</v>
      </c>
      <c r="C749" s="1" t="s">
        <v>1568</v>
      </c>
      <c r="D749" t="s">
        <v>1569</v>
      </c>
      <c r="E749" t="s">
        <v>1570</v>
      </c>
      <c r="F749" s="2">
        <v>18.5</v>
      </c>
      <c r="G749" s="2">
        <v>15.5</v>
      </c>
      <c r="H749" s="2">
        <v>1</v>
      </c>
      <c r="I749" s="2">
        <v>0.53</v>
      </c>
      <c r="J749" s="1" t="s">
        <v>2711</v>
      </c>
    </row>
    <row r="750" spans="1:10" x14ac:dyDescent="0.25">
      <c r="A750" t="s">
        <v>10</v>
      </c>
      <c r="B750" t="s">
        <v>11</v>
      </c>
      <c r="C750" s="1" t="s">
        <v>1571</v>
      </c>
      <c r="D750" t="s">
        <v>1572</v>
      </c>
      <c r="E750" t="s">
        <v>1573</v>
      </c>
      <c r="F750" s="2">
        <v>8.5</v>
      </c>
      <c r="G750" s="2">
        <v>6.5</v>
      </c>
      <c r="H750" s="2">
        <v>4.5</v>
      </c>
      <c r="I750" s="2">
        <v>1.55</v>
      </c>
      <c r="J750" s="1" t="s">
        <v>2712</v>
      </c>
    </row>
    <row r="751" spans="1:10" x14ac:dyDescent="0.25">
      <c r="A751" t="s">
        <v>10</v>
      </c>
      <c r="B751" t="s">
        <v>11</v>
      </c>
      <c r="C751" s="1" t="s">
        <v>1574</v>
      </c>
      <c r="D751" t="s">
        <v>1575</v>
      </c>
      <c r="E751" t="s">
        <v>1576</v>
      </c>
      <c r="F751" s="2">
        <v>8</v>
      </c>
      <c r="G751" s="2">
        <v>6</v>
      </c>
      <c r="H751" s="2">
        <v>4</v>
      </c>
      <c r="I751" s="2">
        <v>7</v>
      </c>
      <c r="J751" s="1" t="s">
        <v>2713</v>
      </c>
    </row>
    <row r="752" spans="1:10" x14ac:dyDescent="0.25">
      <c r="A752" t="s">
        <v>10</v>
      </c>
      <c r="B752" t="s">
        <v>11</v>
      </c>
      <c r="C752" s="1" t="s">
        <v>1577</v>
      </c>
      <c r="D752" t="s">
        <v>1578</v>
      </c>
      <c r="E752" t="s">
        <v>1579</v>
      </c>
      <c r="F752" s="2">
        <v>8</v>
      </c>
      <c r="G752" s="2">
        <v>6</v>
      </c>
      <c r="H752" s="2">
        <v>4</v>
      </c>
      <c r="I752" s="2">
        <v>7</v>
      </c>
      <c r="J752" s="1" t="s">
        <v>2714</v>
      </c>
    </row>
    <row r="753" spans="1:10" x14ac:dyDescent="0.25">
      <c r="A753" t="s">
        <v>10</v>
      </c>
      <c r="B753" t="s">
        <v>11</v>
      </c>
      <c r="C753" s="1" t="s">
        <v>1580</v>
      </c>
      <c r="F753" s="2">
        <v>9</v>
      </c>
      <c r="G753" s="2">
        <v>5.5</v>
      </c>
      <c r="H753" s="2">
        <v>2.5</v>
      </c>
      <c r="I753" s="2">
        <v>0.15</v>
      </c>
      <c r="J753" s="1" t="s">
        <v>2715</v>
      </c>
    </row>
    <row r="754" spans="1:10" x14ac:dyDescent="0.25">
      <c r="A754" t="s">
        <v>10</v>
      </c>
      <c r="B754" t="s">
        <v>11</v>
      </c>
      <c r="C754" s="1" t="s">
        <v>1581</v>
      </c>
      <c r="D754" t="s">
        <v>1582</v>
      </c>
      <c r="E754" t="s">
        <v>1583</v>
      </c>
      <c r="F754" s="2">
        <v>25.5</v>
      </c>
      <c r="G754" s="2">
        <v>5.5</v>
      </c>
      <c r="H754" s="2">
        <v>5.25</v>
      </c>
      <c r="I754" s="2">
        <v>2</v>
      </c>
      <c r="J754" s="1" t="s">
        <v>2716</v>
      </c>
    </row>
    <row r="755" spans="1:10" x14ac:dyDescent="0.25">
      <c r="A755" t="s">
        <v>10</v>
      </c>
      <c r="B755" t="s">
        <v>11</v>
      </c>
      <c r="C755" s="1" t="s">
        <v>1584</v>
      </c>
      <c r="D755" t="s">
        <v>1585</v>
      </c>
      <c r="E755" t="s">
        <v>1586</v>
      </c>
      <c r="F755" s="2">
        <v>7</v>
      </c>
      <c r="G755" s="2">
        <v>1.5</v>
      </c>
      <c r="H755" s="2">
        <v>1.5</v>
      </c>
      <c r="I755" s="2">
        <v>0.52</v>
      </c>
      <c r="J755" s="1" t="s">
        <v>2717</v>
      </c>
    </row>
    <row r="756" spans="1:10" x14ac:dyDescent="0.25">
      <c r="A756" t="s">
        <v>10</v>
      </c>
      <c r="B756" t="s">
        <v>11</v>
      </c>
      <c r="C756" s="1" t="s">
        <v>1587</v>
      </c>
      <c r="D756" t="s">
        <v>1588</v>
      </c>
      <c r="E756" t="s">
        <v>1589</v>
      </c>
      <c r="F756" s="2">
        <v>10</v>
      </c>
      <c r="G756" s="2">
        <v>7</v>
      </c>
      <c r="H756" s="2">
        <v>4</v>
      </c>
      <c r="I756" s="2">
        <v>1.9</v>
      </c>
      <c r="J756" s="1" t="s">
        <v>2718</v>
      </c>
    </row>
    <row r="757" spans="1:10" x14ac:dyDescent="0.25">
      <c r="A757" t="s">
        <v>10</v>
      </c>
      <c r="B757" t="s">
        <v>11</v>
      </c>
      <c r="C757" s="1" t="s">
        <v>1590</v>
      </c>
      <c r="D757" t="s">
        <v>1591</v>
      </c>
      <c r="E757" t="s">
        <v>1592</v>
      </c>
      <c r="F757" s="2">
        <v>19</v>
      </c>
      <c r="G757" s="2">
        <v>16.25</v>
      </c>
      <c r="H757" s="2">
        <v>16</v>
      </c>
      <c r="I757" s="2">
        <v>16</v>
      </c>
      <c r="J757" s="1" t="s">
        <v>2719</v>
      </c>
    </row>
    <row r="758" spans="1:10" x14ac:dyDescent="0.25">
      <c r="A758" t="s">
        <v>10</v>
      </c>
      <c r="B758" t="s">
        <v>11</v>
      </c>
      <c r="C758" s="1" t="s">
        <v>1593</v>
      </c>
      <c r="D758" t="s">
        <v>1594</v>
      </c>
      <c r="E758" t="s">
        <v>1595</v>
      </c>
      <c r="F758" s="2">
        <v>2</v>
      </c>
      <c r="G758" s="2">
        <v>0.75</v>
      </c>
      <c r="H758" s="2">
        <v>0.5</v>
      </c>
      <c r="I758" s="2">
        <v>0.2</v>
      </c>
      <c r="J758" s="1" t="s">
        <v>2720</v>
      </c>
    </row>
    <row r="759" spans="1:10" x14ac:dyDescent="0.25">
      <c r="A759" t="s">
        <v>10</v>
      </c>
      <c r="B759" t="s">
        <v>11</v>
      </c>
      <c r="C759" s="1" t="s">
        <v>1596</v>
      </c>
      <c r="D759" t="s">
        <v>1597</v>
      </c>
      <c r="E759" t="s">
        <v>1598</v>
      </c>
      <c r="F759" s="2">
        <v>16.5</v>
      </c>
      <c r="G759" s="2">
        <v>16.25</v>
      </c>
      <c r="H759" s="2">
        <v>13.5</v>
      </c>
      <c r="I759" s="2">
        <v>11</v>
      </c>
      <c r="J759" s="1" t="s">
        <v>2721</v>
      </c>
    </row>
    <row r="760" spans="1:10" x14ac:dyDescent="0.25">
      <c r="A760" t="s">
        <v>10</v>
      </c>
      <c r="B760" t="s">
        <v>11</v>
      </c>
      <c r="C760" s="1" t="s">
        <v>1599</v>
      </c>
      <c r="D760" t="s">
        <v>1600</v>
      </c>
      <c r="E760" t="s">
        <v>1601</v>
      </c>
      <c r="F760" s="2">
        <v>17</v>
      </c>
      <c r="G760" s="2">
        <v>16</v>
      </c>
      <c r="H760" s="2">
        <v>13.5</v>
      </c>
      <c r="I760" s="2">
        <v>10</v>
      </c>
      <c r="J760" s="1" t="s">
        <v>2722</v>
      </c>
    </row>
    <row r="761" spans="1:10" x14ac:dyDescent="0.25">
      <c r="A761" t="s">
        <v>10</v>
      </c>
      <c r="B761" t="s">
        <v>11</v>
      </c>
      <c r="C761" s="1" t="s">
        <v>1602</v>
      </c>
      <c r="D761" t="s">
        <v>1591</v>
      </c>
      <c r="E761" t="s">
        <v>1603</v>
      </c>
      <c r="F761" s="2">
        <v>23.75</v>
      </c>
      <c r="G761" s="2">
        <v>18.75</v>
      </c>
      <c r="H761" s="2">
        <v>17.5</v>
      </c>
      <c r="I761" s="2">
        <v>17</v>
      </c>
      <c r="J761" s="1" t="s">
        <v>2723</v>
      </c>
    </row>
    <row r="762" spans="1:10" x14ac:dyDescent="0.25">
      <c r="A762" t="s">
        <v>10</v>
      </c>
      <c r="B762" t="s">
        <v>11</v>
      </c>
      <c r="C762" s="1" t="s">
        <v>1604</v>
      </c>
      <c r="F762" s="2">
        <v>8.5</v>
      </c>
      <c r="G762" s="2">
        <v>6</v>
      </c>
      <c r="H762" s="2">
        <v>0.5</v>
      </c>
      <c r="I762" s="2">
        <v>0.04</v>
      </c>
      <c r="J762" s="1" t="s">
        <v>2724</v>
      </c>
    </row>
    <row r="763" spans="1:10" x14ac:dyDescent="0.25">
      <c r="A763" t="s">
        <v>10</v>
      </c>
      <c r="B763" t="s">
        <v>11</v>
      </c>
      <c r="C763" s="1" t="s">
        <v>1605</v>
      </c>
      <c r="F763" s="2">
        <v>8.5</v>
      </c>
      <c r="G763" s="2">
        <v>6</v>
      </c>
      <c r="H763" s="2">
        <v>0.5</v>
      </c>
      <c r="I763" s="2">
        <v>0.04</v>
      </c>
      <c r="J763" s="1" t="s">
        <v>2725</v>
      </c>
    </row>
    <row r="764" spans="1:10" x14ac:dyDescent="0.25">
      <c r="A764" t="s">
        <v>10</v>
      </c>
      <c r="B764" t="s">
        <v>11</v>
      </c>
      <c r="C764" s="1" t="s">
        <v>1606</v>
      </c>
      <c r="D764" t="s">
        <v>1607</v>
      </c>
      <c r="E764" t="s">
        <v>1608</v>
      </c>
      <c r="F764" s="2">
        <v>1.75</v>
      </c>
      <c r="G764" s="2">
        <v>1.75</v>
      </c>
      <c r="H764" s="2">
        <v>0.25</v>
      </c>
      <c r="I764" s="2">
        <v>0.2</v>
      </c>
      <c r="J764" s="1" t="s">
        <v>2726</v>
      </c>
    </row>
    <row r="765" spans="1:10" x14ac:dyDescent="0.25">
      <c r="A765" t="s">
        <v>10</v>
      </c>
      <c r="B765" t="s">
        <v>11</v>
      </c>
      <c r="C765" s="1" t="s">
        <v>1609</v>
      </c>
      <c r="D765" t="s">
        <v>1610</v>
      </c>
      <c r="E765" t="s">
        <v>1611</v>
      </c>
      <c r="F765" s="2">
        <v>5.25</v>
      </c>
      <c r="G765" s="2">
        <v>4.5</v>
      </c>
      <c r="H765" s="2">
        <v>2.5</v>
      </c>
      <c r="I765" s="2">
        <v>0.12</v>
      </c>
      <c r="J765" s="1" t="s">
        <v>2727</v>
      </c>
    </row>
    <row r="766" spans="1:10" x14ac:dyDescent="0.25">
      <c r="A766" t="s">
        <v>10</v>
      </c>
      <c r="B766" t="s">
        <v>11</v>
      </c>
      <c r="C766" s="1" t="s">
        <v>1612</v>
      </c>
      <c r="F766" s="2">
        <v>8.5</v>
      </c>
      <c r="G766" s="2">
        <v>6</v>
      </c>
      <c r="H766" s="2">
        <v>0.5</v>
      </c>
      <c r="I766" s="2">
        <v>0.04</v>
      </c>
      <c r="J766" s="1" t="s">
        <v>2728</v>
      </c>
    </row>
    <row r="767" spans="1:10" x14ac:dyDescent="0.25">
      <c r="A767" t="s">
        <v>10</v>
      </c>
      <c r="B767" t="s">
        <v>11</v>
      </c>
      <c r="C767" s="1" t="s">
        <v>1613</v>
      </c>
      <c r="D767" t="s">
        <v>1614</v>
      </c>
      <c r="E767" t="s">
        <v>1615</v>
      </c>
      <c r="F767" s="2">
        <v>5.5</v>
      </c>
      <c r="G767" s="2">
        <v>2.5</v>
      </c>
      <c r="H767" s="2">
        <v>1.75</v>
      </c>
      <c r="I767" s="2">
        <v>2</v>
      </c>
      <c r="J767" s="1" t="s">
        <v>2729</v>
      </c>
    </row>
    <row r="768" spans="1:10" x14ac:dyDescent="0.25">
      <c r="A768" t="s">
        <v>10</v>
      </c>
      <c r="B768" t="s">
        <v>11</v>
      </c>
      <c r="C768" s="1" t="s">
        <v>1616</v>
      </c>
      <c r="D768" t="s">
        <v>1614</v>
      </c>
      <c r="E768" t="s">
        <v>1617</v>
      </c>
      <c r="F768" s="2">
        <v>8.5</v>
      </c>
      <c r="G768" s="2">
        <v>5.5</v>
      </c>
      <c r="H768" s="2">
        <v>1</v>
      </c>
      <c r="I768" s="2">
        <v>0.8</v>
      </c>
      <c r="J768" s="1" t="s">
        <v>2730</v>
      </c>
    </row>
    <row r="769" spans="1:10" x14ac:dyDescent="0.25">
      <c r="A769" t="s">
        <v>10</v>
      </c>
      <c r="B769" t="s">
        <v>11</v>
      </c>
      <c r="C769" s="1" t="s">
        <v>1618</v>
      </c>
      <c r="D769" t="s">
        <v>1614</v>
      </c>
      <c r="E769" t="s">
        <v>1619</v>
      </c>
      <c r="F769" s="2">
        <v>5.5</v>
      </c>
      <c r="G769" s="2">
        <v>2.75</v>
      </c>
      <c r="H769" s="2">
        <v>1.75</v>
      </c>
      <c r="I769" s="2">
        <v>0.25</v>
      </c>
      <c r="J769" s="1" t="s">
        <v>2731</v>
      </c>
    </row>
    <row r="770" spans="1:10" x14ac:dyDescent="0.25">
      <c r="A770" t="s">
        <v>10</v>
      </c>
      <c r="B770" t="s">
        <v>11</v>
      </c>
      <c r="C770" s="1" t="s">
        <v>1620</v>
      </c>
      <c r="D770" t="s">
        <v>1614</v>
      </c>
      <c r="E770" t="s">
        <v>1621</v>
      </c>
      <c r="F770" s="2">
        <v>9</v>
      </c>
      <c r="G770" s="2">
        <v>6.25</v>
      </c>
      <c r="H770" s="2">
        <v>2.5</v>
      </c>
      <c r="I770" s="2">
        <v>1.25</v>
      </c>
      <c r="J770" s="1" t="s">
        <v>2732</v>
      </c>
    </row>
    <row r="771" spans="1:10" x14ac:dyDescent="0.25">
      <c r="A771" t="s">
        <v>10</v>
      </c>
      <c r="B771" t="s">
        <v>11</v>
      </c>
      <c r="C771" s="1" t="s">
        <v>1622</v>
      </c>
      <c r="D771" t="s">
        <v>1623</v>
      </c>
      <c r="E771" t="s">
        <v>1624</v>
      </c>
      <c r="F771" s="2">
        <v>18</v>
      </c>
      <c r="G771" s="2">
        <v>18</v>
      </c>
      <c r="H771" s="2">
        <v>0.5</v>
      </c>
      <c r="I771" s="2">
        <v>2.4</v>
      </c>
      <c r="J771" s="1" t="s">
        <v>2733</v>
      </c>
    </row>
    <row r="772" spans="1:10" x14ac:dyDescent="0.25">
      <c r="A772" t="s">
        <v>10</v>
      </c>
      <c r="B772" t="s">
        <v>11</v>
      </c>
      <c r="C772" s="1" t="s">
        <v>1625</v>
      </c>
      <c r="D772" t="s">
        <v>1626</v>
      </c>
      <c r="E772" t="s">
        <v>1627</v>
      </c>
      <c r="F772" s="2">
        <v>19</v>
      </c>
      <c r="G772" s="2">
        <v>16</v>
      </c>
      <c r="H772" s="2">
        <v>5</v>
      </c>
      <c r="I772" s="2">
        <v>1</v>
      </c>
      <c r="J772" s="1" t="s">
        <v>18</v>
      </c>
    </row>
    <row r="773" spans="1:10" x14ac:dyDescent="0.25">
      <c r="A773" t="s">
        <v>10</v>
      </c>
      <c r="B773" t="s">
        <v>11</v>
      </c>
      <c r="C773" s="1" t="s">
        <v>1628</v>
      </c>
      <c r="D773" t="s">
        <v>1600</v>
      </c>
      <c r="E773" t="s">
        <v>1629</v>
      </c>
      <c r="F773" s="2">
        <v>16.5</v>
      </c>
      <c r="G773" s="2">
        <v>16.25</v>
      </c>
      <c r="H773" s="2">
        <v>13.5</v>
      </c>
      <c r="I773" s="2">
        <v>11</v>
      </c>
      <c r="J773" s="1" t="s">
        <v>2734</v>
      </c>
    </row>
    <row r="774" spans="1:10" x14ac:dyDescent="0.25">
      <c r="A774" t="s">
        <v>10</v>
      </c>
      <c r="B774" t="s">
        <v>11</v>
      </c>
      <c r="C774" s="1" t="s">
        <v>1630</v>
      </c>
      <c r="D774" t="s">
        <v>1559</v>
      </c>
      <c r="E774" t="s">
        <v>1631</v>
      </c>
      <c r="F774" s="2">
        <v>8</v>
      </c>
      <c r="G774" s="2">
        <v>5.25</v>
      </c>
      <c r="H774" s="2">
        <v>2</v>
      </c>
      <c r="I774" s="2">
        <v>0.04</v>
      </c>
      <c r="J774" s="1" t="s">
        <v>2735</v>
      </c>
    </row>
    <row r="775" spans="1:10" x14ac:dyDescent="0.25">
      <c r="A775" t="s">
        <v>10</v>
      </c>
      <c r="B775" t="s">
        <v>11</v>
      </c>
      <c r="C775" s="1" t="s">
        <v>1632</v>
      </c>
      <c r="D775" t="s">
        <v>1559</v>
      </c>
      <c r="E775" t="s">
        <v>1633</v>
      </c>
      <c r="F775" s="2">
        <v>6.5</v>
      </c>
      <c r="G775" s="2">
        <v>4</v>
      </c>
      <c r="H775" s="2">
        <v>0.5</v>
      </c>
      <c r="I775" s="2">
        <v>0.02</v>
      </c>
      <c r="J775" s="1" t="s">
        <v>2736</v>
      </c>
    </row>
    <row r="776" spans="1:10" x14ac:dyDescent="0.25">
      <c r="A776" t="s">
        <v>10</v>
      </c>
      <c r="B776" t="s">
        <v>11</v>
      </c>
      <c r="C776" s="1" t="s">
        <v>1634</v>
      </c>
      <c r="D776" t="s">
        <v>1635</v>
      </c>
      <c r="E776" t="s">
        <v>1636</v>
      </c>
      <c r="F776" s="2">
        <v>8.5</v>
      </c>
      <c r="G776" s="2">
        <v>3.5</v>
      </c>
      <c r="H776" s="2">
        <v>3.5</v>
      </c>
      <c r="I776" s="2">
        <v>0.2</v>
      </c>
      <c r="J776" s="1" t="s">
        <v>2737</v>
      </c>
    </row>
    <row r="777" spans="1:10" x14ac:dyDescent="0.25">
      <c r="A777" t="s">
        <v>10</v>
      </c>
      <c r="B777" t="s">
        <v>11</v>
      </c>
      <c r="C777" s="1" t="s">
        <v>1637</v>
      </c>
      <c r="D777" t="s">
        <v>1638</v>
      </c>
      <c r="E777" t="s">
        <v>1627</v>
      </c>
      <c r="F777" s="2">
        <v>19</v>
      </c>
      <c r="G777" s="2">
        <v>16</v>
      </c>
      <c r="H777" s="2">
        <v>5</v>
      </c>
      <c r="I777" s="2">
        <v>2</v>
      </c>
      <c r="J777" s="1" t="s">
        <v>2738</v>
      </c>
    </row>
    <row r="778" spans="1:10" x14ac:dyDescent="0.25">
      <c r="A778" t="s">
        <v>10</v>
      </c>
      <c r="B778" t="s">
        <v>11</v>
      </c>
      <c r="C778" s="1" t="s">
        <v>1639</v>
      </c>
      <c r="D778" t="s">
        <v>1640</v>
      </c>
      <c r="E778" t="s">
        <v>1641</v>
      </c>
      <c r="F778" s="2">
        <v>18.5</v>
      </c>
      <c r="G778" s="2">
        <v>15.25</v>
      </c>
      <c r="H778" s="2">
        <v>1</v>
      </c>
      <c r="I778" s="2">
        <v>2</v>
      </c>
      <c r="J778" s="1" t="s">
        <v>2739</v>
      </c>
    </row>
    <row r="779" spans="1:10" x14ac:dyDescent="0.25">
      <c r="A779" t="s">
        <v>10</v>
      </c>
      <c r="B779" t="s">
        <v>11</v>
      </c>
      <c r="C779" s="1" t="s">
        <v>1642</v>
      </c>
      <c r="D779" t="s">
        <v>1643</v>
      </c>
      <c r="E779" t="s">
        <v>1644</v>
      </c>
      <c r="F779" s="2">
        <v>8</v>
      </c>
      <c r="G779" s="2">
        <v>5.25</v>
      </c>
      <c r="H779" s="2">
        <v>2</v>
      </c>
      <c r="I779" s="2">
        <v>0.04</v>
      </c>
      <c r="J779" s="1" t="s">
        <v>2740</v>
      </c>
    </row>
    <row r="780" spans="1:10" x14ac:dyDescent="0.25">
      <c r="A780" t="s">
        <v>10</v>
      </c>
      <c r="B780" t="s">
        <v>11</v>
      </c>
      <c r="C780" s="1" t="s">
        <v>1645</v>
      </c>
      <c r="D780" t="s">
        <v>1646</v>
      </c>
      <c r="E780" t="s">
        <v>1647</v>
      </c>
      <c r="F780" s="2">
        <v>2</v>
      </c>
      <c r="G780" s="2">
        <v>0.75</v>
      </c>
      <c r="H780" s="2">
        <v>0.5</v>
      </c>
      <c r="I780" s="2">
        <v>0.2</v>
      </c>
      <c r="J780" s="1" t="s">
        <v>2741</v>
      </c>
    </row>
    <row r="781" spans="1:10" x14ac:dyDescent="0.25">
      <c r="A781" t="s">
        <v>10</v>
      </c>
      <c r="B781" t="s">
        <v>11</v>
      </c>
      <c r="C781" s="1" t="s">
        <v>1648</v>
      </c>
      <c r="D781" t="s">
        <v>1649</v>
      </c>
      <c r="E781" t="s">
        <v>1650</v>
      </c>
      <c r="F781" s="2">
        <v>10.5</v>
      </c>
      <c r="G781" s="2">
        <v>1.75</v>
      </c>
      <c r="H781" s="2">
        <v>1.5</v>
      </c>
      <c r="I781" s="2">
        <v>1.2</v>
      </c>
      <c r="J781" s="1" t="s">
        <v>2742</v>
      </c>
    </row>
    <row r="782" spans="1:10" x14ac:dyDescent="0.25">
      <c r="A782" t="s">
        <v>10</v>
      </c>
      <c r="B782" t="s">
        <v>11</v>
      </c>
      <c r="C782" s="1" t="s">
        <v>1651</v>
      </c>
      <c r="D782" t="s">
        <v>1652</v>
      </c>
      <c r="E782" t="s">
        <v>1653</v>
      </c>
      <c r="F782" s="2">
        <v>10.5</v>
      </c>
      <c r="G782" s="2">
        <v>1.75</v>
      </c>
      <c r="H782" s="2">
        <v>1.5</v>
      </c>
      <c r="I782" s="2">
        <v>1.2</v>
      </c>
      <c r="J782" s="1" t="s">
        <v>2743</v>
      </c>
    </row>
    <row r="783" spans="1:10" x14ac:dyDescent="0.25">
      <c r="A783" t="s">
        <v>10</v>
      </c>
      <c r="B783" t="s">
        <v>11</v>
      </c>
      <c r="C783" s="1" t="s">
        <v>1654</v>
      </c>
      <c r="D783" t="s">
        <v>1600</v>
      </c>
      <c r="E783" t="s">
        <v>1655</v>
      </c>
      <c r="F783" s="2">
        <v>17</v>
      </c>
      <c r="G783" s="2">
        <v>16</v>
      </c>
      <c r="H783" s="2">
        <v>13.5</v>
      </c>
      <c r="I783" s="2">
        <v>10</v>
      </c>
      <c r="J783" s="1" t="s">
        <v>2744</v>
      </c>
    </row>
    <row r="784" spans="1:10" x14ac:dyDescent="0.25">
      <c r="A784" t="s">
        <v>10</v>
      </c>
      <c r="B784" t="s">
        <v>11</v>
      </c>
      <c r="C784" s="1" t="s">
        <v>1656</v>
      </c>
      <c r="D784" t="s">
        <v>1600</v>
      </c>
      <c r="E784" t="s">
        <v>1657</v>
      </c>
      <c r="F784" s="2">
        <v>16.5</v>
      </c>
      <c r="G784" s="2">
        <v>16.25</v>
      </c>
      <c r="H784" s="2">
        <v>13.5</v>
      </c>
      <c r="I784" s="2">
        <v>11</v>
      </c>
      <c r="J784" s="1" t="s">
        <v>2745</v>
      </c>
    </row>
    <row r="785" spans="1:10" x14ac:dyDescent="0.25">
      <c r="A785" t="s">
        <v>10</v>
      </c>
      <c r="B785" t="s">
        <v>11</v>
      </c>
      <c r="C785" s="1" t="s">
        <v>1658</v>
      </c>
      <c r="D785" t="s">
        <v>1600</v>
      </c>
      <c r="E785" t="s">
        <v>1659</v>
      </c>
      <c r="F785" s="2">
        <v>16.5</v>
      </c>
      <c r="G785" s="2">
        <v>16.25</v>
      </c>
      <c r="H785" s="2">
        <v>13.5</v>
      </c>
      <c r="I785" s="2">
        <v>11</v>
      </c>
      <c r="J785" s="1" t="s">
        <v>2746</v>
      </c>
    </row>
    <row r="786" spans="1:10" x14ac:dyDescent="0.25">
      <c r="A786" t="s">
        <v>10</v>
      </c>
      <c r="B786" t="s">
        <v>11</v>
      </c>
      <c r="C786" s="1" t="s">
        <v>1660</v>
      </c>
      <c r="F786" s="2">
        <v>198.5</v>
      </c>
      <c r="G786" s="2">
        <v>4.9000000000000004</v>
      </c>
      <c r="H786" s="2">
        <v>4.9000000000000004</v>
      </c>
      <c r="I786" s="2">
        <v>55.5</v>
      </c>
      <c r="J786" s="1" t="s">
        <v>2747</v>
      </c>
    </row>
    <row r="787" spans="1:10" x14ac:dyDescent="0.25">
      <c r="A787" t="s">
        <v>10</v>
      </c>
      <c r="B787" t="s">
        <v>11</v>
      </c>
      <c r="C787" s="1" t="s">
        <v>1661</v>
      </c>
      <c r="F787" s="2">
        <v>210.5</v>
      </c>
      <c r="G787" s="2">
        <v>4.9000000000000004</v>
      </c>
      <c r="H787" s="2">
        <v>4.9000000000000004</v>
      </c>
      <c r="I787" s="2">
        <v>59.5</v>
      </c>
      <c r="J787" s="1" t="s">
        <v>2748</v>
      </c>
    </row>
    <row r="788" spans="1:10" x14ac:dyDescent="0.25">
      <c r="A788" t="s">
        <v>10</v>
      </c>
      <c r="B788" t="s">
        <v>11</v>
      </c>
      <c r="C788" s="1" t="s">
        <v>1662</v>
      </c>
      <c r="F788" s="2">
        <v>234.5</v>
      </c>
      <c r="G788" s="2">
        <v>4.9000000000000004</v>
      </c>
      <c r="H788" s="2">
        <v>4.9000000000000004</v>
      </c>
      <c r="I788" s="2">
        <v>65.5</v>
      </c>
      <c r="J788" s="1" t="s">
        <v>2749</v>
      </c>
    </row>
    <row r="789" spans="1:10" x14ac:dyDescent="0.25">
      <c r="A789" t="s">
        <v>10</v>
      </c>
      <c r="B789" t="s">
        <v>11</v>
      </c>
      <c r="C789" s="1" t="s">
        <v>1663</v>
      </c>
      <c r="F789" s="2">
        <v>198.5</v>
      </c>
      <c r="G789" s="2">
        <v>4.9000000000000004</v>
      </c>
      <c r="H789" s="2">
        <v>4.9000000000000004</v>
      </c>
      <c r="I789" s="2">
        <v>55.5</v>
      </c>
      <c r="J789" s="1" t="s">
        <v>2750</v>
      </c>
    </row>
    <row r="790" spans="1:10" x14ac:dyDescent="0.25">
      <c r="A790" t="s">
        <v>10</v>
      </c>
      <c r="B790" t="s">
        <v>11</v>
      </c>
      <c r="C790" s="1" t="s">
        <v>1664</v>
      </c>
      <c r="F790" s="2">
        <v>210.5</v>
      </c>
      <c r="G790" s="2">
        <v>4.9000000000000004</v>
      </c>
      <c r="H790" s="2">
        <v>4.9000000000000004</v>
      </c>
      <c r="I790" s="2">
        <v>59.5</v>
      </c>
      <c r="J790" s="1" t="s">
        <v>2751</v>
      </c>
    </row>
    <row r="791" spans="1:10" x14ac:dyDescent="0.25">
      <c r="A791" t="s">
        <v>10</v>
      </c>
      <c r="B791" t="s">
        <v>11</v>
      </c>
      <c r="C791" s="1" t="s">
        <v>1665</v>
      </c>
      <c r="F791" s="2">
        <v>222.5</v>
      </c>
      <c r="G791" s="2">
        <v>4.9000000000000004</v>
      </c>
      <c r="H791" s="2">
        <v>4.9000000000000004</v>
      </c>
      <c r="I791" s="2">
        <v>61.5</v>
      </c>
      <c r="J791" s="1" t="s">
        <v>2752</v>
      </c>
    </row>
    <row r="792" spans="1:10" x14ac:dyDescent="0.25">
      <c r="A792" t="s">
        <v>10</v>
      </c>
      <c r="B792" t="s">
        <v>11</v>
      </c>
      <c r="C792" s="1" t="s">
        <v>1666</v>
      </c>
      <c r="F792" s="2">
        <v>186.5</v>
      </c>
      <c r="G792" s="2">
        <v>4.9000000000000004</v>
      </c>
      <c r="H792" s="2">
        <v>4.9000000000000004</v>
      </c>
      <c r="I792" s="2">
        <v>53.5</v>
      </c>
      <c r="J792" s="1" t="s">
        <v>2753</v>
      </c>
    </row>
    <row r="793" spans="1:10" x14ac:dyDescent="0.25">
      <c r="A793" t="s">
        <v>10</v>
      </c>
      <c r="B793" t="s">
        <v>11</v>
      </c>
      <c r="C793" s="1" t="s">
        <v>1667</v>
      </c>
      <c r="F793" s="2">
        <v>222.5</v>
      </c>
      <c r="G793" s="2">
        <v>4.9000000000000004</v>
      </c>
      <c r="H793" s="2">
        <v>4.9000000000000004</v>
      </c>
      <c r="I793" s="2">
        <v>61.5</v>
      </c>
      <c r="J793" s="1" t="s">
        <v>2754</v>
      </c>
    </row>
    <row r="794" spans="1:10" x14ac:dyDescent="0.25">
      <c r="A794" t="s">
        <v>10</v>
      </c>
      <c r="B794" t="s">
        <v>11</v>
      </c>
      <c r="C794" s="1" t="s">
        <v>1668</v>
      </c>
      <c r="F794" s="2">
        <v>246.5</v>
      </c>
      <c r="G794" s="2">
        <v>4.9000000000000004</v>
      </c>
      <c r="H794" s="2">
        <v>4.9000000000000004</v>
      </c>
      <c r="I794" s="2">
        <v>66.5</v>
      </c>
      <c r="J794" s="1" t="s">
        <v>2755</v>
      </c>
    </row>
    <row r="795" spans="1:10" x14ac:dyDescent="0.25">
      <c r="A795" t="s">
        <v>10</v>
      </c>
      <c r="B795" t="s">
        <v>11</v>
      </c>
      <c r="C795" s="1" t="s">
        <v>1669</v>
      </c>
      <c r="F795" s="2">
        <v>258.5</v>
      </c>
      <c r="G795" s="2">
        <v>4.9000000000000004</v>
      </c>
      <c r="H795" s="2">
        <v>4.9000000000000004</v>
      </c>
      <c r="I795" s="2">
        <v>68.5</v>
      </c>
      <c r="J795" s="1" t="s">
        <v>2756</v>
      </c>
    </row>
    <row r="796" spans="1:10" x14ac:dyDescent="0.25">
      <c r="A796" t="s">
        <v>10</v>
      </c>
      <c r="B796" t="s">
        <v>11</v>
      </c>
      <c r="C796" s="1" t="s">
        <v>1670</v>
      </c>
      <c r="F796" s="2">
        <v>210.5</v>
      </c>
      <c r="G796" s="2">
        <v>4.9000000000000004</v>
      </c>
      <c r="H796" s="2">
        <v>4.9000000000000004</v>
      </c>
      <c r="I796" s="2">
        <v>59.5</v>
      </c>
      <c r="J796" s="1" t="s">
        <v>2757</v>
      </c>
    </row>
    <row r="797" spans="1:10" x14ac:dyDescent="0.25">
      <c r="A797" t="s">
        <v>10</v>
      </c>
      <c r="B797" t="s">
        <v>11</v>
      </c>
      <c r="C797" s="1" t="s">
        <v>1671</v>
      </c>
      <c r="F797" s="2">
        <v>222.5</v>
      </c>
      <c r="G797" s="2">
        <v>4.9000000000000004</v>
      </c>
      <c r="H797" s="2">
        <v>4.9000000000000004</v>
      </c>
      <c r="I797" s="2">
        <v>61.5</v>
      </c>
      <c r="J797" s="1" t="s">
        <v>2758</v>
      </c>
    </row>
    <row r="798" spans="1:10" x14ac:dyDescent="0.25">
      <c r="A798" t="s">
        <v>10</v>
      </c>
      <c r="B798" t="s">
        <v>11</v>
      </c>
      <c r="C798" s="1" t="s">
        <v>1672</v>
      </c>
      <c r="F798" s="2">
        <v>234.5</v>
      </c>
      <c r="G798" s="2">
        <v>4.9000000000000004</v>
      </c>
      <c r="H798" s="2">
        <v>4.9000000000000004</v>
      </c>
      <c r="I798" s="2">
        <v>65.5</v>
      </c>
      <c r="J798" s="1" t="s">
        <v>2759</v>
      </c>
    </row>
    <row r="799" spans="1:10" x14ac:dyDescent="0.25">
      <c r="A799" t="s">
        <v>10</v>
      </c>
      <c r="B799" t="s">
        <v>11</v>
      </c>
      <c r="C799" s="1" t="s">
        <v>1673</v>
      </c>
      <c r="F799" s="2">
        <v>246.5</v>
      </c>
      <c r="G799" s="2">
        <v>4.9000000000000004</v>
      </c>
      <c r="H799" s="2">
        <v>4.9000000000000004</v>
      </c>
      <c r="I799" s="2">
        <v>66.5</v>
      </c>
      <c r="J799" s="1" t="s">
        <v>2760</v>
      </c>
    </row>
    <row r="800" spans="1:10" x14ac:dyDescent="0.25">
      <c r="A800" t="s">
        <v>10</v>
      </c>
      <c r="B800" t="s">
        <v>11</v>
      </c>
      <c r="C800" s="1" t="s">
        <v>1674</v>
      </c>
      <c r="D800" t="s">
        <v>1675</v>
      </c>
      <c r="E800" t="s">
        <v>1676</v>
      </c>
      <c r="F800" s="2">
        <v>9</v>
      </c>
      <c r="G800" s="2">
        <v>6</v>
      </c>
      <c r="H800" s="2">
        <v>5</v>
      </c>
      <c r="I800" s="2">
        <v>2.1</v>
      </c>
      <c r="J800" s="1" t="s">
        <v>2761</v>
      </c>
    </row>
    <row r="801" spans="1:10" x14ac:dyDescent="0.25">
      <c r="A801" t="s">
        <v>10</v>
      </c>
      <c r="B801" t="s">
        <v>11</v>
      </c>
      <c r="C801" s="1" t="s">
        <v>1677</v>
      </c>
      <c r="D801" t="s">
        <v>1678</v>
      </c>
      <c r="E801" t="s">
        <v>1679</v>
      </c>
      <c r="F801" s="2">
        <v>8</v>
      </c>
      <c r="G801" s="2">
        <v>5.25</v>
      </c>
      <c r="H801" s="2">
        <v>2</v>
      </c>
      <c r="I801" s="2">
        <v>0.2</v>
      </c>
      <c r="J801" s="1" t="s">
        <v>2762</v>
      </c>
    </row>
    <row r="802" spans="1:10" x14ac:dyDescent="0.25">
      <c r="A802" t="s">
        <v>10</v>
      </c>
      <c r="B802" t="s">
        <v>11</v>
      </c>
      <c r="C802" s="1" t="s">
        <v>1680</v>
      </c>
      <c r="D802" t="s">
        <v>1681</v>
      </c>
      <c r="E802" t="s">
        <v>1554</v>
      </c>
      <c r="F802" s="2">
        <v>8.5</v>
      </c>
      <c r="G802" s="2">
        <v>7.25</v>
      </c>
      <c r="H802" s="2">
        <v>2</v>
      </c>
      <c r="I802" s="2">
        <v>1.6</v>
      </c>
      <c r="J802" s="1" t="s">
        <v>2763</v>
      </c>
    </row>
    <row r="803" spans="1:10" x14ac:dyDescent="0.25">
      <c r="A803" t="s">
        <v>10</v>
      </c>
      <c r="B803" t="s">
        <v>11</v>
      </c>
      <c r="C803" s="1" t="s">
        <v>1682</v>
      </c>
      <c r="D803" t="s">
        <v>1683</v>
      </c>
      <c r="E803" t="s">
        <v>1684</v>
      </c>
      <c r="F803" s="2">
        <v>8</v>
      </c>
      <c r="G803" s="2">
        <v>5.25</v>
      </c>
      <c r="H803" s="2">
        <v>1.75</v>
      </c>
      <c r="I803" s="2">
        <v>0.3</v>
      </c>
      <c r="J803" s="1" t="s">
        <v>2764</v>
      </c>
    </row>
    <row r="804" spans="1:10" x14ac:dyDescent="0.25">
      <c r="A804" t="s">
        <v>10</v>
      </c>
      <c r="B804" t="s">
        <v>11</v>
      </c>
      <c r="C804" s="1" t="s">
        <v>1685</v>
      </c>
      <c r="D804" t="s">
        <v>1686</v>
      </c>
      <c r="E804" t="s">
        <v>1687</v>
      </c>
      <c r="F804" s="2">
        <v>8.5</v>
      </c>
      <c r="G804" s="2">
        <v>6</v>
      </c>
      <c r="H804" s="2">
        <v>2.25</v>
      </c>
      <c r="I804" s="2">
        <v>0.3</v>
      </c>
      <c r="J804" s="1" t="s">
        <v>2765</v>
      </c>
    </row>
    <row r="805" spans="1:10" x14ac:dyDescent="0.25">
      <c r="A805" t="s">
        <v>10</v>
      </c>
      <c r="B805" t="s">
        <v>11</v>
      </c>
      <c r="C805" s="1" t="s">
        <v>1688</v>
      </c>
      <c r="D805" t="s">
        <v>1600</v>
      </c>
      <c r="E805" t="s">
        <v>1689</v>
      </c>
      <c r="F805" s="2">
        <v>17</v>
      </c>
      <c r="G805" s="2">
        <v>16</v>
      </c>
      <c r="H805" s="2">
        <v>13.5</v>
      </c>
      <c r="I805" s="2">
        <v>9</v>
      </c>
      <c r="J805" s="1" t="s">
        <v>2766</v>
      </c>
    </row>
    <row r="806" spans="1:10" x14ac:dyDescent="0.25">
      <c r="A806" t="s">
        <v>10</v>
      </c>
      <c r="B806" t="s">
        <v>11</v>
      </c>
      <c r="C806" s="1" t="s">
        <v>1690</v>
      </c>
      <c r="D806" t="s">
        <v>1600</v>
      </c>
      <c r="E806" t="s">
        <v>1691</v>
      </c>
      <c r="F806" s="2">
        <v>16.5</v>
      </c>
      <c r="G806" s="2">
        <v>16.25</v>
      </c>
      <c r="H806" s="2">
        <v>13.5</v>
      </c>
      <c r="I806" s="2">
        <v>11</v>
      </c>
      <c r="J806" s="1" t="s">
        <v>2767</v>
      </c>
    </row>
    <row r="807" spans="1:10" x14ac:dyDescent="0.25">
      <c r="A807" t="s">
        <v>10</v>
      </c>
      <c r="B807" t="s">
        <v>11</v>
      </c>
      <c r="C807" s="1" t="s">
        <v>1692</v>
      </c>
      <c r="D807" t="s">
        <v>1693</v>
      </c>
      <c r="E807" t="s">
        <v>1694</v>
      </c>
      <c r="F807" s="2">
        <v>3.75</v>
      </c>
      <c r="G807" s="2">
        <v>2.75</v>
      </c>
      <c r="H807" s="2">
        <v>1.5</v>
      </c>
      <c r="I807" s="2">
        <v>4</v>
      </c>
      <c r="J807" s="1" t="s">
        <v>2768</v>
      </c>
    </row>
    <row r="808" spans="1:10" x14ac:dyDescent="0.25">
      <c r="A808" t="s">
        <v>10</v>
      </c>
      <c r="B808" t="s">
        <v>11</v>
      </c>
      <c r="C808" s="1" t="s">
        <v>1695</v>
      </c>
      <c r="D808" t="s">
        <v>1696</v>
      </c>
      <c r="E808" t="s">
        <v>1697</v>
      </c>
      <c r="F808" s="2">
        <v>5.25</v>
      </c>
      <c r="G808" s="2">
        <v>4.25</v>
      </c>
      <c r="H808" s="2">
        <v>1</v>
      </c>
      <c r="I808" s="2">
        <v>0.02</v>
      </c>
      <c r="J808" s="1" t="s">
        <v>2769</v>
      </c>
    </row>
    <row r="809" spans="1:10" x14ac:dyDescent="0.25">
      <c r="A809" t="s">
        <v>10</v>
      </c>
      <c r="B809" t="s">
        <v>11</v>
      </c>
      <c r="C809" s="1" t="s">
        <v>1698</v>
      </c>
      <c r="D809" t="s">
        <v>1699</v>
      </c>
      <c r="E809" t="s">
        <v>1700</v>
      </c>
      <c r="F809" s="2">
        <v>8.5</v>
      </c>
      <c r="G809" s="2">
        <v>6</v>
      </c>
      <c r="H809" s="2">
        <v>0.5</v>
      </c>
      <c r="I809" s="2">
        <v>0.04</v>
      </c>
      <c r="J809" s="1" t="s">
        <v>2770</v>
      </c>
    </row>
    <row r="810" spans="1:10" x14ac:dyDescent="0.25">
      <c r="A810" t="s">
        <v>10</v>
      </c>
      <c r="B810" t="s">
        <v>11</v>
      </c>
      <c r="C810" s="1" t="s">
        <v>1701</v>
      </c>
      <c r="F810" s="2">
        <v>8.5</v>
      </c>
      <c r="G810" s="2">
        <v>6</v>
      </c>
      <c r="H810" s="2">
        <v>0.5</v>
      </c>
      <c r="I810" s="2">
        <v>0.04</v>
      </c>
      <c r="J810" s="1" t="s">
        <v>2771</v>
      </c>
    </row>
    <row r="811" spans="1:10" x14ac:dyDescent="0.25">
      <c r="A811" t="s">
        <v>10</v>
      </c>
      <c r="B811" t="s">
        <v>11</v>
      </c>
      <c r="C811" s="1" t="s">
        <v>1702</v>
      </c>
      <c r="D811" t="s">
        <v>1585</v>
      </c>
      <c r="E811" t="s">
        <v>1703</v>
      </c>
      <c r="F811" s="2">
        <v>17</v>
      </c>
      <c r="G811" s="2">
        <v>2</v>
      </c>
      <c r="H811" s="2">
        <v>2</v>
      </c>
      <c r="I811" s="2">
        <v>0.1</v>
      </c>
      <c r="J811" s="1" t="s">
        <v>2772</v>
      </c>
    </row>
    <row r="812" spans="1:10" x14ac:dyDescent="0.25">
      <c r="A812" t="s">
        <v>10</v>
      </c>
      <c r="B812" t="s">
        <v>11</v>
      </c>
      <c r="C812" s="1" t="s">
        <v>1704</v>
      </c>
      <c r="D812" t="s">
        <v>1585</v>
      </c>
      <c r="E812" t="s">
        <v>1705</v>
      </c>
      <c r="F812" s="2">
        <v>8.5</v>
      </c>
      <c r="G812" s="2">
        <v>6</v>
      </c>
      <c r="H812" s="2">
        <v>2.25</v>
      </c>
      <c r="I812" s="2">
        <v>0.3</v>
      </c>
      <c r="J812" s="1" t="s">
        <v>2773</v>
      </c>
    </row>
    <row r="813" spans="1:10" x14ac:dyDescent="0.25">
      <c r="A813" t="s">
        <v>10</v>
      </c>
      <c r="B813" t="s">
        <v>11</v>
      </c>
      <c r="C813" s="1" t="s">
        <v>1706</v>
      </c>
      <c r="D813" t="s">
        <v>1559</v>
      </c>
      <c r="E813" t="s">
        <v>1707</v>
      </c>
      <c r="F813" s="2">
        <v>8</v>
      </c>
      <c r="G813" s="2">
        <v>5.25</v>
      </c>
      <c r="H813" s="2">
        <v>2</v>
      </c>
      <c r="I813" s="2">
        <v>0.04</v>
      </c>
      <c r="J813" s="1" t="s">
        <v>2774</v>
      </c>
    </row>
    <row r="814" spans="1:10" x14ac:dyDescent="0.25">
      <c r="A814" t="s">
        <v>10</v>
      </c>
      <c r="B814" t="s">
        <v>11</v>
      </c>
      <c r="C814" s="1" t="s">
        <v>1708</v>
      </c>
      <c r="D814" t="s">
        <v>1709</v>
      </c>
      <c r="E814" t="s">
        <v>1710</v>
      </c>
      <c r="F814" s="2">
        <v>5</v>
      </c>
      <c r="G814" s="2">
        <v>4</v>
      </c>
      <c r="H814" s="2">
        <v>1.5</v>
      </c>
      <c r="I814" s="2">
        <v>0.13</v>
      </c>
      <c r="J814" s="1" t="s">
        <v>2775</v>
      </c>
    </row>
    <row r="815" spans="1:10" x14ac:dyDescent="0.25">
      <c r="A815" t="s">
        <v>10</v>
      </c>
      <c r="B815" t="s">
        <v>11</v>
      </c>
      <c r="C815" s="1" t="s">
        <v>1711</v>
      </c>
      <c r="F815" s="2">
        <v>8.5</v>
      </c>
      <c r="G815" s="2">
        <v>6</v>
      </c>
      <c r="H815" s="2">
        <v>0.5</v>
      </c>
      <c r="I815" s="2">
        <v>0.04</v>
      </c>
      <c r="J815" s="1" t="s">
        <v>2776</v>
      </c>
    </row>
    <row r="816" spans="1:10" x14ac:dyDescent="0.25">
      <c r="A816" t="s">
        <v>10</v>
      </c>
      <c r="B816" t="s">
        <v>11</v>
      </c>
      <c r="C816" s="1" t="s">
        <v>1712</v>
      </c>
      <c r="D816" t="s">
        <v>1649</v>
      </c>
      <c r="E816" t="s">
        <v>1713</v>
      </c>
      <c r="F816" s="2">
        <v>18</v>
      </c>
      <c r="G816" s="2">
        <v>13</v>
      </c>
      <c r="H816" s="2">
        <v>12</v>
      </c>
      <c r="I816" s="2">
        <v>1.2</v>
      </c>
      <c r="J816" s="1" t="s">
        <v>2777</v>
      </c>
    </row>
    <row r="817" spans="1:10" x14ac:dyDescent="0.25">
      <c r="A817" t="s">
        <v>10</v>
      </c>
      <c r="B817" t="s">
        <v>11</v>
      </c>
      <c r="C817" s="1" t="s">
        <v>1714</v>
      </c>
      <c r="D817" t="s">
        <v>1709</v>
      </c>
      <c r="E817" t="s">
        <v>1715</v>
      </c>
      <c r="F817" s="2">
        <v>1.5</v>
      </c>
      <c r="G817" s="2">
        <v>1</v>
      </c>
      <c r="H817" s="2">
        <v>1</v>
      </c>
      <c r="I817" s="2">
        <v>0.06</v>
      </c>
      <c r="J817" s="1" t="s">
        <v>2778</v>
      </c>
    </row>
    <row r="818" spans="1:10" x14ac:dyDescent="0.25">
      <c r="A818" t="s">
        <v>10</v>
      </c>
      <c r="B818" t="s">
        <v>11</v>
      </c>
      <c r="C818" s="1" t="s">
        <v>1716</v>
      </c>
      <c r="D818" t="s">
        <v>1686</v>
      </c>
      <c r="E818" t="s">
        <v>1717</v>
      </c>
      <c r="F818" s="2">
        <v>8.5</v>
      </c>
      <c r="G818" s="2">
        <v>6</v>
      </c>
      <c r="H818" s="2">
        <v>2.25</v>
      </c>
      <c r="I818" s="2">
        <v>0.3</v>
      </c>
      <c r="J818" s="1" t="s">
        <v>2779</v>
      </c>
    </row>
    <row r="819" spans="1:10" x14ac:dyDescent="0.25">
      <c r="A819" t="s">
        <v>10</v>
      </c>
      <c r="B819" t="s">
        <v>11</v>
      </c>
      <c r="C819" s="1" t="s">
        <v>1718</v>
      </c>
      <c r="D819" t="s">
        <v>1719</v>
      </c>
      <c r="E819" t="s">
        <v>1720</v>
      </c>
      <c r="F819" s="2">
        <v>8</v>
      </c>
      <c r="G819" s="2">
        <v>5.25</v>
      </c>
      <c r="H819" s="2">
        <v>0.5</v>
      </c>
      <c r="I819" s="2">
        <v>0.08</v>
      </c>
      <c r="J819" s="1" t="s">
        <v>2780</v>
      </c>
    </row>
    <row r="820" spans="1:10" x14ac:dyDescent="0.25">
      <c r="A820" t="s">
        <v>10</v>
      </c>
      <c r="B820" t="s">
        <v>11</v>
      </c>
      <c r="C820" s="1" t="s">
        <v>1721</v>
      </c>
      <c r="D820" t="s">
        <v>1607</v>
      </c>
      <c r="E820" t="s">
        <v>1722</v>
      </c>
      <c r="F820" s="2">
        <v>1.75</v>
      </c>
      <c r="G820" s="2">
        <v>1.75</v>
      </c>
      <c r="H820" s="2">
        <v>0.25</v>
      </c>
      <c r="I820" s="2">
        <v>0.2</v>
      </c>
      <c r="J820" s="1" t="s">
        <v>2781</v>
      </c>
    </row>
    <row r="821" spans="1:10" x14ac:dyDescent="0.25">
      <c r="A821" t="s">
        <v>10</v>
      </c>
      <c r="B821" t="s">
        <v>11</v>
      </c>
      <c r="C821" s="1" t="s">
        <v>1723</v>
      </c>
      <c r="D821" t="s">
        <v>1724</v>
      </c>
      <c r="E821" t="s">
        <v>1725</v>
      </c>
      <c r="F821" s="2">
        <v>9.75</v>
      </c>
      <c r="G821" s="2">
        <v>5.25</v>
      </c>
      <c r="H821" s="2">
        <v>4.25</v>
      </c>
      <c r="I821" s="2">
        <v>2.8</v>
      </c>
      <c r="J821" s="1" t="s">
        <v>2782</v>
      </c>
    </row>
    <row r="822" spans="1:10" x14ac:dyDescent="0.25">
      <c r="A822" t="s">
        <v>10</v>
      </c>
      <c r="B822" t="s">
        <v>11</v>
      </c>
      <c r="C822" s="1" t="s">
        <v>1726</v>
      </c>
      <c r="D822" t="s">
        <v>1646</v>
      </c>
      <c r="E822" t="s">
        <v>1727</v>
      </c>
      <c r="F822" s="2">
        <v>2</v>
      </c>
      <c r="G822" s="2">
        <v>0.75</v>
      </c>
      <c r="H822" s="2">
        <v>0.5</v>
      </c>
      <c r="I822" s="2">
        <v>0.2</v>
      </c>
      <c r="J822" s="1" t="s">
        <v>2783</v>
      </c>
    </row>
    <row r="823" spans="1:10" x14ac:dyDescent="0.25">
      <c r="A823" t="s">
        <v>10</v>
      </c>
      <c r="B823" t="s">
        <v>11</v>
      </c>
      <c r="C823" s="1" t="s">
        <v>1728</v>
      </c>
      <c r="D823" t="s">
        <v>1646</v>
      </c>
      <c r="E823" t="s">
        <v>1729</v>
      </c>
      <c r="F823" s="2">
        <v>8.5</v>
      </c>
      <c r="G823" s="2">
        <v>6</v>
      </c>
      <c r="H823" s="2">
        <v>2.25</v>
      </c>
      <c r="I823" s="2">
        <v>0.3</v>
      </c>
      <c r="J823" s="1" t="s">
        <v>2784</v>
      </c>
    </row>
    <row r="824" spans="1:10" x14ac:dyDescent="0.25">
      <c r="A824" t="s">
        <v>10</v>
      </c>
      <c r="B824" t="s">
        <v>11</v>
      </c>
      <c r="C824" s="1" t="s">
        <v>1730</v>
      </c>
      <c r="D824" t="s">
        <v>1559</v>
      </c>
      <c r="E824" t="s">
        <v>1731</v>
      </c>
      <c r="F824" s="2">
        <v>1.5</v>
      </c>
      <c r="G824" s="2">
        <v>1.5</v>
      </c>
      <c r="H824" s="2">
        <v>1</v>
      </c>
      <c r="I824" s="2">
        <v>0.04</v>
      </c>
      <c r="J824" s="1" t="s">
        <v>2785</v>
      </c>
    </row>
    <row r="825" spans="1:10" x14ac:dyDescent="0.25">
      <c r="A825" t="s">
        <v>10</v>
      </c>
      <c r="B825" t="s">
        <v>11</v>
      </c>
      <c r="C825" s="1" t="s">
        <v>1732</v>
      </c>
      <c r="D825" t="s">
        <v>1733</v>
      </c>
      <c r="E825" t="s">
        <v>1734</v>
      </c>
      <c r="F825" s="2">
        <v>6.8</v>
      </c>
      <c r="G825" s="2">
        <v>4.8</v>
      </c>
      <c r="H825" s="2">
        <v>1.9</v>
      </c>
      <c r="I825" s="2">
        <v>1</v>
      </c>
      <c r="J825" s="1" t="s">
        <v>2786</v>
      </c>
    </row>
    <row r="826" spans="1:10" x14ac:dyDescent="0.25">
      <c r="A826" t="s">
        <v>10</v>
      </c>
      <c r="B826" t="s">
        <v>11</v>
      </c>
      <c r="C826" s="1" t="s">
        <v>1735</v>
      </c>
      <c r="D826" t="s">
        <v>1736</v>
      </c>
      <c r="F826" s="2">
        <v>7.5</v>
      </c>
      <c r="G826" s="2">
        <v>3.5</v>
      </c>
      <c r="H826" s="2">
        <v>1.5</v>
      </c>
      <c r="I826" s="2">
        <v>0.3</v>
      </c>
      <c r="J826" s="1" t="s">
        <v>2787</v>
      </c>
    </row>
    <row r="827" spans="1:10" x14ac:dyDescent="0.25">
      <c r="A827" t="s">
        <v>10</v>
      </c>
      <c r="B827" t="s">
        <v>11</v>
      </c>
      <c r="C827" s="1" t="s">
        <v>1737</v>
      </c>
      <c r="D827" t="s">
        <v>1738</v>
      </c>
      <c r="E827" t="s">
        <v>1739</v>
      </c>
      <c r="F827" s="2">
        <v>6.8</v>
      </c>
      <c r="G827" s="2">
        <v>4.8</v>
      </c>
      <c r="H827" s="2">
        <v>1.9</v>
      </c>
      <c r="I827" s="2">
        <v>0.4</v>
      </c>
      <c r="J827" s="1" t="s">
        <v>2788</v>
      </c>
    </row>
    <row r="828" spans="1:10" x14ac:dyDescent="0.25">
      <c r="A828" t="s">
        <v>10</v>
      </c>
      <c r="B828" t="s">
        <v>11</v>
      </c>
      <c r="C828" s="1" t="s">
        <v>1740</v>
      </c>
      <c r="D828" t="s">
        <v>1736</v>
      </c>
      <c r="F828" s="2">
        <v>7.5</v>
      </c>
      <c r="G828" s="2">
        <v>3.5</v>
      </c>
      <c r="H828" s="2">
        <v>1.5</v>
      </c>
      <c r="I828" s="2">
        <v>0.25</v>
      </c>
      <c r="J828" s="1" t="s">
        <v>2789</v>
      </c>
    </row>
    <row r="829" spans="1:10" x14ac:dyDescent="0.25">
      <c r="A829" t="s">
        <v>10</v>
      </c>
      <c r="B829" t="s">
        <v>11</v>
      </c>
      <c r="C829" s="1" t="s">
        <v>1741</v>
      </c>
      <c r="D829" t="s">
        <v>1742</v>
      </c>
      <c r="E829" t="s">
        <v>1743</v>
      </c>
      <c r="F829" s="2">
        <v>7.5</v>
      </c>
      <c r="G829" s="2">
        <v>3.5</v>
      </c>
      <c r="H829" s="2">
        <v>1.5</v>
      </c>
      <c r="I829" s="2">
        <v>0.3</v>
      </c>
      <c r="J829" s="1" t="s">
        <v>2790</v>
      </c>
    </row>
    <row r="830" spans="1:10" x14ac:dyDescent="0.25">
      <c r="A830" t="s">
        <v>10</v>
      </c>
      <c r="B830" t="s">
        <v>11</v>
      </c>
      <c r="C830" s="1" t="s">
        <v>1744</v>
      </c>
      <c r="D830" t="s">
        <v>1745</v>
      </c>
      <c r="E830" t="s">
        <v>1746</v>
      </c>
      <c r="F830" s="2">
        <v>6.8</v>
      </c>
      <c r="G830" s="2">
        <v>4.8</v>
      </c>
      <c r="H830" s="2">
        <v>1.9</v>
      </c>
      <c r="I830" s="2">
        <v>0.11</v>
      </c>
      <c r="J830" s="1" t="s">
        <v>2791</v>
      </c>
    </row>
    <row r="831" spans="1:10" x14ac:dyDescent="0.25">
      <c r="A831" t="s">
        <v>10</v>
      </c>
      <c r="B831" t="s">
        <v>11</v>
      </c>
      <c r="C831" s="1" t="s">
        <v>1747</v>
      </c>
      <c r="D831" t="s">
        <v>1748</v>
      </c>
      <c r="E831" t="s">
        <v>1749</v>
      </c>
      <c r="F831" s="2">
        <v>10.8</v>
      </c>
      <c r="G831" s="2">
        <v>6.8</v>
      </c>
      <c r="H831" s="2">
        <v>2.4</v>
      </c>
      <c r="I831" s="2">
        <v>2.21</v>
      </c>
      <c r="J831" s="1" t="s">
        <v>2792</v>
      </c>
    </row>
    <row r="832" spans="1:10" x14ac:dyDescent="0.25">
      <c r="A832" t="s">
        <v>10</v>
      </c>
      <c r="B832" t="s">
        <v>11</v>
      </c>
      <c r="C832" s="1" t="s">
        <v>1750</v>
      </c>
      <c r="D832" t="s">
        <v>1751</v>
      </c>
      <c r="E832" t="s">
        <v>1752</v>
      </c>
      <c r="F832" s="2">
        <v>8.5</v>
      </c>
      <c r="G832" s="2">
        <v>6.25</v>
      </c>
      <c r="H832" s="2">
        <v>1</v>
      </c>
      <c r="I832" s="2">
        <v>0.14000000000000001</v>
      </c>
      <c r="J832" s="1" t="s">
        <v>2793</v>
      </c>
    </row>
    <row r="833" spans="1:10" x14ac:dyDescent="0.25">
      <c r="A833" t="s">
        <v>10</v>
      </c>
      <c r="B833" t="s">
        <v>11</v>
      </c>
      <c r="C833" s="1" t="s">
        <v>1753</v>
      </c>
      <c r="D833" t="s">
        <v>1754</v>
      </c>
      <c r="E833" t="s">
        <v>1755</v>
      </c>
      <c r="F833" s="2">
        <v>8.5</v>
      </c>
      <c r="G833" s="2">
        <v>6</v>
      </c>
      <c r="H833" s="2">
        <v>2.25</v>
      </c>
      <c r="I833" s="2">
        <v>0.3</v>
      </c>
      <c r="J833" s="1" t="s">
        <v>2794</v>
      </c>
    </row>
    <row r="834" spans="1:10" x14ac:dyDescent="0.25">
      <c r="A834" t="s">
        <v>10</v>
      </c>
      <c r="B834" t="s">
        <v>11</v>
      </c>
      <c r="C834" s="1" t="s">
        <v>1756</v>
      </c>
      <c r="D834" t="s">
        <v>1757</v>
      </c>
      <c r="E834" t="s">
        <v>1758</v>
      </c>
      <c r="F834" s="2">
        <v>6</v>
      </c>
      <c r="G834" s="2">
        <v>6</v>
      </c>
      <c r="H834" s="2">
        <v>0.5</v>
      </c>
      <c r="I834" s="2">
        <v>0.2</v>
      </c>
      <c r="J834" s="1" t="s">
        <v>2795</v>
      </c>
    </row>
    <row r="835" spans="1:10" x14ac:dyDescent="0.25">
      <c r="A835" t="s">
        <v>10</v>
      </c>
      <c r="B835" t="s">
        <v>11</v>
      </c>
      <c r="C835" s="1" t="s">
        <v>1759</v>
      </c>
      <c r="D835" t="s">
        <v>1757</v>
      </c>
      <c r="E835" t="s">
        <v>1760</v>
      </c>
      <c r="F835" s="2">
        <v>6</v>
      </c>
      <c r="G835" s="2">
        <v>6</v>
      </c>
      <c r="H835" s="2">
        <v>0.5</v>
      </c>
      <c r="I835" s="2">
        <v>0.2</v>
      </c>
      <c r="J835" s="1" t="s">
        <v>2796</v>
      </c>
    </row>
    <row r="836" spans="1:10" x14ac:dyDescent="0.25">
      <c r="A836" t="s">
        <v>10</v>
      </c>
      <c r="B836" t="s">
        <v>11</v>
      </c>
      <c r="C836" s="1" t="s">
        <v>1761</v>
      </c>
      <c r="D836" t="s">
        <v>1762</v>
      </c>
      <c r="E836" t="s">
        <v>1763</v>
      </c>
      <c r="F836" s="2">
        <v>21</v>
      </c>
      <c r="G836" s="2">
        <v>15</v>
      </c>
      <c r="H836" s="2">
        <v>10</v>
      </c>
      <c r="I836" s="2">
        <v>0.9</v>
      </c>
      <c r="J836" s="1" t="s">
        <v>2797</v>
      </c>
    </row>
    <row r="837" spans="1:10" x14ac:dyDescent="0.25">
      <c r="A837" t="s">
        <v>10</v>
      </c>
      <c r="B837" t="s">
        <v>11</v>
      </c>
      <c r="C837" s="1" t="s">
        <v>1764</v>
      </c>
      <c r="D837" t="s">
        <v>1765</v>
      </c>
      <c r="E837" t="s">
        <v>1766</v>
      </c>
      <c r="F837" s="2">
        <v>5.5</v>
      </c>
      <c r="G837" s="2">
        <v>4.12</v>
      </c>
      <c r="H837" s="2">
        <v>1</v>
      </c>
      <c r="I837" s="2">
        <v>0.04</v>
      </c>
      <c r="J837" s="1" t="s">
        <v>2798</v>
      </c>
    </row>
    <row r="838" spans="1:10" x14ac:dyDescent="0.25">
      <c r="A838" t="s">
        <v>10</v>
      </c>
      <c r="B838" t="s">
        <v>11</v>
      </c>
      <c r="C838" s="1" t="s">
        <v>1767</v>
      </c>
      <c r="D838" t="s">
        <v>1768</v>
      </c>
      <c r="E838" t="s">
        <v>1769</v>
      </c>
      <c r="F838" s="2">
        <v>5</v>
      </c>
      <c r="G838" s="2">
        <v>3.25</v>
      </c>
      <c r="H838" s="2">
        <v>0.5</v>
      </c>
      <c r="I838" s="2">
        <v>0.02</v>
      </c>
      <c r="J838" s="1" t="s">
        <v>2799</v>
      </c>
    </row>
    <row r="839" spans="1:10" x14ac:dyDescent="0.25">
      <c r="A839" t="s">
        <v>10</v>
      </c>
      <c r="B839" t="s">
        <v>11</v>
      </c>
      <c r="C839" s="1" t="s">
        <v>1770</v>
      </c>
      <c r="D839" t="s">
        <v>1683</v>
      </c>
      <c r="E839" t="s">
        <v>1771</v>
      </c>
      <c r="F839" s="2">
        <v>8</v>
      </c>
      <c r="G839" s="2">
        <v>5.25</v>
      </c>
      <c r="H839" s="2">
        <v>1.75</v>
      </c>
      <c r="I839" s="2">
        <v>0.2</v>
      </c>
      <c r="J839" s="1" t="s">
        <v>2800</v>
      </c>
    </row>
    <row r="840" spans="1:10" x14ac:dyDescent="0.25">
      <c r="A840" t="s">
        <v>10</v>
      </c>
      <c r="B840" t="s">
        <v>11</v>
      </c>
      <c r="C840" s="1" t="s">
        <v>1772</v>
      </c>
      <c r="D840" t="s">
        <v>1773</v>
      </c>
      <c r="E840" t="s">
        <v>1774</v>
      </c>
      <c r="F840" s="2">
        <v>3.75</v>
      </c>
      <c r="G840" s="2">
        <v>2.75</v>
      </c>
      <c r="H840" s="2">
        <v>1.5</v>
      </c>
      <c r="I840" s="2">
        <v>4</v>
      </c>
      <c r="J840" s="1" t="s">
        <v>2801</v>
      </c>
    </row>
    <row r="841" spans="1:10" x14ac:dyDescent="0.25">
      <c r="A841" t="s">
        <v>10</v>
      </c>
      <c r="B841" t="s">
        <v>11</v>
      </c>
      <c r="C841" s="1" t="s">
        <v>1775</v>
      </c>
      <c r="D841" t="s">
        <v>1591</v>
      </c>
      <c r="E841" t="s">
        <v>1776</v>
      </c>
      <c r="F841" s="2">
        <v>19</v>
      </c>
      <c r="G841" s="2">
        <v>16.25</v>
      </c>
      <c r="H841" s="2">
        <v>16</v>
      </c>
      <c r="I841" s="2">
        <v>16</v>
      </c>
      <c r="J841" s="1" t="s">
        <v>2802</v>
      </c>
    </row>
    <row r="842" spans="1:10" x14ac:dyDescent="0.25">
      <c r="A842" t="s">
        <v>10</v>
      </c>
      <c r="B842" t="s">
        <v>11</v>
      </c>
      <c r="C842" s="1" t="s">
        <v>1777</v>
      </c>
      <c r="D842" t="s">
        <v>1778</v>
      </c>
      <c r="E842" t="s">
        <v>1779</v>
      </c>
      <c r="F842" s="2">
        <v>19</v>
      </c>
      <c r="G842" s="2">
        <v>16.5</v>
      </c>
      <c r="H842" s="2">
        <v>16</v>
      </c>
      <c r="I842" s="2">
        <v>13</v>
      </c>
      <c r="J842" s="1" t="s">
        <v>2803</v>
      </c>
    </row>
    <row r="843" spans="1:10" x14ac:dyDescent="0.25">
      <c r="A843" t="s">
        <v>10</v>
      </c>
      <c r="B843" t="s">
        <v>11</v>
      </c>
      <c r="C843" s="1" t="s">
        <v>1780</v>
      </c>
      <c r="D843" t="s">
        <v>1591</v>
      </c>
      <c r="E843" t="s">
        <v>1781</v>
      </c>
      <c r="F843" s="2">
        <v>19.5</v>
      </c>
      <c r="G843" s="2">
        <v>16.25</v>
      </c>
      <c r="H843" s="2">
        <v>16.25</v>
      </c>
      <c r="I843" s="2">
        <v>16</v>
      </c>
      <c r="J843" s="1" t="s">
        <v>2804</v>
      </c>
    </row>
    <row r="844" spans="1:10" x14ac:dyDescent="0.25">
      <c r="A844" t="s">
        <v>10</v>
      </c>
      <c r="B844" t="s">
        <v>11</v>
      </c>
      <c r="C844" s="1" t="s">
        <v>1782</v>
      </c>
      <c r="D844" t="s">
        <v>1783</v>
      </c>
      <c r="E844" t="s">
        <v>1627</v>
      </c>
      <c r="F844" s="2">
        <v>19</v>
      </c>
      <c r="G844" s="2">
        <v>19</v>
      </c>
      <c r="H844" s="2">
        <v>5</v>
      </c>
      <c r="I844" s="2">
        <v>3.3</v>
      </c>
      <c r="J844" s="1" t="s">
        <v>2805</v>
      </c>
    </row>
    <row r="845" spans="1:10" x14ac:dyDescent="0.25">
      <c r="A845" t="s">
        <v>10</v>
      </c>
      <c r="B845" t="s">
        <v>11</v>
      </c>
      <c r="C845" s="1" t="s">
        <v>1784</v>
      </c>
      <c r="D845" t="s">
        <v>1785</v>
      </c>
      <c r="E845" t="s">
        <v>1624</v>
      </c>
      <c r="F845" s="2">
        <v>18.5</v>
      </c>
      <c r="G845" s="2">
        <v>18.5</v>
      </c>
      <c r="H845" s="2">
        <v>1</v>
      </c>
      <c r="I845" s="2">
        <v>3.3</v>
      </c>
      <c r="J845" s="1" t="s">
        <v>2806</v>
      </c>
    </row>
    <row r="846" spans="1:10" x14ac:dyDescent="0.25">
      <c r="A846" t="s">
        <v>10</v>
      </c>
      <c r="B846" t="s">
        <v>11</v>
      </c>
      <c r="C846" s="1" t="s">
        <v>1786</v>
      </c>
      <c r="D846" t="s">
        <v>1787</v>
      </c>
      <c r="E846" t="s">
        <v>1788</v>
      </c>
      <c r="F846" s="2">
        <v>7.5</v>
      </c>
      <c r="G846" s="2">
        <v>3.5</v>
      </c>
      <c r="H846" s="2">
        <v>1.5</v>
      </c>
      <c r="I846" s="2">
        <v>0.2</v>
      </c>
      <c r="J846" s="1" t="s">
        <v>2807</v>
      </c>
    </row>
    <row r="847" spans="1:10" x14ac:dyDescent="0.25">
      <c r="A847" t="s">
        <v>10</v>
      </c>
      <c r="B847" t="s">
        <v>11</v>
      </c>
      <c r="C847" s="1" t="s">
        <v>1789</v>
      </c>
      <c r="D847" t="s">
        <v>1790</v>
      </c>
      <c r="E847" t="s">
        <v>1791</v>
      </c>
      <c r="F847" s="2">
        <v>24</v>
      </c>
      <c r="G847" s="2">
        <v>19</v>
      </c>
      <c r="H847" s="2">
        <v>18</v>
      </c>
      <c r="I847" s="2">
        <v>29</v>
      </c>
      <c r="J847" s="1" t="s">
        <v>2808</v>
      </c>
    </row>
    <row r="848" spans="1:10" x14ac:dyDescent="0.25">
      <c r="A848" t="s">
        <v>10</v>
      </c>
      <c r="B848" t="s">
        <v>11</v>
      </c>
      <c r="C848" s="1" t="s">
        <v>1792</v>
      </c>
      <c r="D848" t="s">
        <v>1793</v>
      </c>
      <c r="E848" t="s">
        <v>1794</v>
      </c>
      <c r="F848" s="2">
        <v>24</v>
      </c>
      <c r="G848" s="2">
        <v>19</v>
      </c>
      <c r="H848" s="2">
        <v>18</v>
      </c>
      <c r="I848" s="2">
        <v>29</v>
      </c>
      <c r="J848" s="1" t="s">
        <v>2809</v>
      </c>
    </row>
    <row r="849" spans="1:10" x14ac:dyDescent="0.25">
      <c r="A849" t="s">
        <v>10</v>
      </c>
      <c r="B849" t="s">
        <v>11</v>
      </c>
      <c r="C849" s="1" t="s">
        <v>1795</v>
      </c>
      <c r="D849" t="s">
        <v>1796</v>
      </c>
      <c r="E849" t="s">
        <v>1797</v>
      </c>
      <c r="F849" s="2">
        <v>21</v>
      </c>
      <c r="G849" s="2">
        <v>16.25</v>
      </c>
      <c r="H849" s="2">
        <v>16</v>
      </c>
      <c r="I849" s="2">
        <v>29</v>
      </c>
      <c r="J849" s="1" t="s">
        <v>2810</v>
      </c>
    </row>
    <row r="850" spans="1:10" x14ac:dyDescent="0.25">
      <c r="A850" t="s">
        <v>10</v>
      </c>
      <c r="B850" t="s">
        <v>11</v>
      </c>
      <c r="C850" s="1" t="s">
        <v>1798</v>
      </c>
      <c r="D850" t="s">
        <v>1799</v>
      </c>
      <c r="E850" t="s">
        <v>1800</v>
      </c>
      <c r="F850" s="2">
        <v>21</v>
      </c>
      <c r="G850" s="2">
        <v>16.25</v>
      </c>
      <c r="H850" s="2">
        <v>16</v>
      </c>
      <c r="I850" s="2">
        <v>29</v>
      </c>
      <c r="J850" s="1" t="s">
        <v>2811</v>
      </c>
    </row>
    <row r="851" spans="1:10" x14ac:dyDescent="0.25">
      <c r="A851" t="s">
        <v>10</v>
      </c>
      <c r="B851" t="s">
        <v>11</v>
      </c>
      <c r="C851" s="1" t="s">
        <v>1801</v>
      </c>
      <c r="D851" t="s">
        <v>1802</v>
      </c>
      <c r="E851" t="s">
        <v>1803</v>
      </c>
      <c r="F851" s="2">
        <v>21</v>
      </c>
      <c r="G851" s="2">
        <v>16.25</v>
      </c>
      <c r="H851" s="2">
        <v>16</v>
      </c>
      <c r="I851" s="2">
        <v>29</v>
      </c>
      <c r="J851" s="1" t="s">
        <v>2812</v>
      </c>
    </row>
    <row r="852" spans="1:10" x14ac:dyDescent="0.25">
      <c r="A852" t="s">
        <v>10</v>
      </c>
      <c r="B852" t="s">
        <v>11</v>
      </c>
      <c r="C852" s="1" t="s">
        <v>1804</v>
      </c>
      <c r="D852" t="s">
        <v>1805</v>
      </c>
      <c r="E852" t="s">
        <v>1806</v>
      </c>
      <c r="F852" s="2">
        <v>21</v>
      </c>
      <c r="G852" s="2">
        <v>16.25</v>
      </c>
      <c r="H852" s="2">
        <v>16</v>
      </c>
      <c r="I852" s="2">
        <v>29</v>
      </c>
      <c r="J852" s="1" t="s">
        <v>2813</v>
      </c>
    </row>
    <row r="853" spans="1:10" x14ac:dyDescent="0.25">
      <c r="A853" t="s">
        <v>10</v>
      </c>
      <c r="B853" t="s">
        <v>11</v>
      </c>
      <c r="C853" s="1" t="s">
        <v>1807</v>
      </c>
      <c r="D853" t="s">
        <v>1808</v>
      </c>
      <c r="E853" t="s">
        <v>1809</v>
      </c>
      <c r="F853" s="2">
        <v>21</v>
      </c>
      <c r="G853" s="2">
        <v>16.25</v>
      </c>
      <c r="H853" s="2">
        <v>16</v>
      </c>
      <c r="I853" s="2">
        <v>29</v>
      </c>
      <c r="J853" s="1" t="s">
        <v>2814</v>
      </c>
    </row>
    <row r="854" spans="1:10" x14ac:dyDescent="0.25">
      <c r="A854" t="s">
        <v>10</v>
      </c>
      <c r="B854" t="s">
        <v>11</v>
      </c>
      <c r="C854" s="1" t="s">
        <v>1810</v>
      </c>
      <c r="D854" t="s">
        <v>1811</v>
      </c>
      <c r="E854" t="s">
        <v>1812</v>
      </c>
      <c r="F854" s="2">
        <v>8.5</v>
      </c>
      <c r="G854" s="2">
        <v>3.5</v>
      </c>
      <c r="H854" s="2">
        <v>3.5</v>
      </c>
      <c r="I854" s="2">
        <v>0.2</v>
      </c>
      <c r="J854" s="1" t="s">
        <v>2815</v>
      </c>
    </row>
    <row r="855" spans="1:10" x14ac:dyDescent="0.25">
      <c r="A855" t="s">
        <v>10</v>
      </c>
      <c r="B855" t="s">
        <v>11</v>
      </c>
      <c r="C855" s="1" t="s">
        <v>1813</v>
      </c>
      <c r="D855" t="s">
        <v>1814</v>
      </c>
      <c r="E855" t="s">
        <v>1815</v>
      </c>
      <c r="F855" s="2">
        <v>6</v>
      </c>
      <c r="G855" s="2">
        <v>3.5</v>
      </c>
      <c r="H855" s="2">
        <v>0.75</v>
      </c>
      <c r="I855" s="2">
        <v>0.1</v>
      </c>
      <c r="J855" s="1" t="s">
        <v>2816</v>
      </c>
    </row>
    <row r="856" spans="1:10" x14ac:dyDescent="0.25">
      <c r="A856" t="s">
        <v>10</v>
      </c>
      <c r="B856" t="s">
        <v>11</v>
      </c>
      <c r="C856" s="1" t="s">
        <v>1816</v>
      </c>
      <c r="D856" t="s">
        <v>1817</v>
      </c>
      <c r="E856" t="s">
        <v>1818</v>
      </c>
      <c r="F856" s="2">
        <v>20</v>
      </c>
      <c r="G856" s="2">
        <v>17</v>
      </c>
      <c r="H856" s="2">
        <v>15</v>
      </c>
      <c r="I856" s="2">
        <v>25</v>
      </c>
      <c r="J856" s="1" t="s">
        <v>2817</v>
      </c>
    </row>
    <row r="857" spans="1:10" x14ac:dyDescent="0.25">
      <c r="A857" t="s">
        <v>10</v>
      </c>
      <c r="B857" t="s">
        <v>11</v>
      </c>
      <c r="C857" s="1" t="s">
        <v>1819</v>
      </c>
      <c r="D857" t="s">
        <v>1820</v>
      </c>
      <c r="E857" t="s">
        <v>1821</v>
      </c>
      <c r="F857" s="2">
        <v>20</v>
      </c>
      <c r="G857" s="2">
        <v>17</v>
      </c>
      <c r="H857" s="2">
        <v>16</v>
      </c>
      <c r="I857" s="2">
        <v>25</v>
      </c>
      <c r="J857" s="1" t="s">
        <v>2818</v>
      </c>
    </row>
    <row r="858" spans="1:10" x14ac:dyDescent="0.25">
      <c r="A858" t="s">
        <v>10</v>
      </c>
      <c r="B858" t="s">
        <v>11</v>
      </c>
      <c r="C858" s="1" t="s">
        <v>1822</v>
      </c>
      <c r="D858" t="s">
        <v>1823</v>
      </c>
      <c r="E858" t="s">
        <v>1824</v>
      </c>
      <c r="F858" s="2">
        <v>20</v>
      </c>
      <c r="G858" s="2">
        <v>17.5</v>
      </c>
      <c r="H858" s="2">
        <v>14.5</v>
      </c>
      <c r="I858" s="2">
        <v>25</v>
      </c>
      <c r="J858" s="1" t="s">
        <v>2819</v>
      </c>
    </row>
    <row r="859" spans="1:10" x14ac:dyDescent="0.25">
      <c r="A859" t="s">
        <v>10</v>
      </c>
      <c r="B859" t="s">
        <v>11</v>
      </c>
      <c r="C859" s="1" t="s">
        <v>1825</v>
      </c>
      <c r="D859" t="s">
        <v>1826</v>
      </c>
      <c r="E859" t="s">
        <v>1827</v>
      </c>
      <c r="F859" s="2">
        <v>18</v>
      </c>
      <c r="G859" s="2">
        <v>16.5</v>
      </c>
      <c r="H859" s="2">
        <v>13</v>
      </c>
      <c r="I859" s="2">
        <v>25</v>
      </c>
      <c r="J859" s="1" t="s">
        <v>2820</v>
      </c>
    </row>
    <row r="860" spans="1:10" x14ac:dyDescent="0.25">
      <c r="A860" t="s">
        <v>10</v>
      </c>
      <c r="B860" t="s">
        <v>11</v>
      </c>
      <c r="C860" s="1" t="s">
        <v>1828</v>
      </c>
      <c r="D860" t="s">
        <v>1829</v>
      </c>
      <c r="E860" t="s">
        <v>1830</v>
      </c>
      <c r="F860" s="2">
        <v>20</v>
      </c>
      <c r="G860" s="2">
        <v>17</v>
      </c>
      <c r="H860" s="2">
        <v>14.5</v>
      </c>
      <c r="I860" s="2">
        <v>25</v>
      </c>
      <c r="J860" s="1" t="s">
        <v>2821</v>
      </c>
    </row>
    <row r="861" spans="1:10" x14ac:dyDescent="0.25">
      <c r="A861" t="s">
        <v>10</v>
      </c>
      <c r="B861" t="s">
        <v>11</v>
      </c>
      <c r="C861" s="1" t="s">
        <v>1831</v>
      </c>
      <c r="D861" t="s">
        <v>1686</v>
      </c>
      <c r="E861" t="s">
        <v>1832</v>
      </c>
      <c r="F861" s="2">
        <v>19</v>
      </c>
      <c r="G861" s="2">
        <v>16.25</v>
      </c>
      <c r="H861" s="2">
        <v>16</v>
      </c>
      <c r="I861" s="2">
        <v>16</v>
      </c>
      <c r="J861" s="1" t="s">
        <v>2822</v>
      </c>
    </row>
    <row r="862" spans="1:10" x14ac:dyDescent="0.25">
      <c r="A862" t="s">
        <v>10</v>
      </c>
      <c r="B862" t="s">
        <v>11</v>
      </c>
      <c r="C862" s="1" t="s">
        <v>1833</v>
      </c>
      <c r="F862" s="2">
        <v>21</v>
      </c>
      <c r="G862" s="2">
        <v>3.81</v>
      </c>
      <c r="H862" s="2">
        <v>1</v>
      </c>
      <c r="I862" s="2">
        <v>3</v>
      </c>
      <c r="J862" s="1" t="s">
        <v>2823</v>
      </c>
    </row>
    <row r="863" spans="1:10" x14ac:dyDescent="0.25">
      <c r="A863" t="s">
        <v>10</v>
      </c>
      <c r="B863" t="s">
        <v>11</v>
      </c>
      <c r="C863" s="1" t="s">
        <v>1834</v>
      </c>
      <c r="F863" s="2">
        <v>21.25</v>
      </c>
      <c r="G863" s="2">
        <v>8.8800000000000008</v>
      </c>
      <c r="H863" s="2">
        <v>1</v>
      </c>
      <c r="I863" s="2">
        <v>3</v>
      </c>
      <c r="J863" s="1" t="s">
        <v>2824</v>
      </c>
    </row>
    <row r="864" spans="1:10" x14ac:dyDescent="0.25">
      <c r="A864" t="s">
        <v>10</v>
      </c>
      <c r="B864" t="s">
        <v>11</v>
      </c>
      <c r="C864" s="1" t="s">
        <v>1835</v>
      </c>
      <c r="F864" s="2">
        <v>21.25</v>
      </c>
      <c r="G864" s="2">
        <v>8.8800000000000008</v>
      </c>
      <c r="H864" s="2">
        <v>3.81</v>
      </c>
      <c r="I864" s="2">
        <v>3</v>
      </c>
      <c r="J864" s="1" t="s">
        <v>2825</v>
      </c>
    </row>
    <row r="865" spans="1:10" x14ac:dyDescent="0.25">
      <c r="A865" t="s">
        <v>10</v>
      </c>
      <c r="B865" t="s">
        <v>11</v>
      </c>
      <c r="C865" s="1" t="s">
        <v>1836</v>
      </c>
      <c r="F865" s="2">
        <v>21.25</v>
      </c>
      <c r="G865" s="2">
        <v>8.8800000000000008</v>
      </c>
      <c r="H865" s="2">
        <v>3.81</v>
      </c>
      <c r="I865" s="2">
        <v>3</v>
      </c>
      <c r="J865" s="1" t="s">
        <v>2826</v>
      </c>
    </row>
    <row r="866" spans="1:10" x14ac:dyDescent="0.25">
      <c r="A866" t="s">
        <v>10</v>
      </c>
      <c r="B866" t="s">
        <v>11</v>
      </c>
      <c r="C866" s="1" t="s">
        <v>1837</v>
      </c>
      <c r="F866" s="2">
        <v>76</v>
      </c>
      <c r="G866" s="2">
        <v>3.6</v>
      </c>
      <c r="H866" s="2">
        <v>3.6</v>
      </c>
      <c r="I866" s="2">
        <v>11.11</v>
      </c>
      <c r="J866" s="1" t="s">
        <v>2827</v>
      </c>
    </row>
    <row r="867" spans="1:10" x14ac:dyDescent="0.25">
      <c r="A867" t="s">
        <v>10</v>
      </c>
      <c r="B867" t="s">
        <v>11</v>
      </c>
      <c r="C867" s="1" t="s">
        <v>1838</v>
      </c>
      <c r="F867" s="2">
        <v>82</v>
      </c>
      <c r="G867" s="2">
        <v>3.6</v>
      </c>
      <c r="H867" s="2">
        <v>3.6</v>
      </c>
      <c r="I867" s="2">
        <v>12.12</v>
      </c>
      <c r="J867" s="1" t="s">
        <v>2828</v>
      </c>
    </row>
    <row r="868" spans="1:10" x14ac:dyDescent="0.25">
      <c r="A868" t="s">
        <v>10</v>
      </c>
      <c r="B868" t="s">
        <v>11</v>
      </c>
      <c r="C868" s="1" t="s">
        <v>1839</v>
      </c>
      <c r="F868" s="2">
        <v>88</v>
      </c>
      <c r="G868" s="2">
        <v>3.6</v>
      </c>
      <c r="H868" s="2">
        <v>3.6</v>
      </c>
      <c r="I868" s="2">
        <v>13.13</v>
      </c>
      <c r="J868" s="1" t="s">
        <v>2829</v>
      </c>
    </row>
    <row r="869" spans="1:10" x14ac:dyDescent="0.25">
      <c r="A869" t="s">
        <v>10</v>
      </c>
      <c r="B869" t="s">
        <v>11</v>
      </c>
      <c r="C869" s="1" t="s">
        <v>1840</v>
      </c>
      <c r="F869" s="2">
        <v>94</v>
      </c>
      <c r="G869" s="2">
        <v>3.6</v>
      </c>
      <c r="H869" s="2">
        <v>3.6</v>
      </c>
      <c r="I869" s="2">
        <v>14.14</v>
      </c>
      <c r="J869" s="1" t="s">
        <v>2830</v>
      </c>
    </row>
    <row r="870" spans="1:10" x14ac:dyDescent="0.25">
      <c r="A870" t="s">
        <v>10</v>
      </c>
      <c r="B870" t="s">
        <v>11</v>
      </c>
      <c r="C870" s="1" t="s">
        <v>1841</v>
      </c>
      <c r="F870" s="2">
        <v>100</v>
      </c>
      <c r="G870" s="2">
        <v>3.6</v>
      </c>
      <c r="H870" s="2">
        <v>3.6</v>
      </c>
      <c r="I870" s="2">
        <v>15.15</v>
      </c>
      <c r="J870" s="1" t="s">
        <v>2831</v>
      </c>
    </row>
    <row r="871" spans="1:10" x14ac:dyDescent="0.25">
      <c r="A871" t="s">
        <v>10</v>
      </c>
      <c r="B871" t="s">
        <v>11</v>
      </c>
      <c r="C871" s="1" t="s">
        <v>1842</v>
      </c>
      <c r="F871" s="2">
        <v>106</v>
      </c>
      <c r="G871" s="2">
        <v>3.6</v>
      </c>
      <c r="H871" s="2">
        <v>3.6</v>
      </c>
      <c r="I871" s="2">
        <v>16.16</v>
      </c>
      <c r="J871" s="1" t="s">
        <v>2832</v>
      </c>
    </row>
    <row r="872" spans="1:10" x14ac:dyDescent="0.25">
      <c r="A872" t="s">
        <v>10</v>
      </c>
      <c r="B872" t="s">
        <v>11</v>
      </c>
      <c r="C872" s="1" t="s">
        <v>1843</v>
      </c>
      <c r="F872" s="2">
        <v>112</v>
      </c>
      <c r="G872" s="2">
        <v>3.6</v>
      </c>
      <c r="H872" s="2">
        <v>3.6</v>
      </c>
      <c r="I872" s="2">
        <v>17.170000000000002</v>
      </c>
      <c r="J872" s="1" t="s">
        <v>2833</v>
      </c>
    </row>
    <row r="873" spans="1:10" x14ac:dyDescent="0.25">
      <c r="A873" t="s">
        <v>10</v>
      </c>
      <c r="B873" t="s">
        <v>11</v>
      </c>
      <c r="C873" s="1" t="s">
        <v>1844</v>
      </c>
      <c r="F873" s="2">
        <v>118</v>
      </c>
      <c r="G873" s="2">
        <v>3.6</v>
      </c>
      <c r="H873" s="2">
        <v>3.6</v>
      </c>
      <c r="I873" s="2">
        <v>18.18</v>
      </c>
      <c r="J873" s="1" t="s">
        <v>2834</v>
      </c>
    </row>
    <row r="874" spans="1:10" x14ac:dyDescent="0.25">
      <c r="A874" t="s">
        <v>10</v>
      </c>
      <c r="B874" t="s">
        <v>11</v>
      </c>
      <c r="C874" s="1" t="s">
        <v>1845</v>
      </c>
      <c r="F874" s="2">
        <v>124</v>
      </c>
      <c r="G874" s="2">
        <v>3.6</v>
      </c>
      <c r="H874" s="2">
        <v>3.6</v>
      </c>
      <c r="I874" s="2">
        <v>19.190000000000001</v>
      </c>
      <c r="J874" s="1" t="s">
        <v>2835</v>
      </c>
    </row>
    <row r="875" spans="1:10" x14ac:dyDescent="0.25">
      <c r="A875" t="s">
        <v>10</v>
      </c>
      <c r="B875" t="s">
        <v>11</v>
      </c>
      <c r="C875" s="1" t="s">
        <v>1846</v>
      </c>
      <c r="F875" s="2">
        <v>130</v>
      </c>
      <c r="G875" s="2">
        <v>3.6</v>
      </c>
      <c r="H875" s="2">
        <v>3.6</v>
      </c>
      <c r="I875" s="2">
        <v>20.2</v>
      </c>
      <c r="J875" s="1" t="s">
        <v>2836</v>
      </c>
    </row>
    <row r="876" spans="1:10" x14ac:dyDescent="0.25">
      <c r="A876" t="s">
        <v>10</v>
      </c>
      <c r="B876" t="s">
        <v>11</v>
      </c>
      <c r="C876" s="1" t="s">
        <v>1847</v>
      </c>
      <c r="F876" s="2">
        <v>136</v>
      </c>
      <c r="G876" s="2">
        <v>3.6</v>
      </c>
      <c r="H876" s="2">
        <v>3.6</v>
      </c>
      <c r="I876" s="2">
        <v>21.2</v>
      </c>
      <c r="J876" s="1" t="s">
        <v>2837</v>
      </c>
    </row>
    <row r="877" spans="1:10" x14ac:dyDescent="0.25">
      <c r="A877" t="s">
        <v>10</v>
      </c>
      <c r="B877" t="s">
        <v>11</v>
      </c>
      <c r="C877" s="1" t="s">
        <v>1848</v>
      </c>
      <c r="F877" s="2">
        <v>142</v>
      </c>
      <c r="G877" s="2">
        <v>3.6</v>
      </c>
      <c r="H877" s="2">
        <v>3.6</v>
      </c>
      <c r="I877" s="2">
        <v>22.22</v>
      </c>
      <c r="J877" s="1" t="s">
        <v>2838</v>
      </c>
    </row>
    <row r="878" spans="1:10" x14ac:dyDescent="0.25">
      <c r="A878" t="s">
        <v>10</v>
      </c>
      <c r="B878" t="s">
        <v>11</v>
      </c>
      <c r="C878" s="1" t="s">
        <v>1849</v>
      </c>
      <c r="F878" s="2">
        <v>148</v>
      </c>
      <c r="G878" s="2">
        <v>3.6</v>
      </c>
      <c r="H878" s="2">
        <v>3.6</v>
      </c>
      <c r="I878" s="2">
        <v>23.23</v>
      </c>
      <c r="J878" s="1" t="s">
        <v>2839</v>
      </c>
    </row>
    <row r="879" spans="1:10" x14ac:dyDescent="0.25">
      <c r="A879" t="s">
        <v>10</v>
      </c>
      <c r="B879" t="s">
        <v>11</v>
      </c>
      <c r="C879" s="1" t="s">
        <v>1850</v>
      </c>
      <c r="F879" s="2">
        <v>154</v>
      </c>
      <c r="G879" s="2">
        <v>3.6</v>
      </c>
      <c r="H879" s="2">
        <v>3.6</v>
      </c>
      <c r="I879" s="2">
        <v>24.24</v>
      </c>
      <c r="J879" s="1" t="s">
        <v>2840</v>
      </c>
    </row>
    <row r="880" spans="1:10" x14ac:dyDescent="0.25">
      <c r="A880" t="s">
        <v>10</v>
      </c>
      <c r="B880" t="s">
        <v>11</v>
      </c>
      <c r="C880" s="1" t="s">
        <v>1851</v>
      </c>
      <c r="F880" s="2">
        <v>160</v>
      </c>
      <c r="G880" s="2">
        <v>3.6</v>
      </c>
      <c r="H880" s="2">
        <v>3.6</v>
      </c>
      <c r="I880" s="2">
        <v>25.25</v>
      </c>
      <c r="J880" s="1" t="s">
        <v>2841</v>
      </c>
    </row>
    <row r="881" spans="1:10" x14ac:dyDescent="0.25">
      <c r="A881" t="s">
        <v>10</v>
      </c>
      <c r="B881" t="s">
        <v>11</v>
      </c>
      <c r="C881" s="1" t="s">
        <v>1852</v>
      </c>
      <c r="F881" s="2">
        <v>166</v>
      </c>
      <c r="G881" s="2">
        <v>3.6</v>
      </c>
      <c r="H881" s="2">
        <v>3.6</v>
      </c>
      <c r="I881" s="2">
        <v>26.26</v>
      </c>
      <c r="J881" s="1" t="s">
        <v>2842</v>
      </c>
    </row>
    <row r="882" spans="1:10" x14ac:dyDescent="0.25">
      <c r="A882" t="s">
        <v>10</v>
      </c>
      <c r="B882" t="s">
        <v>11</v>
      </c>
      <c r="C882" s="1" t="s">
        <v>1853</v>
      </c>
      <c r="F882" s="2">
        <v>172</v>
      </c>
      <c r="G882" s="2">
        <v>3.6</v>
      </c>
      <c r="H882" s="2">
        <v>3.6</v>
      </c>
      <c r="I882" s="2">
        <v>27.27</v>
      </c>
      <c r="J882" s="1" t="s">
        <v>2843</v>
      </c>
    </row>
    <row r="883" spans="1:10" x14ac:dyDescent="0.25">
      <c r="A883" t="s">
        <v>10</v>
      </c>
      <c r="B883" t="s">
        <v>11</v>
      </c>
      <c r="C883" s="1" t="s">
        <v>1854</v>
      </c>
      <c r="F883" s="2">
        <v>178</v>
      </c>
      <c r="G883" s="2">
        <v>3.6</v>
      </c>
      <c r="H883" s="2">
        <v>3.6</v>
      </c>
      <c r="I883" s="2">
        <v>28.28</v>
      </c>
      <c r="J883" s="1" t="s">
        <v>2844</v>
      </c>
    </row>
    <row r="884" spans="1:10" x14ac:dyDescent="0.25">
      <c r="A884" t="s">
        <v>10</v>
      </c>
      <c r="B884" t="s">
        <v>11</v>
      </c>
      <c r="C884" s="1" t="s">
        <v>1855</v>
      </c>
      <c r="F884" s="2">
        <v>184</v>
      </c>
      <c r="G884" s="2">
        <v>3.6</v>
      </c>
      <c r="H884" s="2">
        <v>3.6</v>
      </c>
      <c r="I884" s="2">
        <v>29.29</v>
      </c>
      <c r="J884" s="1" t="s">
        <v>2845</v>
      </c>
    </row>
    <row r="885" spans="1:10" x14ac:dyDescent="0.25">
      <c r="A885" t="s">
        <v>10</v>
      </c>
      <c r="B885" t="s">
        <v>11</v>
      </c>
      <c r="C885" s="1" t="s">
        <v>1856</v>
      </c>
      <c r="F885" s="2">
        <v>190</v>
      </c>
      <c r="G885" s="2">
        <v>3.6</v>
      </c>
      <c r="H885" s="2">
        <v>3.6</v>
      </c>
      <c r="I885" s="2">
        <v>30.3</v>
      </c>
      <c r="J885" s="1" t="s">
        <v>2846</v>
      </c>
    </row>
    <row r="886" spans="1:10" x14ac:dyDescent="0.25">
      <c r="A886" t="s">
        <v>10</v>
      </c>
      <c r="B886" t="s">
        <v>11</v>
      </c>
      <c r="C886" s="1" t="s">
        <v>1857</v>
      </c>
      <c r="F886" s="2">
        <v>196</v>
      </c>
      <c r="G886" s="2">
        <v>3.6</v>
      </c>
      <c r="H886" s="2">
        <v>3.6</v>
      </c>
      <c r="I886" s="2">
        <v>31.31</v>
      </c>
      <c r="J886" s="1" t="s">
        <v>2847</v>
      </c>
    </row>
    <row r="887" spans="1:10" x14ac:dyDescent="0.25">
      <c r="A887" t="s">
        <v>10</v>
      </c>
      <c r="B887" t="s">
        <v>11</v>
      </c>
      <c r="C887" s="1" t="s">
        <v>1858</v>
      </c>
      <c r="F887" s="2">
        <v>202</v>
      </c>
      <c r="G887" s="2">
        <v>6.2</v>
      </c>
      <c r="H887" s="2">
        <v>6.2</v>
      </c>
      <c r="I887" s="2">
        <v>32.32</v>
      </c>
      <c r="J887" s="1" t="s">
        <v>2848</v>
      </c>
    </row>
    <row r="888" spans="1:10" x14ac:dyDescent="0.25">
      <c r="A888" t="s">
        <v>10</v>
      </c>
      <c r="B888" t="s">
        <v>11</v>
      </c>
      <c r="C888" s="1" t="s">
        <v>1859</v>
      </c>
      <c r="F888" s="2">
        <v>76</v>
      </c>
      <c r="G888" s="2">
        <v>3.6</v>
      </c>
      <c r="H888" s="2">
        <v>3.6</v>
      </c>
      <c r="I888" s="2">
        <v>11.11</v>
      </c>
      <c r="J888" s="1" t="s">
        <v>2849</v>
      </c>
    </row>
    <row r="889" spans="1:10" x14ac:dyDescent="0.25">
      <c r="A889" t="s">
        <v>10</v>
      </c>
      <c r="B889" t="s">
        <v>11</v>
      </c>
      <c r="C889" s="1" t="s">
        <v>1860</v>
      </c>
      <c r="F889" s="2">
        <v>82</v>
      </c>
      <c r="G889" s="2">
        <v>3.6</v>
      </c>
      <c r="H889" s="2">
        <v>3.6</v>
      </c>
      <c r="I889" s="2">
        <v>12.12</v>
      </c>
      <c r="J889" s="1" t="s">
        <v>2850</v>
      </c>
    </row>
    <row r="890" spans="1:10" x14ac:dyDescent="0.25">
      <c r="A890" t="s">
        <v>10</v>
      </c>
      <c r="B890" t="s">
        <v>11</v>
      </c>
      <c r="C890" s="1" t="s">
        <v>1861</v>
      </c>
      <c r="F890" s="2">
        <v>88</v>
      </c>
      <c r="G890" s="2">
        <v>3.6</v>
      </c>
      <c r="H890" s="2">
        <v>3.6</v>
      </c>
      <c r="I890" s="2">
        <v>19.440000000000001</v>
      </c>
      <c r="J890" s="1" t="s">
        <v>2851</v>
      </c>
    </row>
    <row r="891" spans="1:10" x14ac:dyDescent="0.25">
      <c r="A891" t="s">
        <v>10</v>
      </c>
      <c r="B891" t="s">
        <v>11</v>
      </c>
      <c r="C891" s="1" t="s">
        <v>1862</v>
      </c>
      <c r="F891" s="2">
        <v>94</v>
      </c>
      <c r="G891" s="2">
        <v>3.6</v>
      </c>
      <c r="H891" s="2">
        <v>3.6</v>
      </c>
      <c r="I891" s="2">
        <v>14.14</v>
      </c>
      <c r="J891" s="1" t="s">
        <v>2852</v>
      </c>
    </row>
    <row r="892" spans="1:10" x14ac:dyDescent="0.25">
      <c r="A892" t="s">
        <v>10</v>
      </c>
      <c r="B892" t="s">
        <v>11</v>
      </c>
      <c r="C892" s="1" t="s">
        <v>1863</v>
      </c>
      <c r="F892" s="2">
        <v>100</v>
      </c>
      <c r="G892" s="2">
        <v>3.6</v>
      </c>
      <c r="H892" s="2">
        <v>3.6</v>
      </c>
      <c r="I892" s="2">
        <v>15.15</v>
      </c>
      <c r="J892" s="1" t="s">
        <v>2853</v>
      </c>
    </row>
    <row r="893" spans="1:10" x14ac:dyDescent="0.25">
      <c r="A893" t="s">
        <v>10</v>
      </c>
      <c r="B893" t="s">
        <v>11</v>
      </c>
      <c r="C893" s="1" t="s">
        <v>1864</v>
      </c>
      <c r="F893" s="2">
        <v>106</v>
      </c>
      <c r="G893" s="2">
        <v>3.6</v>
      </c>
      <c r="H893" s="2">
        <v>3.6</v>
      </c>
      <c r="I893" s="2">
        <v>16.16</v>
      </c>
      <c r="J893" s="1" t="s">
        <v>2854</v>
      </c>
    </row>
    <row r="894" spans="1:10" x14ac:dyDescent="0.25">
      <c r="A894" t="s">
        <v>10</v>
      </c>
      <c r="B894" t="s">
        <v>11</v>
      </c>
      <c r="C894" s="1" t="s">
        <v>1865</v>
      </c>
      <c r="F894" s="2">
        <v>112</v>
      </c>
      <c r="G894" s="2">
        <v>3.6</v>
      </c>
      <c r="H894" s="2">
        <v>3.6</v>
      </c>
      <c r="I894" s="2">
        <v>17.170000000000002</v>
      </c>
      <c r="J894" s="1" t="s">
        <v>2855</v>
      </c>
    </row>
    <row r="895" spans="1:10" x14ac:dyDescent="0.25">
      <c r="A895" t="s">
        <v>10</v>
      </c>
      <c r="B895" t="s">
        <v>11</v>
      </c>
      <c r="C895" s="1" t="s">
        <v>1866</v>
      </c>
      <c r="F895" s="2">
        <v>118</v>
      </c>
      <c r="G895" s="2">
        <v>3.6</v>
      </c>
      <c r="H895" s="2">
        <v>3.6</v>
      </c>
      <c r="I895" s="2">
        <v>18.18</v>
      </c>
      <c r="J895" s="1" t="s">
        <v>2856</v>
      </c>
    </row>
    <row r="896" spans="1:10" x14ac:dyDescent="0.25">
      <c r="A896" t="s">
        <v>10</v>
      </c>
      <c r="B896" t="s">
        <v>11</v>
      </c>
      <c r="C896" s="1" t="s">
        <v>1867</v>
      </c>
      <c r="F896" s="2">
        <v>124</v>
      </c>
      <c r="G896" s="2">
        <v>3.6</v>
      </c>
      <c r="H896" s="2">
        <v>3.6</v>
      </c>
      <c r="I896" s="2">
        <v>19.190000000000001</v>
      </c>
      <c r="J896" s="1" t="s">
        <v>2857</v>
      </c>
    </row>
    <row r="897" spans="1:10" x14ac:dyDescent="0.25">
      <c r="A897" t="s">
        <v>10</v>
      </c>
      <c r="B897" t="s">
        <v>11</v>
      </c>
      <c r="C897" s="1" t="s">
        <v>1868</v>
      </c>
      <c r="F897" s="2">
        <v>130</v>
      </c>
      <c r="G897" s="2">
        <v>3.6</v>
      </c>
      <c r="H897" s="2">
        <v>3.6</v>
      </c>
      <c r="I897" s="2">
        <v>20.2</v>
      </c>
      <c r="J897" s="1" t="s">
        <v>2858</v>
      </c>
    </row>
    <row r="898" spans="1:10" x14ac:dyDescent="0.25">
      <c r="A898" t="s">
        <v>10</v>
      </c>
      <c r="B898" t="s">
        <v>11</v>
      </c>
      <c r="C898" s="1" t="s">
        <v>1869</v>
      </c>
      <c r="F898" s="2">
        <v>136</v>
      </c>
      <c r="G898" s="2">
        <v>3.6</v>
      </c>
      <c r="H898" s="2">
        <v>3.6</v>
      </c>
      <c r="I898" s="2">
        <v>21.2</v>
      </c>
      <c r="J898" s="1" t="s">
        <v>2859</v>
      </c>
    </row>
    <row r="899" spans="1:10" x14ac:dyDescent="0.25">
      <c r="A899" t="s">
        <v>10</v>
      </c>
      <c r="B899" t="s">
        <v>11</v>
      </c>
      <c r="C899" s="1" t="s">
        <v>1870</v>
      </c>
      <c r="F899" s="2">
        <v>142</v>
      </c>
      <c r="G899" s="2">
        <v>3.6</v>
      </c>
      <c r="H899" s="2">
        <v>3.6</v>
      </c>
      <c r="I899" s="2">
        <v>22.22</v>
      </c>
      <c r="J899" s="1" t="s">
        <v>2860</v>
      </c>
    </row>
    <row r="900" spans="1:10" x14ac:dyDescent="0.25">
      <c r="A900" t="s">
        <v>10</v>
      </c>
      <c r="B900" t="s">
        <v>11</v>
      </c>
      <c r="C900" s="1" t="s">
        <v>1871</v>
      </c>
      <c r="F900" s="2">
        <v>148</v>
      </c>
      <c r="G900" s="2">
        <v>3.6</v>
      </c>
      <c r="H900" s="2">
        <v>3.6</v>
      </c>
      <c r="I900" s="2">
        <v>23.23</v>
      </c>
      <c r="J900" s="1" t="s">
        <v>2861</v>
      </c>
    </row>
    <row r="901" spans="1:10" x14ac:dyDescent="0.25">
      <c r="A901" t="s">
        <v>10</v>
      </c>
      <c r="B901" t="s">
        <v>11</v>
      </c>
      <c r="C901" s="1" t="s">
        <v>1872</v>
      </c>
      <c r="F901" s="2">
        <v>154</v>
      </c>
      <c r="G901" s="2">
        <v>3.6</v>
      </c>
      <c r="H901" s="2">
        <v>3.6</v>
      </c>
      <c r="I901" s="2">
        <v>24.24</v>
      </c>
      <c r="J901" s="1" t="s">
        <v>2862</v>
      </c>
    </row>
    <row r="902" spans="1:10" x14ac:dyDescent="0.25">
      <c r="A902" t="s">
        <v>10</v>
      </c>
      <c r="B902" t="s">
        <v>11</v>
      </c>
      <c r="C902" s="1" t="s">
        <v>1873</v>
      </c>
      <c r="F902" s="2">
        <v>160</v>
      </c>
      <c r="G902" s="2">
        <v>3.6</v>
      </c>
      <c r="H902" s="2">
        <v>3.6</v>
      </c>
      <c r="I902" s="2">
        <v>25.25</v>
      </c>
      <c r="J902" s="1" t="s">
        <v>2863</v>
      </c>
    </row>
    <row r="903" spans="1:10" x14ac:dyDescent="0.25">
      <c r="A903" t="s">
        <v>10</v>
      </c>
      <c r="B903" t="s">
        <v>11</v>
      </c>
      <c r="C903" s="1" t="s">
        <v>1874</v>
      </c>
      <c r="F903" s="2">
        <v>166</v>
      </c>
      <c r="G903" s="2">
        <v>3.6</v>
      </c>
      <c r="H903" s="2">
        <v>3.6</v>
      </c>
      <c r="I903" s="2">
        <v>38.159999999999997</v>
      </c>
      <c r="J903" s="1" t="s">
        <v>2864</v>
      </c>
    </row>
    <row r="904" spans="1:10" x14ac:dyDescent="0.25">
      <c r="A904" t="s">
        <v>10</v>
      </c>
      <c r="B904" t="s">
        <v>11</v>
      </c>
      <c r="C904" s="1" t="s">
        <v>1875</v>
      </c>
      <c r="F904" s="2">
        <v>172</v>
      </c>
      <c r="G904" s="2">
        <v>3.6</v>
      </c>
      <c r="H904" s="2">
        <v>3.6</v>
      </c>
      <c r="I904" s="2">
        <v>27.27</v>
      </c>
      <c r="J904" s="1" t="s">
        <v>2865</v>
      </c>
    </row>
    <row r="905" spans="1:10" x14ac:dyDescent="0.25">
      <c r="A905" t="s">
        <v>10</v>
      </c>
      <c r="B905" t="s">
        <v>11</v>
      </c>
      <c r="C905" s="1" t="s">
        <v>1876</v>
      </c>
      <c r="F905" s="2">
        <v>178</v>
      </c>
      <c r="G905" s="2">
        <v>3.6</v>
      </c>
      <c r="H905" s="2">
        <v>3.6</v>
      </c>
      <c r="I905" s="2">
        <v>28.28</v>
      </c>
      <c r="J905" s="1" t="s">
        <v>2866</v>
      </c>
    </row>
    <row r="906" spans="1:10" x14ac:dyDescent="0.25">
      <c r="A906" t="s">
        <v>10</v>
      </c>
      <c r="B906" t="s">
        <v>11</v>
      </c>
      <c r="C906" s="1" t="s">
        <v>1877</v>
      </c>
      <c r="F906" s="2">
        <v>184</v>
      </c>
      <c r="G906" s="2">
        <v>3.6</v>
      </c>
      <c r="H906" s="2">
        <v>3.6</v>
      </c>
      <c r="I906" s="2">
        <v>29.29</v>
      </c>
      <c r="J906" s="1" t="s">
        <v>2867</v>
      </c>
    </row>
    <row r="907" spans="1:10" x14ac:dyDescent="0.25">
      <c r="A907" t="s">
        <v>10</v>
      </c>
      <c r="B907" t="s">
        <v>11</v>
      </c>
      <c r="C907" s="1" t="s">
        <v>1878</v>
      </c>
      <c r="F907" s="2">
        <v>190</v>
      </c>
      <c r="G907" s="2">
        <v>3.6</v>
      </c>
      <c r="H907" s="2">
        <v>3.6</v>
      </c>
      <c r="I907" s="2">
        <v>30.3</v>
      </c>
      <c r="J907" s="1" t="s">
        <v>2868</v>
      </c>
    </row>
    <row r="908" spans="1:10" x14ac:dyDescent="0.25">
      <c r="A908" t="s">
        <v>10</v>
      </c>
      <c r="B908" t="s">
        <v>11</v>
      </c>
      <c r="C908" s="1" t="s">
        <v>1879</v>
      </c>
      <c r="F908" s="2">
        <v>196</v>
      </c>
      <c r="G908" s="2">
        <v>3.6</v>
      </c>
      <c r="H908" s="2">
        <v>3.6</v>
      </c>
      <c r="I908" s="2">
        <v>31.31</v>
      </c>
      <c r="J908" s="1" t="s">
        <v>2869</v>
      </c>
    </row>
    <row r="909" spans="1:10" x14ac:dyDescent="0.25">
      <c r="A909" t="s">
        <v>10</v>
      </c>
      <c r="B909" t="s">
        <v>11</v>
      </c>
      <c r="C909" s="1" t="s">
        <v>1880</v>
      </c>
      <c r="F909" s="2">
        <v>202</v>
      </c>
      <c r="G909" s="2">
        <v>6.2</v>
      </c>
      <c r="H909" s="2">
        <v>6.2</v>
      </c>
      <c r="I909" s="2">
        <v>32.32</v>
      </c>
      <c r="J909" s="1" t="s">
        <v>2870</v>
      </c>
    </row>
    <row r="910" spans="1:10" x14ac:dyDescent="0.25">
      <c r="A910" t="s">
        <v>10</v>
      </c>
      <c r="B910" t="s">
        <v>11</v>
      </c>
      <c r="C910" s="1" t="s">
        <v>1881</v>
      </c>
      <c r="F910" s="2">
        <v>94.5</v>
      </c>
      <c r="G910" s="2">
        <v>8.5</v>
      </c>
      <c r="H910" s="2">
        <v>8.5</v>
      </c>
      <c r="I910" s="2">
        <v>10</v>
      </c>
      <c r="J910" s="1" t="s">
        <v>2871</v>
      </c>
    </row>
    <row r="911" spans="1:10" x14ac:dyDescent="0.25">
      <c r="A911" t="s">
        <v>10</v>
      </c>
      <c r="B911" t="s">
        <v>11</v>
      </c>
      <c r="C911" s="1" t="s">
        <v>1882</v>
      </c>
      <c r="F911" s="2">
        <v>94.5</v>
      </c>
      <c r="G911" s="2">
        <v>8.5</v>
      </c>
      <c r="H911" s="2">
        <v>8.5</v>
      </c>
      <c r="I911" s="2">
        <v>11</v>
      </c>
      <c r="J911" s="1" t="s">
        <v>2872</v>
      </c>
    </row>
    <row r="912" spans="1:10" x14ac:dyDescent="0.25">
      <c r="A912" t="s">
        <v>10</v>
      </c>
      <c r="B912" t="s">
        <v>11</v>
      </c>
      <c r="C912" s="1" t="s">
        <v>1883</v>
      </c>
      <c r="F912" s="2">
        <v>94.5</v>
      </c>
      <c r="G912" s="2">
        <v>8.5</v>
      </c>
      <c r="H912" s="2">
        <v>8.5</v>
      </c>
      <c r="I912" s="2">
        <v>12</v>
      </c>
      <c r="J912" s="1" t="s">
        <v>2873</v>
      </c>
    </row>
    <row r="913" spans="1:10" x14ac:dyDescent="0.25">
      <c r="A913" t="s">
        <v>10</v>
      </c>
      <c r="B913" t="s">
        <v>11</v>
      </c>
      <c r="C913" s="1" t="s">
        <v>1884</v>
      </c>
      <c r="F913" s="2">
        <v>94.5</v>
      </c>
      <c r="G913" s="2">
        <v>8.5</v>
      </c>
      <c r="H913" s="2">
        <v>8.5</v>
      </c>
      <c r="I913" s="2">
        <v>13</v>
      </c>
      <c r="J913" s="1" t="s">
        <v>2874</v>
      </c>
    </row>
    <row r="914" spans="1:10" x14ac:dyDescent="0.25">
      <c r="A914" t="s">
        <v>10</v>
      </c>
      <c r="B914" t="s">
        <v>11</v>
      </c>
      <c r="C914" s="1" t="s">
        <v>1885</v>
      </c>
      <c r="F914" s="2">
        <v>94.5</v>
      </c>
      <c r="G914" s="2">
        <v>8.5</v>
      </c>
      <c r="H914" s="2">
        <v>8.5</v>
      </c>
      <c r="I914" s="2">
        <v>14</v>
      </c>
      <c r="J914" s="1" t="s">
        <v>2875</v>
      </c>
    </row>
    <row r="915" spans="1:10" x14ac:dyDescent="0.25">
      <c r="A915" t="s">
        <v>10</v>
      </c>
      <c r="B915" t="s">
        <v>11</v>
      </c>
      <c r="C915" s="1" t="s">
        <v>1886</v>
      </c>
      <c r="F915" s="2">
        <v>94.5</v>
      </c>
      <c r="G915" s="2">
        <v>8.5</v>
      </c>
      <c r="H915" s="2">
        <v>8.5</v>
      </c>
      <c r="I915" s="2">
        <v>15</v>
      </c>
      <c r="J915" s="1" t="s">
        <v>2876</v>
      </c>
    </row>
    <row r="916" spans="1:10" x14ac:dyDescent="0.25">
      <c r="A916" t="s">
        <v>10</v>
      </c>
      <c r="B916" t="s">
        <v>11</v>
      </c>
      <c r="C916" s="1" t="s">
        <v>1887</v>
      </c>
      <c r="F916" s="2">
        <v>94.5</v>
      </c>
      <c r="G916" s="2">
        <v>8.5</v>
      </c>
      <c r="H916" s="2">
        <v>8.5</v>
      </c>
      <c r="I916" s="2">
        <v>16</v>
      </c>
      <c r="J916" s="1" t="s">
        <v>2877</v>
      </c>
    </row>
    <row r="917" spans="1:10" x14ac:dyDescent="0.25">
      <c r="A917" t="s">
        <v>10</v>
      </c>
      <c r="B917" t="s">
        <v>11</v>
      </c>
      <c r="C917" s="1" t="s">
        <v>1888</v>
      </c>
      <c r="F917" s="2">
        <v>94.5</v>
      </c>
      <c r="G917" s="2">
        <v>8.5</v>
      </c>
      <c r="H917" s="2">
        <v>8.5</v>
      </c>
      <c r="I917" s="2">
        <v>17</v>
      </c>
      <c r="J917" s="1" t="s">
        <v>2878</v>
      </c>
    </row>
    <row r="918" spans="1:10" x14ac:dyDescent="0.25">
      <c r="A918" t="s">
        <v>10</v>
      </c>
      <c r="B918" t="s">
        <v>11</v>
      </c>
      <c r="C918" s="1" t="s">
        <v>1889</v>
      </c>
      <c r="F918" s="2">
        <v>94.5</v>
      </c>
      <c r="G918" s="2">
        <v>8.5</v>
      </c>
      <c r="H918" s="2">
        <v>8.5</v>
      </c>
      <c r="I918" s="2">
        <v>10</v>
      </c>
      <c r="J918" s="1" t="s">
        <v>2879</v>
      </c>
    </row>
    <row r="919" spans="1:10" x14ac:dyDescent="0.25">
      <c r="A919" t="s">
        <v>10</v>
      </c>
      <c r="B919" t="s">
        <v>11</v>
      </c>
      <c r="C919" s="1" t="s">
        <v>1890</v>
      </c>
      <c r="F919" s="2">
        <v>94.5</v>
      </c>
      <c r="G919" s="2">
        <v>8.5</v>
      </c>
      <c r="H919" s="2">
        <v>8.5</v>
      </c>
      <c r="I919" s="2">
        <v>11</v>
      </c>
      <c r="J919" s="1" t="s">
        <v>2880</v>
      </c>
    </row>
    <row r="920" spans="1:10" x14ac:dyDescent="0.25">
      <c r="A920" t="s">
        <v>10</v>
      </c>
      <c r="B920" t="s">
        <v>11</v>
      </c>
      <c r="C920" s="1" t="s">
        <v>1891</v>
      </c>
      <c r="F920" s="2">
        <v>94.5</v>
      </c>
      <c r="G920" s="2">
        <v>8.5</v>
      </c>
      <c r="H920" s="2">
        <v>8.5</v>
      </c>
      <c r="I920" s="2">
        <v>12</v>
      </c>
      <c r="J920" s="1" t="s">
        <v>2881</v>
      </c>
    </row>
    <row r="921" spans="1:10" x14ac:dyDescent="0.25">
      <c r="A921" t="s">
        <v>10</v>
      </c>
      <c r="B921" t="s">
        <v>11</v>
      </c>
      <c r="C921" s="1" t="s">
        <v>1892</v>
      </c>
      <c r="F921" s="2">
        <v>94.5</v>
      </c>
      <c r="G921" s="2">
        <v>8.5</v>
      </c>
      <c r="H921" s="2">
        <v>8.5</v>
      </c>
      <c r="I921" s="2">
        <v>13</v>
      </c>
      <c r="J921" s="1" t="s">
        <v>2882</v>
      </c>
    </row>
    <row r="922" spans="1:10" x14ac:dyDescent="0.25">
      <c r="A922" t="s">
        <v>10</v>
      </c>
      <c r="B922" t="s">
        <v>11</v>
      </c>
      <c r="C922" s="1" t="s">
        <v>1893</v>
      </c>
      <c r="F922" s="2">
        <v>94.5</v>
      </c>
      <c r="G922" s="2">
        <v>8.5</v>
      </c>
      <c r="H922" s="2">
        <v>8.5</v>
      </c>
      <c r="I922" s="2">
        <v>14</v>
      </c>
      <c r="J922" s="1" t="s">
        <v>2883</v>
      </c>
    </row>
    <row r="923" spans="1:10" x14ac:dyDescent="0.25">
      <c r="A923" t="s">
        <v>10</v>
      </c>
      <c r="B923" t="s">
        <v>11</v>
      </c>
      <c r="C923" s="1" t="s">
        <v>1894</v>
      </c>
      <c r="F923" s="2">
        <v>94.5</v>
      </c>
      <c r="G923" s="2">
        <v>8.5</v>
      </c>
      <c r="H923" s="2">
        <v>8.5</v>
      </c>
      <c r="I923" s="2">
        <v>15</v>
      </c>
      <c r="J923" s="1" t="s">
        <v>2884</v>
      </c>
    </row>
    <row r="924" spans="1:10" x14ac:dyDescent="0.25">
      <c r="A924" t="s">
        <v>10</v>
      </c>
      <c r="B924" t="s">
        <v>11</v>
      </c>
      <c r="C924" s="1" t="s">
        <v>1895</v>
      </c>
      <c r="F924" s="2">
        <v>94.5</v>
      </c>
      <c r="G924" s="2">
        <v>8.5</v>
      </c>
      <c r="H924" s="2">
        <v>8.5</v>
      </c>
      <c r="I924" s="2">
        <v>16</v>
      </c>
      <c r="J924" s="1" t="s">
        <v>2885</v>
      </c>
    </row>
    <row r="925" spans="1:10" x14ac:dyDescent="0.25">
      <c r="A925" t="s">
        <v>10</v>
      </c>
      <c r="B925" t="s">
        <v>11</v>
      </c>
      <c r="C925" s="1" t="s">
        <v>1896</v>
      </c>
      <c r="F925" s="2">
        <v>94.5</v>
      </c>
      <c r="G925" s="2">
        <v>8.5</v>
      </c>
      <c r="H925" s="2">
        <v>8.5</v>
      </c>
      <c r="I925" s="2">
        <v>19.2</v>
      </c>
      <c r="J925" s="1" t="s">
        <v>2886</v>
      </c>
    </row>
    <row r="926" spans="1:10" x14ac:dyDescent="0.25">
      <c r="A926" t="s">
        <v>10</v>
      </c>
      <c r="B926" t="s">
        <v>11</v>
      </c>
      <c r="C926" s="1" t="s">
        <v>1897</v>
      </c>
      <c r="F926" s="2">
        <v>94.5</v>
      </c>
      <c r="G926" s="2">
        <v>8.5</v>
      </c>
      <c r="H926" s="2">
        <v>8.5</v>
      </c>
      <c r="I926" s="2">
        <v>11</v>
      </c>
      <c r="J926" s="1" t="s">
        <v>2887</v>
      </c>
    </row>
    <row r="927" spans="1:10" x14ac:dyDescent="0.25">
      <c r="A927" t="s">
        <v>10</v>
      </c>
      <c r="B927" t="s">
        <v>11</v>
      </c>
      <c r="C927" s="1" t="s">
        <v>1898</v>
      </c>
      <c r="F927" s="2">
        <v>94.5</v>
      </c>
      <c r="G927" s="2">
        <v>8.5</v>
      </c>
      <c r="H927" s="2">
        <v>8.5</v>
      </c>
      <c r="I927" s="2">
        <v>12</v>
      </c>
      <c r="J927" s="1" t="s">
        <v>2888</v>
      </c>
    </row>
    <row r="928" spans="1:10" x14ac:dyDescent="0.25">
      <c r="A928" t="s">
        <v>10</v>
      </c>
      <c r="B928" t="s">
        <v>11</v>
      </c>
      <c r="C928" s="1" t="s">
        <v>1899</v>
      </c>
      <c r="F928" s="2">
        <v>94.5</v>
      </c>
      <c r="G928" s="2">
        <v>8.5</v>
      </c>
      <c r="H928" s="2">
        <v>8.5</v>
      </c>
      <c r="I928" s="2">
        <v>13</v>
      </c>
      <c r="J928" s="1" t="s">
        <v>2889</v>
      </c>
    </row>
    <row r="929" spans="1:10" x14ac:dyDescent="0.25">
      <c r="A929" t="s">
        <v>10</v>
      </c>
      <c r="B929" t="s">
        <v>11</v>
      </c>
      <c r="C929" s="1" t="s">
        <v>1900</v>
      </c>
      <c r="F929" s="2">
        <v>94.5</v>
      </c>
      <c r="G929" s="2">
        <v>8.5</v>
      </c>
      <c r="H929" s="2">
        <v>8.5</v>
      </c>
      <c r="I929" s="2">
        <v>14</v>
      </c>
      <c r="J929" s="1" t="s">
        <v>2890</v>
      </c>
    </row>
    <row r="930" spans="1:10" x14ac:dyDescent="0.25">
      <c r="A930" t="s">
        <v>10</v>
      </c>
      <c r="B930" t="s">
        <v>11</v>
      </c>
      <c r="C930" s="1" t="s">
        <v>1901</v>
      </c>
      <c r="F930" s="2">
        <v>94.5</v>
      </c>
      <c r="G930" s="2">
        <v>8.5</v>
      </c>
      <c r="H930" s="2">
        <v>8.5</v>
      </c>
      <c r="I930" s="2">
        <v>15</v>
      </c>
      <c r="J930" s="1" t="s">
        <v>2891</v>
      </c>
    </row>
    <row r="931" spans="1:10" x14ac:dyDescent="0.25">
      <c r="A931" t="s">
        <v>10</v>
      </c>
      <c r="B931" t="s">
        <v>11</v>
      </c>
      <c r="C931" s="1" t="s">
        <v>1902</v>
      </c>
      <c r="F931" s="2">
        <v>94.5</v>
      </c>
      <c r="G931" s="2">
        <v>8.5</v>
      </c>
      <c r="H931" s="2">
        <v>8.5</v>
      </c>
      <c r="I931" s="2">
        <v>16</v>
      </c>
      <c r="J931" s="1" t="s">
        <v>2892</v>
      </c>
    </row>
    <row r="932" spans="1:10" x14ac:dyDescent="0.25">
      <c r="A932" t="s">
        <v>10</v>
      </c>
      <c r="B932" t="s">
        <v>11</v>
      </c>
      <c r="C932" s="1" t="s">
        <v>1903</v>
      </c>
      <c r="F932" s="2">
        <v>94.5</v>
      </c>
      <c r="G932" s="2">
        <v>8.5</v>
      </c>
      <c r="H932" s="2">
        <v>8.5</v>
      </c>
      <c r="I932" s="2">
        <v>17</v>
      </c>
      <c r="J932" s="1" t="s">
        <v>2893</v>
      </c>
    </row>
    <row r="933" spans="1:10" x14ac:dyDescent="0.25">
      <c r="A933" t="s">
        <v>10</v>
      </c>
      <c r="B933" t="s">
        <v>11</v>
      </c>
      <c r="C933" s="1" t="s">
        <v>1904</v>
      </c>
      <c r="F933" s="2">
        <v>23</v>
      </c>
      <c r="G933" s="2">
        <v>15.5</v>
      </c>
      <c r="H933" s="2">
        <v>15.5</v>
      </c>
      <c r="I933" s="2">
        <v>20</v>
      </c>
      <c r="J933" s="1" t="s">
        <v>2894</v>
      </c>
    </row>
    <row r="934" spans="1:10" x14ac:dyDescent="0.25">
      <c r="A934" t="s">
        <v>10</v>
      </c>
      <c r="B934" t="s">
        <v>11</v>
      </c>
      <c r="C934" s="1" t="s">
        <v>1905</v>
      </c>
      <c r="F934" s="2">
        <v>36</v>
      </c>
      <c r="G934" s="2">
        <v>26</v>
      </c>
      <c r="H934" s="2">
        <v>24</v>
      </c>
      <c r="I934" s="2">
        <v>81.81</v>
      </c>
      <c r="J934" s="1" t="s">
        <v>2895</v>
      </c>
    </row>
    <row r="935" spans="1:10" x14ac:dyDescent="0.25">
      <c r="A935" t="s">
        <v>10</v>
      </c>
      <c r="B935" t="s">
        <v>11</v>
      </c>
      <c r="C935" s="1" t="s">
        <v>1906</v>
      </c>
      <c r="F935" s="2">
        <v>20</v>
      </c>
      <c r="G935" s="2">
        <v>18</v>
      </c>
      <c r="H935" s="2">
        <v>13</v>
      </c>
      <c r="I935" s="2">
        <v>26.46</v>
      </c>
      <c r="J935" s="1" t="s">
        <v>2896</v>
      </c>
    </row>
    <row r="936" spans="1:10" x14ac:dyDescent="0.25">
      <c r="A936" t="s">
        <v>10</v>
      </c>
      <c r="B936" t="s">
        <v>11</v>
      </c>
      <c r="C936" s="1" t="s">
        <v>1907</v>
      </c>
      <c r="F936" s="2">
        <v>24</v>
      </c>
      <c r="G936" s="2">
        <v>20</v>
      </c>
      <c r="H936" s="2">
        <v>12</v>
      </c>
      <c r="I936" s="2">
        <v>30</v>
      </c>
      <c r="J936" s="1" t="s">
        <v>2897</v>
      </c>
    </row>
    <row r="937" spans="1:10" x14ac:dyDescent="0.25">
      <c r="A937" t="s">
        <v>10</v>
      </c>
      <c r="B937" t="s">
        <v>11</v>
      </c>
      <c r="C937" s="1" t="s">
        <v>1908</v>
      </c>
      <c r="F937" s="2">
        <v>26</v>
      </c>
      <c r="G937" s="2">
        <v>18</v>
      </c>
      <c r="H937" s="2">
        <v>17</v>
      </c>
      <c r="I937" s="2">
        <v>43</v>
      </c>
      <c r="J937" s="1" t="s">
        <v>2898</v>
      </c>
    </row>
    <row r="938" spans="1:10" x14ac:dyDescent="0.25">
      <c r="A938" t="s">
        <v>10</v>
      </c>
      <c r="B938" t="s">
        <v>11</v>
      </c>
      <c r="C938" s="1" t="s">
        <v>1909</v>
      </c>
      <c r="F938" s="2">
        <v>25</v>
      </c>
      <c r="G938" s="2">
        <v>20</v>
      </c>
      <c r="H938" s="2">
        <v>17</v>
      </c>
      <c r="I938" s="2">
        <v>47.41</v>
      </c>
      <c r="J938" s="1" t="s">
        <v>2899</v>
      </c>
    </row>
    <row r="939" spans="1:10" x14ac:dyDescent="0.25">
      <c r="A939" t="s">
        <v>10</v>
      </c>
      <c r="B939" t="s">
        <v>11</v>
      </c>
      <c r="C939" s="1" t="s">
        <v>1910</v>
      </c>
      <c r="F939" s="2">
        <v>30</v>
      </c>
      <c r="G939" s="2">
        <v>21</v>
      </c>
      <c r="H939" s="2">
        <v>20</v>
      </c>
      <c r="I939" s="2">
        <v>50.05</v>
      </c>
      <c r="J939" s="1" t="s">
        <v>2900</v>
      </c>
    </row>
    <row r="940" spans="1:10" x14ac:dyDescent="0.25">
      <c r="A940" t="s">
        <v>10</v>
      </c>
      <c r="B940" t="s">
        <v>11</v>
      </c>
      <c r="C940" s="1" t="s">
        <v>1911</v>
      </c>
      <c r="F940" s="2">
        <v>33</v>
      </c>
      <c r="G940" s="2">
        <v>22</v>
      </c>
      <c r="H940" s="2">
        <v>19</v>
      </c>
      <c r="I940" s="2">
        <v>74.53</v>
      </c>
      <c r="J940" s="1" t="s">
        <v>2901</v>
      </c>
    </row>
    <row r="941" spans="1:10" x14ac:dyDescent="0.25">
      <c r="A941" t="s">
        <v>10</v>
      </c>
      <c r="B941" t="s">
        <v>11</v>
      </c>
      <c r="C941" s="1" t="s">
        <v>1912</v>
      </c>
      <c r="F941" s="2">
        <v>25.59</v>
      </c>
      <c r="G941" s="2">
        <v>17.91</v>
      </c>
      <c r="H941" s="2">
        <v>14.65</v>
      </c>
      <c r="I941" s="2">
        <v>36.4</v>
      </c>
      <c r="J941" s="1" t="s">
        <v>2902</v>
      </c>
    </row>
    <row r="942" spans="1:10" x14ac:dyDescent="0.25">
      <c r="A942" t="s">
        <v>10</v>
      </c>
      <c r="B942" t="s">
        <v>11</v>
      </c>
      <c r="C942" s="1" t="s">
        <v>1913</v>
      </c>
      <c r="F942" s="2">
        <v>28.86</v>
      </c>
      <c r="G942" s="2">
        <v>18.03</v>
      </c>
      <c r="H942" s="2">
        <v>17.239999999999998</v>
      </c>
      <c r="I942" s="2">
        <v>47.6</v>
      </c>
      <c r="J942" s="1" t="s">
        <v>2903</v>
      </c>
    </row>
    <row r="943" spans="1:10" x14ac:dyDescent="0.25">
      <c r="A943" t="s">
        <v>10</v>
      </c>
      <c r="B943" t="s">
        <v>11</v>
      </c>
      <c r="C943" s="1" t="s">
        <v>1914</v>
      </c>
      <c r="F943" s="2">
        <v>28.86</v>
      </c>
      <c r="G943" s="2">
        <v>20</v>
      </c>
      <c r="H943" s="2">
        <v>17</v>
      </c>
      <c r="I943" s="2">
        <v>49.35</v>
      </c>
      <c r="J943" s="1" t="s">
        <v>2904</v>
      </c>
    </row>
    <row r="944" spans="1:10" x14ac:dyDescent="0.25">
      <c r="A944" t="s">
        <v>10</v>
      </c>
      <c r="B944" t="s">
        <v>11</v>
      </c>
      <c r="C944" s="1" t="s">
        <v>1915</v>
      </c>
      <c r="F944" s="2">
        <v>30.04</v>
      </c>
      <c r="G944" s="2">
        <v>20.59</v>
      </c>
      <c r="H944" s="2">
        <v>19.600000000000001</v>
      </c>
      <c r="I944" s="2">
        <v>54.42</v>
      </c>
      <c r="J944" s="1" t="s">
        <v>2905</v>
      </c>
    </row>
    <row r="945" spans="1:10" x14ac:dyDescent="0.25">
      <c r="A945" t="s">
        <v>10</v>
      </c>
      <c r="B945" t="s">
        <v>11</v>
      </c>
      <c r="C945" s="1" t="s">
        <v>1916</v>
      </c>
      <c r="F945" s="2">
        <v>30</v>
      </c>
      <c r="G945" s="2">
        <v>23.9</v>
      </c>
      <c r="H945" s="2">
        <v>19.600000000000001</v>
      </c>
      <c r="I945" s="2">
        <v>63.9</v>
      </c>
      <c r="J945" s="1" t="s">
        <v>2906</v>
      </c>
    </row>
    <row r="946" spans="1:10" x14ac:dyDescent="0.25">
      <c r="A946" t="s">
        <v>10</v>
      </c>
      <c r="B946" t="s">
        <v>11</v>
      </c>
      <c r="C946" s="1" t="s">
        <v>1917</v>
      </c>
      <c r="F946" s="2">
        <v>30.04</v>
      </c>
      <c r="G946" s="2">
        <v>23.94</v>
      </c>
      <c r="H946" s="2">
        <v>19.61</v>
      </c>
      <c r="I946" s="2">
        <v>63.9</v>
      </c>
      <c r="J946" s="1" t="s">
        <v>2907</v>
      </c>
    </row>
    <row r="947" spans="1:10" x14ac:dyDescent="0.25">
      <c r="A947" t="s">
        <v>10</v>
      </c>
      <c r="B947" t="s">
        <v>11</v>
      </c>
      <c r="C947" s="1" t="s">
        <v>1918</v>
      </c>
      <c r="F947" s="2">
        <v>30</v>
      </c>
      <c r="G947" s="2">
        <v>23.9</v>
      </c>
      <c r="H947" s="2">
        <v>19.600000000000001</v>
      </c>
      <c r="I947" s="2">
        <v>63.9</v>
      </c>
      <c r="J947" s="1" t="s">
        <v>2908</v>
      </c>
    </row>
    <row r="948" spans="1:10" x14ac:dyDescent="0.25">
      <c r="A948" t="s">
        <v>10</v>
      </c>
      <c r="B948" t="s">
        <v>11</v>
      </c>
      <c r="C948" s="1" t="s">
        <v>1919</v>
      </c>
      <c r="F948" s="2">
        <v>38.78</v>
      </c>
      <c r="G948" s="2">
        <v>21.93</v>
      </c>
      <c r="H948" s="2">
        <v>19.690000000000001</v>
      </c>
      <c r="I948" s="2">
        <v>84.9</v>
      </c>
      <c r="J948" s="1" t="s">
        <v>2909</v>
      </c>
    </row>
    <row r="949" spans="1:10" x14ac:dyDescent="0.25">
      <c r="A949" t="s">
        <v>10</v>
      </c>
      <c r="B949" t="s">
        <v>11</v>
      </c>
      <c r="C949" s="1" t="s">
        <v>1920</v>
      </c>
      <c r="F949" s="2">
        <v>22</v>
      </c>
      <c r="G949" s="2">
        <v>14</v>
      </c>
      <c r="H949" s="2">
        <v>3</v>
      </c>
      <c r="I949" s="2">
        <v>3</v>
      </c>
      <c r="J949" s="1" t="s">
        <v>2910</v>
      </c>
    </row>
    <row r="950" spans="1:10" x14ac:dyDescent="0.25">
      <c r="A950" t="s">
        <v>10</v>
      </c>
      <c r="B950" t="s">
        <v>11</v>
      </c>
      <c r="C950" s="1" t="s">
        <v>1921</v>
      </c>
      <c r="F950" s="2">
        <v>25</v>
      </c>
      <c r="G950" s="2">
        <v>17</v>
      </c>
      <c r="H950" s="2">
        <v>3</v>
      </c>
      <c r="I950" s="2">
        <v>3</v>
      </c>
      <c r="J950" s="1" t="s">
        <v>2911</v>
      </c>
    </row>
    <row r="951" spans="1:10" x14ac:dyDescent="0.25">
      <c r="A951" t="s">
        <v>10</v>
      </c>
      <c r="B951" t="s">
        <v>11</v>
      </c>
      <c r="C951" s="1" t="s">
        <v>1922</v>
      </c>
      <c r="F951" s="2">
        <v>23</v>
      </c>
      <c r="G951" s="2">
        <v>18</v>
      </c>
      <c r="H951" s="2">
        <v>3</v>
      </c>
      <c r="I951" s="2">
        <v>3</v>
      </c>
      <c r="J951" s="1" t="s">
        <v>2912</v>
      </c>
    </row>
    <row r="952" spans="1:10" x14ac:dyDescent="0.25">
      <c r="A952" t="s">
        <v>10</v>
      </c>
      <c r="B952" t="s">
        <v>11</v>
      </c>
      <c r="C952" s="1" t="s">
        <v>1923</v>
      </c>
      <c r="F952" s="2">
        <v>25</v>
      </c>
      <c r="G952" s="2">
        <v>19</v>
      </c>
      <c r="H952" s="2">
        <v>3</v>
      </c>
      <c r="I952" s="2">
        <v>5</v>
      </c>
      <c r="J952" s="1" t="s">
        <v>2913</v>
      </c>
    </row>
    <row r="953" spans="1:10" x14ac:dyDescent="0.25">
      <c r="A953" t="s">
        <v>10</v>
      </c>
      <c r="B953" t="s">
        <v>11</v>
      </c>
      <c r="C953" s="1" t="s">
        <v>1924</v>
      </c>
      <c r="F953" s="2">
        <v>22</v>
      </c>
      <c r="G953" s="2">
        <v>18</v>
      </c>
      <c r="H953" s="2">
        <v>3</v>
      </c>
      <c r="I953" s="2">
        <v>5</v>
      </c>
      <c r="J953" s="1" t="s">
        <v>2914</v>
      </c>
    </row>
    <row r="954" spans="1:10" x14ac:dyDescent="0.25">
      <c r="A954" t="s">
        <v>10</v>
      </c>
      <c r="B954" t="s">
        <v>11</v>
      </c>
      <c r="C954" s="1" t="s">
        <v>1925</v>
      </c>
      <c r="F954" s="2">
        <v>22</v>
      </c>
      <c r="G954" s="2">
        <v>14</v>
      </c>
      <c r="H954" s="2">
        <v>3</v>
      </c>
      <c r="I954" s="2">
        <v>5</v>
      </c>
      <c r="J954" s="1" t="s">
        <v>2915</v>
      </c>
    </row>
    <row r="955" spans="1:10" x14ac:dyDescent="0.25">
      <c r="A955" t="s">
        <v>10</v>
      </c>
      <c r="B955" t="s">
        <v>11</v>
      </c>
      <c r="C955" s="1" t="s">
        <v>1926</v>
      </c>
      <c r="F955" s="2">
        <v>22</v>
      </c>
      <c r="G955" s="2">
        <v>14</v>
      </c>
      <c r="H955" s="2">
        <v>3</v>
      </c>
      <c r="I955" s="2">
        <v>5</v>
      </c>
      <c r="J955" s="1" t="s">
        <v>2916</v>
      </c>
    </row>
    <row r="956" spans="1:10" x14ac:dyDescent="0.25">
      <c r="A956" t="s">
        <v>10</v>
      </c>
      <c r="B956" t="s">
        <v>11</v>
      </c>
      <c r="C956" s="1" t="s">
        <v>1927</v>
      </c>
      <c r="F956" s="2">
        <v>35.630000000000003</v>
      </c>
      <c r="G956" s="2">
        <v>23.62</v>
      </c>
      <c r="H956" s="2">
        <v>5.91</v>
      </c>
      <c r="I956" s="2">
        <v>42.26</v>
      </c>
      <c r="J956" s="1" t="s">
        <v>2917</v>
      </c>
    </row>
    <row r="957" spans="1:10" x14ac:dyDescent="0.25">
      <c r="A957" t="s">
        <v>10</v>
      </c>
      <c r="B957" t="s">
        <v>11</v>
      </c>
      <c r="C957" s="1" t="s">
        <v>1928</v>
      </c>
      <c r="F957" s="2">
        <v>35.630000000000003</v>
      </c>
      <c r="G957" s="2">
        <v>25.99</v>
      </c>
      <c r="H957" s="2">
        <v>5.91</v>
      </c>
      <c r="I957" s="2">
        <v>52.2</v>
      </c>
      <c r="J957" s="1" t="s">
        <v>2918</v>
      </c>
    </row>
    <row r="958" spans="1:10" x14ac:dyDescent="0.25">
      <c r="A958" t="s">
        <v>10</v>
      </c>
      <c r="B958" t="s">
        <v>11</v>
      </c>
      <c r="C958" s="1" t="s">
        <v>1929</v>
      </c>
      <c r="F958" s="2">
        <v>35.630000000000003</v>
      </c>
      <c r="G958" s="2">
        <v>25.99</v>
      </c>
      <c r="H958" s="2">
        <v>5.91</v>
      </c>
      <c r="I958" s="2">
        <v>52.2</v>
      </c>
      <c r="J958" s="1" t="s">
        <v>2919</v>
      </c>
    </row>
    <row r="959" spans="1:10" x14ac:dyDescent="0.25">
      <c r="A959" t="s">
        <v>10</v>
      </c>
      <c r="B959" t="s">
        <v>11</v>
      </c>
      <c r="C959" s="1" t="s">
        <v>1930</v>
      </c>
      <c r="F959" s="2">
        <v>35.630000000000003</v>
      </c>
      <c r="G959" s="2">
        <v>25.99</v>
      </c>
      <c r="H959" s="2">
        <v>5.91</v>
      </c>
      <c r="I959" s="2">
        <v>52.2</v>
      </c>
      <c r="J959" s="1" t="s">
        <v>2920</v>
      </c>
    </row>
    <row r="960" spans="1:10" x14ac:dyDescent="0.25">
      <c r="A960" t="s">
        <v>10</v>
      </c>
      <c r="B960" t="s">
        <v>11</v>
      </c>
      <c r="C960" s="1" t="s">
        <v>1931</v>
      </c>
      <c r="F960" s="2">
        <v>8</v>
      </c>
      <c r="G960" s="2">
        <v>8</v>
      </c>
      <c r="H960" s="2">
        <v>6</v>
      </c>
      <c r="I960" s="2">
        <v>1.57</v>
      </c>
      <c r="J960" s="1" t="s">
        <v>2921</v>
      </c>
    </row>
    <row r="961" spans="1:10" x14ac:dyDescent="0.25">
      <c r="A961" t="s">
        <v>10</v>
      </c>
      <c r="B961" t="s">
        <v>11</v>
      </c>
      <c r="C961" s="1" t="s">
        <v>1932</v>
      </c>
      <c r="F961" s="2">
        <v>17.5</v>
      </c>
      <c r="G961" s="2">
        <v>11.5</v>
      </c>
      <c r="H961" s="2">
        <v>3.5</v>
      </c>
      <c r="I961" s="2">
        <v>1.25</v>
      </c>
      <c r="J961" s="1" t="s">
        <v>2922</v>
      </c>
    </row>
    <row r="962" spans="1:10" x14ac:dyDescent="0.25">
      <c r="A962" t="s">
        <v>10</v>
      </c>
      <c r="B962" t="s">
        <v>11</v>
      </c>
      <c r="C962" s="1" t="s">
        <v>1933</v>
      </c>
      <c r="F962" s="2">
        <v>17.5</v>
      </c>
      <c r="G962" s="2">
        <v>11.5</v>
      </c>
      <c r="H962" s="2">
        <v>5</v>
      </c>
      <c r="I962" s="2">
        <v>2.38</v>
      </c>
      <c r="J962" s="1" t="s">
        <v>2923</v>
      </c>
    </row>
    <row r="963" spans="1:10" x14ac:dyDescent="0.25">
      <c r="A963" t="s">
        <v>10</v>
      </c>
      <c r="B963" t="s">
        <v>11</v>
      </c>
      <c r="C963" s="1" t="s">
        <v>1934</v>
      </c>
      <c r="F963" s="2">
        <v>11</v>
      </c>
      <c r="G963" s="2">
        <v>11</v>
      </c>
      <c r="H963" s="2">
        <v>6</v>
      </c>
      <c r="I963" s="2">
        <v>0.11</v>
      </c>
      <c r="J963" s="1" t="s">
        <v>2924</v>
      </c>
    </row>
    <row r="964" spans="1:10" x14ac:dyDescent="0.25">
      <c r="A964" t="s">
        <v>10</v>
      </c>
      <c r="B964" t="s">
        <v>11</v>
      </c>
      <c r="C964" s="1" t="s">
        <v>1935</v>
      </c>
      <c r="F964" s="2">
        <v>8.1300000000000008</v>
      </c>
      <c r="G964" s="2">
        <v>5</v>
      </c>
      <c r="H964" s="2">
        <v>6.25</v>
      </c>
      <c r="I964" s="2">
        <v>0.12</v>
      </c>
      <c r="J964" s="1" t="s">
        <v>2925</v>
      </c>
    </row>
    <row r="965" spans="1:10" x14ac:dyDescent="0.25">
      <c r="A965" t="s">
        <v>10</v>
      </c>
      <c r="B965" t="s">
        <v>11</v>
      </c>
      <c r="C965" s="1" t="s">
        <v>1936</v>
      </c>
      <c r="F965" s="2">
        <v>4.88</v>
      </c>
      <c r="G965" s="2">
        <v>1.5</v>
      </c>
      <c r="H965" s="2">
        <v>1.5</v>
      </c>
      <c r="I965" s="2">
        <v>0.26</v>
      </c>
      <c r="J965" s="1" t="s">
        <v>2926</v>
      </c>
    </row>
    <row r="966" spans="1:10" x14ac:dyDescent="0.25">
      <c r="A966" t="s">
        <v>10</v>
      </c>
      <c r="B966" t="s">
        <v>11</v>
      </c>
      <c r="C966" s="1" t="s">
        <v>1937</v>
      </c>
      <c r="F966" s="2">
        <v>11</v>
      </c>
      <c r="G966" s="2">
        <v>11</v>
      </c>
      <c r="H966" s="2">
        <v>10</v>
      </c>
      <c r="I966" s="2">
        <v>2.1</v>
      </c>
      <c r="J966" s="1" t="s">
        <v>2927</v>
      </c>
    </row>
    <row r="967" spans="1:10" x14ac:dyDescent="0.25">
      <c r="A967" t="s">
        <v>10</v>
      </c>
      <c r="B967" t="s">
        <v>11</v>
      </c>
      <c r="C967" s="1" t="s">
        <v>1938</v>
      </c>
      <c r="F967" s="2">
        <v>2</v>
      </c>
      <c r="G967" s="2">
        <v>2</v>
      </c>
      <c r="H967" s="2">
        <v>2</v>
      </c>
      <c r="I967" s="2">
        <v>4.7</v>
      </c>
      <c r="J967" s="1" t="s">
        <v>2928</v>
      </c>
    </row>
    <row r="968" spans="1:10" x14ac:dyDescent="0.25">
      <c r="A968" t="s">
        <v>10</v>
      </c>
      <c r="B968" t="s">
        <v>11</v>
      </c>
      <c r="C968" s="1" t="s">
        <v>1939</v>
      </c>
      <c r="F968" s="2">
        <v>17.5</v>
      </c>
      <c r="G968" s="2">
        <v>11.5</v>
      </c>
      <c r="H968" s="2">
        <v>3.5</v>
      </c>
      <c r="I968" s="2">
        <v>1.25</v>
      </c>
      <c r="J968" s="1" t="s">
        <v>2929</v>
      </c>
    </row>
    <row r="969" spans="1:10" x14ac:dyDescent="0.25">
      <c r="A969" t="s">
        <v>10</v>
      </c>
      <c r="B969" t="s">
        <v>11</v>
      </c>
      <c r="C969" s="1" t="s">
        <v>1940</v>
      </c>
      <c r="F969" s="2">
        <v>17.5</v>
      </c>
      <c r="G969" s="2">
        <v>11.5</v>
      </c>
      <c r="H969" s="2">
        <v>5</v>
      </c>
      <c r="I969" s="2">
        <v>2.5</v>
      </c>
      <c r="J969" s="1" t="s">
        <v>2930</v>
      </c>
    </row>
    <row r="970" spans="1:10" x14ac:dyDescent="0.25">
      <c r="A970" t="s">
        <v>10</v>
      </c>
      <c r="B970" t="s">
        <v>11</v>
      </c>
      <c r="C970" s="1" t="s">
        <v>1941</v>
      </c>
      <c r="F970" s="2">
        <v>17.5</v>
      </c>
      <c r="G970" s="2">
        <v>11.5</v>
      </c>
      <c r="H970" s="2">
        <v>3.5</v>
      </c>
      <c r="I970" s="2">
        <v>1.1299999999999999</v>
      </c>
      <c r="J970" s="1" t="s">
        <v>2931</v>
      </c>
    </row>
    <row r="971" spans="1:10" x14ac:dyDescent="0.25">
      <c r="A971" t="s">
        <v>10</v>
      </c>
      <c r="B971" t="s">
        <v>11</v>
      </c>
      <c r="C971" s="1" t="s">
        <v>1942</v>
      </c>
      <c r="D971" t="s">
        <v>1943</v>
      </c>
      <c r="E971" t="s">
        <v>1944</v>
      </c>
      <c r="F971" s="2">
        <v>14.43</v>
      </c>
      <c r="G971" s="2">
        <v>10.25</v>
      </c>
      <c r="H971" s="2">
        <v>9.5</v>
      </c>
      <c r="I971" s="2">
        <v>7.6</v>
      </c>
      <c r="J971" s="1" t="s">
        <v>2932</v>
      </c>
    </row>
    <row r="972" spans="1:10" x14ac:dyDescent="0.25">
      <c r="A972" t="s">
        <v>10</v>
      </c>
      <c r="B972" t="s">
        <v>11</v>
      </c>
      <c r="C972" s="1" t="s">
        <v>1945</v>
      </c>
      <c r="D972" t="s">
        <v>1946</v>
      </c>
      <c r="E972" t="s">
        <v>1947</v>
      </c>
      <c r="F972" s="2">
        <v>14.43</v>
      </c>
      <c r="G972" s="2">
        <v>10.25</v>
      </c>
      <c r="H972" s="2">
        <v>9.5</v>
      </c>
      <c r="I972" s="2">
        <v>7.6</v>
      </c>
      <c r="J972" s="1" t="s">
        <v>2933</v>
      </c>
    </row>
    <row r="973" spans="1:10" x14ac:dyDescent="0.25">
      <c r="A973" t="s">
        <v>10</v>
      </c>
      <c r="B973" t="s">
        <v>11</v>
      </c>
      <c r="C973" s="1" t="s">
        <v>1948</v>
      </c>
      <c r="F973" s="2">
        <v>14.43</v>
      </c>
      <c r="G973" s="2">
        <v>10.25</v>
      </c>
      <c r="H973" s="2">
        <v>9.5</v>
      </c>
      <c r="I973" s="2">
        <v>9.5</v>
      </c>
      <c r="J973" s="1" t="s">
        <v>2934</v>
      </c>
    </row>
    <row r="974" spans="1:10" x14ac:dyDescent="0.25">
      <c r="A974" t="s">
        <v>10</v>
      </c>
      <c r="B974" t="s">
        <v>11</v>
      </c>
      <c r="C974" s="1" t="s">
        <v>1949</v>
      </c>
      <c r="F974" s="2">
        <v>11.25</v>
      </c>
      <c r="G974" s="2">
        <v>10</v>
      </c>
      <c r="H974" s="2">
        <v>9.5</v>
      </c>
      <c r="I974" s="2">
        <v>2.2999999999999998</v>
      </c>
      <c r="J974" s="1" t="s">
        <v>2935</v>
      </c>
    </row>
    <row r="975" spans="1:10" x14ac:dyDescent="0.25">
      <c r="A975" t="s">
        <v>10</v>
      </c>
      <c r="B975" t="s">
        <v>11</v>
      </c>
      <c r="C975" s="1" t="s">
        <v>1950</v>
      </c>
      <c r="D975" t="s">
        <v>1951</v>
      </c>
      <c r="E975" t="s">
        <v>1952</v>
      </c>
      <c r="F975" s="2">
        <v>11.75</v>
      </c>
      <c r="G975" s="2">
        <v>4.5</v>
      </c>
      <c r="H975" s="2">
        <v>3</v>
      </c>
      <c r="I975" s="2">
        <v>2.2999999999999998</v>
      </c>
      <c r="J975" s="1" t="s">
        <v>2936</v>
      </c>
    </row>
    <row r="976" spans="1:10" x14ac:dyDescent="0.25">
      <c r="A976" t="s">
        <v>10</v>
      </c>
      <c r="B976" t="s">
        <v>11</v>
      </c>
      <c r="C976" s="1" t="s">
        <v>1953</v>
      </c>
      <c r="F976" s="2">
        <v>11.25</v>
      </c>
      <c r="G976" s="2">
        <v>10</v>
      </c>
      <c r="H976" s="2">
        <v>9.5</v>
      </c>
      <c r="I976" s="2">
        <v>4.5</v>
      </c>
      <c r="J976" s="1" t="s">
        <v>2937</v>
      </c>
    </row>
    <row r="977" spans="1:10" x14ac:dyDescent="0.25">
      <c r="A977" t="s">
        <v>10</v>
      </c>
      <c r="B977" t="s">
        <v>11</v>
      </c>
      <c r="C977" s="1" t="s">
        <v>1954</v>
      </c>
      <c r="F977" s="2">
        <v>12.25</v>
      </c>
      <c r="G977" s="2">
        <v>8.1300000000000008</v>
      </c>
      <c r="H977" s="2">
        <v>6.5</v>
      </c>
      <c r="I977" s="2">
        <v>0.5</v>
      </c>
      <c r="J977" s="1" t="s">
        <v>2938</v>
      </c>
    </row>
    <row r="978" spans="1:10" x14ac:dyDescent="0.25">
      <c r="A978" t="s">
        <v>10</v>
      </c>
      <c r="B978" t="s">
        <v>11</v>
      </c>
      <c r="C978" s="1" t="s">
        <v>1955</v>
      </c>
      <c r="D978" t="s">
        <v>1956</v>
      </c>
      <c r="E978" t="s">
        <v>1957</v>
      </c>
      <c r="F978" s="2">
        <v>10</v>
      </c>
      <c r="G978" s="2">
        <v>8.68</v>
      </c>
      <c r="H978" s="2">
        <v>2.1</v>
      </c>
      <c r="I978" s="2">
        <v>2.1</v>
      </c>
      <c r="J978" s="1" t="s">
        <v>2939</v>
      </c>
    </row>
    <row r="979" spans="1:10" x14ac:dyDescent="0.25">
      <c r="A979" t="s">
        <v>10</v>
      </c>
      <c r="B979" t="s">
        <v>11</v>
      </c>
      <c r="C979" s="1" t="s">
        <v>1958</v>
      </c>
      <c r="D979" t="s">
        <v>1959</v>
      </c>
      <c r="E979" t="s">
        <v>1960</v>
      </c>
      <c r="F979" s="2">
        <v>8.8000000000000007</v>
      </c>
      <c r="G979" s="2">
        <v>3.5</v>
      </c>
      <c r="H979" s="2">
        <v>0.1</v>
      </c>
      <c r="I979" s="2">
        <v>1.5</v>
      </c>
      <c r="J979" s="1" t="s">
        <v>2940</v>
      </c>
    </row>
    <row r="980" spans="1:10" x14ac:dyDescent="0.25">
      <c r="A980" t="s">
        <v>10</v>
      </c>
      <c r="B980" t="s">
        <v>11</v>
      </c>
      <c r="C980" s="1" t="s">
        <v>1961</v>
      </c>
      <c r="F980" s="2">
        <v>10</v>
      </c>
      <c r="G980" s="2">
        <v>9.44</v>
      </c>
      <c r="H980" s="2">
        <v>8.75</v>
      </c>
      <c r="I980" s="2">
        <v>2.1</v>
      </c>
      <c r="J980" s="1" t="s">
        <v>2941</v>
      </c>
    </row>
    <row r="981" spans="1:10" x14ac:dyDescent="0.25">
      <c r="A981" t="s">
        <v>10</v>
      </c>
      <c r="B981" t="s">
        <v>11</v>
      </c>
      <c r="C981" s="1" t="s">
        <v>1962</v>
      </c>
      <c r="F981" s="2">
        <v>11.25</v>
      </c>
      <c r="G981" s="2">
        <v>10</v>
      </c>
      <c r="H981" s="2">
        <v>9.5</v>
      </c>
      <c r="I981" s="2">
        <v>2.2999999999999998</v>
      </c>
      <c r="J981" s="1" t="s">
        <v>2942</v>
      </c>
    </row>
    <row r="982" spans="1:10" x14ac:dyDescent="0.25">
      <c r="A982" t="s">
        <v>10</v>
      </c>
      <c r="B982" t="s">
        <v>11</v>
      </c>
      <c r="C982" s="1" t="s">
        <v>1963</v>
      </c>
      <c r="D982" t="s">
        <v>1964</v>
      </c>
      <c r="E982" t="s">
        <v>1965</v>
      </c>
      <c r="F982" s="2">
        <v>9.5</v>
      </c>
      <c r="G982" s="2">
        <v>1.75</v>
      </c>
      <c r="H982" s="2">
        <v>1.75</v>
      </c>
      <c r="I982" s="2">
        <v>0.72</v>
      </c>
      <c r="J982" s="1" t="s">
        <v>2943</v>
      </c>
    </row>
    <row r="983" spans="1:10" x14ac:dyDescent="0.25">
      <c r="A983" t="s">
        <v>10</v>
      </c>
      <c r="B983" t="s">
        <v>11</v>
      </c>
      <c r="C983" s="1" t="s">
        <v>1966</v>
      </c>
      <c r="D983" t="s">
        <v>1967</v>
      </c>
      <c r="E983" t="s">
        <v>1968</v>
      </c>
      <c r="F983" s="2">
        <v>3.75</v>
      </c>
      <c r="G983" s="2">
        <v>3.25</v>
      </c>
      <c r="H983" s="2">
        <v>1</v>
      </c>
      <c r="I983" s="2">
        <v>0.2</v>
      </c>
      <c r="J983" s="1" t="s">
        <v>2944</v>
      </c>
    </row>
    <row r="984" spans="1:10" x14ac:dyDescent="0.25">
      <c r="A984" t="s">
        <v>10</v>
      </c>
      <c r="B984" t="s">
        <v>11</v>
      </c>
      <c r="C984" s="1" t="s">
        <v>1969</v>
      </c>
      <c r="D984" t="s">
        <v>1970</v>
      </c>
      <c r="E984" t="s">
        <v>1968</v>
      </c>
      <c r="F984" s="2">
        <v>6.25</v>
      </c>
      <c r="G984" s="2">
        <v>6.25</v>
      </c>
      <c r="H984" s="2">
        <v>0.25</v>
      </c>
      <c r="I984" s="2">
        <v>0.2</v>
      </c>
      <c r="J984" s="1" t="s">
        <v>2945</v>
      </c>
    </row>
    <row r="985" spans="1:10" x14ac:dyDescent="0.25">
      <c r="A985" t="s">
        <v>10</v>
      </c>
      <c r="B985" t="s">
        <v>11</v>
      </c>
      <c r="C985" s="1" t="s">
        <v>1971</v>
      </c>
      <c r="D985" t="s">
        <v>1972</v>
      </c>
      <c r="E985" t="s">
        <v>1968</v>
      </c>
      <c r="F985" s="2">
        <v>7.25</v>
      </c>
      <c r="G985" s="2">
        <v>2.75</v>
      </c>
      <c r="H985" s="2">
        <v>1.25</v>
      </c>
      <c r="I985" s="2">
        <v>0.2</v>
      </c>
      <c r="J985" s="1" t="s">
        <v>2946</v>
      </c>
    </row>
    <row r="986" spans="1:10" x14ac:dyDescent="0.25">
      <c r="A986" t="s">
        <v>10</v>
      </c>
      <c r="B986" t="s">
        <v>11</v>
      </c>
      <c r="C986" s="1" t="s">
        <v>1973</v>
      </c>
      <c r="D986" t="s">
        <v>1974</v>
      </c>
      <c r="F986" s="2">
        <v>7.25</v>
      </c>
      <c r="G986" s="2">
        <v>2.75</v>
      </c>
      <c r="H986" s="2">
        <v>1.25</v>
      </c>
      <c r="I986" s="2">
        <v>0.2</v>
      </c>
      <c r="J986" s="1" t="s">
        <v>2947</v>
      </c>
    </row>
    <row r="987" spans="1:10" x14ac:dyDescent="0.25">
      <c r="A987" t="s">
        <v>10</v>
      </c>
      <c r="B987" t="s">
        <v>11</v>
      </c>
      <c r="C987" s="1" t="s">
        <v>1975</v>
      </c>
      <c r="D987" t="s">
        <v>1976</v>
      </c>
      <c r="F987" s="2">
        <v>7.25</v>
      </c>
      <c r="G987" s="2">
        <v>2.75</v>
      </c>
      <c r="H987" s="2">
        <v>1.25</v>
      </c>
      <c r="I987" s="2">
        <v>0.2</v>
      </c>
      <c r="J987" s="1" t="s">
        <v>2948</v>
      </c>
    </row>
    <row r="988" spans="1:10" x14ac:dyDescent="0.25">
      <c r="A988" t="s">
        <v>10</v>
      </c>
      <c r="B988" t="s">
        <v>11</v>
      </c>
      <c r="C988" s="1" t="s">
        <v>1977</v>
      </c>
      <c r="D988" t="s">
        <v>1978</v>
      </c>
      <c r="E988" t="s">
        <v>1979</v>
      </c>
      <c r="F988" s="2">
        <v>7.25</v>
      </c>
      <c r="G988" s="2">
        <v>2.75</v>
      </c>
      <c r="H988" s="2">
        <v>1.25</v>
      </c>
      <c r="I988" s="2">
        <v>0.2</v>
      </c>
      <c r="J988" s="1" t="s">
        <v>2949</v>
      </c>
    </row>
    <row r="989" spans="1:10" x14ac:dyDescent="0.25">
      <c r="A989" t="s">
        <v>10</v>
      </c>
      <c r="B989" t="s">
        <v>11</v>
      </c>
      <c r="C989" s="1" t="s">
        <v>1980</v>
      </c>
      <c r="F989" s="2">
        <v>96</v>
      </c>
      <c r="G989" s="2">
        <v>8</v>
      </c>
      <c r="H989" s="2">
        <v>8</v>
      </c>
      <c r="I989" s="2">
        <v>60</v>
      </c>
      <c r="J989" s="1" t="s">
        <v>2950</v>
      </c>
    </row>
    <row r="990" spans="1:10" x14ac:dyDescent="0.25">
      <c r="A990" t="s">
        <v>10</v>
      </c>
      <c r="B990" t="s">
        <v>11</v>
      </c>
      <c r="C990" s="1" t="s">
        <v>1981</v>
      </c>
      <c r="F990" s="2">
        <v>96</v>
      </c>
      <c r="G990" s="2">
        <v>8</v>
      </c>
      <c r="H990" s="2">
        <v>8</v>
      </c>
      <c r="I990" s="2">
        <v>60</v>
      </c>
      <c r="J990" s="1" t="s">
        <v>2951</v>
      </c>
    </row>
    <row r="991" spans="1:10" x14ac:dyDescent="0.25">
      <c r="A991" t="s">
        <v>10</v>
      </c>
      <c r="B991" t="s">
        <v>11</v>
      </c>
      <c r="C991" s="1" t="s">
        <v>1982</v>
      </c>
      <c r="F991" s="2">
        <v>16.5</v>
      </c>
      <c r="G991" s="2">
        <v>11.4</v>
      </c>
      <c r="H991" s="2">
        <v>11.4</v>
      </c>
      <c r="I991" s="2">
        <v>1.93</v>
      </c>
      <c r="J991" s="1" t="s">
        <v>2952</v>
      </c>
    </row>
    <row r="992" spans="1:10" x14ac:dyDescent="0.25">
      <c r="A992" t="s">
        <v>10</v>
      </c>
      <c r="B992" t="s">
        <v>11</v>
      </c>
      <c r="C992" s="1" t="s">
        <v>1983</v>
      </c>
      <c r="F992" s="2">
        <v>15.7</v>
      </c>
      <c r="G992" s="2">
        <v>14.2</v>
      </c>
      <c r="H992" s="2">
        <v>12.2</v>
      </c>
      <c r="I992" s="2">
        <v>2.15</v>
      </c>
      <c r="J992" s="1" t="s">
        <v>2953</v>
      </c>
    </row>
    <row r="993" spans="1:10" x14ac:dyDescent="0.25">
      <c r="A993" t="s">
        <v>10</v>
      </c>
      <c r="B993" t="s">
        <v>11</v>
      </c>
      <c r="C993" s="1" t="s">
        <v>1984</v>
      </c>
      <c r="F993" s="2">
        <v>31.1</v>
      </c>
      <c r="G993" s="2">
        <v>11</v>
      </c>
      <c r="H993" s="2">
        <v>9.4</v>
      </c>
      <c r="I993" s="2">
        <v>8.8000000000000007</v>
      </c>
      <c r="J993" s="1" t="s">
        <v>2954</v>
      </c>
    </row>
    <row r="994" spans="1:10" x14ac:dyDescent="0.25">
      <c r="A994" t="s">
        <v>10</v>
      </c>
      <c r="B994" t="s">
        <v>11</v>
      </c>
      <c r="C994" s="1" t="s">
        <v>1985</v>
      </c>
      <c r="F994" s="2">
        <v>18</v>
      </c>
      <c r="G994" s="2">
        <v>13</v>
      </c>
      <c r="H994" s="2">
        <v>12</v>
      </c>
      <c r="I994" s="2">
        <v>3.85</v>
      </c>
      <c r="J994" s="1" t="s">
        <v>2955</v>
      </c>
    </row>
    <row r="995" spans="1:10" x14ac:dyDescent="0.25">
      <c r="A995" t="s">
        <v>10</v>
      </c>
      <c r="B995" t="s">
        <v>11</v>
      </c>
      <c r="C995" s="1" t="s">
        <v>1986</v>
      </c>
      <c r="F995" s="2">
        <v>19</v>
      </c>
      <c r="G995" s="2">
        <v>15</v>
      </c>
      <c r="H995" s="2">
        <v>15</v>
      </c>
      <c r="I995" s="2">
        <v>3.85</v>
      </c>
      <c r="J995" s="1" t="s">
        <v>2956</v>
      </c>
    </row>
    <row r="996" spans="1:10" x14ac:dyDescent="0.25">
      <c r="A996" t="s">
        <v>10</v>
      </c>
      <c r="B996" t="s">
        <v>11</v>
      </c>
      <c r="C996" s="1" t="s">
        <v>1987</v>
      </c>
      <c r="F996" s="2">
        <v>6.75</v>
      </c>
      <c r="G996" s="2">
        <v>2.75</v>
      </c>
      <c r="H996" s="2">
        <v>1.5</v>
      </c>
      <c r="I996" s="2">
        <v>0.81</v>
      </c>
      <c r="J996" s="1" t="s">
        <v>2957</v>
      </c>
    </row>
    <row r="997" spans="1:10" x14ac:dyDescent="0.25">
      <c r="A997" t="s">
        <v>10</v>
      </c>
      <c r="B997" t="s">
        <v>11</v>
      </c>
      <c r="C997" s="1" t="s">
        <v>1988</v>
      </c>
      <c r="F997" s="2">
        <v>28</v>
      </c>
      <c r="G997" s="2">
        <v>14</v>
      </c>
      <c r="H997" s="2">
        <v>3</v>
      </c>
      <c r="I997" s="2">
        <v>7.15</v>
      </c>
      <c r="J997" s="1" t="s">
        <v>2958</v>
      </c>
    </row>
    <row r="998" spans="1:10" x14ac:dyDescent="0.25">
      <c r="A998" t="s">
        <v>10</v>
      </c>
      <c r="B998" t="s">
        <v>11</v>
      </c>
      <c r="C998" s="1" t="s">
        <v>1989</v>
      </c>
      <c r="F998" s="2">
        <v>28</v>
      </c>
      <c r="G998" s="2">
        <v>16</v>
      </c>
      <c r="H998" s="2">
        <v>15</v>
      </c>
      <c r="I998" s="2">
        <v>4.3</v>
      </c>
      <c r="J998" s="1" t="s">
        <v>2959</v>
      </c>
    </row>
    <row r="999" spans="1:10" x14ac:dyDescent="0.25">
      <c r="A999" t="s">
        <v>10</v>
      </c>
      <c r="B999" t="s">
        <v>11</v>
      </c>
      <c r="C999" s="1" t="s">
        <v>1990</v>
      </c>
      <c r="F999" s="2">
        <v>31.1</v>
      </c>
      <c r="G999" s="2">
        <v>11</v>
      </c>
      <c r="H999" s="2">
        <v>9.4</v>
      </c>
      <c r="I999" s="2">
        <v>29.1</v>
      </c>
      <c r="J999" s="1" t="s">
        <v>2960</v>
      </c>
    </row>
    <row r="1000" spans="1:10" x14ac:dyDescent="0.25">
      <c r="A1000" t="s">
        <v>10</v>
      </c>
      <c r="B1000" t="s">
        <v>11</v>
      </c>
      <c r="C1000" s="1" t="s">
        <v>1991</v>
      </c>
      <c r="F1000" s="2">
        <v>10</v>
      </c>
      <c r="G1000" s="2">
        <v>4.5</v>
      </c>
      <c r="H1000" s="2">
        <v>3</v>
      </c>
      <c r="I1000" s="2">
        <v>2.6</v>
      </c>
      <c r="J1000" s="1" t="s">
        <v>2961</v>
      </c>
    </row>
    <row r="1001" spans="1:10" x14ac:dyDescent="0.25">
      <c r="A1001" t="s">
        <v>10</v>
      </c>
      <c r="B1001" t="s">
        <v>11</v>
      </c>
      <c r="C1001" s="1" t="s">
        <v>1992</v>
      </c>
      <c r="F1001" s="2">
        <v>6.75</v>
      </c>
      <c r="G1001" s="2">
        <v>2.75</v>
      </c>
      <c r="H1001" s="2">
        <v>1.5</v>
      </c>
      <c r="I1001" s="2">
        <v>0.92</v>
      </c>
      <c r="J1001" s="1" t="s">
        <v>2962</v>
      </c>
    </row>
    <row r="1002" spans="1:10" x14ac:dyDescent="0.25">
      <c r="A1002" t="s">
        <v>10</v>
      </c>
      <c r="B1002" t="s">
        <v>11</v>
      </c>
      <c r="C1002" s="1" t="s">
        <v>1993</v>
      </c>
      <c r="F1002" s="2">
        <v>57.5</v>
      </c>
      <c r="G1002" s="2">
        <v>28.5</v>
      </c>
      <c r="H1002" s="2">
        <v>26.5</v>
      </c>
      <c r="I1002" s="2">
        <v>123</v>
      </c>
      <c r="J1002" s="1" t="s">
        <v>2963</v>
      </c>
    </row>
    <row r="1003" spans="1:10" x14ac:dyDescent="0.25">
      <c r="A1003" t="s">
        <v>10</v>
      </c>
      <c r="B1003" t="s">
        <v>11</v>
      </c>
      <c r="C1003" s="1" t="s">
        <v>1994</v>
      </c>
      <c r="F1003" s="2">
        <v>57.5</v>
      </c>
      <c r="G1003" s="2">
        <v>28.5</v>
      </c>
      <c r="H1003" s="2">
        <v>26.5</v>
      </c>
      <c r="I1003" s="2">
        <v>123</v>
      </c>
      <c r="J1003" s="1" t="s">
        <v>2964</v>
      </c>
    </row>
    <row r="1004" spans="1:10" x14ac:dyDescent="0.25">
      <c r="A1004" t="s">
        <v>10</v>
      </c>
      <c r="B1004" t="s">
        <v>11</v>
      </c>
      <c r="C1004" s="1" t="s">
        <v>1995</v>
      </c>
      <c r="F1004" s="2">
        <v>63.5</v>
      </c>
      <c r="G1004" s="2">
        <v>28.5</v>
      </c>
      <c r="H1004" s="2">
        <v>26.5</v>
      </c>
      <c r="I1004" s="2">
        <v>143</v>
      </c>
      <c r="J1004" s="1" t="s">
        <v>2965</v>
      </c>
    </row>
    <row r="1005" spans="1:10" x14ac:dyDescent="0.25">
      <c r="A1005" t="s">
        <v>10</v>
      </c>
      <c r="B1005" t="s">
        <v>11</v>
      </c>
      <c r="C1005" s="1" t="s">
        <v>1996</v>
      </c>
      <c r="F1005" s="2">
        <v>63.5</v>
      </c>
      <c r="G1005" s="2">
        <v>28.5</v>
      </c>
      <c r="H1005" s="2">
        <v>26.5</v>
      </c>
      <c r="I1005" s="2">
        <v>143</v>
      </c>
      <c r="J1005" s="1" t="s">
        <v>2966</v>
      </c>
    </row>
    <row r="1006" spans="1:10" x14ac:dyDescent="0.25">
      <c r="A1006" t="s">
        <v>10</v>
      </c>
      <c r="B1006" t="s">
        <v>11</v>
      </c>
      <c r="C1006" s="1" t="s">
        <v>1997</v>
      </c>
      <c r="D1006" t="s">
        <v>1998</v>
      </c>
      <c r="E1006" t="s">
        <v>1999</v>
      </c>
      <c r="F1006" s="2">
        <v>60.63</v>
      </c>
      <c r="G1006" s="2">
        <v>29.93</v>
      </c>
      <c r="H1006" s="2">
        <v>25.99</v>
      </c>
      <c r="I1006" s="2">
        <v>101.59</v>
      </c>
      <c r="J1006" s="1" t="s">
        <v>2967</v>
      </c>
    </row>
    <row r="1007" spans="1:10" x14ac:dyDescent="0.25">
      <c r="A1007" t="s">
        <v>10</v>
      </c>
      <c r="B1007" t="s">
        <v>11</v>
      </c>
      <c r="C1007" s="1" t="s">
        <v>2000</v>
      </c>
      <c r="D1007" t="s">
        <v>2001</v>
      </c>
      <c r="E1007" t="s">
        <v>2002</v>
      </c>
      <c r="F1007" s="2">
        <v>64.569999999999993</v>
      </c>
      <c r="G1007" s="2">
        <v>29.93</v>
      </c>
      <c r="H1007" s="2">
        <v>25.99</v>
      </c>
      <c r="I1007" s="2">
        <v>104.9</v>
      </c>
      <c r="J1007" s="1" t="s">
        <v>2968</v>
      </c>
    </row>
    <row r="1008" spans="1:10" x14ac:dyDescent="0.25">
      <c r="A1008" t="s">
        <v>10</v>
      </c>
      <c r="B1008" t="s">
        <v>11</v>
      </c>
      <c r="C1008" s="1" t="s">
        <v>2003</v>
      </c>
      <c r="F1008" s="2">
        <v>18</v>
      </c>
      <c r="G1008" s="2">
        <v>16</v>
      </c>
      <c r="H1008" s="2">
        <v>5</v>
      </c>
      <c r="I1008" s="2">
        <v>2.5</v>
      </c>
      <c r="J1008" s="1" t="s">
        <v>2969</v>
      </c>
    </row>
    <row r="1009" spans="1:10" x14ac:dyDescent="0.25">
      <c r="A1009" t="s">
        <v>10</v>
      </c>
      <c r="B1009" t="s">
        <v>11</v>
      </c>
      <c r="C1009" s="1" t="s">
        <v>2004</v>
      </c>
      <c r="F1009" s="2">
        <v>18</v>
      </c>
      <c r="G1009" s="2">
        <v>16</v>
      </c>
      <c r="H1009" s="2">
        <v>5</v>
      </c>
      <c r="I1009" s="2">
        <v>2.5</v>
      </c>
      <c r="J1009" s="1" t="s">
        <v>2970</v>
      </c>
    </row>
    <row r="1010" spans="1:10" x14ac:dyDescent="0.25">
      <c r="A1010" t="s">
        <v>10</v>
      </c>
      <c r="B1010" t="s">
        <v>11</v>
      </c>
      <c r="C1010" s="1" t="s">
        <v>2005</v>
      </c>
      <c r="F1010" s="2">
        <v>4</v>
      </c>
      <c r="G1010" s="2">
        <v>4</v>
      </c>
      <c r="H1010" s="2">
        <v>4</v>
      </c>
      <c r="I1010" s="2">
        <v>1</v>
      </c>
      <c r="J1010" s="1" t="s">
        <v>2971</v>
      </c>
    </row>
    <row r="1011" spans="1:10" x14ac:dyDescent="0.25">
      <c r="A1011" t="s">
        <v>10</v>
      </c>
      <c r="B1011" t="s">
        <v>11</v>
      </c>
      <c r="C1011" s="1" t="s">
        <v>2006</v>
      </c>
      <c r="F1011" s="2">
        <v>17</v>
      </c>
      <c r="G1011" s="2">
        <v>17</v>
      </c>
      <c r="H1011" s="2">
        <v>12</v>
      </c>
      <c r="I1011" s="2">
        <v>2</v>
      </c>
      <c r="J1011" s="1" t="s">
        <v>2972</v>
      </c>
    </row>
    <row r="1012" spans="1:10" x14ac:dyDescent="0.25">
      <c r="A1012" t="s">
        <v>10</v>
      </c>
      <c r="B1012" t="s">
        <v>11</v>
      </c>
      <c r="C1012" s="1" t="s">
        <v>2007</v>
      </c>
      <c r="F1012" s="2">
        <v>17</v>
      </c>
      <c r="G1012" s="2">
        <v>17</v>
      </c>
      <c r="H1012" s="2">
        <v>12</v>
      </c>
      <c r="I1012" s="2">
        <v>2</v>
      </c>
      <c r="J1012" s="1" t="s">
        <v>2973</v>
      </c>
    </row>
    <row r="1013" spans="1:10" x14ac:dyDescent="0.25">
      <c r="A1013" t="s">
        <v>10</v>
      </c>
      <c r="B1013" t="s">
        <v>11</v>
      </c>
      <c r="C1013" s="1" t="s">
        <v>2008</v>
      </c>
      <c r="F1013" s="2">
        <v>10</v>
      </c>
      <c r="G1013" s="2">
        <v>6</v>
      </c>
      <c r="H1013" s="2">
        <v>1</v>
      </c>
      <c r="I1013" s="2">
        <v>0.1</v>
      </c>
      <c r="J1013" s="1" t="s">
        <v>2974</v>
      </c>
    </row>
    <row r="1014" spans="1:10" x14ac:dyDescent="0.25">
      <c r="A1014" t="s">
        <v>10</v>
      </c>
      <c r="B1014" t="s">
        <v>11</v>
      </c>
      <c r="C1014" s="1" t="s">
        <v>2009</v>
      </c>
      <c r="F1014" s="2">
        <v>10</v>
      </c>
      <c r="G1014" s="2">
        <v>6</v>
      </c>
      <c r="H1014" s="2">
        <v>1</v>
      </c>
      <c r="I1014" s="2">
        <v>1</v>
      </c>
      <c r="J1014" s="1" t="s">
        <v>2975</v>
      </c>
    </row>
    <row r="1015" spans="1:10" x14ac:dyDescent="0.25">
      <c r="A1015" t="s">
        <v>10</v>
      </c>
      <c r="B1015" t="s">
        <v>11</v>
      </c>
      <c r="C1015" s="1" t="s">
        <v>2010</v>
      </c>
      <c r="F1015" s="2">
        <v>10</v>
      </c>
      <c r="G1015" s="2">
        <v>6</v>
      </c>
      <c r="H1015" s="2">
        <v>2</v>
      </c>
      <c r="I1015" s="2">
        <v>1</v>
      </c>
      <c r="J1015" s="1" t="s">
        <v>2976</v>
      </c>
    </row>
    <row r="1016" spans="1:10" x14ac:dyDescent="0.25">
      <c r="A1016" t="s">
        <v>10</v>
      </c>
      <c r="B1016" t="s">
        <v>11</v>
      </c>
      <c r="C1016" s="1" t="s">
        <v>2011</v>
      </c>
      <c r="F1016" s="2">
        <v>18</v>
      </c>
      <c r="G1016" s="2">
        <v>16</v>
      </c>
      <c r="H1016" s="2">
        <v>5</v>
      </c>
      <c r="I1016" s="2">
        <v>3.5</v>
      </c>
      <c r="J1016" s="1" t="s">
        <v>2977</v>
      </c>
    </row>
    <row r="1017" spans="1:10" x14ac:dyDescent="0.25">
      <c r="A1017" t="s">
        <v>10</v>
      </c>
      <c r="B1017" t="s">
        <v>11</v>
      </c>
      <c r="C1017" s="1" t="s">
        <v>2012</v>
      </c>
      <c r="F1017" s="2">
        <v>18</v>
      </c>
      <c r="G1017" s="2">
        <v>16</v>
      </c>
      <c r="H1017" s="2">
        <v>5</v>
      </c>
      <c r="I1017" s="2">
        <v>3.5</v>
      </c>
      <c r="J1017" s="1" t="s">
        <v>2978</v>
      </c>
    </row>
    <row r="1018" spans="1:10" x14ac:dyDescent="0.25">
      <c r="A1018" t="s">
        <v>10</v>
      </c>
      <c r="B1018" t="s">
        <v>11</v>
      </c>
      <c r="C1018" s="1" t="s">
        <v>2013</v>
      </c>
      <c r="F1018" s="2">
        <v>14</v>
      </c>
      <c r="G1018" s="2">
        <v>14</v>
      </c>
      <c r="H1018" s="2">
        <v>2</v>
      </c>
      <c r="I1018" s="2">
        <v>1.5</v>
      </c>
      <c r="J1018" s="1" t="s">
        <v>2979</v>
      </c>
    </row>
    <row r="1019" spans="1:10" x14ac:dyDescent="0.25">
      <c r="A1019" t="s">
        <v>10</v>
      </c>
      <c r="B1019" t="s">
        <v>11</v>
      </c>
      <c r="C1019" s="1" t="s">
        <v>2014</v>
      </c>
      <c r="F1019" s="2">
        <v>14</v>
      </c>
      <c r="G1019" s="2">
        <v>14</v>
      </c>
      <c r="H1019" s="2">
        <v>2</v>
      </c>
      <c r="I1019" s="2">
        <v>1.5</v>
      </c>
      <c r="J1019" s="1" t="s">
        <v>2980</v>
      </c>
    </row>
    <row r="1020" spans="1:10" x14ac:dyDescent="0.25">
      <c r="A1020" t="s">
        <v>10</v>
      </c>
      <c r="B1020" t="s">
        <v>11</v>
      </c>
      <c r="C1020" s="1" t="s">
        <v>2015</v>
      </c>
      <c r="F1020" s="2">
        <v>17</v>
      </c>
      <c r="G1020" s="2">
        <v>17</v>
      </c>
      <c r="H1020" s="2">
        <v>12</v>
      </c>
      <c r="I1020" s="2">
        <v>10.5</v>
      </c>
      <c r="J1020" s="1" t="s">
        <v>2981</v>
      </c>
    </row>
    <row r="1021" spans="1:10" x14ac:dyDescent="0.25">
      <c r="A1021" t="s">
        <v>10</v>
      </c>
      <c r="B1021" t="s">
        <v>11</v>
      </c>
      <c r="C1021" s="1" t="s">
        <v>2016</v>
      </c>
      <c r="F1021" s="2">
        <v>4</v>
      </c>
      <c r="G1021" s="2">
        <v>3.5</v>
      </c>
      <c r="H1021" s="2">
        <v>2</v>
      </c>
      <c r="I1021" s="2">
        <v>2</v>
      </c>
      <c r="J1021" s="1" t="s">
        <v>2982</v>
      </c>
    </row>
    <row r="1022" spans="1:10" x14ac:dyDescent="0.25">
      <c r="A1022" t="s">
        <v>10</v>
      </c>
      <c r="B1022" t="s">
        <v>11</v>
      </c>
      <c r="C1022" s="1" t="s">
        <v>2017</v>
      </c>
      <c r="F1022" s="2">
        <v>4</v>
      </c>
      <c r="G1022" s="2">
        <v>3.5</v>
      </c>
      <c r="H1022" s="2">
        <v>2</v>
      </c>
      <c r="I1022" s="2">
        <v>2</v>
      </c>
      <c r="J1022" s="1" t="s">
        <v>2983</v>
      </c>
    </row>
    <row r="1023" spans="1:10" x14ac:dyDescent="0.25">
      <c r="A1023" t="s">
        <v>10</v>
      </c>
      <c r="B1023" t="s">
        <v>11</v>
      </c>
      <c r="C1023" s="1" t="s">
        <v>2018</v>
      </c>
      <c r="F1023" s="2">
        <v>10</v>
      </c>
      <c r="G1023" s="2">
        <v>6</v>
      </c>
      <c r="H1023" s="2">
        <v>2</v>
      </c>
      <c r="I1023" s="2">
        <v>1</v>
      </c>
      <c r="J1023" s="1" t="s">
        <v>2984</v>
      </c>
    </row>
    <row r="1024" spans="1:10" x14ac:dyDescent="0.25">
      <c r="A1024" t="s">
        <v>10</v>
      </c>
      <c r="B1024" t="s">
        <v>11</v>
      </c>
      <c r="C1024" s="1" t="s">
        <v>2019</v>
      </c>
      <c r="F1024" s="2">
        <v>18</v>
      </c>
      <c r="G1024" s="2">
        <v>16</v>
      </c>
      <c r="H1024" s="2">
        <v>5</v>
      </c>
      <c r="I1024" s="2">
        <v>6.5</v>
      </c>
      <c r="J1024" s="1" t="s">
        <v>2985</v>
      </c>
    </row>
    <row r="1025" spans="1:10" x14ac:dyDescent="0.25">
      <c r="A1025" t="s">
        <v>10</v>
      </c>
      <c r="B1025" t="s">
        <v>11</v>
      </c>
      <c r="C1025" s="1" t="s">
        <v>2020</v>
      </c>
      <c r="F1025" s="2">
        <v>6</v>
      </c>
      <c r="G1025" s="2">
        <v>2</v>
      </c>
      <c r="H1025" s="2">
        <v>2</v>
      </c>
      <c r="I1025" s="2">
        <v>0.25</v>
      </c>
      <c r="J1025" s="1" t="s">
        <v>2986</v>
      </c>
    </row>
    <row r="1026" spans="1:10" x14ac:dyDescent="0.25">
      <c r="A1026" t="s">
        <v>10</v>
      </c>
      <c r="B1026" t="s">
        <v>11</v>
      </c>
      <c r="C1026" s="1" t="s">
        <v>2021</v>
      </c>
      <c r="F1026" s="2">
        <v>10</v>
      </c>
      <c r="G1026" s="2">
        <v>6</v>
      </c>
      <c r="H1026" s="2">
        <v>5</v>
      </c>
      <c r="I1026" s="2">
        <v>1</v>
      </c>
      <c r="J1026" s="1" t="s">
        <v>2987</v>
      </c>
    </row>
    <row r="1027" spans="1:10" x14ac:dyDescent="0.25">
      <c r="A1027" t="s">
        <v>10</v>
      </c>
      <c r="B1027" t="s">
        <v>11</v>
      </c>
      <c r="C1027" s="1" t="s">
        <v>2022</v>
      </c>
      <c r="F1027" s="2">
        <v>12.3</v>
      </c>
      <c r="G1027" s="2">
        <v>12.3</v>
      </c>
      <c r="H1027" s="2">
        <v>4.7</v>
      </c>
      <c r="I1027" s="2">
        <v>3.9</v>
      </c>
      <c r="J1027" s="1" t="s">
        <v>2988</v>
      </c>
    </row>
    <row r="1028" spans="1:10" x14ac:dyDescent="0.25">
      <c r="A1028" t="s">
        <v>10</v>
      </c>
      <c r="B1028" t="s">
        <v>11</v>
      </c>
      <c r="C1028" s="1" t="s">
        <v>2023</v>
      </c>
      <c r="F1028" s="2">
        <v>44.9</v>
      </c>
      <c r="G1028" s="2">
        <v>18.8</v>
      </c>
      <c r="H1028" s="2">
        <v>18.100000000000001</v>
      </c>
      <c r="I1028" s="2">
        <v>52</v>
      </c>
      <c r="J1028" s="1" t="s">
        <v>2989</v>
      </c>
    </row>
    <row r="1029" spans="1:10" x14ac:dyDescent="0.25">
      <c r="A1029" t="s">
        <v>10</v>
      </c>
      <c r="B1029" t="s">
        <v>11</v>
      </c>
      <c r="C1029" s="1" t="s">
        <v>2024</v>
      </c>
      <c r="F1029" s="2">
        <v>20.7</v>
      </c>
      <c r="G1029" s="2">
        <v>14.9</v>
      </c>
      <c r="H1029" s="2">
        <v>14</v>
      </c>
      <c r="I1029" s="2">
        <v>17.5</v>
      </c>
      <c r="J1029" s="1" t="s">
        <v>2990</v>
      </c>
    </row>
    <row r="1030" spans="1:10" x14ac:dyDescent="0.25">
      <c r="A1030" t="s">
        <v>10</v>
      </c>
      <c r="B1030" t="s">
        <v>11</v>
      </c>
      <c r="C1030" s="1" t="s">
        <v>2025</v>
      </c>
      <c r="F1030" s="2">
        <v>27.2</v>
      </c>
      <c r="G1030" s="2">
        <v>15.3</v>
      </c>
      <c r="H1030" s="2">
        <v>16.3</v>
      </c>
      <c r="I1030" s="2">
        <v>25.75</v>
      </c>
      <c r="J1030" s="1" t="s">
        <v>2991</v>
      </c>
    </row>
    <row r="1031" spans="1:10" x14ac:dyDescent="0.25">
      <c r="A1031" t="s">
        <v>10</v>
      </c>
      <c r="B1031" t="s">
        <v>11</v>
      </c>
      <c r="C1031" s="1" t="s">
        <v>2026</v>
      </c>
      <c r="F1031" s="2">
        <v>29.8</v>
      </c>
      <c r="G1031" s="2">
        <v>16.399999999999999</v>
      </c>
      <c r="H1031" s="2">
        <v>18.8</v>
      </c>
      <c r="I1031" s="2">
        <v>32.979999999999997</v>
      </c>
      <c r="J1031" s="1" t="s">
        <v>2992</v>
      </c>
    </row>
    <row r="1032" spans="1:10" x14ac:dyDescent="0.25">
      <c r="A1032" t="s">
        <v>10</v>
      </c>
      <c r="B1032" t="s">
        <v>11</v>
      </c>
      <c r="C1032" s="1" t="s">
        <v>2027</v>
      </c>
      <c r="F1032" s="2">
        <v>35</v>
      </c>
      <c r="G1032" s="2">
        <v>17.600000000000001</v>
      </c>
      <c r="H1032" s="2">
        <v>18.8</v>
      </c>
      <c r="I1032" s="2">
        <v>40</v>
      </c>
      <c r="J1032" s="1" t="s">
        <v>2993</v>
      </c>
    </row>
    <row r="1033" spans="1:10" x14ac:dyDescent="0.25">
      <c r="A1033" t="s">
        <v>10</v>
      </c>
      <c r="B1033" t="s">
        <v>11</v>
      </c>
      <c r="C1033" s="1" t="s">
        <v>2028</v>
      </c>
      <c r="D1033" t="s">
        <v>2029</v>
      </c>
      <c r="E1033" t="s">
        <v>2030</v>
      </c>
      <c r="F1033" s="2">
        <v>63.16</v>
      </c>
      <c r="G1033" s="2">
        <v>32.340000000000003</v>
      </c>
      <c r="H1033" s="2">
        <v>26.16</v>
      </c>
      <c r="I1033" s="2">
        <v>242</v>
      </c>
      <c r="J1033" s="1" t="s">
        <v>2994</v>
      </c>
    </row>
    <row r="1034" spans="1:10" x14ac:dyDescent="0.25">
      <c r="A1034" t="s">
        <v>10</v>
      </c>
      <c r="B1034" t="s">
        <v>11</v>
      </c>
      <c r="C1034" s="1" t="s">
        <v>2031</v>
      </c>
      <c r="F1034" s="2">
        <v>63.16</v>
      </c>
      <c r="G1034" s="2">
        <v>32.340000000000003</v>
      </c>
      <c r="H1034" s="2">
        <v>26.16</v>
      </c>
      <c r="I1034" s="2">
        <v>242</v>
      </c>
      <c r="J1034" s="1" t="s">
        <v>2995</v>
      </c>
    </row>
    <row r="1035" spans="1:10" x14ac:dyDescent="0.25">
      <c r="A1035" t="s">
        <v>10</v>
      </c>
      <c r="B1035" t="s">
        <v>11</v>
      </c>
      <c r="C1035" s="1" t="s">
        <v>2032</v>
      </c>
      <c r="F1035" s="2">
        <v>63.16</v>
      </c>
      <c r="G1035" s="2">
        <v>32.340000000000003</v>
      </c>
      <c r="H1035" s="2">
        <v>26.16</v>
      </c>
      <c r="I1035" s="2">
        <v>242</v>
      </c>
      <c r="J1035" s="1" t="s">
        <v>2996</v>
      </c>
    </row>
    <row r="1036" spans="1:10" x14ac:dyDescent="0.25">
      <c r="A1036" t="s">
        <v>10</v>
      </c>
      <c r="B1036" t="s">
        <v>11</v>
      </c>
      <c r="C1036" s="1" t="s">
        <v>2033</v>
      </c>
      <c r="D1036" t="s">
        <v>2034</v>
      </c>
      <c r="E1036" t="s">
        <v>2035</v>
      </c>
      <c r="F1036" s="2">
        <v>63.16</v>
      </c>
      <c r="G1036" s="2">
        <v>32.340000000000003</v>
      </c>
      <c r="H1036" s="2">
        <v>26.16</v>
      </c>
      <c r="I1036" s="2">
        <v>242</v>
      </c>
      <c r="J1036" s="1" t="s">
        <v>2997</v>
      </c>
    </row>
    <row r="1037" spans="1:10" x14ac:dyDescent="0.25">
      <c r="A1037" t="s">
        <v>10</v>
      </c>
      <c r="B1037" t="s">
        <v>11</v>
      </c>
      <c r="C1037" s="1" t="s">
        <v>2036</v>
      </c>
      <c r="D1037" t="s">
        <v>2037</v>
      </c>
      <c r="E1037" t="s">
        <v>2038</v>
      </c>
      <c r="F1037" s="2">
        <v>68.5</v>
      </c>
      <c r="G1037" s="2">
        <v>37</v>
      </c>
      <c r="H1037" s="2">
        <v>32.5</v>
      </c>
      <c r="I1037" s="2">
        <v>255</v>
      </c>
      <c r="J1037" s="1" t="s">
        <v>2998</v>
      </c>
    </row>
    <row r="1038" spans="1:10" x14ac:dyDescent="0.25">
      <c r="A1038" t="s">
        <v>10</v>
      </c>
      <c r="B1038" t="s">
        <v>11</v>
      </c>
      <c r="C1038" s="1" t="s">
        <v>2039</v>
      </c>
      <c r="D1038" t="s">
        <v>2040</v>
      </c>
      <c r="E1038" t="s">
        <v>2041</v>
      </c>
      <c r="F1038" s="2">
        <v>24</v>
      </c>
      <c r="G1038" s="2">
        <v>23</v>
      </c>
      <c r="H1038" s="2">
        <v>21</v>
      </c>
      <c r="I1038" s="2">
        <v>49</v>
      </c>
      <c r="J1038" s="1" t="s">
        <v>2999</v>
      </c>
    </row>
    <row r="1039" spans="1:10" x14ac:dyDescent="0.25">
      <c r="A1039" t="s">
        <v>10</v>
      </c>
      <c r="B1039" t="s">
        <v>11</v>
      </c>
      <c r="C1039" s="1" t="s">
        <v>2042</v>
      </c>
      <c r="F1039" s="2">
        <v>34.409999999999997</v>
      </c>
      <c r="G1039" s="2">
        <v>33.47</v>
      </c>
      <c r="H1039" s="2">
        <v>22.83</v>
      </c>
      <c r="I1039" s="2">
        <v>70.56</v>
      </c>
      <c r="J1039" s="1" t="s">
        <v>3000</v>
      </c>
    </row>
    <row r="1040" spans="1:10" x14ac:dyDescent="0.25">
      <c r="A1040" t="s">
        <v>10</v>
      </c>
      <c r="B1040" t="s">
        <v>11</v>
      </c>
      <c r="C1040" s="1" t="s">
        <v>2043</v>
      </c>
      <c r="D1040" t="s">
        <v>2044</v>
      </c>
      <c r="E1040" t="s">
        <v>2045</v>
      </c>
      <c r="F1040" s="2">
        <v>34</v>
      </c>
      <c r="G1040" s="2">
        <v>25</v>
      </c>
      <c r="H1040" s="2">
        <v>23</v>
      </c>
      <c r="I1040" s="2">
        <v>71</v>
      </c>
      <c r="J1040" s="1" t="s">
        <v>3001</v>
      </c>
    </row>
    <row r="1041" spans="1:10" x14ac:dyDescent="0.25">
      <c r="A1041" t="s">
        <v>10</v>
      </c>
      <c r="B1041" t="s">
        <v>11</v>
      </c>
      <c r="C1041" s="1" t="s">
        <v>2046</v>
      </c>
      <c r="F1041" s="2">
        <v>45</v>
      </c>
      <c r="G1041" s="2">
        <v>28.35</v>
      </c>
      <c r="H1041" s="2">
        <v>27.17</v>
      </c>
      <c r="I1041" s="2">
        <v>101.43</v>
      </c>
      <c r="J1041" s="1" t="s">
        <v>3002</v>
      </c>
    </row>
    <row r="1042" spans="1:10" x14ac:dyDescent="0.25">
      <c r="A1042" t="s">
        <v>10</v>
      </c>
      <c r="B1042" t="s">
        <v>11</v>
      </c>
      <c r="C1042" s="1" t="s">
        <v>2047</v>
      </c>
      <c r="D1042" t="s">
        <v>2048</v>
      </c>
      <c r="E1042" t="s">
        <v>2049</v>
      </c>
      <c r="F1042" s="2">
        <v>57.5</v>
      </c>
      <c r="G1042" s="2">
        <v>28.5</v>
      </c>
      <c r="H1042" s="2">
        <v>26.5</v>
      </c>
      <c r="I1042" s="2">
        <v>128</v>
      </c>
      <c r="J1042" s="1" t="s">
        <v>3003</v>
      </c>
    </row>
    <row r="1043" spans="1:10" x14ac:dyDescent="0.25">
      <c r="A1043" t="s">
        <v>10</v>
      </c>
      <c r="B1043" t="s">
        <v>11</v>
      </c>
      <c r="C1043" s="1" t="s">
        <v>2050</v>
      </c>
      <c r="D1043" t="s">
        <v>2051</v>
      </c>
      <c r="E1043" t="s">
        <v>2052</v>
      </c>
      <c r="F1043" s="2">
        <v>29</v>
      </c>
      <c r="G1043" s="2">
        <v>23</v>
      </c>
      <c r="H1043" s="2">
        <v>22</v>
      </c>
      <c r="I1043" s="2">
        <v>59</v>
      </c>
      <c r="J1043" s="1" t="s">
        <v>3004</v>
      </c>
    </row>
    <row r="1044" spans="1:10" x14ac:dyDescent="0.25">
      <c r="A1044" t="s">
        <v>10</v>
      </c>
      <c r="B1044" t="s">
        <v>11</v>
      </c>
      <c r="C1044" s="1" t="s">
        <v>2053</v>
      </c>
      <c r="F1044" s="2">
        <v>51</v>
      </c>
      <c r="G1044" s="2">
        <v>29</v>
      </c>
      <c r="H1044" s="2">
        <v>23</v>
      </c>
      <c r="I1044" s="2">
        <v>100</v>
      </c>
      <c r="J1044" s="1" t="s">
        <v>3005</v>
      </c>
    </row>
    <row r="1045" spans="1:10" x14ac:dyDescent="0.25">
      <c r="A1045" t="s">
        <v>10</v>
      </c>
      <c r="B1045" t="s">
        <v>11</v>
      </c>
      <c r="C1045" s="1" t="s">
        <v>2054</v>
      </c>
      <c r="F1045" s="2">
        <v>57</v>
      </c>
      <c r="G1045" s="2">
        <v>11.5</v>
      </c>
      <c r="H1045" s="2">
        <v>11.5</v>
      </c>
      <c r="I1045" s="2">
        <v>30</v>
      </c>
      <c r="J1045" s="1" t="s">
        <v>3006</v>
      </c>
    </row>
    <row r="1046" spans="1:10" x14ac:dyDescent="0.25">
      <c r="A1046" t="s">
        <v>10</v>
      </c>
      <c r="B1046" t="s">
        <v>11</v>
      </c>
      <c r="C1046" s="1" t="s">
        <v>2055</v>
      </c>
      <c r="F1046" s="2">
        <v>57</v>
      </c>
      <c r="G1046" s="2">
        <v>11.5</v>
      </c>
      <c r="H1046" s="2">
        <v>11.5</v>
      </c>
      <c r="I1046" s="2">
        <v>30</v>
      </c>
      <c r="J1046" s="1" t="s">
        <v>3007</v>
      </c>
    </row>
    <row r="1047" spans="1:10" x14ac:dyDescent="0.25">
      <c r="A1047" t="s">
        <v>10</v>
      </c>
      <c r="B1047" t="s">
        <v>11</v>
      </c>
      <c r="C1047" s="1" t="s">
        <v>2056</v>
      </c>
      <c r="F1047" s="2">
        <v>18.11</v>
      </c>
      <c r="G1047" s="2">
        <v>13.58</v>
      </c>
      <c r="H1047" s="2">
        <v>12.4</v>
      </c>
      <c r="I1047" s="2">
        <v>19.18</v>
      </c>
      <c r="J1047" s="1" t="s">
        <v>3008</v>
      </c>
    </row>
    <row r="1048" spans="1:10" x14ac:dyDescent="0.25">
      <c r="A1048" t="s">
        <v>10</v>
      </c>
      <c r="B1048" t="s">
        <v>11</v>
      </c>
      <c r="C1048" s="1" t="s">
        <v>2057</v>
      </c>
      <c r="D1048" t="s">
        <v>2058</v>
      </c>
      <c r="E1048" t="s">
        <v>2059</v>
      </c>
      <c r="F1048" s="2">
        <v>35.130000000000003</v>
      </c>
      <c r="G1048" s="2">
        <v>25.13</v>
      </c>
      <c r="H1048" s="2">
        <v>16</v>
      </c>
      <c r="I1048" s="2">
        <v>5.6</v>
      </c>
      <c r="J1048" s="1" t="s">
        <v>3009</v>
      </c>
    </row>
    <row r="1049" spans="1:10" x14ac:dyDescent="0.25">
      <c r="A1049" t="s">
        <v>10</v>
      </c>
      <c r="B1049" t="s">
        <v>11</v>
      </c>
      <c r="C1049" s="1" t="s">
        <v>2060</v>
      </c>
      <c r="D1049" t="s">
        <v>2061</v>
      </c>
      <c r="E1049" t="s">
        <v>2059</v>
      </c>
      <c r="F1049" s="2">
        <v>35.130000000000003</v>
      </c>
      <c r="G1049" s="2">
        <v>25.13</v>
      </c>
      <c r="H1049" s="2">
        <v>16</v>
      </c>
      <c r="I1049" s="2">
        <v>5</v>
      </c>
      <c r="J1049" s="1" t="s">
        <v>3010</v>
      </c>
    </row>
    <row r="1050" spans="1:10" x14ac:dyDescent="0.25">
      <c r="A1050" t="s">
        <v>10</v>
      </c>
      <c r="B1050" t="s">
        <v>11</v>
      </c>
      <c r="C1050" s="1" t="s">
        <v>2062</v>
      </c>
      <c r="D1050" t="s">
        <v>2063</v>
      </c>
      <c r="E1050" t="s">
        <v>2064</v>
      </c>
      <c r="F1050" s="2">
        <v>35.130000000000003</v>
      </c>
      <c r="G1050" s="2">
        <v>25.13</v>
      </c>
      <c r="H1050" s="2">
        <v>16</v>
      </c>
      <c r="I1050" s="2">
        <v>5.2</v>
      </c>
      <c r="J1050" s="1" t="s">
        <v>3011</v>
      </c>
    </row>
    <row r="1051" spans="1:10" x14ac:dyDescent="0.25">
      <c r="A1051" t="s">
        <v>10</v>
      </c>
      <c r="B1051" t="s">
        <v>11</v>
      </c>
      <c r="C1051" s="1" t="s">
        <v>2065</v>
      </c>
      <c r="D1051" t="s">
        <v>2066</v>
      </c>
      <c r="E1051" t="s">
        <v>2067</v>
      </c>
      <c r="F1051" s="2">
        <v>11</v>
      </c>
      <c r="G1051" s="2">
        <v>4</v>
      </c>
      <c r="H1051" s="2">
        <v>0.25</v>
      </c>
      <c r="I1051" s="2">
        <v>2</v>
      </c>
      <c r="J1051" s="1" t="s">
        <v>3012</v>
      </c>
    </row>
    <row r="1052" spans="1:10" x14ac:dyDescent="0.25">
      <c r="A1052" t="s">
        <v>10</v>
      </c>
      <c r="B1052" t="s">
        <v>11</v>
      </c>
      <c r="C1052" s="1" t="s">
        <v>2068</v>
      </c>
      <c r="D1052" t="s">
        <v>2069</v>
      </c>
      <c r="E1052" t="s">
        <v>2067</v>
      </c>
      <c r="F1052" s="2">
        <v>11</v>
      </c>
      <c r="G1052" s="2">
        <v>4</v>
      </c>
      <c r="H1052" s="2">
        <v>0.25</v>
      </c>
      <c r="I1052" s="2">
        <v>2</v>
      </c>
      <c r="J1052" s="1" t="s">
        <v>3013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Image Info</vt:lpstr>
      <vt:lpstr>Desc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Simmonette</dc:creator>
  <cp:lastModifiedBy>Bob</cp:lastModifiedBy>
  <dcterms:created xsi:type="dcterms:W3CDTF">2019-01-09T18:22:00Z</dcterms:created>
  <dcterms:modified xsi:type="dcterms:W3CDTF">2019-08-22T15:29:40Z</dcterms:modified>
</cp:coreProperties>
</file>