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dger\Desktop\"/>
    </mc:Choice>
  </mc:AlternateContent>
  <xr:revisionPtr revIDLastSave="0" documentId="13_ncr:1_{D3828EDE-1C77-4DAC-87E5-4B7F006AE729}" xr6:coauthVersionLast="47" xr6:coauthVersionMax="47" xr10:uidLastSave="{00000000-0000-0000-0000-000000000000}"/>
  <bookViews>
    <workbookView xWindow="-11556" yWindow="3828" windowWidth="19440" windowHeight="12204" xr2:uid="{EE005284-7B45-4B9E-8DD0-1BBF696395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2" i="1"/>
  <c r="L3" i="1"/>
  <c r="L4" i="1"/>
  <c r="L5" i="1"/>
  <c r="L6" i="1"/>
  <c r="L7" i="1"/>
  <c r="L8" i="1"/>
  <c r="L9" i="1"/>
  <c r="L10" i="1"/>
  <c r="L11" i="1"/>
  <c r="L2" i="1"/>
  <c r="J11" i="1"/>
  <c r="J10" i="1"/>
  <c r="J9" i="1"/>
  <c r="J8" i="1"/>
  <c r="J7" i="1"/>
  <c r="J6" i="1"/>
  <c r="J5" i="1"/>
  <c r="J4" i="1"/>
  <c r="J3" i="1"/>
  <c r="J2" i="1"/>
  <c r="D2" i="1"/>
  <c r="D11" i="1" s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<sst xmlns="http://schemas.openxmlformats.org/spreadsheetml/2006/main" count="15" uniqueCount="8">
  <si>
    <t>暴力法</t>
    <phoneticPr fontId="1" type="noConversion"/>
  </si>
  <si>
    <t>数据/万个</t>
    <phoneticPr fontId="1" type="noConversion"/>
  </si>
  <si>
    <t>时间/s</t>
    <phoneticPr fontId="1" type="noConversion"/>
  </si>
  <si>
    <t>理论时间/s</t>
    <phoneticPr fontId="1" type="noConversion"/>
  </si>
  <si>
    <t>理论时间是以1W个数据为基准计算的</t>
    <phoneticPr fontId="1" type="noConversion"/>
  </si>
  <si>
    <t>分治法</t>
    <phoneticPr fontId="1" type="noConversion"/>
  </si>
  <si>
    <t>比值</t>
    <phoneticPr fontId="1" type="noConversion"/>
  </si>
  <si>
    <t>综合比较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</si>
</sst>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暴力法时间对比图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实际时间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18.559999999999999</c:v>
                </c:pt>
                <c:pt idx="1">
                  <c:v>72.626999999999995</c:v>
                </c:pt>
                <c:pt idx="2">
                  <c:v>164.72499999999999</c:v>
                </c:pt>
                <c:pt idx="3">
                  <c:v>295.13200000000001</c:v>
                </c:pt>
                <c:pt idx="4">
                  <c:v>466.053</c:v>
                </c:pt>
                <c:pt idx="5">
                  <c:v>690.83</c:v>
                </c:pt>
                <c:pt idx="6">
                  <c:v>930.06</c:v>
                </c:pt>
                <c:pt idx="7">
                  <c:v>1219.44</c:v>
                </c:pt>
                <c:pt idx="8">
                  <c:v>1549.18</c:v>
                </c:pt>
                <c:pt idx="9">
                  <c:v>1920.45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7B-439E-9337-2CEFB0627FA7}"/>
            </c:ext>
          </c:extLst>
        </c:ser>
        <c:ser>
          <c:idx val="1"/>
          <c:order val="1"/>
          <c:tx>
            <c:v>理论时间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19.100000000000001</c:v>
                </c:pt>
                <c:pt idx="1">
                  <c:v>76.400000000000006</c:v>
                </c:pt>
                <c:pt idx="2">
                  <c:v>171.9</c:v>
                </c:pt>
                <c:pt idx="3">
                  <c:v>305.60000000000002</c:v>
                </c:pt>
                <c:pt idx="4">
                  <c:v>477.50000000000006</c:v>
                </c:pt>
                <c:pt idx="5">
                  <c:v>687.6</c:v>
                </c:pt>
                <c:pt idx="6">
                  <c:v>935.90000000000009</c:v>
                </c:pt>
                <c:pt idx="7">
                  <c:v>1203.3000000000002</c:v>
                </c:pt>
                <c:pt idx="8">
                  <c:v>1547.1000000000001</c:v>
                </c:pt>
                <c:pt idx="9">
                  <c:v>1910.0000000000002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7B-439E-9337-2CEFB062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178639"/>
        <c:axId val="1744184047"/>
      </c:scatterChart>
      <c:valAx>
        <c:axId val="1744178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数据个数</a:t>
                </a:r>
                <a:r>
                  <a:rPr lang="en-US" altLang="zh-CN"/>
                  <a:t>/</a:t>
                </a:r>
                <a:r>
                  <a:rPr lang="zh-CN" altLang="en-US"/>
                  <a:t>万个</a:t>
                </a:r>
              </a:p>
            </c:rich>
          </c:tx>
          <c:layout>
            <c:manualLayout>
              <c:xMode val="edge"/>
              <c:yMode val="edge"/>
              <c:x val="0.41867072552004059"/>
              <c:y val="0.83930453444700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4184047"/>
        <c:crosses val="autoZero"/>
        <c:crossBetween val="midCat"/>
      </c:valAx>
      <c:valAx>
        <c:axId val="174418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4178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分治法时间对比图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实际时间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1.1020000000000001</c:v>
                </c:pt>
                <c:pt idx="1">
                  <c:v>2.157</c:v>
                </c:pt>
                <c:pt idx="2">
                  <c:v>3.2480000000000002</c:v>
                </c:pt>
                <c:pt idx="3">
                  <c:v>4.3949999999999996</c:v>
                </c:pt>
                <c:pt idx="4">
                  <c:v>5.4950000000000001</c:v>
                </c:pt>
                <c:pt idx="5">
                  <c:v>6.7530000000000001</c:v>
                </c:pt>
                <c:pt idx="6">
                  <c:v>8.2360000000000007</c:v>
                </c:pt>
                <c:pt idx="7">
                  <c:v>9.343</c:v>
                </c:pt>
                <c:pt idx="8">
                  <c:v>10.69</c:v>
                </c:pt>
                <c:pt idx="9">
                  <c:v>11.895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E7-44A5-B6E2-87B2729C38B7}"/>
            </c:ext>
          </c:extLst>
        </c:ser>
        <c:ser>
          <c:idx val="1"/>
          <c:order val="1"/>
          <c:tx>
            <c:v>理论时间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Sheet1!$J$2:$J$11</c:f>
              <c:numCache>
                <c:formatCode>General</c:formatCode>
                <c:ptCount val="10"/>
                <c:pt idx="0">
                  <c:v>0.96250000000000002</c:v>
                </c:pt>
                <c:pt idx="1">
                  <c:v>2.0408965483306329</c:v>
                </c:pt>
                <c:pt idx="2">
                  <c:v>3.1630375246006053</c:v>
                </c:pt>
                <c:pt idx="3">
                  <c:v>4.3135861933225312</c:v>
                </c:pt>
                <c:pt idx="4">
                  <c:v>5.4852586291734182</c:v>
                </c:pt>
                <c:pt idx="5">
                  <c:v>6.6737646941931086</c:v>
                </c:pt>
                <c:pt idx="6">
                  <c:v>7.8762696089192117</c:v>
                </c:pt>
                <c:pt idx="7">
                  <c:v>9.0907585799675932</c:v>
                </c:pt>
                <c:pt idx="8">
                  <c:v>10.315725147603631</c:v>
                </c:pt>
                <c:pt idx="9">
                  <c:v>11.55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E7-44A5-B6E2-87B2729C3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008751"/>
        <c:axId val="238009583"/>
      </c:scatterChart>
      <c:valAx>
        <c:axId val="23800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数据个数</a:t>
                </a:r>
                <a:r>
                  <a:rPr lang="en-US" altLang="zh-CN"/>
                  <a:t>/</a:t>
                </a:r>
                <a:r>
                  <a:rPr lang="zh-CN" altLang="en-US"/>
                  <a:t>万个</a:t>
                </a:r>
              </a:p>
            </c:rich>
          </c:tx>
          <c:layout>
            <c:manualLayout>
              <c:xMode val="edge"/>
              <c:yMode val="edge"/>
              <c:x val="0.42316535433070862"/>
              <c:y val="0.78969852726742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009583"/>
        <c:crosses val="autoZero"/>
        <c:crossBetween val="midCat"/>
      </c:valAx>
      <c:valAx>
        <c:axId val="23800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00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两种算法复杂度对比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暴力法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18.559999999999999</c:v>
                </c:pt>
                <c:pt idx="1">
                  <c:v>72.626999999999995</c:v>
                </c:pt>
                <c:pt idx="2">
                  <c:v>164.72499999999999</c:v>
                </c:pt>
                <c:pt idx="3">
                  <c:v>295.13200000000001</c:v>
                </c:pt>
                <c:pt idx="4">
                  <c:v>466.053</c:v>
                </c:pt>
                <c:pt idx="5">
                  <c:v>690.83</c:v>
                </c:pt>
                <c:pt idx="6">
                  <c:v>930.06</c:v>
                </c:pt>
                <c:pt idx="7">
                  <c:v>1219.44</c:v>
                </c:pt>
                <c:pt idx="8">
                  <c:v>1549.18</c:v>
                </c:pt>
                <c:pt idx="9">
                  <c:v>1920.45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0-442A-8A6D-633AEA92CEA8}"/>
            </c:ext>
          </c:extLst>
        </c:ser>
        <c:ser>
          <c:idx val="1"/>
          <c:order val="1"/>
          <c:tx>
            <c:v>分治法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Sheet1!$H$2:$H$11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1.1020000000000001</c:v>
                </c:pt>
                <c:pt idx="1">
                  <c:v>2.157</c:v>
                </c:pt>
                <c:pt idx="2">
                  <c:v>3.2480000000000002</c:v>
                </c:pt>
                <c:pt idx="3">
                  <c:v>4.3949999999999996</c:v>
                </c:pt>
                <c:pt idx="4">
                  <c:v>5.4950000000000001</c:v>
                </c:pt>
                <c:pt idx="5">
                  <c:v>6.7530000000000001</c:v>
                </c:pt>
                <c:pt idx="6">
                  <c:v>8.2360000000000007</c:v>
                </c:pt>
                <c:pt idx="7">
                  <c:v>9.343</c:v>
                </c:pt>
                <c:pt idx="8">
                  <c:v>10.69</c:v>
                </c:pt>
                <c:pt idx="9">
                  <c:v>11.895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D0-442A-8A6D-633AEA92CE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1994143"/>
        <c:axId val="2001992895"/>
      </c:scatterChart>
      <c:valAx>
        <c:axId val="200199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数据个数</a:t>
                </a:r>
                <a:r>
                  <a:rPr lang="en-US" altLang="zh-CN"/>
                  <a:t>/</a:t>
                </a:r>
                <a:r>
                  <a:rPr lang="zh-CN" altLang="en-US"/>
                  <a:t>万个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2152131400873827"/>
              <c:y val="0.8308738866658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992895"/>
        <c:crosses val="autoZero"/>
        <c:crossBetween val="midCat"/>
      </c:valAx>
      <c:valAx>
        <c:axId val="20019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994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两种算法的效率比值图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Sheet1!$L$2:$L$11</c:f>
              <c:numCache>
                <c:formatCode>General</c:formatCode>
                <c:ptCount val="10"/>
                <c:pt idx="0">
                  <c:v>16.842105263157894</c:v>
                </c:pt>
                <c:pt idx="1">
                  <c:v>33.670375521557716</c:v>
                </c:pt>
                <c:pt idx="2">
                  <c:v>50.715825123152705</c:v>
                </c:pt>
                <c:pt idx="3">
                  <c:v>67.151763367463033</c:v>
                </c:pt>
                <c:pt idx="4">
                  <c:v>84.814012738853506</c:v>
                </c:pt>
                <c:pt idx="5">
                  <c:v>102.29971864356583</c:v>
                </c:pt>
                <c:pt idx="6">
                  <c:v>112.92617775619232</c:v>
                </c:pt>
                <c:pt idx="7">
                  <c:v>130.51910521245853</c:v>
                </c:pt>
                <c:pt idx="8">
                  <c:v>144.91861552853135</c:v>
                </c:pt>
                <c:pt idx="9">
                  <c:v>161.45018915510721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8A-4A0C-BE83-D5C736647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71119"/>
        <c:axId val="107664463"/>
      </c:scatterChart>
      <c:valAx>
        <c:axId val="10767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数据个数</a:t>
                </a:r>
                <a:r>
                  <a:rPr lang="en-US" altLang="zh-CN"/>
                  <a:t>/</a:t>
                </a:r>
                <a:r>
                  <a:rPr lang="zh-CN" altLang="en-US"/>
                  <a:t>万个</a:t>
                </a:r>
              </a:p>
            </c:rich>
          </c:tx>
          <c:layout>
            <c:manualLayout>
              <c:xMode val="edge"/>
              <c:yMode val="edge"/>
              <c:x val="0.44338757655293087"/>
              <c:y val="0.87245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664463"/>
        <c:crosses val="autoZero"/>
        <c:crossBetween val="midCat"/>
      </c:valAx>
      <c:valAx>
        <c:axId val="10766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效率比值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67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156210</xdr:rowOff>
    </xdr:from>
    <xdr:to>
      <xdr:col>7</xdr:col>
      <xdr:colOff>327660</xdr:colOff>
      <xdr:row>40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FC4C35-E56E-4FA1-A42A-002DBCF7C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140970</xdr:rowOff>
    </xdr:from>
    <xdr:to>
      <xdr:col>7</xdr:col>
      <xdr:colOff>335280</xdr:colOff>
      <xdr:row>36</xdr:row>
      <xdr:rowOff>129540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0CDD26D-2167-4A8B-A92D-FFAE6C8CF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601980</xdr:colOff>
      <xdr:row>16</xdr:row>
      <xdr:rowOff>80010</xdr:rowOff>
    </xdr:from>
    <xdr:to>
      <xdr:col>10</xdr:col>
      <xdr:colOff>259080</xdr:colOff>
      <xdr:row>36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BF8D3E6-82F4-441B-93A7-3006FBC25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148590</xdr:rowOff>
    </xdr:from>
    <xdr:to>
      <xdr:col>7</xdr:col>
      <xdr:colOff>335280</xdr:colOff>
      <xdr:row>36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2C61672-E7BA-4192-AF0F-09A234466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FF2D-4B5A-4D10-BCE6-4DF54C2B42D4}">
  <dimension ref="A1:R13"/>
  <sheetViews>
    <sheetView tabSelected="1" topLeftCell="G1" workbookViewId="0">
      <selection activeCell="N1" sqref="N1:R11"/>
    </sheetView>
  </sheetViews>
  <sheetFormatPr defaultRowHeight="13.8" x14ac:dyDescent="0.25"/>
  <cols>
    <col min="2" max="2" width="10.88671875" customWidth="1"/>
    <col min="3" max="3" width="9.6640625" customWidth="1"/>
    <col min="4" max="4" width="12.109375" customWidth="1"/>
    <col min="8" max="8" width="10.5546875" customWidth="1"/>
    <col min="10" max="10" width="10.33203125" customWidth="1"/>
  </cols>
  <sheetData>
    <row r="1" spans="1:18" ht="14.4" thickBot="1" x14ac:dyDescent="0.3">
      <c r="A1" s="5" t="s">
        <v>0</v>
      </c>
      <c r="B1" s="2" t="s">
        <v>1</v>
      </c>
      <c r="C1" s="2" t="s">
        <v>2</v>
      </c>
      <c r="D1" s="2" t="s">
        <v>3</v>
      </c>
      <c r="G1" s="5" t="s">
        <v>5</v>
      </c>
      <c r="H1" s="3" t="s">
        <v>1</v>
      </c>
      <c r="I1" s="4" t="s">
        <v>2</v>
      </c>
      <c r="J1" s="4" t="s">
        <v>3</v>
      </c>
      <c r="N1" s="5" t="s">
        <v>7</v>
      </c>
      <c r="O1" s="2" t="s">
        <v>1</v>
      </c>
      <c r="P1" s="2" t="s">
        <v>5</v>
      </c>
      <c r="Q1" s="2" t="s">
        <v>0</v>
      </c>
      <c r="R1" s="4" t="s">
        <v>6</v>
      </c>
    </row>
    <row r="2" spans="1:18" ht="14.4" thickBot="1" x14ac:dyDescent="0.3">
      <c r="A2" s="6"/>
      <c r="B2" s="2">
        <v>10</v>
      </c>
      <c r="C2" s="2">
        <v>18.559999999999999</v>
      </c>
      <c r="D2" s="2">
        <f>0.191*100</f>
        <v>19.100000000000001</v>
      </c>
      <c r="G2" s="6"/>
      <c r="H2" s="2">
        <v>10</v>
      </c>
      <c r="I2" s="2">
        <v>1.1020000000000001</v>
      </c>
      <c r="J2" s="2">
        <f>0.077*((100000*LOG(100000))/(10000*LOG(10000)))</f>
        <v>0.96250000000000002</v>
      </c>
      <c r="L2">
        <f>C2/I2</f>
        <v>16.842105263157894</v>
      </c>
      <c r="N2" s="6"/>
      <c r="O2" s="2">
        <v>10</v>
      </c>
      <c r="P2" s="2">
        <v>1.1020000000000001</v>
      </c>
      <c r="Q2" s="2">
        <v>18.559999999999999</v>
      </c>
      <c r="R2" s="2">
        <f>Q2/P2</f>
        <v>16.842105263157894</v>
      </c>
    </row>
    <row r="3" spans="1:18" ht="14.4" thickBot="1" x14ac:dyDescent="0.3">
      <c r="A3" s="6"/>
      <c r="B3" s="2">
        <v>20</v>
      </c>
      <c r="C3" s="2">
        <v>72.626999999999995</v>
      </c>
      <c r="D3" s="2">
        <f>D2*4</f>
        <v>76.400000000000006</v>
      </c>
      <c r="G3" s="6"/>
      <c r="H3" s="2">
        <v>20</v>
      </c>
      <c r="I3" s="2">
        <v>2.157</v>
      </c>
      <c r="J3" s="2">
        <f>0.077*((200000*LOG(200000))/(10000*LOG(10000)))</f>
        <v>2.0408965483306329</v>
      </c>
      <c r="L3">
        <f t="shared" ref="L3:L11" si="0">C3/I3</f>
        <v>33.670375521557716</v>
      </c>
      <c r="N3" s="6"/>
      <c r="O3" s="2">
        <v>20</v>
      </c>
      <c r="P3" s="2">
        <v>2.157</v>
      </c>
      <c r="Q3" s="2">
        <v>72.626999999999995</v>
      </c>
      <c r="R3" s="2">
        <f t="shared" ref="R3:R11" si="1">Q3/P3</f>
        <v>33.670375521557716</v>
      </c>
    </row>
    <row r="4" spans="1:18" ht="14.4" thickBot="1" x14ac:dyDescent="0.3">
      <c r="A4" s="6"/>
      <c r="B4" s="2">
        <v>30</v>
      </c>
      <c r="C4" s="2">
        <v>164.72499999999999</v>
      </c>
      <c r="D4" s="2">
        <f>D2*9</f>
        <v>171.9</v>
      </c>
      <c r="G4" s="6"/>
      <c r="H4" s="2">
        <v>30</v>
      </c>
      <c r="I4" s="2">
        <v>3.2480000000000002</v>
      </c>
      <c r="J4" s="2">
        <f>0.077*((300000*LOG(300000))/(10000*LOG(10000)))</f>
        <v>3.1630375246006053</v>
      </c>
      <c r="L4">
        <f t="shared" si="0"/>
        <v>50.715825123152705</v>
      </c>
      <c r="N4" s="6"/>
      <c r="O4" s="2">
        <v>30</v>
      </c>
      <c r="P4" s="2">
        <v>3.2480000000000002</v>
      </c>
      <c r="Q4" s="2">
        <v>164.72499999999999</v>
      </c>
      <c r="R4" s="2">
        <f t="shared" si="1"/>
        <v>50.715825123152705</v>
      </c>
    </row>
    <row r="5" spans="1:18" ht="14.4" thickBot="1" x14ac:dyDescent="0.3">
      <c r="A5" s="6"/>
      <c r="B5" s="2">
        <v>40</v>
      </c>
      <c r="C5" s="2">
        <v>295.13200000000001</v>
      </c>
      <c r="D5" s="2">
        <f>D2*16</f>
        <v>305.60000000000002</v>
      </c>
      <c r="G5" s="6"/>
      <c r="H5" s="2">
        <v>40</v>
      </c>
      <c r="I5" s="2">
        <v>4.3949999999999996</v>
      </c>
      <c r="J5" s="2">
        <f>0.077*((400000*LOG(400000))/(10000*LOG(10000)))</f>
        <v>4.3135861933225312</v>
      </c>
      <c r="L5">
        <f t="shared" si="0"/>
        <v>67.151763367463033</v>
      </c>
      <c r="N5" s="6"/>
      <c r="O5" s="2">
        <v>40</v>
      </c>
      <c r="P5" s="2">
        <v>4.3949999999999996</v>
      </c>
      <c r="Q5" s="2">
        <v>295.13200000000001</v>
      </c>
      <c r="R5" s="2">
        <f t="shared" si="1"/>
        <v>67.151763367463033</v>
      </c>
    </row>
    <row r="6" spans="1:18" ht="14.4" thickBot="1" x14ac:dyDescent="0.3">
      <c r="A6" s="6"/>
      <c r="B6" s="2">
        <v>50</v>
      </c>
      <c r="C6" s="2">
        <v>466.053</v>
      </c>
      <c r="D6" s="2">
        <f>D2*25</f>
        <v>477.50000000000006</v>
      </c>
      <c r="G6" s="6"/>
      <c r="H6" s="2">
        <v>50</v>
      </c>
      <c r="I6" s="2">
        <v>5.4950000000000001</v>
      </c>
      <c r="J6" s="2">
        <f>0.077*((500000*LOG(500000))/(10000*LOG(10000)))</f>
        <v>5.4852586291734182</v>
      </c>
      <c r="L6">
        <f t="shared" si="0"/>
        <v>84.814012738853506</v>
      </c>
      <c r="N6" s="6"/>
      <c r="O6" s="2">
        <v>50</v>
      </c>
      <c r="P6" s="2">
        <v>5.4950000000000001</v>
      </c>
      <c r="Q6" s="2">
        <v>466.053</v>
      </c>
      <c r="R6" s="2">
        <f t="shared" si="1"/>
        <v>84.814012738853506</v>
      </c>
    </row>
    <row r="7" spans="1:18" ht="14.4" thickBot="1" x14ac:dyDescent="0.3">
      <c r="A7" s="6"/>
      <c r="B7" s="2">
        <v>60</v>
      </c>
      <c r="C7" s="2">
        <v>690.83</v>
      </c>
      <c r="D7" s="2">
        <f>D2*36</f>
        <v>687.6</v>
      </c>
      <c r="E7" s="1"/>
      <c r="G7" s="6"/>
      <c r="H7" s="2">
        <v>60</v>
      </c>
      <c r="I7" s="2">
        <v>6.7530000000000001</v>
      </c>
      <c r="J7" s="2">
        <f>0.077*((600000*LOG(600000))/(10000*LOG(10000)))</f>
        <v>6.6737646941931086</v>
      </c>
      <c r="L7">
        <f t="shared" si="0"/>
        <v>102.29971864356583</v>
      </c>
      <c r="N7" s="6"/>
      <c r="O7" s="2">
        <v>60</v>
      </c>
      <c r="P7" s="2">
        <v>6.7530000000000001</v>
      </c>
      <c r="Q7" s="2">
        <v>690.83</v>
      </c>
      <c r="R7" s="2">
        <f t="shared" si="1"/>
        <v>102.29971864356583</v>
      </c>
    </row>
    <row r="8" spans="1:18" ht="14.4" thickBot="1" x14ac:dyDescent="0.3">
      <c r="A8" s="6"/>
      <c r="B8" s="2">
        <v>70</v>
      </c>
      <c r="C8" s="2">
        <v>930.06</v>
      </c>
      <c r="D8" s="2">
        <f>D2*49</f>
        <v>935.90000000000009</v>
      </c>
      <c r="G8" s="6"/>
      <c r="H8" s="2">
        <v>70</v>
      </c>
      <c r="I8" s="2">
        <v>8.2360000000000007</v>
      </c>
      <c r="J8" s="2">
        <f>0.077*((700000*LOG(700000))/(10000*LOG(10000)))</f>
        <v>7.8762696089192117</v>
      </c>
      <c r="L8">
        <f t="shared" si="0"/>
        <v>112.92617775619232</v>
      </c>
      <c r="N8" s="6"/>
      <c r="O8" s="2">
        <v>70</v>
      </c>
      <c r="P8" s="2">
        <v>8.2360000000000007</v>
      </c>
      <c r="Q8" s="2">
        <v>930.06</v>
      </c>
      <c r="R8" s="2">
        <f t="shared" si="1"/>
        <v>112.92617775619232</v>
      </c>
    </row>
    <row r="9" spans="1:18" ht="14.4" thickBot="1" x14ac:dyDescent="0.3">
      <c r="A9" s="6"/>
      <c r="B9" s="2">
        <v>80</v>
      </c>
      <c r="C9" s="2">
        <v>1219.44</v>
      </c>
      <c r="D9" s="2">
        <f>D2*63</f>
        <v>1203.3000000000002</v>
      </c>
      <c r="G9" s="6"/>
      <c r="H9" s="2">
        <v>80</v>
      </c>
      <c r="I9" s="2">
        <v>9.343</v>
      </c>
      <c r="J9" s="2">
        <f>0.077*((800000*LOG(800000))/(10000*LOG(10000)))</f>
        <v>9.0907585799675932</v>
      </c>
      <c r="L9">
        <f t="shared" si="0"/>
        <v>130.51910521245853</v>
      </c>
      <c r="N9" s="6"/>
      <c r="O9" s="2">
        <v>80</v>
      </c>
      <c r="P9" s="2">
        <v>9.343</v>
      </c>
      <c r="Q9" s="2">
        <v>1219.44</v>
      </c>
      <c r="R9" s="2">
        <f t="shared" si="1"/>
        <v>130.51910521245853</v>
      </c>
    </row>
    <row r="10" spans="1:18" ht="14.4" thickBot="1" x14ac:dyDescent="0.3">
      <c r="A10" s="6"/>
      <c r="B10" s="2">
        <v>90</v>
      </c>
      <c r="C10" s="2">
        <v>1549.18</v>
      </c>
      <c r="D10" s="2">
        <f>D2*81</f>
        <v>1547.1000000000001</v>
      </c>
      <c r="G10" s="6"/>
      <c r="H10" s="2">
        <v>90</v>
      </c>
      <c r="I10" s="2">
        <v>10.69</v>
      </c>
      <c r="J10" s="2">
        <f>0.077*((900000*LOG(900000))/(10000*LOG(10000)))</f>
        <v>10.315725147603631</v>
      </c>
      <c r="L10">
        <f t="shared" si="0"/>
        <v>144.91861552853135</v>
      </c>
      <c r="N10" s="6"/>
      <c r="O10" s="2">
        <v>90</v>
      </c>
      <c r="P10" s="2">
        <v>10.69</v>
      </c>
      <c r="Q10" s="2">
        <v>1549.18</v>
      </c>
      <c r="R10" s="2">
        <f t="shared" si="1"/>
        <v>144.91861552853135</v>
      </c>
    </row>
    <row r="11" spans="1:18" ht="14.4" thickBot="1" x14ac:dyDescent="0.3">
      <c r="A11" s="7"/>
      <c r="B11" s="2">
        <v>100</v>
      </c>
      <c r="C11" s="2">
        <v>1920.45</v>
      </c>
      <c r="D11" s="2">
        <f>D2*100</f>
        <v>1910.0000000000002</v>
      </c>
      <c r="G11" s="7"/>
      <c r="H11" s="2">
        <v>100</v>
      </c>
      <c r="I11" s="2">
        <v>11.895</v>
      </c>
      <c r="J11" s="2">
        <f>0.077*((1000000*LOG(1000000))/(10000*LOG(10000)))</f>
        <v>11.55</v>
      </c>
      <c r="L11">
        <f t="shared" si="0"/>
        <v>161.45018915510721</v>
      </c>
      <c r="N11" s="7"/>
      <c r="O11" s="2">
        <v>100</v>
      </c>
      <c r="P11" s="2">
        <v>11.895</v>
      </c>
      <c r="Q11" s="2">
        <v>1920.45</v>
      </c>
      <c r="R11" s="2">
        <f t="shared" si="1"/>
        <v>161.45018915510721</v>
      </c>
    </row>
    <row r="12" spans="1:18" x14ac:dyDescent="0.25">
      <c r="A12" s="8" t="s">
        <v>4</v>
      </c>
      <c r="B12" s="9"/>
      <c r="C12" s="9"/>
      <c r="D12" s="10"/>
      <c r="G12" s="8" t="s">
        <v>4</v>
      </c>
      <c r="H12" s="9"/>
      <c r="I12" s="9"/>
      <c r="J12" s="10"/>
    </row>
    <row r="13" spans="1:18" ht="14.4" thickBot="1" x14ac:dyDescent="0.3">
      <c r="A13" s="11"/>
      <c r="B13" s="12"/>
      <c r="C13" s="12"/>
      <c r="D13" s="13"/>
      <c r="G13" s="11"/>
      <c r="H13" s="12"/>
      <c r="I13" s="12"/>
      <c r="J13" s="13"/>
    </row>
  </sheetData>
  <mergeCells count="5">
    <mergeCell ref="A1:A11"/>
    <mergeCell ref="A12:D13"/>
    <mergeCell ref="G1:G11"/>
    <mergeCell ref="G12:J13"/>
    <mergeCell ref="N1:N1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Sindger</dc:creator>
  <cp:lastModifiedBy>Sindger</cp:lastModifiedBy>
  <dcterms:created xsi:type="dcterms:W3CDTF">2022-04-06T16:50:32Z</dcterms:created>
  <dcterms:modified xsi:type="dcterms:W3CDTF">2022-04-07T17:23:14Z</dcterms:modified>
</cp:coreProperties>
</file>