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DELL\Desktop\excel-project-coffee-sales-main\"/>
    </mc:Choice>
  </mc:AlternateContent>
  <xr:revisionPtr revIDLastSave="0" documentId="13_ncr:1_{867015CC-EF85-4E4B-824C-B1D799F6358F}" xr6:coauthVersionLast="47" xr6:coauthVersionMax="47" xr10:uidLastSave="{00000000-0000-0000-0000-000000000000}"/>
  <bookViews>
    <workbookView xWindow="-110" yWindow="-110" windowWidth="19420" windowHeight="10560" tabRatio="707" activeTab="6" xr2:uid="{00000000-000D-0000-FFFF-FFFF00000000}"/>
  </bookViews>
  <sheets>
    <sheet name="Total sales" sheetId="21" r:id="rId1"/>
    <sheet name="Country" sheetId="23" r:id="rId2"/>
    <sheet name="Top 5" sheetId="26" r:id="rId3"/>
    <sheet name="orders" sheetId="17" r:id="rId4"/>
    <sheet name="customers" sheetId="13" r:id="rId5"/>
    <sheet name="products" sheetId="2" r:id="rId6"/>
    <sheet name="DashBoard" sheetId="28" r:id="rId7"/>
  </sheets>
  <definedNames>
    <definedName name="_xlnm._FilterDatabase" localSheetId="3" hidden="1">orders!$A$1:$M$1001</definedName>
    <definedName name="_xlnm._FilterDatabase" localSheetId="5" hidden="1">products!$A$1:$G$49</definedName>
    <definedName name="NativeTimeline_Order_Date">#N/A</definedName>
    <definedName name="Slicer_Loyality_Card">#N/A</definedName>
    <definedName name="Slicer_Roast_type_name">#N/A</definedName>
    <definedName name="Slicer_Size">#N/A</definedName>
  </definedNames>
  <calcPr calcId="191028"/>
  <pivotCaches>
    <pivotCache cacheId="36"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O3" i="17"/>
  <c r="O545" i="17"/>
  <c r="O729" i="17"/>
  <c r="O814" i="17"/>
  <c r="O899" i="17"/>
  <c r="K2" i="17" a="1"/>
  <c r="K2" i="17" s="1"/>
  <c r="K3" i="17" a="1"/>
  <c r="K3" i="17" s="1"/>
  <c r="K4" i="17" a="1"/>
  <c r="K4" i="17" s="1"/>
  <c r="K5" i="17" a="1"/>
  <c r="K5" i="17" s="1"/>
  <c r="K6" i="17" a="1"/>
  <c r="K6" i="17"/>
  <c r="K7" i="17" a="1"/>
  <c r="K7" i="17" s="1"/>
  <c r="K8" i="17" a="1"/>
  <c r="K8" i="17" s="1"/>
  <c r="K9" i="17" a="1"/>
  <c r="K9" i="17" s="1"/>
  <c r="K10" i="17" a="1"/>
  <c r="K10" i="17" s="1"/>
  <c r="K11" i="17" a="1"/>
  <c r="K11" i="17" s="1"/>
  <c r="K12" i="17" a="1"/>
  <c r="K12" i="17" s="1"/>
  <c r="K13" i="17" a="1"/>
  <c r="K13" i="17" s="1"/>
  <c r="K14" i="17" a="1"/>
  <c r="K14" i="17" s="1"/>
  <c r="K15" i="17" a="1"/>
  <c r="K15" i="17" s="1"/>
  <c r="K16" i="17" a="1"/>
  <c r="K16" i="17" s="1"/>
  <c r="K17" i="17" a="1"/>
  <c r="K17" i="17" s="1"/>
  <c r="K18" i="17" a="1"/>
  <c r="K18" i="17" s="1"/>
  <c r="K19" i="17" a="1"/>
  <c r="K19" i="17" s="1"/>
  <c r="K20" i="17" a="1"/>
  <c r="K20" i="17" s="1"/>
  <c r="K21" i="17" a="1"/>
  <c r="K21" i="17" s="1"/>
  <c r="K22" i="17" a="1"/>
  <c r="K22" i="17" s="1"/>
  <c r="K23" i="17" a="1"/>
  <c r="K23" i="17" s="1"/>
  <c r="K24" i="17" a="1"/>
  <c r="K24" i="17" s="1"/>
  <c r="K25" i="17" a="1"/>
  <c r="K25" i="17" s="1"/>
  <c r="K26" i="17" a="1"/>
  <c r="K26" i="17" s="1"/>
  <c r="K27" i="17" a="1"/>
  <c r="K27" i="17" s="1"/>
  <c r="K28" i="17" a="1"/>
  <c r="K28" i="17" s="1"/>
  <c r="K29" i="17" a="1"/>
  <c r="K29" i="17" s="1"/>
  <c r="K30" i="17" a="1"/>
  <c r="K30" i="17" s="1"/>
  <c r="K31" i="17" a="1"/>
  <c r="K31" i="17" s="1"/>
  <c r="K32" i="17" a="1"/>
  <c r="K32" i="17" s="1"/>
  <c r="K33" i="17" a="1"/>
  <c r="K33" i="17" s="1"/>
  <c r="K34" i="17" a="1"/>
  <c r="K34" i="17" s="1"/>
  <c r="K35" i="17" a="1"/>
  <c r="K35" i="17" s="1"/>
  <c r="K36" i="17" a="1"/>
  <c r="K36" i="17" s="1"/>
  <c r="K37" i="17" a="1"/>
  <c r="K37" i="17"/>
  <c r="K38" i="17" a="1"/>
  <c r="K38" i="17" s="1"/>
  <c r="K39" i="17" a="1"/>
  <c r="K39" i="17" s="1"/>
  <c r="K40" i="17" a="1"/>
  <c r="K40" i="17" s="1"/>
  <c r="K41" i="17" a="1"/>
  <c r="K41" i="17" s="1"/>
  <c r="K42" i="17" a="1"/>
  <c r="K42" i="17" s="1"/>
  <c r="K43" i="17" a="1"/>
  <c r="K43" i="17" s="1"/>
  <c r="K44" i="17" a="1"/>
  <c r="K44" i="17" s="1"/>
  <c r="K45" i="17" a="1"/>
  <c r="K45" i="17" s="1"/>
  <c r="K46" i="17" a="1"/>
  <c r="K46" i="17" s="1"/>
  <c r="K47" i="17" a="1"/>
  <c r="K47" i="17" s="1"/>
  <c r="K48" i="17" a="1"/>
  <c r="K48" i="17" s="1"/>
  <c r="K49" i="17" a="1"/>
  <c r="K49" i="17" s="1"/>
  <c r="K50" i="17" a="1"/>
  <c r="K50" i="17" s="1"/>
  <c r="K51" i="17" a="1"/>
  <c r="K51" i="17" s="1"/>
  <c r="K52" i="17" a="1"/>
  <c r="K52" i="17" s="1"/>
  <c r="K53" i="17" a="1"/>
  <c r="K53" i="17" s="1"/>
  <c r="K54" i="17" a="1"/>
  <c r="K54" i="17" s="1"/>
  <c r="K55" i="17" a="1"/>
  <c r="K55" i="17" s="1"/>
  <c r="K56" i="17" a="1"/>
  <c r="K56" i="17" s="1"/>
  <c r="K57" i="17" a="1"/>
  <c r="K57" i="17" s="1"/>
  <c r="K58" i="17" a="1"/>
  <c r="K58" i="17" s="1"/>
  <c r="K59" i="17" a="1"/>
  <c r="K59" i="17" s="1"/>
  <c r="K60" i="17" a="1"/>
  <c r="K60" i="17" s="1"/>
  <c r="K61" i="17" a="1"/>
  <c r="K61" i="17" s="1"/>
  <c r="K62" i="17" a="1"/>
  <c r="K62" i="17" s="1"/>
  <c r="K63" i="17" a="1"/>
  <c r="K63" i="17" s="1"/>
  <c r="K64" i="17" a="1"/>
  <c r="K64" i="17" s="1"/>
  <c r="K65" i="17" a="1"/>
  <c r="K65" i="17"/>
  <c r="K66" i="17" a="1"/>
  <c r="K66" i="17" s="1"/>
  <c r="K67" i="17" a="1"/>
  <c r="K67" i="17" s="1"/>
  <c r="K68" i="17" a="1"/>
  <c r="K68" i="17" s="1"/>
  <c r="K69" i="17" a="1"/>
  <c r="K69" i="17"/>
  <c r="K70" i="17" a="1"/>
  <c r="K70" i="17" s="1"/>
  <c r="K71" i="17" a="1"/>
  <c r="K71" i="17" s="1"/>
  <c r="K72" i="17" a="1"/>
  <c r="K72" i="17" s="1"/>
  <c r="K73" i="17" a="1"/>
  <c r="K73" i="17" s="1"/>
  <c r="K74" i="17" a="1"/>
  <c r="K74" i="17" s="1"/>
  <c r="K75" i="17" a="1"/>
  <c r="K75" i="17" s="1"/>
  <c r="K76" i="17" a="1"/>
  <c r="K76" i="17" s="1"/>
  <c r="K77" i="17" a="1"/>
  <c r="K77" i="17" s="1"/>
  <c r="K78" i="17" a="1"/>
  <c r="K78" i="17" s="1"/>
  <c r="K79" i="17" a="1"/>
  <c r="K79" i="17" s="1"/>
  <c r="K80" i="17" a="1"/>
  <c r="K80" i="17" s="1"/>
  <c r="K81" i="17" a="1"/>
  <c r="K81" i="17" s="1"/>
  <c r="K82" i="17" a="1"/>
  <c r="K82" i="17" s="1"/>
  <c r="K83" i="17" a="1"/>
  <c r="K83" i="17" s="1"/>
  <c r="K84" i="17" a="1"/>
  <c r="K84" i="17" s="1"/>
  <c r="K85" i="17" a="1"/>
  <c r="K85" i="17" s="1"/>
  <c r="K86" i="17" a="1"/>
  <c r="K86" i="17" s="1"/>
  <c r="K87" i="17" a="1"/>
  <c r="K87" i="17" s="1"/>
  <c r="K88" i="17" a="1"/>
  <c r="K88" i="17" s="1"/>
  <c r="K89" i="17" a="1"/>
  <c r="K89" i="17" s="1"/>
  <c r="K90" i="17" a="1"/>
  <c r="K90" i="17" s="1"/>
  <c r="K91" i="17" a="1"/>
  <c r="K91" i="17" s="1"/>
  <c r="K92" i="17" a="1"/>
  <c r="K92" i="17" s="1"/>
  <c r="K93" i="17" a="1"/>
  <c r="K93" i="17" s="1"/>
  <c r="K94" i="17" a="1"/>
  <c r="K94" i="17" s="1"/>
  <c r="K95" i="17" a="1"/>
  <c r="K95" i="17" s="1"/>
  <c r="K96" i="17" a="1"/>
  <c r="K96" i="17" s="1"/>
  <c r="K97" i="17" a="1"/>
  <c r="K97" i="17" s="1"/>
  <c r="K98" i="17" a="1"/>
  <c r="K98" i="17" s="1"/>
  <c r="K99" i="17" a="1"/>
  <c r="K99" i="17" s="1"/>
  <c r="K100" i="17" a="1"/>
  <c r="K100" i="17" s="1"/>
  <c r="K101" i="17" a="1"/>
  <c r="K101" i="17"/>
  <c r="K102" i="17" a="1"/>
  <c r="K102" i="17" s="1"/>
  <c r="K103" i="17" a="1"/>
  <c r="K103" i="17" s="1"/>
  <c r="K104" i="17" a="1"/>
  <c r="K104" i="17" s="1"/>
  <c r="K105" i="17" a="1"/>
  <c r="K105" i="17" s="1"/>
  <c r="K106" i="17" a="1"/>
  <c r="K106" i="17" s="1"/>
  <c r="K107" i="17" a="1"/>
  <c r="K107" i="17" s="1"/>
  <c r="K108" i="17" a="1"/>
  <c r="K108" i="17" s="1"/>
  <c r="K109" i="17" a="1"/>
  <c r="K109" i="17" s="1"/>
  <c r="K110" i="17" a="1"/>
  <c r="K110" i="17" s="1"/>
  <c r="K111" i="17" a="1"/>
  <c r="K111" i="17" s="1"/>
  <c r="K112" i="17" a="1"/>
  <c r="K112" i="17" s="1"/>
  <c r="K113" i="17" a="1"/>
  <c r="K113" i="17" s="1"/>
  <c r="K114" i="17" a="1"/>
  <c r="K114" i="17" s="1"/>
  <c r="K115" i="17" a="1"/>
  <c r="K115" i="17" s="1"/>
  <c r="K116" i="17" a="1"/>
  <c r="K116" i="17" s="1"/>
  <c r="K117" i="17" a="1"/>
  <c r="K117" i="17" s="1"/>
  <c r="K118" i="17" a="1"/>
  <c r="K118" i="17" s="1"/>
  <c r="K119" i="17" a="1"/>
  <c r="K119" i="17" s="1"/>
  <c r="K120" i="17" a="1"/>
  <c r="K120" i="17" s="1"/>
  <c r="K121" i="17" a="1"/>
  <c r="K121" i="17" s="1"/>
  <c r="K122" i="17" a="1"/>
  <c r="K122" i="17" s="1"/>
  <c r="K123" i="17" a="1"/>
  <c r="K123" i="17" s="1"/>
  <c r="K124" i="17" a="1"/>
  <c r="K124" i="17" s="1"/>
  <c r="K125" i="17" a="1"/>
  <c r="K125" i="17" s="1"/>
  <c r="K126" i="17" a="1"/>
  <c r="K126" i="17" s="1"/>
  <c r="K127" i="17" a="1"/>
  <c r="K127" i="17" s="1"/>
  <c r="K128" i="17" a="1"/>
  <c r="K128" i="17" s="1"/>
  <c r="K129" i="17" a="1"/>
  <c r="K129" i="17"/>
  <c r="K130" i="17" a="1"/>
  <c r="K130" i="17" s="1"/>
  <c r="K131" i="17" a="1"/>
  <c r="K131" i="17" s="1"/>
  <c r="K132" i="17" a="1"/>
  <c r="K132" i="17" s="1"/>
  <c r="K133" i="17" a="1"/>
  <c r="K133" i="17" s="1"/>
  <c r="K134" i="17" a="1"/>
  <c r="K134" i="17" s="1"/>
  <c r="K135" i="17" a="1"/>
  <c r="K135" i="17" s="1"/>
  <c r="K136" i="17" a="1"/>
  <c r="K136" i="17" s="1"/>
  <c r="K137" i="17" a="1"/>
  <c r="K137" i="17" s="1"/>
  <c r="K138" i="17" a="1"/>
  <c r="K138" i="17" s="1"/>
  <c r="K139" i="17" a="1"/>
  <c r="K139" i="17" s="1"/>
  <c r="K140" i="17" a="1"/>
  <c r="K140" i="17" s="1"/>
  <c r="K141" i="17" a="1"/>
  <c r="K141" i="17" s="1"/>
  <c r="K142" i="17" a="1"/>
  <c r="K142" i="17" s="1"/>
  <c r="K143" i="17" a="1"/>
  <c r="K143" i="17" s="1"/>
  <c r="K144" i="17" a="1"/>
  <c r="K144" i="17" s="1"/>
  <c r="K145" i="17" a="1"/>
  <c r="K145" i="17" s="1"/>
  <c r="K146" i="17" a="1"/>
  <c r="K146" i="17" s="1"/>
  <c r="K147" i="17" a="1"/>
  <c r="K147" i="17" s="1"/>
  <c r="K148" i="17" a="1"/>
  <c r="K148" i="17" s="1"/>
  <c r="K149" i="17" a="1"/>
  <c r="K149" i="17" s="1"/>
  <c r="K150" i="17" a="1"/>
  <c r="K150" i="17" s="1"/>
  <c r="K151" i="17" a="1"/>
  <c r="K151" i="17" s="1"/>
  <c r="K152" i="17" a="1"/>
  <c r="K152" i="17" s="1"/>
  <c r="K153" i="17" a="1"/>
  <c r="K153" i="17" s="1"/>
  <c r="K154" i="17" a="1"/>
  <c r="K154" i="17" s="1"/>
  <c r="K155" i="17" a="1"/>
  <c r="K155" i="17" s="1"/>
  <c r="K156" i="17" a="1"/>
  <c r="K156" i="17" s="1"/>
  <c r="K157" i="17" a="1"/>
  <c r="K157" i="17" s="1"/>
  <c r="K158" i="17" a="1"/>
  <c r="K158" i="17" s="1"/>
  <c r="K159" i="17" a="1"/>
  <c r="K159" i="17" s="1"/>
  <c r="K160" i="17" a="1"/>
  <c r="K160" i="17" s="1"/>
  <c r="K161" i="17" a="1"/>
  <c r="K161" i="17" s="1"/>
  <c r="K162" i="17" a="1"/>
  <c r="K162" i="17" s="1"/>
  <c r="K163" i="17" a="1"/>
  <c r="K163" i="17" s="1"/>
  <c r="K164" i="17" a="1"/>
  <c r="K164" i="17" s="1"/>
  <c r="K165" i="17" a="1"/>
  <c r="K165" i="17" s="1"/>
  <c r="K166" i="17" a="1"/>
  <c r="K166" i="17" s="1"/>
  <c r="K167" i="17" a="1"/>
  <c r="K167" i="17" s="1"/>
  <c r="K168" i="17" a="1"/>
  <c r="K168" i="17" s="1"/>
  <c r="K169" i="17" a="1"/>
  <c r="K169" i="17" s="1"/>
  <c r="K170" i="17" a="1"/>
  <c r="K170" i="17" s="1"/>
  <c r="K171" i="17" a="1"/>
  <c r="K171" i="17" s="1"/>
  <c r="K172" i="17" a="1"/>
  <c r="K172" i="17" s="1"/>
  <c r="K173" i="17" a="1"/>
  <c r="K173" i="17" s="1"/>
  <c r="K174" i="17" a="1"/>
  <c r="K174" i="17" s="1"/>
  <c r="K175" i="17" a="1"/>
  <c r="K175" i="17" s="1"/>
  <c r="K176" i="17" a="1"/>
  <c r="K176" i="17" s="1"/>
  <c r="K177" i="17" a="1"/>
  <c r="K177" i="17" s="1"/>
  <c r="K178" i="17" a="1"/>
  <c r="K178" i="17" s="1"/>
  <c r="K179" i="17" a="1"/>
  <c r="K179" i="17" s="1"/>
  <c r="K180" i="17" a="1"/>
  <c r="K180" i="17" s="1"/>
  <c r="K181" i="17" a="1"/>
  <c r="K181" i="17" s="1"/>
  <c r="K182" i="17" a="1"/>
  <c r="K182" i="17" s="1"/>
  <c r="K183" i="17" a="1"/>
  <c r="K183" i="17" s="1"/>
  <c r="K184" i="17" a="1"/>
  <c r="K184" i="17" s="1"/>
  <c r="K185" i="17" a="1"/>
  <c r="K185" i="17" s="1"/>
  <c r="K186" i="17" a="1"/>
  <c r="K186" i="17" s="1"/>
  <c r="K187" i="17" a="1"/>
  <c r="K187" i="17" s="1"/>
  <c r="K188" i="17" a="1"/>
  <c r="K188" i="17" s="1"/>
  <c r="K189" i="17" a="1"/>
  <c r="K189" i="17" s="1"/>
  <c r="K190" i="17" a="1"/>
  <c r="K190" i="17" s="1"/>
  <c r="K191" i="17" a="1"/>
  <c r="K191" i="17" s="1"/>
  <c r="K192" i="17" a="1"/>
  <c r="K192" i="17" s="1"/>
  <c r="K193" i="17" a="1"/>
  <c r="K193" i="17" s="1"/>
  <c r="K194" i="17" a="1"/>
  <c r="K194" i="17" s="1"/>
  <c r="K195" i="17" a="1"/>
  <c r="K195" i="17" s="1"/>
  <c r="K196" i="17" a="1"/>
  <c r="K196" i="17" s="1"/>
  <c r="K197" i="17" a="1"/>
  <c r="K197" i="17" s="1"/>
  <c r="K198" i="17" a="1"/>
  <c r="K198" i="17" s="1"/>
  <c r="K199" i="17" a="1"/>
  <c r="K199" i="17" s="1"/>
  <c r="K200" i="17" a="1"/>
  <c r="K200" i="17" s="1"/>
  <c r="K201" i="17" a="1"/>
  <c r="K201" i="17" s="1"/>
  <c r="K202" i="17" a="1"/>
  <c r="K202" i="17" s="1"/>
  <c r="K203" i="17" a="1"/>
  <c r="K203" i="17" s="1"/>
  <c r="K204" i="17" a="1"/>
  <c r="K204" i="17" s="1"/>
  <c r="K205" i="17" a="1"/>
  <c r="K205" i="17" s="1"/>
  <c r="K206" i="17" a="1"/>
  <c r="K206" i="17" s="1"/>
  <c r="K207" i="17" a="1"/>
  <c r="K207" i="17" s="1"/>
  <c r="K208" i="17" a="1"/>
  <c r="K208" i="17" s="1"/>
  <c r="K209" i="17" a="1"/>
  <c r="K209" i="17" s="1"/>
  <c r="K210" i="17" a="1"/>
  <c r="K210" i="17" s="1"/>
  <c r="K211" i="17" a="1"/>
  <c r="K211" i="17" s="1"/>
  <c r="K212" i="17" a="1"/>
  <c r="K212" i="17" s="1"/>
  <c r="K213" i="17" a="1"/>
  <c r="K213" i="17" s="1"/>
  <c r="K214" i="17" a="1"/>
  <c r="K214" i="17" s="1"/>
  <c r="K215" i="17" a="1"/>
  <c r="K215" i="17" s="1"/>
  <c r="K216" i="17" a="1"/>
  <c r="K216" i="17" s="1"/>
  <c r="K217" i="17" a="1"/>
  <c r="K217" i="17" s="1"/>
  <c r="K218" i="17" a="1"/>
  <c r="K218" i="17" s="1"/>
  <c r="K219" i="17" a="1"/>
  <c r="K219" i="17" s="1"/>
  <c r="K220" i="17" a="1"/>
  <c r="K220" i="17" s="1"/>
  <c r="K221" i="17" a="1"/>
  <c r="K221" i="17" s="1"/>
  <c r="K222" i="17" a="1"/>
  <c r="K222" i="17" s="1"/>
  <c r="K223" i="17" a="1"/>
  <c r="K223" i="17" s="1"/>
  <c r="K224" i="17" a="1"/>
  <c r="K224" i="17" s="1"/>
  <c r="K225" i="17" a="1"/>
  <c r="K225" i="17" s="1"/>
  <c r="K226" i="17" a="1"/>
  <c r="K226" i="17" s="1"/>
  <c r="K227" i="17" a="1"/>
  <c r="K227" i="17" s="1"/>
  <c r="K228" i="17" a="1"/>
  <c r="K228" i="17" s="1"/>
  <c r="K229" i="17" a="1"/>
  <c r="K229" i="17" s="1"/>
  <c r="K230" i="17" a="1"/>
  <c r="K230" i="17" s="1"/>
  <c r="K231" i="17" a="1"/>
  <c r="K231" i="17" s="1"/>
  <c r="K232" i="17" a="1"/>
  <c r="K232" i="17" s="1"/>
  <c r="K233" i="17" a="1"/>
  <c r="K233" i="17" s="1"/>
  <c r="K234" i="17" a="1"/>
  <c r="K234" i="17" s="1"/>
  <c r="K235" i="17" a="1"/>
  <c r="K235" i="17" s="1"/>
  <c r="K236" i="17" a="1"/>
  <c r="K236" i="17" s="1"/>
  <c r="K237" i="17" a="1"/>
  <c r="K237" i="17" s="1"/>
  <c r="K238" i="17" a="1"/>
  <c r="K238" i="17" s="1"/>
  <c r="K239" i="17" a="1"/>
  <c r="K239" i="17" s="1"/>
  <c r="K240" i="17" a="1"/>
  <c r="K240" i="17" s="1"/>
  <c r="K241" i="17" a="1"/>
  <c r="K241" i="17" s="1"/>
  <c r="K242" i="17" a="1"/>
  <c r="K242" i="17" s="1"/>
  <c r="K243" i="17" a="1"/>
  <c r="K243" i="17" s="1"/>
  <c r="K244" i="17" a="1"/>
  <c r="K244" i="17" s="1"/>
  <c r="K245" i="17" a="1"/>
  <c r="K245" i="17" s="1"/>
  <c r="K246" i="17" a="1"/>
  <c r="K246" i="17" s="1"/>
  <c r="K247" i="17" a="1"/>
  <c r="K247" i="17" s="1"/>
  <c r="K248" i="17" a="1"/>
  <c r="K248" i="17" s="1"/>
  <c r="K249" i="17" a="1"/>
  <c r="K249" i="17" s="1"/>
  <c r="K250" i="17" a="1"/>
  <c r="K250" i="17" s="1"/>
  <c r="K251" i="17" a="1"/>
  <c r="K251" i="17" s="1"/>
  <c r="K252" i="17" a="1"/>
  <c r="K252" i="17" s="1"/>
  <c r="K253" i="17" a="1"/>
  <c r="K253" i="17" s="1"/>
  <c r="K254" i="17" a="1"/>
  <c r="K254" i="17" s="1"/>
  <c r="K255" i="17" a="1"/>
  <c r="K255" i="17" s="1"/>
  <c r="K256" i="17" a="1"/>
  <c r="K256" i="17" s="1"/>
  <c r="K257" i="17" a="1"/>
  <c r="K257" i="17" s="1"/>
  <c r="K258" i="17" a="1"/>
  <c r="K258" i="17" s="1"/>
  <c r="K259" i="17" a="1"/>
  <c r="K259" i="17" s="1"/>
  <c r="K260" i="17" a="1"/>
  <c r="K260" i="17" s="1"/>
  <c r="K261" i="17" a="1"/>
  <c r="K261" i="17" s="1"/>
  <c r="K262" i="17" a="1"/>
  <c r="K262" i="17" s="1"/>
  <c r="K263" i="17" a="1"/>
  <c r="K263" i="17" s="1"/>
  <c r="K264" i="17" a="1"/>
  <c r="K264" i="17" s="1"/>
  <c r="K265" i="17" a="1"/>
  <c r="K265" i="17" s="1"/>
  <c r="K266" i="17" a="1"/>
  <c r="K266" i="17" s="1"/>
  <c r="K267" i="17" a="1"/>
  <c r="K267" i="17" s="1"/>
  <c r="K268" i="17" a="1"/>
  <c r="K268" i="17" s="1"/>
  <c r="K269" i="17" a="1"/>
  <c r="K269" i="17" s="1"/>
  <c r="K270" i="17" a="1"/>
  <c r="K270" i="17" s="1"/>
  <c r="K271" i="17" a="1"/>
  <c r="K271" i="17" s="1"/>
  <c r="K272" i="17" a="1"/>
  <c r="K272" i="17" s="1"/>
  <c r="K273" i="17" a="1"/>
  <c r="K273" i="17" s="1"/>
  <c r="K274" i="17" a="1"/>
  <c r="K274" i="17" s="1"/>
  <c r="K275" i="17" a="1"/>
  <c r="K275" i="17" s="1"/>
  <c r="K276" i="17" a="1"/>
  <c r="K276" i="17" s="1"/>
  <c r="K277" i="17" a="1"/>
  <c r="K277" i="17" s="1"/>
  <c r="K278" i="17" a="1"/>
  <c r="K278" i="17" s="1"/>
  <c r="K279" i="17" a="1"/>
  <c r="K279" i="17" s="1"/>
  <c r="K280" i="17" a="1"/>
  <c r="K280" i="17" s="1"/>
  <c r="K281" i="17" a="1"/>
  <c r="K281" i="17" s="1"/>
  <c r="K282" i="17" a="1"/>
  <c r="K282" i="17" s="1"/>
  <c r="K283" i="17" a="1"/>
  <c r="K283" i="17" s="1"/>
  <c r="K284" i="17" a="1"/>
  <c r="K284" i="17" s="1"/>
  <c r="K285" i="17" a="1"/>
  <c r="K285" i="17" s="1"/>
  <c r="K286" i="17" a="1"/>
  <c r="K286" i="17" s="1"/>
  <c r="K287" i="17" a="1"/>
  <c r="K287" i="17" s="1"/>
  <c r="K288" i="17" a="1"/>
  <c r="K288" i="17" s="1"/>
  <c r="K289" i="17" a="1"/>
  <c r="K289" i="17" s="1"/>
  <c r="K290" i="17" a="1"/>
  <c r="K290" i="17" s="1"/>
  <c r="K291" i="17" a="1"/>
  <c r="K291" i="17" s="1"/>
  <c r="K292" i="17" a="1"/>
  <c r="K292" i="17" s="1"/>
  <c r="K293" i="17" a="1"/>
  <c r="K293" i="17" s="1"/>
  <c r="K294" i="17" a="1"/>
  <c r="K294" i="17" s="1"/>
  <c r="K295" i="17" a="1"/>
  <c r="K295" i="17" s="1"/>
  <c r="K296" i="17" a="1"/>
  <c r="K296" i="17" s="1"/>
  <c r="K297" i="17" a="1"/>
  <c r="K297" i="17" s="1"/>
  <c r="K298" i="17" a="1"/>
  <c r="K298" i="17" s="1"/>
  <c r="K299" i="17" a="1"/>
  <c r="K299" i="17" s="1"/>
  <c r="K300" i="17" a="1"/>
  <c r="K300" i="17" s="1"/>
  <c r="K301" i="17" a="1"/>
  <c r="K301" i="17" s="1"/>
  <c r="K302" i="17" a="1"/>
  <c r="K302" i="17" s="1"/>
  <c r="K303" i="17" a="1"/>
  <c r="K303" i="17" s="1"/>
  <c r="K304" i="17" a="1"/>
  <c r="K304" i="17" s="1"/>
  <c r="K305" i="17" a="1"/>
  <c r="K305" i="17" s="1"/>
  <c r="K306" i="17" a="1"/>
  <c r="K306" i="17" s="1"/>
  <c r="K307" i="17" a="1"/>
  <c r="K307" i="17" s="1"/>
  <c r="K308" i="17" a="1"/>
  <c r="K308" i="17" s="1"/>
  <c r="K309" i="17" a="1"/>
  <c r="K309" i="17" s="1"/>
  <c r="K310" i="17" a="1"/>
  <c r="K310" i="17" s="1"/>
  <c r="K311" i="17" a="1"/>
  <c r="K311" i="17" s="1"/>
  <c r="K312" i="17" a="1"/>
  <c r="K312" i="17" s="1"/>
  <c r="K313" i="17" a="1"/>
  <c r="K313" i="17" s="1"/>
  <c r="K314" i="17" a="1"/>
  <c r="K314" i="17" s="1"/>
  <c r="K315" i="17" a="1"/>
  <c r="K315" i="17" s="1"/>
  <c r="K316" i="17" a="1"/>
  <c r="K316" i="17" s="1"/>
  <c r="K317" i="17" a="1"/>
  <c r="K317" i="17" s="1"/>
  <c r="K318" i="17" a="1"/>
  <c r="K318" i="17" s="1"/>
  <c r="K319" i="17" a="1"/>
  <c r="K319" i="17" s="1"/>
  <c r="K320" i="17" a="1"/>
  <c r="K320" i="17" s="1"/>
  <c r="K321" i="17" a="1"/>
  <c r="K321" i="17" s="1"/>
  <c r="K322" i="17" a="1"/>
  <c r="K322" i="17" s="1"/>
  <c r="K323" i="17" a="1"/>
  <c r="K323" i="17" s="1"/>
  <c r="K324" i="17" a="1"/>
  <c r="K324" i="17" s="1"/>
  <c r="K325" i="17" a="1"/>
  <c r="K325" i="17" s="1"/>
  <c r="K326" i="17" a="1"/>
  <c r="K326" i="17" s="1"/>
  <c r="K327" i="17" a="1"/>
  <c r="K327" i="17" s="1"/>
  <c r="K328" i="17" a="1"/>
  <c r="K328" i="17" s="1"/>
  <c r="K329" i="17" a="1"/>
  <c r="K329" i="17"/>
  <c r="K330" i="17" a="1"/>
  <c r="K330" i="17" s="1"/>
  <c r="K331" i="17" a="1"/>
  <c r="K331" i="17" s="1"/>
  <c r="K332" i="17" a="1"/>
  <c r="K332" i="17" s="1"/>
  <c r="K333" i="17" a="1"/>
  <c r="K333" i="17" s="1"/>
  <c r="K334" i="17" a="1"/>
  <c r="K334" i="17" s="1"/>
  <c r="K335" i="17" a="1"/>
  <c r="K335" i="17" s="1"/>
  <c r="K336" i="17" a="1"/>
  <c r="K336" i="17" s="1"/>
  <c r="K337" i="17" a="1"/>
  <c r="K337" i="17" s="1"/>
  <c r="K338" i="17" a="1"/>
  <c r="K338" i="17" s="1"/>
  <c r="K339" i="17" a="1"/>
  <c r="K339" i="17" s="1"/>
  <c r="K340" i="17" a="1"/>
  <c r="K340" i="17" s="1"/>
  <c r="K341" i="17" a="1"/>
  <c r="K341" i="17" s="1"/>
  <c r="K342" i="17" a="1"/>
  <c r="K342" i="17"/>
  <c r="K343" i="17" a="1"/>
  <c r="K343" i="17" s="1"/>
  <c r="K344" i="17" a="1"/>
  <c r="K344" i="17" s="1"/>
  <c r="K345" i="17" a="1"/>
  <c r="K345" i="17" s="1"/>
  <c r="K346" i="17" a="1"/>
  <c r="K346" i="17" s="1"/>
  <c r="K347" i="17" a="1"/>
  <c r="K347" i="17" s="1"/>
  <c r="K348" i="17" a="1"/>
  <c r="K348" i="17" s="1"/>
  <c r="K349" i="17" a="1"/>
  <c r="K349" i="17"/>
  <c r="K350" i="17" a="1"/>
  <c r="K350" i="17" s="1"/>
  <c r="K351" i="17" a="1"/>
  <c r="K351" i="17" s="1"/>
  <c r="K352" i="17" a="1"/>
  <c r="K352" i="17" s="1"/>
  <c r="K353" i="17" a="1"/>
  <c r="K353" i="17" s="1"/>
  <c r="K354" i="17" a="1"/>
  <c r="K354" i="17" s="1"/>
  <c r="K355" i="17" a="1"/>
  <c r="K355" i="17" s="1"/>
  <c r="K356" i="17" a="1"/>
  <c r="K356" i="17" s="1"/>
  <c r="K357" i="17" a="1"/>
  <c r="K357" i="17"/>
  <c r="K358" i="17" a="1"/>
  <c r="K358" i="17" s="1"/>
  <c r="K359" i="17" a="1"/>
  <c r="K359" i="17" s="1"/>
  <c r="K360" i="17" a="1"/>
  <c r="K360" i="17" s="1"/>
  <c r="K361" i="17" a="1"/>
  <c r="K361" i="17" s="1"/>
  <c r="K362" i="17" a="1"/>
  <c r="K362" i="17" s="1"/>
  <c r="K363" i="17" a="1"/>
  <c r="K363" i="17" s="1"/>
  <c r="K364" i="17" a="1"/>
  <c r="K364" i="17" s="1"/>
  <c r="K365" i="17" a="1"/>
  <c r="K365" i="17"/>
  <c r="K366" i="17" a="1"/>
  <c r="K366" i="17" s="1"/>
  <c r="K367" i="17" a="1"/>
  <c r="K367" i="17" s="1"/>
  <c r="K368" i="17" a="1"/>
  <c r="K368" i="17" s="1"/>
  <c r="K369" i="17" a="1"/>
  <c r="K369" i="17" s="1"/>
  <c r="K370" i="17" a="1"/>
  <c r="K370" i="17" s="1"/>
  <c r="K371" i="17" a="1"/>
  <c r="K371" i="17" s="1"/>
  <c r="K372" i="17" a="1"/>
  <c r="K372" i="17"/>
  <c r="K373" i="17" a="1"/>
  <c r="K373" i="17" s="1"/>
  <c r="K374" i="17" a="1"/>
  <c r="K374" i="17"/>
  <c r="K375" i="17" a="1"/>
  <c r="K375" i="17" s="1"/>
  <c r="K376" i="17" a="1"/>
  <c r="K376" i="17"/>
  <c r="K377" i="17" a="1"/>
  <c r="K377" i="17" s="1"/>
  <c r="K378" i="17" a="1"/>
  <c r="K378" i="17" s="1"/>
  <c r="K379" i="17" a="1"/>
  <c r="K379" i="17" s="1"/>
  <c r="K380" i="17" a="1"/>
  <c r="K380" i="17"/>
  <c r="K381" i="17" a="1"/>
  <c r="K381" i="17"/>
  <c r="K382" i="17" a="1"/>
  <c r="K382" i="17"/>
  <c r="K383" i="17" a="1"/>
  <c r="K383" i="17" s="1"/>
  <c r="K384" i="17" a="1"/>
  <c r="K384" i="17" s="1"/>
  <c r="K385" i="17" a="1"/>
  <c r="K385" i="17" s="1"/>
  <c r="K386" i="17" a="1"/>
  <c r="K386" i="17" s="1"/>
  <c r="K387" i="17" a="1"/>
  <c r="K387" i="17" s="1"/>
  <c r="K388" i="17" a="1"/>
  <c r="K388" i="17"/>
  <c r="K389" i="17" a="1"/>
  <c r="K389" i="17" s="1"/>
  <c r="K390" i="17" a="1"/>
  <c r="K390" i="17"/>
  <c r="K391" i="17" a="1"/>
  <c r="K391" i="17" s="1"/>
  <c r="K392" i="17" a="1"/>
  <c r="K392" i="17" s="1"/>
  <c r="K393" i="17" a="1"/>
  <c r="K393" i="17" s="1"/>
  <c r="K394" i="17" a="1"/>
  <c r="K394" i="17" s="1"/>
  <c r="K395" i="17" a="1"/>
  <c r="K395" i="17" s="1"/>
  <c r="K396" i="17" a="1"/>
  <c r="K396" i="17"/>
  <c r="K397" i="17" a="1"/>
  <c r="K397" i="17"/>
  <c r="K398" i="17" a="1"/>
  <c r="K398" i="17" s="1"/>
  <c r="K399" i="17" a="1"/>
  <c r="K399" i="17" s="1"/>
  <c r="K400" i="17" a="1"/>
  <c r="K400" i="17" s="1"/>
  <c r="K401" i="17" a="1"/>
  <c r="K401" i="17" s="1"/>
  <c r="K402" i="17" a="1"/>
  <c r="K402" i="17" s="1"/>
  <c r="K403" i="17" a="1"/>
  <c r="K403" i="17" s="1"/>
  <c r="K404" i="17" a="1"/>
  <c r="K404" i="17" s="1"/>
  <c r="K405" i="17" a="1"/>
  <c r="K405" i="17" s="1"/>
  <c r="K406" i="17" a="1"/>
  <c r="K406" i="17"/>
  <c r="K407" i="17" a="1"/>
  <c r="K407" i="17" s="1"/>
  <c r="K408" i="17" a="1"/>
  <c r="K408" i="17"/>
  <c r="K409" i="17" a="1"/>
  <c r="K409" i="17" s="1"/>
  <c r="K410" i="17" a="1"/>
  <c r="K410" i="17" s="1"/>
  <c r="K411" i="17" a="1"/>
  <c r="K411" i="17" s="1"/>
  <c r="K412" i="17" a="1"/>
  <c r="K412" i="17"/>
  <c r="K413" i="17" a="1"/>
  <c r="K413" i="17" s="1"/>
  <c r="K414" i="17" a="1"/>
  <c r="K414" i="17"/>
  <c r="K415" i="17" a="1"/>
  <c r="K415" i="17" s="1"/>
  <c r="K416" i="17" a="1"/>
  <c r="K416" i="17" s="1"/>
  <c r="K417" i="17" a="1"/>
  <c r="K417" i="17"/>
  <c r="K418" i="17" a="1"/>
  <c r="K418" i="17" s="1"/>
  <c r="K419" i="17" a="1"/>
  <c r="K419" i="17" s="1"/>
  <c r="K420" i="17" a="1"/>
  <c r="K420" i="17" s="1"/>
  <c r="K421" i="17" a="1"/>
  <c r="K421" i="17" s="1"/>
  <c r="K422" i="17" a="1"/>
  <c r="K422" i="17" s="1"/>
  <c r="K423" i="17" a="1"/>
  <c r="K423" i="17" s="1"/>
  <c r="K424" i="17" a="1"/>
  <c r="K424" i="17" s="1"/>
  <c r="K425" i="17" a="1"/>
  <c r="K425" i="17" s="1"/>
  <c r="K426" i="17" a="1"/>
  <c r="K426" i="17" s="1"/>
  <c r="K427" i="17" a="1"/>
  <c r="K427" i="17" s="1"/>
  <c r="K428" i="17" a="1"/>
  <c r="K428" i="17" s="1"/>
  <c r="K429" i="17" a="1"/>
  <c r="K429" i="17"/>
  <c r="K430" i="17" a="1"/>
  <c r="K430" i="17" s="1"/>
  <c r="K431" i="17" a="1"/>
  <c r="K431" i="17" s="1"/>
  <c r="K432" i="17" a="1"/>
  <c r="K432" i="17" s="1"/>
  <c r="K433" i="17" a="1"/>
  <c r="K433" i="17" s="1"/>
  <c r="K434" i="17" a="1"/>
  <c r="K434" i="17" s="1"/>
  <c r="K435" i="17" a="1"/>
  <c r="K435" i="17" s="1"/>
  <c r="K436" i="17" a="1"/>
  <c r="K436" i="17" s="1"/>
  <c r="K437" i="17" a="1"/>
  <c r="K437" i="17" s="1"/>
  <c r="K438" i="17" a="1"/>
  <c r="K438" i="17"/>
  <c r="K439" i="17" a="1"/>
  <c r="K439" i="17" s="1"/>
  <c r="K440" i="17" a="1"/>
  <c r="K440" i="17"/>
  <c r="K441" i="17" a="1"/>
  <c r="K441" i="17" s="1"/>
  <c r="K442" i="17" a="1"/>
  <c r="K442" i="17" s="1"/>
  <c r="K443" i="17" a="1"/>
  <c r="K443" i="17" s="1"/>
  <c r="K444" i="17" a="1"/>
  <c r="K444" i="17"/>
  <c r="K445" i="17" a="1"/>
  <c r="K445" i="17" s="1"/>
  <c r="K446" i="17" a="1"/>
  <c r="K446" i="17"/>
  <c r="K447" i="17" a="1"/>
  <c r="K447" i="17" s="1"/>
  <c r="K448" i="17" a="1"/>
  <c r="K448" i="17" s="1"/>
  <c r="K449" i="17" a="1"/>
  <c r="K449" i="17" s="1"/>
  <c r="K450" i="17" a="1"/>
  <c r="K450" i="17" s="1"/>
  <c r="K451" i="17" a="1"/>
  <c r="K451" i="17" s="1"/>
  <c r="K452" i="17" a="1"/>
  <c r="K452" i="17"/>
  <c r="K453" i="17" a="1"/>
  <c r="K453" i="17" s="1"/>
  <c r="K454" i="17" a="1"/>
  <c r="K454" i="17" s="1"/>
  <c r="K455" i="17" a="1"/>
  <c r="K455" i="17" s="1"/>
  <c r="K456" i="17" a="1"/>
  <c r="K456" i="17" s="1"/>
  <c r="K457" i="17" a="1"/>
  <c r="K457" i="17" s="1"/>
  <c r="K458" i="17" a="1"/>
  <c r="K458" i="17" s="1"/>
  <c r="K459" i="17" a="1"/>
  <c r="K459" i="17" s="1"/>
  <c r="K460" i="17" a="1"/>
  <c r="K460" i="17" s="1"/>
  <c r="K461" i="17" a="1"/>
  <c r="K461" i="17" s="1"/>
  <c r="K462" i="17" a="1"/>
  <c r="K462" i="17" s="1"/>
  <c r="K463" i="17" a="1"/>
  <c r="K463" i="17" s="1"/>
  <c r="K464" i="17" a="1"/>
  <c r="K464" i="17" s="1"/>
  <c r="K465" i="17" a="1"/>
  <c r="K465" i="17" s="1"/>
  <c r="K466" i="17" a="1"/>
  <c r="K466" i="17" s="1"/>
  <c r="K467" i="17" a="1"/>
  <c r="K467" i="17" s="1"/>
  <c r="K468" i="17" a="1"/>
  <c r="K468" i="17"/>
  <c r="K469" i="17" a="1"/>
  <c r="K469" i="17" s="1"/>
  <c r="K470" i="17" a="1"/>
  <c r="K470" i="17"/>
  <c r="K471" i="17" a="1"/>
  <c r="K471" i="17" s="1"/>
  <c r="K472" i="17" a="1"/>
  <c r="K472" i="17" s="1"/>
  <c r="K473" i="17" a="1"/>
  <c r="K473" i="17" s="1"/>
  <c r="K474" i="17" a="1"/>
  <c r="K474" i="17" s="1"/>
  <c r="K475" i="17" a="1"/>
  <c r="K475" i="17" s="1"/>
  <c r="K476" i="17" a="1"/>
  <c r="K476" i="17"/>
  <c r="K477" i="17" a="1"/>
  <c r="K477" i="17" s="1"/>
  <c r="K478" i="17" a="1"/>
  <c r="K478" i="17" s="1"/>
  <c r="K479" i="17" a="1"/>
  <c r="K479" i="17" s="1"/>
  <c r="K480" i="17" a="1"/>
  <c r="K480" i="17" s="1"/>
  <c r="K481" i="17" a="1"/>
  <c r="K481" i="17"/>
  <c r="K482" i="17" a="1"/>
  <c r="K482" i="17" s="1"/>
  <c r="K483" i="17" a="1"/>
  <c r="K483" i="17" s="1"/>
  <c r="K484" i="17" a="1"/>
  <c r="K484" i="17" s="1"/>
  <c r="K485" i="17" a="1"/>
  <c r="K485" i="17" s="1"/>
  <c r="K486" i="17" a="1"/>
  <c r="K486" i="17" s="1"/>
  <c r="K487" i="17" a="1"/>
  <c r="K487" i="17" s="1"/>
  <c r="K488" i="17" a="1"/>
  <c r="K488" i="17" s="1"/>
  <c r="K489" i="17" a="1"/>
  <c r="K489" i="17" s="1"/>
  <c r="K490" i="17" a="1"/>
  <c r="K490" i="17" s="1"/>
  <c r="K491" i="17" a="1"/>
  <c r="K491" i="17" s="1"/>
  <c r="K492" i="17" a="1"/>
  <c r="K492" i="17" s="1"/>
  <c r="K493" i="17" a="1"/>
  <c r="K493" i="17"/>
  <c r="K494" i="17" a="1"/>
  <c r="K494" i="17" s="1"/>
  <c r="K495" i="17" a="1"/>
  <c r="K495" i="17" s="1"/>
  <c r="K496" i="17" a="1"/>
  <c r="K496" i="17" s="1"/>
  <c r="K497" i="17" a="1"/>
  <c r="K497" i="17" s="1"/>
  <c r="K498" i="17" a="1"/>
  <c r="K498" i="17" s="1"/>
  <c r="K499" i="17" a="1"/>
  <c r="K499" i="17" s="1"/>
  <c r="K500" i="17" a="1"/>
  <c r="K500" i="17" s="1"/>
  <c r="K501" i="17" a="1"/>
  <c r="K501" i="17" s="1"/>
  <c r="K502" i="17" a="1"/>
  <c r="K502" i="17"/>
  <c r="K503" i="17" a="1"/>
  <c r="K503" i="17" s="1"/>
  <c r="K504" i="17" a="1"/>
  <c r="K504" i="17" s="1"/>
  <c r="K505" i="17" a="1"/>
  <c r="K505" i="17" s="1"/>
  <c r="K506" i="17" a="1"/>
  <c r="K506" i="17" s="1"/>
  <c r="K507" i="17" a="1"/>
  <c r="K507" i="17" s="1"/>
  <c r="K508" i="17" a="1"/>
  <c r="K508" i="17" s="1"/>
  <c r="K509" i="17" a="1"/>
  <c r="K509" i="17" s="1"/>
  <c r="K510" i="17" a="1"/>
  <c r="K510" i="17"/>
  <c r="K511" i="17" a="1"/>
  <c r="K511" i="17" s="1"/>
  <c r="K512" i="17" a="1"/>
  <c r="K512" i="17" s="1"/>
  <c r="K513" i="17" a="1"/>
  <c r="K513" i="17" s="1"/>
  <c r="K514" i="17" a="1"/>
  <c r="K514" i="17" s="1"/>
  <c r="K515" i="17" a="1"/>
  <c r="K515" i="17" s="1"/>
  <c r="K516" i="17" a="1"/>
  <c r="K516" i="17" s="1"/>
  <c r="K517" i="17" a="1"/>
  <c r="K517" i="17"/>
  <c r="K518" i="17" a="1"/>
  <c r="K518" i="17" s="1"/>
  <c r="K519" i="17" a="1"/>
  <c r="K519" i="17" s="1"/>
  <c r="K520" i="17" a="1"/>
  <c r="K520" i="17" s="1"/>
  <c r="K521" i="17" a="1"/>
  <c r="K521" i="17" s="1"/>
  <c r="K522" i="17" a="1"/>
  <c r="K522" i="17" s="1"/>
  <c r="K523" i="17" a="1"/>
  <c r="K523" i="17" s="1"/>
  <c r="K524" i="17" a="1"/>
  <c r="K524" i="17" s="1"/>
  <c r="K525" i="17" a="1"/>
  <c r="K525" i="17" s="1"/>
  <c r="K526" i="17" a="1"/>
  <c r="K526" i="17"/>
  <c r="K527" i="17" a="1"/>
  <c r="K527" i="17" s="1"/>
  <c r="K528" i="17" a="1"/>
  <c r="K528" i="17" s="1"/>
  <c r="K529" i="17" a="1"/>
  <c r="K529" i="17"/>
  <c r="K530" i="17" a="1"/>
  <c r="K530" i="17" s="1"/>
  <c r="K531" i="17" a="1"/>
  <c r="K531" i="17" s="1"/>
  <c r="K532" i="17" a="1"/>
  <c r="K532" i="17"/>
  <c r="K533" i="17" a="1"/>
  <c r="K533" i="17" s="1"/>
  <c r="K534" i="17" a="1"/>
  <c r="K534" i="17" s="1"/>
  <c r="K535" i="17" a="1"/>
  <c r="K535" i="17" s="1"/>
  <c r="K536" i="17" a="1"/>
  <c r="K536" i="17" s="1"/>
  <c r="K537" i="17" a="1"/>
  <c r="K537" i="17" s="1"/>
  <c r="K538" i="17" a="1"/>
  <c r="K538" i="17" s="1"/>
  <c r="K539" i="17" a="1"/>
  <c r="K539" i="17" s="1"/>
  <c r="K540" i="17" a="1"/>
  <c r="K540" i="17" s="1"/>
  <c r="K541" i="17" a="1"/>
  <c r="K541" i="17" s="1"/>
  <c r="K542" i="17" a="1"/>
  <c r="K542" i="17" s="1"/>
  <c r="K543" i="17" a="1"/>
  <c r="K543" i="17" s="1"/>
  <c r="K544" i="17" a="1"/>
  <c r="K544" i="17" s="1"/>
  <c r="K545" i="17" a="1"/>
  <c r="K545" i="17" s="1"/>
  <c r="K546" i="17" a="1"/>
  <c r="K546" i="17" s="1"/>
  <c r="K547" i="17" a="1"/>
  <c r="K547" i="17" s="1"/>
  <c r="K548" i="17" a="1"/>
  <c r="K548" i="17" s="1"/>
  <c r="K549" i="17" a="1"/>
  <c r="K549" i="17" s="1"/>
  <c r="K550" i="17" a="1"/>
  <c r="K550" i="17" s="1"/>
  <c r="K551" i="17" a="1"/>
  <c r="K551" i="17" s="1"/>
  <c r="K552" i="17" a="1"/>
  <c r="K552" i="17"/>
  <c r="K553" i="17" a="1"/>
  <c r="K553" i="17" s="1"/>
  <c r="K554" i="17" a="1"/>
  <c r="K554" i="17" s="1"/>
  <c r="K555" i="17" a="1"/>
  <c r="K555" i="17" s="1"/>
  <c r="K556" i="17" a="1"/>
  <c r="K556" i="17" s="1"/>
  <c r="K557" i="17" a="1"/>
  <c r="K557" i="17"/>
  <c r="K558" i="17" a="1"/>
  <c r="K558" i="17" s="1"/>
  <c r="K559" i="17" a="1"/>
  <c r="K559" i="17" s="1"/>
  <c r="K560" i="17" a="1"/>
  <c r="K560" i="17" s="1"/>
  <c r="K561" i="17" a="1"/>
  <c r="K561" i="17" s="1"/>
  <c r="K562" i="17" a="1"/>
  <c r="K562" i="17" s="1"/>
  <c r="K563" i="17" a="1"/>
  <c r="K563" i="17"/>
  <c r="K564" i="17" a="1"/>
  <c r="K564" i="17" s="1"/>
  <c r="K565" i="17" a="1"/>
  <c r="K565" i="17" s="1"/>
  <c r="K566" i="17" a="1"/>
  <c r="K566" i="17" s="1"/>
  <c r="K567" i="17" a="1"/>
  <c r="K567" i="17"/>
  <c r="K568" i="17" a="1"/>
  <c r="K568" i="17" s="1"/>
  <c r="K569" i="17" a="1"/>
  <c r="K569" i="17" s="1"/>
  <c r="K570" i="17" a="1"/>
  <c r="K570" i="17" s="1"/>
  <c r="K571" i="17" a="1"/>
  <c r="K571" i="17" s="1"/>
  <c r="K572" i="17" a="1"/>
  <c r="K572" i="17" s="1"/>
  <c r="K573" i="17" a="1"/>
  <c r="K573" i="17"/>
  <c r="K574" i="17" a="1"/>
  <c r="K574" i="17" s="1"/>
  <c r="K575" i="17" a="1"/>
  <c r="K575" i="17" s="1"/>
  <c r="K576" i="17" a="1"/>
  <c r="K576" i="17" s="1"/>
  <c r="K577" i="17" a="1"/>
  <c r="K577" i="17" s="1"/>
  <c r="K578" i="17" a="1"/>
  <c r="K578" i="17" s="1"/>
  <c r="K579" i="17" a="1"/>
  <c r="K579" i="17" s="1"/>
  <c r="K580" i="17" a="1"/>
  <c r="K580" i="17" s="1"/>
  <c r="K581" i="17" a="1"/>
  <c r="K581" i="17" s="1"/>
  <c r="K582" i="17" a="1"/>
  <c r="K582" i="17" s="1"/>
  <c r="K583" i="17" a="1"/>
  <c r="K583" i="17"/>
  <c r="K584" i="17" a="1"/>
  <c r="K584" i="17" s="1"/>
  <c r="K585" i="17" a="1"/>
  <c r="K585" i="17" s="1"/>
  <c r="K586" i="17" a="1"/>
  <c r="K586" i="17" s="1"/>
  <c r="K587" i="17" a="1"/>
  <c r="K587" i="17" s="1"/>
  <c r="K588" i="17" a="1"/>
  <c r="K588" i="17" s="1"/>
  <c r="K589" i="17" a="1"/>
  <c r="K589" i="17"/>
  <c r="K590" i="17" a="1"/>
  <c r="K590" i="17" s="1"/>
  <c r="K591" i="17" a="1"/>
  <c r="K591" i="17" s="1"/>
  <c r="K592" i="17" a="1"/>
  <c r="K592" i="17" s="1"/>
  <c r="K593" i="17" a="1"/>
  <c r="K593" i="17" s="1"/>
  <c r="K594" i="17" a="1"/>
  <c r="K594" i="17" s="1"/>
  <c r="K595" i="17" a="1"/>
  <c r="K595" i="17"/>
  <c r="K596" i="17" a="1"/>
  <c r="K596" i="17" s="1"/>
  <c r="K597" i="17" a="1"/>
  <c r="K597" i="17" s="1"/>
  <c r="K598" i="17" a="1"/>
  <c r="K598" i="17" s="1"/>
  <c r="K599" i="17" a="1"/>
  <c r="K599" i="17"/>
  <c r="K600" i="17" a="1"/>
  <c r="K600" i="17" s="1"/>
  <c r="K601" i="17" a="1"/>
  <c r="K601" i="17" s="1"/>
  <c r="K602" i="17" a="1"/>
  <c r="K602" i="17" s="1"/>
  <c r="K603" i="17" a="1"/>
  <c r="K603" i="17" s="1"/>
  <c r="K604" i="17" a="1"/>
  <c r="K604" i="17" s="1"/>
  <c r="K605" i="17" a="1"/>
  <c r="K605" i="17"/>
  <c r="K606" i="17" a="1"/>
  <c r="K606" i="17" s="1"/>
  <c r="K607" i="17" a="1"/>
  <c r="K607" i="17" s="1"/>
  <c r="K608" i="17" a="1"/>
  <c r="K608" i="17" s="1"/>
  <c r="K609" i="17" a="1"/>
  <c r="K609" i="17" s="1"/>
  <c r="K610" i="17" a="1"/>
  <c r="K610" i="17" s="1"/>
  <c r="K611" i="17" a="1"/>
  <c r="K611" i="17" s="1"/>
  <c r="K612" i="17" a="1"/>
  <c r="K612" i="17" s="1"/>
  <c r="K613" i="17" a="1"/>
  <c r="K613" i="17" s="1"/>
  <c r="K614" i="17" a="1"/>
  <c r="K614" i="17" s="1"/>
  <c r="K615" i="17" a="1"/>
  <c r="K615" i="17"/>
  <c r="K616" i="17" a="1"/>
  <c r="K616" i="17" s="1"/>
  <c r="K617" i="17" a="1"/>
  <c r="K617" i="17" s="1"/>
  <c r="K618" i="17" a="1"/>
  <c r="K618" i="17" s="1"/>
  <c r="K619" i="17" a="1"/>
  <c r="K619" i="17" s="1"/>
  <c r="K620" i="17" a="1"/>
  <c r="K620" i="17" s="1"/>
  <c r="K621" i="17" a="1"/>
  <c r="K621" i="17"/>
  <c r="K622" i="17" a="1"/>
  <c r="K622" i="17" s="1"/>
  <c r="K623" i="17" a="1"/>
  <c r="K623" i="17" s="1"/>
  <c r="K624" i="17" a="1"/>
  <c r="K624" i="17" s="1"/>
  <c r="K625" i="17" a="1"/>
  <c r="K625" i="17" s="1"/>
  <c r="K626" i="17" a="1"/>
  <c r="K626" i="17" s="1"/>
  <c r="K627" i="17" a="1"/>
  <c r="K627" i="17"/>
  <c r="K628" i="17" a="1"/>
  <c r="K628" i="17" s="1"/>
  <c r="K629" i="17" a="1"/>
  <c r="K629" i="17" s="1"/>
  <c r="K630" i="17" a="1"/>
  <c r="K630" i="17" s="1"/>
  <c r="K631" i="17" a="1"/>
  <c r="K631" i="17"/>
  <c r="K632" i="17" a="1"/>
  <c r="K632" i="17" s="1"/>
  <c r="K633" i="17" a="1"/>
  <c r="K633" i="17" s="1"/>
  <c r="K634" i="17" a="1"/>
  <c r="K634" i="17" s="1"/>
  <c r="K635" i="17" a="1"/>
  <c r="K635" i="17" s="1"/>
  <c r="K636" i="17" a="1"/>
  <c r="K636" i="17" s="1"/>
  <c r="K637" i="17" a="1"/>
  <c r="K637" i="17"/>
  <c r="K638" i="17" a="1"/>
  <c r="K638" i="17" s="1"/>
  <c r="K639" i="17" a="1"/>
  <c r="K639" i="17"/>
  <c r="K640" i="17" a="1"/>
  <c r="K640" i="17" s="1"/>
  <c r="K641" i="17" a="1"/>
  <c r="K641" i="17" s="1"/>
  <c r="K642" i="17" a="1"/>
  <c r="K642" i="17" s="1"/>
  <c r="K643" i="17" a="1"/>
  <c r="K643" i="17"/>
  <c r="K644" i="17" a="1"/>
  <c r="K644" i="17" s="1"/>
  <c r="K645" i="17" a="1"/>
  <c r="K645" i="17" s="1"/>
  <c r="K646" i="17" a="1"/>
  <c r="K646" i="17" s="1"/>
  <c r="K647" i="17" a="1"/>
  <c r="K647" i="17" s="1"/>
  <c r="K648" i="17" a="1"/>
  <c r="K648" i="17" s="1"/>
  <c r="K649" i="17" a="1"/>
  <c r="K649" i="17" s="1"/>
  <c r="K650" i="17" a="1"/>
  <c r="K650" i="17" s="1"/>
  <c r="K651" i="17" a="1"/>
  <c r="K651" i="17"/>
  <c r="K652" i="17" a="1"/>
  <c r="K652" i="17" s="1"/>
  <c r="K653" i="17" a="1"/>
  <c r="K653" i="17" s="1"/>
  <c r="K654" i="17" a="1"/>
  <c r="K654" i="17" s="1"/>
  <c r="K655" i="17" a="1"/>
  <c r="K655" i="17"/>
  <c r="K656" i="17" a="1"/>
  <c r="K656" i="17" s="1"/>
  <c r="K657" i="17" a="1"/>
  <c r="K657" i="17" s="1"/>
  <c r="K658" i="17" a="1"/>
  <c r="K658" i="17" s="1"/>
  <c r="K659" i="17" a="1"/>
  <c r="K659" i="17" s="1"/>
  <c r="K660" i="17" a="1"/>
  <c r="K660" i="17" s="1"/>
  <c r="K661" i="17" a="1"/>
  <c r="K661" i="17" s="1"/>
  <c r="K662" i="17" a="1"/>
  <c r="K662" i="17" s="1"/>
  <c r="K663" i="17" a="1"/>
  <c r="K663" i="17"/>
  <c r="K664" i="17" a="1"/>
  <c r="K664" i="17" s="1"/>
  <c r="K665" i="17" a="1"/>
  <c r="K665" i="17" s="1"/>
  <c r="K666" i="17" a="1"/>
  <c r="K666" i="17" s="1"/>
  <c r="K667" i="17" a="1"/>
  <c r="K667" i="17" s="1"/>
  <c r="K668" i="17" a="1"/>
  <c r="K668" i="17" s="1"/>
  <c r="K669" i="17" a="1"/>
  <c r="K669" i="17" s="1"/>
  <c r="K670" i="17" a="1"/>
  <c r="K670" i="17" s="1"/>
  <c r="K671" i="17" a="1"/>
  <c r="K671" i="17" s="1"/>
  <c r="K672" i="17" a="1"/>
  <c r="K672" i="17" s="1"/>
  <c r="K673" i="17" a="1"/>
  <c r="K673" i="17" s="1"/>
  <c r="K674" i="17" a="1"/>
  <c r="K674" i="17" s="1"/>
  <c r="K675" i="17" a="1"/>
  <c r="K675" i="17" s="1"/>
  <c r="K676" i="17" a="1"/>
  <c r="K676" i="17" s="1"/>
  <c r="K677" i="17" a="1"/>
  <c r="K677" i="17" s="1"/>
  <c r="K678" i="17" a="1"/>
  <c r="K678" i="17" s="1"/>
  <c r="K679" i="17" a="1"/>
  <c r="K679" i="17" s="1"/>
  <c r="K680" i="17" a="1"/>
  <c r="K680" i="17" s="1"/>
  <c r="K681" i="17" a="1"/>
  <c r="K681" i="17" s="1"/>
  <c r="K682" i="17" a="1"/>
  <c r="K682" i="17" s="1"/>
  <c r="K683" i="17" a="1"/>
  <c r="K683" i="17"/>
  <c r="K684" i="17" a="1"/>
  <c r="K684" i="17" s="1"/>
  <c r="K685" i="17" a="1"/>
  <c r="K685" i="17" s="1"/>
  <c r="K686" i="17" a="1"/>
  <c r="K686" i="17" s="1"/>
  <c r="K687" i="17" a="1"/>
  <c r="K687" i="17" s="1"/>
  <c r="K688" i="17" a="1"/>
  <c r="K688" i="17" s="1"/>
  <c r="K689" i="17" a="1"/>
  <c r="K689" i="17" s="1"/>
  <c r="K690" i="17" a="1"/>
  <c r="K690" i="17" s="1"/>
  <c r="K691" i="17" a="1"/>
  <c r="K691" i="17" s="1"/>
  <c r="K692" i="17" a="1"/>
  <c r="K692" i="17" s="1"/>
  <c r="K693" i="17" a="1"/>
  <c r="K693" i="17" s="1"/>
  <c r="K694" i="17" a="1"/>
  <c r="K694" i="17" s="1"/>
  <c r="K695" i="17" a="1"/>
  <c r="K695" i="17"/>
  <c r="K696" i="17" a="1"/>
  <c r="K696" i="17" s="1"/>
  <c r="K697" i="17" a="1"/>
  <c r="K697" i="17" s="1"/>
  <c r="K698" i="17" a="1"/>
  <c r="K698" i="17" s="1"/>
  <c r="K699" i="17" a="1"/>
  <c r="K699" i="17" s="1"/>
  <c r="K700" i="17" a="1"/>
  <c r="K700" i="17" s="1"/>
  <c r="K701" i="17" a="1"/>
  <c r="K701" i="17"/>
  <c r="K702" i="17" a="1"/>
  <c r="K702" i="17" s="1"/>
  <c r="K703" i="17" a="1"/>
  <c r="K703" i="17" s="1"/>
  <c r="K704" i="17" a="1"/>
  <c r="K704" i="17" s="1"/>
  <c r="K705" i="17" a="1"/>
  <c r="K705" i="17" s="1"/>
  <c r="K706" i="17" a="1"/>
  <c r="K706" i="17" s="1"/>
  <c r="K707" i="17" a="1"/>
  <c r="K707" i="17"/>
  <c r="K708" i="17" a="1"/>
  <c r="K708" i="17" s="1"/>
  <c r="K709" i="17" a="1"/>
  <c r="K709" i="17" s="1"/>
  <c r="K710" i="17" a="1"/>
  <c r="K710" i="17" s="1"/>
  <c r="K711" i="17" a="1"/>
  <c r="K711" i="17" s="1"/>
  <c r="K712" i="17" a="1"/>
  <c r="K712" i="17" s="1"/>
  <c r="K713" i="17" a="1"/>
  <c r="K713" i="17" s="1"/>
  <c r="K714" i="17" a="1"/>
  <c r="K714" i="17" s="1"/>
  <c r="K715" i="17" a="1"/>
  <c r="K715" i="17" s="1"/>
  <c r="K716" i="17" a="1"/>
  <c r="K716" i="17" s="1"/>
  <c r="K717" i="17" a="1"/>
  <c r="K717" i="17" s="1"/>
  <c r="K718" i="17" a="1"/>
  <c r="K718" i="17" s="1"/>
  <c r="K719" i="17" a="1"/>
  <c r="K719" i="17"/>
  <c r="K720" i="17" a="1"/>
  <c r="K720" i="17" s="1"/>
  <c r="K721" i="17" a="1"/>
  <c r="K721" i="17" s="1"/>
  <c r="K722" i="17" a="1"/>
  <c r="K722" i="17" s="1"/>
  <c r="K723" i="17" a="1"/>
  <c r="K723" i="17" s="1"/>
  <c r="K724" i="17" a="1"/>
  <c r="K724" i="17" s="1"/>
  <c r="K725" i="17" a="1"/>
  <c r="K725" i="17" s="1"/>
  <c r="K726" i="17" a="1"/>
  <c r="K726" i="17" s="1"/>
  <c r="K727" i="17" a="1"/>
  <c r="K727" i="17" s="1"/>
  <c r="K728" i="17" a="1"/>
  <c r="K728" i="17" s="1"/>
  <c r="K729" i="17" a="1"/>
  <c r="K729" i="17" s="1"/>
  <c r="K730" i="17" a="1"/>
  <c r="K730" i="17" s="1"/>
  <c r="K731" i="17" a="1"/>
  <c r="K731" i="17"/>
  <c r="K732" i="17" a="1"/>
  <c r="K732" i="17" s="1"/>
  <c r="K733" i="17" a="1"/>
  <c r="K733" i="17" s="1"/>
  <c r="K734" i="17" a="1"/>
  <c r="K734" i="17" s="1"/>
  <c r="K735" i="17" a="1"/>
  <c r="K735" i="17" s="1"/>
  <c r="K736" i="17" a="1"/>
  <c r="K736" i="17" s="1"/>
  <c r="K737" i="17" a="1"/>
  <c r="K737" i="17" s="1"/>
  <c r="K738" i="17" a="1"/>
  <c r="K738" i="17" s="1"/>
  <c r="K739" i="17" a="1"/>
  <c r="K739" i="17" s="1"/>
  <c r="K740" i="17" a="1"/>
  <c r="K740" i="17" s="1"/>
  <c r="K741" i="17" a="1"/>
  <c r="K741" i="17" s="1"/>
  <c r="K742" i="17" a="1"/>
  <c r="K742" i="17" s="1"/>
  <c r="K743" i="17" a="1"/>
  <c r="K743" i="17"/>
  <c r="K744" i="17" a="1"/>
  <c r="K744" i="17" s="1"/>
  <c r="K745" i="17" a="1"/>
  <c r="K745" i="17" s="1"/>
  <c r="K746" i="17" a="1"/>
  <c r="K746" i="17" s="1"/>
  <c r="K747" i="17" a="1"/>
  <c r="K747" i="17"/>
  <c r="K748" i="17" a="1"/>
  <c r="K748" i="17" s="1"/>
  <c r="K749" i="17" a="1"/>
  <c r="K749" i="17"/>
  <c r="K750" i="17" a="1"/>
  <c r="K750" i="17" s="1"/>
  <c r="K751" i="17" a="1"/>
  <c r="K751" i="17" s="1"/>
  <c r="K752" i="17" a="1"/>
  <c r="K752" i="17" s="1"/>
  <c r="K753" i="17" a="1"/>
  <c r="K753" i="17" s="1"/>
  <c r="K754" i="17" a="1"/>
  <c r="K754" i="17" s="1"/>
  <c r="K755" i="17" a="1"/>
  <c r="K755" i="17"/>
  <c r="K756" i="17" a="1"/>
  <c r="K756" i="17" s="1"/>
  <c r="K757" i="17" a="1"/>
  <c r="K757" i="17" s="1"/>
  <c r="K758" i="17" a="1"/>
  <c r="K758" i="17" s="1"/>
  <c r="K759" i="17" a="1"/>
  <c r="K759" i="17"/>
  <c r="K760" i="17" a="1"/>
  <c r="K760" i="17" s="1"/>
  <c r="K761" i="17" a="1"/>
  <c r="K761" i="17" s="1"/>
  <c r="K762" i="17" a="1"/>
  <c r="K762" i="17" s="1"/>
  <c r="K763" i="17" a="1"/>
  <c r="K763" i="17" s="1"/>
  <c r="K764" i="17" a="1"/>
  <c r="K764" i="17" s="1"/>
  <c r="K765" i="17" a="1"/>
  <c r="K765" i="17"/>
  <c r="K766" i="17" a="1"/>
  <c r="K766" i="17" s="1"/>
  <c r="K767" i="17" a="1"/>
  <c r="K767" i="17"/>
  <c r="K768" i="17" a="1"/>
  <c r="K768" i="17" s="1"/>
  <c r="K769" i="17" a="1"/>
  <c r="K769" i="17" s="1"/>
  <c r="K770" i="17" a="1"/>
  <c r="K770" i="17" s="1"/>
  <c r="K771" i="17" a="1"/>
  <c r="K771" i="17"/>
  <c r="K772" i="17" a="1"/>
  <c r="K772" i="17" s="1"/>
  <c r="K773" i="17" a="1"/>
  <c r="K773" i="17" s="1"/>
  <c r="K774" i="17" a="1"/>
  <c r="K774" i="17" s="1"/>
  <c r="K775" i="17" a="1"/>
  <c r="K775" i="17" s="1"/>
  <c r="K776" i="17" a="1"/>
  <c r="K776" i="17" s="1"/>
  <c r="K777" i="17" a="1"/>
  <c r="K777" i="17" s="1"/>
  <c r="K778" i="17" a="1"/>
  <c r="K778" i="17" s="1"/>
  <c r="K779" i="17" a="1"/>
  <c r="K779" i="17"/>
  <c r="K780" i="17" a="1"/>
  <c r="K780" i="17" s="1"/>
  <c r="K781" i="17" a="1"/>
  <c r="K781" i="17" s="1"/>
  <c r="K782" i="17" a="1"/>
  <c r="K782" i="17" s="1"/>
  <c r="K783" i="17" a="1"/>
  <c r="K783" i="17"/>
  <c r="K784" i="17" a="1"/>
  <c r="K784" i="17" s="1"/>
  <c r="K785" i="17" a="1"/>
  <c r="K785" i="17" s="1"/>
  <c r="K786" i="17" a="1"/>
  <c r="K786" i="17" s="1"/>
  <c r="K787" i="17" a="1"/>
  <c r="K787" i="17" s="1"/>
  <c r="K788" i="17" a="1"/>
  <c r="K788" i="17" s="1"/>
  <c r="K789" i="17" a="1"/>
  <c r="K789" i="17" s="1"/>
  <c r="K790" i="17" a="1"/>
  <c r="K790" i="17" s="1"/>
  <c r="K791" i="17" a="1"/>
  <c r="K791" i="17"/>
  <c r="K792" i="17" a="1"/>
  <c r="K792" i="17" s="1"/>
  <c r="K793" i="17" a="1"/>
  <c r="K793" i="17" s="1"/>
  <c r="K794" i="17" a="1"/>
  <c r="K794" i="17" s="1"/>
  <c r="K795" i="17" a="1"/>
  <c r="K795" i="17" s="1"/>
  <c r="K796" i="17" a="1"/>
  <c r="K796" i="17" s="1"/>
  <c r="K797" i="17" a="1"/>
  <c r="K797" i="17" s="1"/>
  <c r="K798" i="17" a="1"/>
  <c r="K798" i="17"/>
  <c r="K799" i="17" a="1"/>
  <c r="K799" i="17" s="1"/>
  <c r="K800" i="17" a="1"/>
  <c r="K800" i="17" s="1"/>
  <c r="K801" i="17" a="1"/>
  <c r="K801" i="17"/>
  <c r="K802" i="17" a="1"/>
  <c r="K802" i="17" s="1"/>
  <c r="K803" i="17" a="1"/>
  <c r="K803" i="17" s="1"/>
  <c r="K804" i="17" a="1"/>
  <c r="K804" i="17" s="1"/>
  <c r="K805" i="17" a="1"/>
  <c r="K805" i="17" s="1"/>
  <c r="K806" i="17" a="1"/>
  <c r="K806" i="17"/>
  <c r="K807" i="17" a="1"/>
  <c r="K807" i="17" s="1"/>
  <c r="K808" i="17" a="1"/>
  <c r="K808" i="17" s="1"/>
  <c r="K809" i="17" a="1"/>
  <c r="K809" i="17" s="1"/>
  <c r="K810" i="17" a="1"/>
  <c r="K810" i="17" s="1"/>
  <c r="K811" i="17" a="1"/>
  <c r="K811" i="17" s="1"/>
  <c r="K812" i="17" a="1"/>
  <c r="K812" i="17" s="1"/>
  <c r="K813" i="17" a="1"/>
  <c r="K813" i="17" s="1"/>
  <c r="K814" i="17" a="1"/>
  <c r="K814" i="17"/>
  <c r="K815" i="17" a="1"/>
  <c r="K815" i="17" s="1"/>
  <c r="K816" i="17" a="1"/>
  <c r="K816" i="17" s="1"/>
  <c r="K817" i="17" a="1"/>
  <c r="K817" i="17" s="1"/>
  <c r="K818" i="17" a="1"/>
  <c r="K818" i="17"/>
  <c r="K819" i="17" a="1"/>
  <c r="K819" i="17" s="1"/>
  <c r="K820" i="17" a="1"/>
  <c r="K820" i="17" s="1"/>
  <c r="K821" i="17" a="1"/>
  <c r="K821" i="17" s="1"/>
  <c r="K822" i="17" a="1"/>
  <c r="K822" i="17"/>
  <c r="K823" i="17" a="1"/>
  <c r="K823" i="17" s="1"/>
  <c r="K824" i="17" a="1"/>
  <c r="K824" i="17" s="1"/>
  <c r="K825" i="17" a="1"/>
  <c r="K825" i="17" s="1"/>
  <c r="K826" i="17" a="1"/>
  <c r="K826" i="17" s="1"/>
  <c r="K827" i="17" a="1"/>
  <c r="K827" i="17" s="1"/>
  <c r="K828" i="17" a="1"/>
  <c r="K828" i="17" s="1"/>
  <c r="K829" i="17" a="1"/>
  <c r="K829" i="17" s="1"/>
  <c r="K830" i="17" a="1"/>
  <c r="K830" i="17" s="1"/>
  <c r="K831" i="17" a="1"/>
  <c r="K831" i="17" s="1"/>
  <c r="K832" i="17" a="1"/>
  <c r="K832" i="17" s="1"/>
  <c r="K833" i="17" a="1"/>
  <c r="K833" i="17" s="1"/>
  <c r="K834" i="17" a="1"/>
  <c r="K834" i="17"/>
  <c r="K835" i="17" a="1"/>
  <c r="K835" i="17" s="1"/>
  <c r="K836" i="17" a="1"/>
  <c r="K836" i="17" s="1"/>
  <c r="K837" i="17" a="1"/>
  <c r="K837" i="17" s="1"/>
  <c r="K838" i="17" a="1"/>
  <c r="K838" i="17" s="1"/>
  <c r="K839" i="17" a="1"/>
  <c r="K839" i="17" s="1"/>
  <c r="K840" i="17" a="1"/>
  <c r="K840" i="17" s="1"/>
  <c r="K841" i="17" a="1"/>
  <c r="K841" i="17" s="1"/>
  <c r="K842" i="17" a="1"/>
  <c r="K842" i="17" s="1"/>
  <c r="K843" i="17" a="1"/>
  <c r="K843" i="17" s="1"/>
  <c r="K844" i="17" a="1"/>
  <c r="K844" i="17" s="1"/>
  <c r="K845" i="17" a="1"/>
  <c r="K845" i="17" s="1"/>
  <c r="K846" i="17" a="1"/>
  <c r="K846" i="17" s="1"/>
  <c r="K847" i="17" a="1"/>
  <c r="K847" i="17" s="1"/>
  <c r="K848" i="17" a="1"/>
  <c r="K848" i="17" s="1"/>
  <c r="K849" i="17" a="1"/>
  <c r="K849" i="17" s="1"/>
  <c r="K850" i="17" a="1"/>
  <c r="K850" i="17" s="1"/>
  <c r="K851" i="17" a="1"/>
  <c r="K851" i="17" s="1"/>
  <c r="K852" i="17" a="1"/>
  <c r="K852" i="17" s="1"/>
  <c r="K853" i="17" a="1"/>
  <c r="K853" i="17" s="1"/>
  <c r="K854" i="17" a="1"/>
  <c r="K854" i="17" s="1"/>
  <c r="K855" i="17" a="1"/>
  <c r="K855" i="17" s="1"/>
  <c r="K856" i="17" a="1"/>
  <c r="K856" i="17" s="1"/>
  <c r="K857" i="17" a="1"/>
  <c r="K857" i="17" s="1"/>
  <c r="K858" i="17" a="1"/>
  <c r="K858" i="17" s="1"/>
  <c r="K859" i="17" a="1"/>
  <c r="K859" i="17" s="1"/>
  <c r="K860" i="17" a="1"/>
  <c r="K860" i="17" s="1"/>
  <c r="K861" i="17" a="1"/>
  <c r="K861" i="17" s="1"/>
  <c r="K862" i="17" a="1"/>
  <c r="K862" i="17" s="1"/>
  <c r="K863" i="17" a="1"/>
  <c r="K863" i="17" s="1"/>
  <c r="K864" i="17" a="1"/>
  <c r="K864" i="17" s="1"/>
  <c r="K865" i="17" a="1"/>
  <c r="K865" i="17" s="1"/>
  <c r="K866" i="17" a="1"/>
  <c r="K866" i="17" s="1"/>
  <c r="K867" i="17" a="1"/>
  <c r="K867" i="17" s="1"/>
  <c r="K868" i="17" a="1"/>
  <c r="K868" i="17" s="1"/>
  <c r="K869" i="17" a="1"/>
  <c r="K869" i="17" s="1"/>
  <c r="K870" i="17" a="1"/>
  <c r="K870" i="17" s="1"/>
  <c r="K871" i="17" a="1"/>
  <c r="K871" i="17" s="1"/>
  <c r="K872" i="17" a="1"/>
  <c r="K872" i="17" s="1"/>
  <c r="K873" i="17" a="1"/>
  <c r="K873" i="17" s="1"/>
  <c r="K874" i="17" a="1"/>
  <c r="K874" i="17" s="1"/>
  <c r="K875" i="17" a="1"/>
  <c r="K875" i="17" s="1"/>
  <c r="K876" i="17" a="1"/>
  <c r="K876" i="17" s="1"/>
  <c r="K877" i="17" a="1"/>
  <c r="K877" i="17" s="1"/>
  <c r="K878" i="17" a="1"/>
  <c r="K878" i="17" s="1"/>
  <c r="K879" i="17" a="1"/>
  <c r="K879" i="17" s="1"/>
  <c r="K880" i="17" a="1"/>
  <c r="K880" i="17" s="1"/>
  <c r="K881" i="17" a="1"/>
  <c r="K881" i="17" s="1"/>
  <c r="K882" i="17" a="1"/>
  <c r="K882" i="17" s="1"/>
  <c r="K883" i="17" a="1"/>
  <c r="K883" i="17" s="1"/>
  <c r="K884" i="17" a="1"/>
  <c r="K884" i="17" s="1"/>
  <c r="K885" i="17" a="1"/>
  <c r="K885" i="17" s="1"/>
  <c r="K886" i="17" a="1"/>
  <c r="K886" i="17" s="1"/>
  <c r="K887" i="17" a="1"/>
  <c r="K887" i="17" s="1"/>
  <c r="K888" i="17" a="1"/>
  <c r="K888" i="17" s="1"/>
  <c r="K889" i="17" a="1"/>
  <c r="K889" i="17" s="1"/>
  <c r="K890" i="17" a="1"/>
  <c r="K890" i="17" s="1"/>
  <c r="K891" i="17" a="1"/>
  <c r="K891" i="17" s="1"/>
  <c r="K892" i="17" a="1"/>
  <c r="K892" i="17" s="1"/>
  <c r="K893" i="17" a="1"/>
  <c r="K893" i="17" s="1"/>
  <c r="K894" i="17" a="1"/>
  <c r="K894" i="17" s="1"/>
  <c r="K895" i="17" a="1"/>
  <c r="K895" i="17" s="1"/>
  <c r="K896" i="17" a="1"/>
  <c r="K896" i="17" s="1"/>
  <c r="K897" i="17" a="1"/>
  <c r="K897" i="17" s="1"/>
  <c r="K898" i="17" a="1"/>
  <c r="K898" i="17" s="1"/>
  <c r="K899" i="17" a="1"/>
  <c r="K899" i="17" s="1"/>
  <c r="K900" i="17" a="1"/>
  <c r="K900" i="17" s="1"/>
  <c r="K901" i="17" a="1"/>
  <c r="K901" i="17" s="1"/>
  <c r="K902" i="17" a="1"/>
  <c r="K902" i="17" s="1"/>
  <c r="K903" i="17" a="1"/>
  <c r="K903" i="17" s="1"/>
  <c r="K904" i="17" a="1"/>
  <c r="K904" i="17" s="1"/>
  <c r="K905" i="17" a="1"/>
  <c r="K905" i="17" s="1"/>
  <c r="K906" i="17" a="1"/>
  <c r="K906" i="17" s="1"/>
  <c r="K907" i="17" a="1"/>
  <c r="K907" i="17" s="1"/>
  <c r="K908" i="17" a="1"/>
  <c r="K908" i="17" s="1"/>
  <c r="K909" i="17" a="1"/>
  <c r="K909" i="17" s="1"/>
  <c r="K910" i="17" a="1"/>
  <c r="K910" i="17" s="1"/>
  <c r="K911" i="17" a="1"/>
  <c r="K911" i="17" s="1"/>
  <c r="K912" i="17" a="1"/>
  <c r="K912" i="17" s="1"/>
  <c r="K913" i="17" a="1"/>
  <c r="K913" i="17" s="1"/>
  <c r="K914" i="17" a="1"/>
  <c r="K914" i="17" s="1"/>
  <c r="K915" i="17" a="1"/>
  <c r="K915" i="17" s="1"/>
  <c r="K916" i="17" a="1"/>
  <c r="K916" i="17" s="1"/>
  <c r="K917" i="17" a="1"/>
  <c r="K917" i="17" s="1"/>
  <c r="K918" i="17" a="1"/>
  <c r="K918" i="17" s="1"/>
  <c r="K919" i="17" a="1"/>
  <c r="K919" i="17" s="1"/>
  <c r="K920" i="17" a="1"/>
  <c r="K920" i="17" s="1"/>
  <c r="K921" i="17" a="1"/>
  <c r="K921" i="17" s="1"/>
  <c r="K922" i="17" a="1"/>
  <c r="K922" i="17" s="1"/>
  <c r="K923" i="17" a="1"/>
  <c r="K923" i="17" s="1"/>
  <c r="K924" i="17" a="1"/>
  <c r="K924" i="17" s="1"/>
  <c r="K925" i="17" a="1"/>
  <c r="K925" i="17" s="1"/>
  <c r="K926" i="17" a="1"/>
  <c r="K926" i="17" s="1"/>
  <c r="K927" i="17" a="1"/>
  <c r="K927" i="17" s="1"/>
  <c r="K928" i="17" a="1"/>
  <c r="K928" i="17" s="1"/>
  <c r="K929" i="17" a="1"/>
  <c r="K929" i="17" s="1"/>
  <c r="K930" i="17" a="1"/>
  <c r="K930" i="17" s="1"/>
  <c r="K931" i="17" a="1"/>
  <c r="K931" i="17" s="1"/>
  <c r="K932" i="17" a="1"/>
  <c r="K932" i="17" s="1"/>
  <c r="K933" i="17" a="1"/>
  <c r="K933" i="17" s="1"/>
  <c r="K934" i="17" a="1"/>
  <c r="K934" i="17" s="1"/>
  <c r="K935" i="17" a="1"/>
  <c r="K935" i="17" s="1"/>
  <c r="K936" i="17" a="1"/>
  <c r="K936" i="17" s="1"/>
  <c r="K937" i="17" a="1"/>
  <c r="K937" i="17" s="1"/>
  <c r="K938" i="17" a="1"/>
  <c r="K938" i="17" s="1"/>
  <c r="K939" i="17" a="1"/>
  <c r="K939" i="17" s="1"/>
  <c r="K940" i="17" a="1"/>
  <c r="K940" i="17" s="1"/>
  <c r="K941" i="17" a="1"/>
  <c r="K941" i="17" s="1"/>
  <c r="K942" i="17" a="1"/>
  <c r="K942" i="17" s="1"/>
  <c r="K943" i="17" a="1"/>
  <c r="K943" i="17" s="1"/>
  <c r="K944" i="17" a="1"/>
  <c r="K944" i="17" s="1"/>
  <c r="K945" i="17" a="1"/>
  <c r="K945" i="17" s="1"/>
  <c r="K946" i="17" a="1"/>
  <c r="K946" i="17" s="1"/>
  <c r="K947" i="17" a="1"/>
  <c r="K947" i="17" s="1"/>
  <c r="K948" i="17" a="1"/>
  <c r="K948" i="17" s="1"/>
  <c r="K949" i="17" a="1"/>
  <c r="K949" i="17" s="1"/>
  <c r="K950" i="17" a="1"/>
  <c r="K950" i="17" s="1"/>
  <c r="K951" i="17" a="1"/>
  <c r="K951" i="17" s="1"/>
  <c r="K952" i="17" a="1"/>
  <c r="K952" i="17" s="1"/>
  <c r="K953" i="17" a="1"/>
  <c r="K953" i="17" s="1"/>
  <c r="K954" i="17" a="1"/>
  <c r="K954" i="17" s="1"/>
  <c r="K955" i="17" a="1"/>
  <c r="K955" i="17" s="1"/>
  <c r="K956" i="17" a="1"/>
  <c r="K956" i="17" s="1"/>
  <c r="K957" i="17" a="1"/>
  <c r="K957" i="17" s="1"/>
  <c r="K958" i="17" a="1"/>
  <c r="K958" i="17" s="1"/>
  <c r="K959" i="17" a="1"/>
  <c r="K959" i="17" s="1"/>
  <c r="K960" i="17" a="1"/>
  <c r="K960" i="17" s="1"/>
  <c r="K961" i="17" a="1"/>
  <c r="K961" i="17" s="1"/>
  <c r="K962" i="17" a="1"/>
  <c r="K962" i="17" s="1"/>
  <c r="K963" i="17" a="1"/>
  <c r="K963" i="17" s="1"/>
  <c r="K964" i="17" a="1"/>
  <c r="K964" i="17" s="1"/>
  <c r="K965" i="17" a="1"/>
  <c r="K965" i="17" s="1"/>
  <c r="K966" i="17" a="1"/>
  <c r="K966" i="17" s="1"/>
  <c r="K967" i="17" a="1"/>
  <c r="K967" i="17" s="1"/>
  <c r="K968" i="17" a="1"/>
  <c r="K968" i="17" s="1"/>
  <c r="K969" i="17" a="1"/>
  <c r="K969" i="17" s="1"/>
  <c r="K970" i="17" a="1"/>
  <c r="K970" i="17" s="1"/>
  <c r="K971" i="17" a="1"/>
  <c r="K971" i="17" s="1"/>
  <c r="K972" i="17" a="1"/>
  <c r="K972" i="17" s="1"/>
  <c r="K973" i="17" a="1"/>
  <c r="K973" i="17" s="1"/>
  <c r="K974" i="17" a="1"/>
  <c r="K974" i="17" s="1"/>
  <c r="K975" i="17" a="1"/>
  <c r="K975" i="17" s="1"/>
  <c r="K976" i="17" a="1"/>
  <c r="K976" i="17" s="1"/>
  <c r="K977" i="17" a="1"/>
  <c r="K977" i="17" s="1"/>
  <c r="K978" i="17" a="1"/>
  <c r="K978" i="17" s="1"/>
  <c r="K979" i="17" a="1"/>
  <c r="K979" i="17" s="1"/>
  <c r="K980" i="17" a="1"/>
  <c r="K980" i="17" s="1"/>
  <c r="K981" i="17" a="1"/>
  <c r="K981" i="17" s="1"/>
  <c r="K982" i="17" a="1"/>
  <c r="K982" i="17" s="1"/>
  <c r="K983" i="17" a="1"/>
  <c r="K983" i="17" s="1"/>
  <c r="K984" i="17" a="1"/>
  <c r="K984" i="17" s="1"/>
  <c r="K985" i="17" a="1"/>
  <c r="K985" i="17" s="1"/>
  <c r="K986" i="17" a="1"/>
  <c r="K986" i="17" s="1"/>
  <c r="K987" i="17" a="1"/>
  <c r="K987" i="17" s="1"/>
  <c r="K988" i="17" a="1"/>
  <c r="K988" i="17" s="1"/>
  <c r="K989" i="17" a="1"/>
  <c r="K989" i="17" s="1"/>
  <c r="K990" i="17" a="1"/>
  <c r="K990" i="17" s="1"/>
  <c r="K991" i="17" a="1"/>
  <c r="K991" i="17" s="1"/>
  <c r="K992" i="17" a="1"/>
  <c r="K992" i="17" s="1"/>
  <c r="K993" i="17" a="1"/>
  <c r="K993" i="17" s="1"/>
  <c r="K994" i="17" a="1"/>
  <c r="K994" i="17" s="1"/>
  <c r="K995" i="17" a="1"/>
  <c r="K995" i="17" s="1"/>
  <c r="K996" i="17" a="1"/>
  <c r="K996" i="17" s="1"/>
  <c r="K997" i="17" a="1"/>
  <c r="K997" i="17" s="1"/>
  <c r="K998" i="17" a="1"/>
  <c r="K998" i="17" s="1"/>
  <c r="K999" i="17" a="1"/>
  <c r="K999" i="17" s="1"/>
  <c r="K1000" i="17" a="1"/>
  <c r="K1000" i="17" s="1"/>
  <c r="K1001" i="17" a="1"/>
  <c r="K1001" i="17" s="1"/>
  <c r="L2" i="17"/>
  <c r="M2" i="17" s="1"/>
  <c r="H2" i="17"/>
  <c r="H34" i="17"/>
  <c r="H6" i="17"/>
  <c r="H4" i="17"/>
  <c r="H5"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3" i="17"/>
  <c r="G7" i="17"/>
  <c r="N5" i="17"/>
  <c r="N9" i="17"/>
  <c r="N15" i="17"/>
  <c r="N19" i="17"/>
  <c r="N29" i="17"/>
  <c r="N33" i="17"/>
  <c r="N38" i="17"/>
  <c r="N42" i="17"/>
  <c r="N51" i="17"/>
  <c r="N61" i="17"/>
  <c r="N65" i="17"/>
  <c r="N70" i="17"/>
  <c r="N83" i="17"/>
  <c r="N93" i="17"/>
  <c r="N97" i="17"/>
  <c r="N102" i="17"/>
  <c r="N115" i="17"/>
  <c r="N148" i="17"/>
  <c r="N212" i="17"/>
  <c r="N276" i="17"/>
  <c r="N340" i="17"/>
  <c r="N404" i="17"/>
  <c r="N468" i="17"/>
  <c r="N532" i="17"/>
  <c r="N596" i="17"/>
  <c r="N660" i="17"/>
  <c r="N716" i="17"/>
  <c r="N748" i="17"/>
  <c r="N780" i="17"/>
  <c r="N812" i="17"/>
  <c r="N844" i="17"/>
  <c r="N876" i="17"/>
  <c r="N908" i="17"/>
  <c r="N940" i="17"/>
  <c r="N972" i="17"/>
  <c r="J3" i="17"/>
  <c r="J4" i="17"/>
  <c r="O4" i="17" s="1"/>
  <c r="J5" i="17"/>
  <c r="O5" i="17" s="1"/>
  <c r="J6" i="17"/>
  <c r="O6" i="17" s="1"/>
  <c r="J7" i="17"/>
  <c r="O7" i="17" s="1"/>
  <c r="J8" i="17"/>
  <c r="O8" i="17" s="1"/>
  <c r="J9" i="17"/>
  <c r="O9" i="17" s="1"/>
  <c r="J10" i="17"/>
  <c r="O10" i="17" s="1"/>
  <c r="J11" i="17"/>
  <c r="O11" i="17" s="1"/>
  <c r="J12" i="17"/>
  <c r="O12" i="17" s="1"/>
  <c r="J13" i="17"/>
  <c r="O13" i="17" s="1"/>
  <c r="J14" i="17"/>
  <c r="O14" i="17" s="1"/>
  <c r="J15" i="17"/>
  <c r="O15" i="17" s="1"/>
  <c r="J16" i="17"/>
  <c r="O16" i="17" s="1"/>
  <c r="J17" i="17"/>
  <c r="O17" i="17" s="1"/>
  <c r="J18" i="17"/>
  <c r="O18" i="17" s="1"/>
  <c r="J19" i="17"/>
  <c r="O19" i="17" s="1"/>
  <c r="J20" i="17"/>
  <c r="O20" i="17" s="1"/>
  <c r="J21" i="17"/>
  <c r="O21" i="17" s="1"/>
  <c r="J22" i="17"/>
  <c r="O22" i="17" s="1"/>
  <c r="J23" i="17"/>
  <c r="O23" i="17" s="1"/>
  <c r="J24" i="17"/>
  <c r="O24" i="17" s="1"/>
  <c r="J25" i="17"/>
  <c r="O25" i="17" s="1"/>
  <c r="J26" i="17"/>
  <c r="O26" i="17" s="1"/>
  <c r="J27" i="17"/>
  <c r="O27" i="17" s="1"/>
  <c r="J28" i="17"/>
  <c r="O28" i="17" s="1"/>
  <c r="J29" i="17"/>
  <c r="O29" i="17" s="1"/>
  <c r="J30" i="17"/>
  <c r="O30" i="17" s="1"/>
  <c r="J31" i="17"/>
  <c r="O31" i="17" s="1"/>
  <c r="J32" i="17"/>
  <c r="O32" i="17" s="1"/>
  <c r="J33" i="17"/>
  <c r="O33" i="17" s="1"/>
  <c r="J34" i="17"/>
  <c r="O34" i="17" s="1"/>
  <c r="J35" i="17"/>
  <c r="O35" i="17" s="1"/>
  <c r="J36" i="17"/>
  <c r="O36" i="17" s="1"/>
  <c r="J37" i="17"/>
  <c r="O37" i="17" s="1"/>
  <c r="J38" i="17"/>
  <c r="O38" i="17" s="1"/>
  <c r="J39" i="17"/>
  <c r="O39" i="17" s="1"/>
  <c r="J40" i="17"/>
  <c r="O40" i="17" s="1"/>
  <c r="J41" i="17"/>
  <c r="O41" i="17" s="1"/>
  <c r="J42" i="17"/>
  <c r="O42" i="17" s="1"/>
  <c r="J43" i="17"/>
  <c r="O43" i="17" s="1"/>
  <c r="J44" i="17"/>
  <c r="O44" i="17" s="1"/>
  <c r="J45" i="17"/>
  <c r="O45" i="17" s="1"/>
  <c r="J46" i="17"/>
  <c r="O46" i="17" s="1"/>
  <c r="J47" i="17"/>
  <c r="O47" i="17" s="1"/>
  <c r="J48" i="17"/>
  <c r="O48" i="17" s="1"/>
  <c r="J49" i="17"/>
  <c r="O49" i="17" s="1"/>
  <c r="J50" i="17"/>
  <c r="O50" i="17" s="1"/>
  <c r="J51" i="17"/>
  <c r="O51" i="17" s="1"/>
  <c r="J52" i="17"/>
  <c r="O52" i="17" s="1"/>
  <c r="J53" i="17"/>
  <c r="O53" i="17" s="1"/>
  <c r="J54" i="17"/>
  <c r="O54" i="17" s="1"/>
  <c r="J55" i="17"/>
  <c r="O55" i="17" s="1"/>
  <c r="J56" i="17"/>
  <c r="O56" i="17" s="1"/>
  <c r="J57" i="17"/>
  <c r="O57" i="17" s="1"/>
  <c r="J58" i="17"/>
  <c r="O58" i="17" s="1"/>
  <c r="J59" i="17"/>
  <c r="O59" i="17" s="1"/>
  <c r="J60" i="17"/>
  <c r="O60" i="17" s="1"/>
  <c r="J61" i="17"/>
  <c r="O61" i="17" s="1"/>
  <c r="J62" i="17"/>
  <c r="O62" i="17" s="1"/>
  <c r="J63" i="17"/>
  <c r="O63" i="17" s="1"/>
  <c r="J64" i="17"/>
  <c r="O64" i="17" s="1"/>
  <c r="J65" i="17"/>
  <c r="O65" i="17" s="1"/>
  <c r="J66" i="17"/>
  <c r="O66" i="17" s="1"/>
  <c r="J67" i="17"/>
  <c r="O67" i="17" s="1"/>
  <c r="J68" i="17"/>
  <c r="O68" i="17" s="1"/>
  <c r="J69" i="17"/>
  <c r="O69" i="17" s="1"/>
  <c r="J70" i="17"/>
  <c r="O70" i="17" s="1"/>
  <c r="J71" i="17"/>
  <c r="O71" i="17" s="1"/>
  <c r="J72" i="17"/>
  <c r="O72" i="17" s="1"/>
  <c r="J73" i="17"/>
  <c r="O73" i="17" s="1"/>
  <c r="J74" i="17"/>
  <c r="O74" i="17" s="1"/>
  <c r="J75" i="17"/>
  <c r="O75" i="17" s="1"/>
  <c r="J76" i="17"/>
  <c r="O76" i="17" s="1"/>
  <c r="J77" i="17"/>
  <c r="O77" i="17" s="1"/>
  <c r="J78" i="17"/>
  <c r="O78" i="17" s="1"/>
  <c r="J79" i="17"/>
  <c r="O79" i="17" s="1"/>
  <c r="J80" i="17"/>
  <c r="O80" i="17" s="1"/>
  <c r="J81" i="17"/>
  <c r="O81" i="17" s="1"/>
  <c r="J82" i="17"/>
  <c r="O82" i="17" s="1"/>
  <c r="J83" i="17"/>
  <c r="O83" i="17" s="1"/>
  <c r="J84" i="17"/>
  <c r="O84" i="17" s="1"/>
  <c r="J85" i="17"/>
  <c r="O85" i="17" s="1"/>
  <c r="J86" i="17"/>
  <c r="O86" i="17" s="1"/>
  <c r="J87" i="17"/>
  <c r="O87" i="17" s="1"/>
  <c r="J88" i="17"/>
  <c r="O88" i="17" s="1"/>
  <c r="J89" i="17"/>
  <c r="O89" i="17" s="1"/>
  <c r="J90" i="17"/>
  <c r="O90" i="17" s="1"/>
  <c r="J91" i="17"/>
  <c r="O91" i="17" s="1"/>
  <c r="J92" i="17"/>
  <c r="O92" i="17" s="1"/>
  <c r="J93" i="17"/>
  <c r="O93" i="17" s="1"/>
  <c r="J94" i="17"/>
  <c r="O94" i="17" s="1"/>
  <c r="J95" i="17"/>
  <c r="O95" i="17" s="1"/>
  <c r="J96" i="17"/>
  <c r="O96" i="17" s="1"/>
  <c r="J97" i="17"/>
  <c r="O97" i="17" s="1"/>
  <c r="J98" i="17"/>
  <c r="O98" i="17" s="1"/>
  <c r="J99" i="17"/>
  <c r="O99" i="17" s="1"/>
  <c r="J100" i="17"/>
  <c r="O100" i="17" s="1"/>
  <c r="J101" i="17"/>
  <c r="O101" i="17" s="1"/>
  <c r="J102" i="17"/>
  <c r="O102" i="17" s="1"/>
  <c r="J103" i="17"/>
  <c r="O103" i="17" s="1"/>
  <c r="J104" i="17"/>
  <c r="O104" i="17" s="1"/>
  <c r="J105" i="17"/>
  <c r="O105" i="17" s="1"/>
  <c r="J106" i="17"/>
  <c r="O106" i="17" s="1"/>
  <c r="J107" i="17"/>
  <c r="O107" i="17" s="1"/>
  <c r="J108" i="17"/>
  <c r="O108" i="17" s="1"/>
  <c r="J109" i="17"/>
  <c r="O109" i="17" s="1"/>
  <c r="J110" i="17"/>
  <c r="O110" i="17" s="1"/>
  <c r="J111" i="17"/>
  <c r="O111" i="17" s="1"/>
  <c r="J112" i="17"/>
  <c r="O112" i="17" s="1"/>
  <c r="J113" i="17"/>
  <c r="O113" i="17" s="1"/>
  <c r="J114" i="17"/>
  <c r="O114" i="17" s="1"/>
  <c r="J115" i="17"/>
  <c r="O115" i="17" s="1"/>
  <c r="J116" i="17"/>
  <c r="O116" i="17" s="1"/>
  <c r="J117" i="17"/>
  <c r="O117" i="17" s="1"/>
  <c r="J118" i="17"/>
  <c r="O118" i="17" s="1"/>
  <c r="J119" i="17"/>
  <c r="O119" i="17" s="1"/>
  <c r="J120" i="17"/>
  <c r="O120" i="17" s="1"/>
  <c r="J121" i="17"/>
  <c r="O121" i="17" s="1"/>
  <c r="J122" i="17"/>
  <c r="O122" i="17" s="1"/>
  <c r="J123" i="17"/>
  <c r="O123" i="17" s="1"/>
  <c r="J124" i="17"/>
  <c r="O124" i="17" s="1"/>
  <c r="J125" i="17"/>
  <c r="O125" i="17" s="1"/>
  <c r="J126" i="17"/>
  <c r="O126" i="17" s="1"/>
  <c r="J127" i="17"/>
  <c r="O127" i="17" s="1"/>
  <c r="J128" i="17"/>
  <c r="O128" i="17" s="1"/>
  <c r="J129" i="17"/>
  <c r="O129" i="17" s="1"/>
  <c r="J130" i="17"/>
  <c r="O130" i="17" s="1"/>
  <c r="J131" i="17"/>
  <c r="O131" i="17" s="1"/>
  <c r="J132" i="17"/>
  <c r="O132" i="17" s="1"/>
  <c r="J133" i="17"/>
  <c r="O133" i="17" s="1"/>
  <c r="J134" i="17"/>
  <c r="O134" i="17" s="1"/>
  <c r="J135" i="17"/>
  <c r="O135" i="17" s="1"/>
  <c r="J136" i="17"/>
  <c r="O136" i="17" s="1"/>
  <c r="J137" i="17"/>
  <c r="O137" i="17" s="1"/>
  <c r="J138" i="17"/>
  <c r="O138" i="17" s="1"/>
  <c r="J139" i="17"/>
  <c r="O139" i="17" s="1"/>
  <c r="J140" i="17"/>
  <c r="O140" i="17" s="1"/>
  <c r="J141" i="17"/>
  <c r="O141" i="17" s="1"/>
  <c r="J142" i="17"/>
  <c r="O142" i="17" s="1"/>
  <c r="J143" i="17"/>
  <c r="O143" i="17" s="1"/>
  <c r="J144" i="17"/>
  <c r="O144" i="17" s="1"/>
  <c r="J145" i="17"/>
  <c r="O145" i="17" s="1"/>
  <c r="J146" i="17"/>
  <c r="O146" i="17" s="1"/>
  <c r="J147" i="17"/>
  <c r="O147" i="17" s="1"/>
  <c r="J148" i="17"/>
  <c r="O148" i="17" s="1"/>
  <c r="J149" i="17"/>
  <c r="O149" i="17" s="1"/>
  <c r="J150" i="17"/>
  <c r="O150" i="17" s="1"/>
  <c r="J151" i="17"/>
  <c r="O151" i="17" s="1"/>
  <c r="J152" i="17"/>
  <c r="O152" i="17" s="1"/>
  <c r="J153" i="17"/>
  <c r="O153" i="17" s="1"/>
  <c r="J154" i="17"/>
  <c r="O154" i="17" s="1"/>
  <c r="J155" i="17"/>
  <c r="O155" i="17" s="1"/>
  <c r="J156" i="17"/>
  <c r="O156" i="17" s="1"/>
  <c r="J157" i="17"/>
  <c r="O157" i="17" s="1"/>
  <c r="J158" i="17"/>
  <c r="O158" i="17" s="1"/>
  <c r="J159" i="17"/>
  <c r="O159" i="17" s="1"/>
  <c r="J160" i="17"/>
  <c r="O160" i="17" s="1"/>
  <c r="J161" i="17"/>
  <c r="O161" i="17" s="1"/>
  <c r="J162" i="17"/>
  <c r="O162" i="17" s="1"/>
  <c r="J163" i="17"/>
  <c r="O163" i="17" s="1"/>
  <c r="J164" i="17"/>
  <c r="O164" i="17" s="1"/>
  <c r="J165" i="17"/>
  <c r="O165" i="17" s="1"/>
  <c r="J166" i="17"/>
  <c r="O166" i="17" s="1"/>
  <c r="J167" i="17"/>
  <c r="O167" i="17" s="1"/>
  <c r="J168" i="17"/>
  <c r="O168" i="17" s="1"/>
  <c r="J169" i="17"/>
  <c r="O169" i="17" s="1"/>
  <c r="J170" i="17"/>
  <c r="O170" i="17" s="1"/>
  <c r="J171" i="17"/>
  <c r="O171" i="17" s="1"/>
  <c r="J172" i="17"/>
  <c r="O172" i="17" s="1"/>
  <c r="J173" i="17"/>
  <c r="O173" i="17" s="1"/>
  <c r="J174" i="17"/>
  <c r="O174" i="17" s="1"/>
  <c r="J175" i="17"/>
  <c r="O175" i="17" s="1"/>
  <c r="J176" i="17"/>
  <c r="O176" i="17" s="1"/>
  <c r="J177" i="17"/>
  <c r="O177" i="17" s="1"/>
  <c r="J178" i="17"/>
  <c r="O178" i="17" s="1"/>
  <c r="J179" i="17"/>
  <c r="O179" i="17" s="1"/>
  <c r="J180" i="17"/>
  <c r="O180" i="17" s="1"/>
  <c r="J181" i="17"/>
  <c r="O181" i="17" s="1"/>
  <c r="J182" i="17"/>
  <c r="O182" i="17" s="1"/>
  <c r="J183" i="17"/>
  <c r="O183" i="17" s="1"/>
  <c r="J184" i="17"/>
  <c r="O184" i="17" s="1"/>
  <c r="J185" i="17"/>
  <c r="O185" i="17" s="1"/>
  <c r="J186" i="17"/>
  <c r="O186" i="17" s="1"/>
  <c r="J187" i="17"/>
  <c r="O187" i="17" s="1"/>
  <c r="J188" i="17"/>
  <c r="O188" i="17" s="1"/>
  <c r="J189" i="17"/>
  <c r="O189" i="17" s="1"/>
  <c r="J190" i="17"/>
  <c r="O190" i="17" s="1"/>
  <c r="J191" i="17"/>
  <c r="O191" i="17" s="1"/>
  <c r="J192" i="17"/>
  <c r="O192" i="17" s="1"/>
  <c r="J193" i="17"/>
  <c r="O193" i="17" s="1"/>
  <c r="J194" i="17"/>
  <c r="O194" i="17" s="1"/>
  <c r="J195" i="17"/>
  <c r="O195" i="17" s="1"/>
  <c r="J196" i="17"/>
  <c r="O196" i="17" s="1"/>
  <c r="J197" i="17"/>
  <c r="O197" i="17" s="1"/>
  <c r="J198" i="17"/>
  <c r="O198" i="17" s="1"/>
  <c r="J199" i="17"/>
  <c r="O199" i="17" s="1"/>
  <c r="J200" i="17"/>
  <c r="O200" i="17" s="1"/>
  <c r="J201" i="17"/>
  <c r="O201" i="17" s="1"/>
  <c r="J202" i="17"/>
  <c r="O202" i="17" s="1"/>
  <c r="J203" i="17"/>
  <c r="O203" i="17" s="1"/>
  <c r="J204" i="17"/>
  <c r="O204" i="17" s="1"/>
  <c r="J205" i="17"/>
  <c r="O205" i="17" s="1"/>
  <c r="J206" i="17"/>
  <c r="O206" i="17" s="1"/>
  <c r="J207" i="17"/>
  <c r="O207" i="17" s="1"/>
  <c r="J208" i="17"/>
  <c r="O208" i="17" s="1"/>
  <c r="J209" i="17"/>
  <c r="O209" i="17" s="1"/>
  <c r="J210" i="17"/>
  <c r="O210" i="17" s="1"/>
  <c r="J211" i="17"/>
  <c r="O211" i="17" s="1"/>
  <c r="J212" i="17"/>
  <c r="O212" i="17" s="1"/>
  <c r="J213" i="17"/>
  <c r="O213" i="17" s="1"/>
  <c r="J214" i="17"/>
  <c r="O214" i="17" s="1"/>
  <c r="J215" i="17"/>
  <c r="O215" i="17" s="1"/>
  <c r="J216" i="17"/>
  <c r="O216" i="17" s="1"/>
  <c r="J217" i="17"/>
  <c r="O217" i="17" s="1"/>
  <c r="J218" i="17"/>
  <c r="O218" i="17" s="1"/>
  <c r="J219" i="17"/>
  <c r="O219" i="17" s="1"/>
  <c r="J220" i="17"/>
  <c r="O220" i="17" s="1"/>
  <c r="J221" i="17"/>
  <c r="O221" i="17" s="1"/>
  <c r="J222" i="17"/>
  <c r="O222" i="17" s="1"/>
  <c r="J223" i="17"/>
  <c r="O223" i="17" s="1"/>
  <c r="J224" i="17"/>
  <c r="O224" i="17" s="1"/>
  <c r="J225" i="17"/>
  <c r="O225" i="17" s="1"/>
  <c r="J226" i="17"/>
  <c r="O226" i="17" s="1"/>
  <c r="J227" i="17"/>
  <c r="O227" i="17" s="1"/>
  <c r="J228" i="17"/>
  <c r="O228" i="17" s="1"/>
  <c r="J229" i="17"/>
  <c r="O229" i="17" s="1"/>
  <c r="J230" i="17"/>
  <c r="O230" i="17" s="1"/>
  <c r="J231" i="17"/>
  <c r="O231" i="17" s="1"/>
  <c r="J232" i="17"/>
  <c r="O232" i="17" s="1"/>
  <c r="J233" i="17"/>
  <c r="O233" i="17" s="1"/>
  <c r="J234" i="17"/>
  <c r="O234" i="17" s="1"/>
  <c r="J235" i="17"/>
  <c r="O235" i="17" s="1"/>
  <c r="J236" i="17"/>
  <c r="O236" i="17" s="1"/>
  <c r="J237" i="17"/>
  <c r="O237" i="17" s="1"/>
  <c r="J238" i="17"/>
  <c r="O238" i="17" s="1"/>
  <c r="J239" i="17"/>
  <c r="O239" i="17" s="1"/>
  <c r="J240" i="17"/>
  <c r="O240" i="17" s="1"/>
  <c r="J241" i="17"/>
  <c r="O241" i="17" s="1"/>
  <c r="J242" i="17"/>
  <c r="O242" i="17" s="1"/>
  <c r="J243" i="17"/>
  <c r="O243" i="17" s="1"/>
  <c r="J244" i="17"/>
  <c r="O244" i="17" s="1"/>
  <c r="J245" i="17"/>
  <c r="O245" i="17" s="1"/>
  <c r="J246" i="17"/>
  <c r="O246" i="17" s="1"/>
  <c r="J247" i="17"/>
  <c r="O247" i="17" s="1"/>
  <c r="J248" i="17"/>
  <c r="O248" i="17" s="1"/>
  <c r="J249" i="17"/>
  <c r="O249" i="17" s="1"/>
  <c r="J250" i="17"/>
  <c r="O250" i="17" s="1"/>
  <c r="J251" i="17"/>
  <c r="O251" i="17" s="1"/>
  <c r="J252" i="17"/>
  <c r="O252" i="17" s="1"/>
  <c r="J253" i="17"/>
  <c r="O253" i="17" s="1"/>
  <c r="J254" i="17"/>
  <c r="O254" i="17" s="1"/>
  <c r="J255" i="17"/>
  <c r="O255" i="17" s="1"/>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O266" i="17" s="1"/>
  <c r="J267" i="17"/>
  <c r="O267" i="17" s="1"/>
  <c r="J268" i="17"/>
  <c r="O268" i="17" s="1"/>
  <c r="J269" i="17"/>
  <c r="O269" i="17" s="1"/>
  <c r="J270" i="17"/>
  <c r="O270" i="17" s="1"/>
  <c r="J271" i="17"/>
  <c r="O271" i="17" s="1"/>
  <c r="J272" i="17"/>
  <c r="O272" i="17" s="1"/>
  <c r="J273" i="17"/>
  <c r="O273" i="17" s="1"/>
  <c r="J274" i="17"/>
  <c r="O274" i="17" s="1"/>
  <c r="J275" i="17"/>
  <c r="O275" i="17" s="1"/>
  <c r="J276" i="17"/>
  <c r="O276" i="17" s="1"/>
  <c r="J277" i="17"/>
  <c r="O277" i="17" s="1"/>
  <c r="J278" i="17"/>
  <c r="O278" i="17" s="1"/>
  <c r="J279" i="17"/>
  <c r="O279" i="17" s="1"/>
  <c r="J280" i="17"/>
  <c r="O280" i="17" s="1"/>
  <c r="J281" i="17"/>
  <c r="O281" i="17" s="1"/>
  <c r="J282" i="17"/>
  <c r="O282" i="17" s="1"/>
  <c r="J283" i="17"/>
  <c r="O283" i="17" s="1"/>
  <c r="J284" i="17"/>
  <c r="O284" i="17" s="1"/>
  <c r="J285" i="17"/>
  <c r="O285" i="17" s="1"/>
  <c r="J286" i="17"/>
  <c r="O286" i="17" s="1"/>
  <c r="J287" i="17"/>
  <c r="O287" i="17" s="1"/>
  <c r="J288" i="17"/>
  <c r="O288" i="17" s="1"/>
  <c r="J289" i="17"/>
  <c r="O289" i="17" s="1"/>
  <c r="J290" i="17"/>
  <c r="O290" i="17" s="1"/>
  <c r="J291" i="17"/>
  <c r="O291" i="17" s="1"/>
  <c r="J292" i="17"/>
  <c r="O292" i="17" s="1"/>
  <c r="J293" i="17"/>
  <c r="O293" i="17" s="1"/>
  <c r="J294" i="17"/>
  <c r="O294" i="17" s="1"/>
  <c r="J295" i="17"/>
  <c r="O295" i="17" s="1"/>
  <c r="J296" i="17"/>
  <c r="O296" i="17" s="1"/>
  <c r="J297" i="17"/>
  <c r="O297" i="17" s="1"/>
  <c r="J298" i="17"/>
  <c r="O298" i="17" s="1"/>
  <c r="J299" i="17"/>
  <c r="O299" i="17" s="1"/>
  <c r="J300" i="17"/>
  <c r="O300" i="17" s="1"/>
  <c r="J301" i="17"/>
  <c r="O301" i="17" s="1"/>
  <c r="J302" i="17"/>
  <c r="O302" i="17" s="1"/>
  <c r="J303" i="17"/>
  <c r="O303" i="17" s="1"/>
  <c r="J304" i="17"/>
  <c r="O304" i="17" s="1"/>
  <c r="J305" i="17"/>
  <c r="O305" i="17" s="1"/>
  <c r="J306" i="17"/>
  <c r="O306" i="17" s="1"/>
  <c r="J307" i="17"/>
  <c r="O307" i="17" s="1"/>
  <c r="J308" i="17"/>
  <c r="O308" i="17" s="1"/>
  <c r="J309" i="17"/>
  <c r="O309" i="17" s="1"/>
  <c r="J310" i="17"/>
  <c r="O310" i="17" s="1"/>
  <c r="J311" i="17"/>
  <c r="O311" i="17" s="1"/>
  <c r="J312" i="17"/>
  <c r="O312" i="17" s="1"/>
  <c r="J313" i="17"/>
  <c r="O313" i="17" s="1"/>
  <c r="J314" i="17"/>
  <c r="O314" i="17" s="1"/>
  <c r="J315" i="17"/>
  <c r="O315" i="17" s="1"/>
  <c r="J316" i="17"/>
  <c r="O316" i="17" s="1"/>
  <c r="J317" i="17"/>
  <c r="O317" i="17" s="1"/>
  <c r="J318" i="17"/>
  <c r="O318" i="17" s="1"/>
  <c r="J319" i="17"/>
  <c r="O319" i="17" s="1"/>
  <c r="J320" i="17"/>
  <c r="O320" i="17" s="1"/>
  <c r="J321" i="17"/>
  <c r="O321" i="17" s="1"/>
  <c r="J322" i="17"/>
  <c r="O322" i="17" s="1"/>
  <c r="J323" i="17"/>
  <c r="O323" i="17" s="1"/>
  <c r="J324" i="17"/>
  <c r="O324" i="17" s="1"/>
  <c r="J325" i="17"/>
  <c r="O325" i="17" s="1"/>
  <c r="J326" i="17"/>
  <c r="O326" i="17" s="1"/>
  <c r="J327" i="17"/>
  <c r="O327" i="17" s="1"/>
  <c r="J328" i="17"/>
  <c r="O328" i="17" s="1"/>
  <c r="J329" i="17"/>
  <c r="O329" i="17" s="1"/>
  <c r="J330" i="17"/>
  <c r="O330" i="17" s="1"/>
  <c r="J331" i="17"/>
  <c r="O331" i="17" s="1"/>
  <c r="J332" i="17"/>
  <c r="O332" i="17" s="1"/>
  <c r="J333" i="17"/>
  <c r="O333" i="17" s="1"/>
  <c r="J334" i="17"/>
  <c r="O334" i="17" s="1"/>
  <c r="J335" i="17"/>
  <c r="O335" i="17" s="1"/>
  <c r="J336" i="17"/>
  <c r="O336" i="17" s="1"/>
  <c r="J337" i="17"/>
  <c r="O337" i="17" s="1"/>
  <c r="J338" i="17"/>
  <c r="O338" i="17" s="1"/>
  <c r="J339" i="17"/>
  <c r="O339" i="17" s="1"/>
  <c r="J340" i="17"/>
  <c r="O340" i="17" s="1"/>
  <c r="J341" i="17"/>
  <c r="O341" i="17" s="1"/>
  <c r="J342" i="17"/>
  <c r="O342" i="17" s="1"/>
  <c r="J343" i="17"/>
  <c r="O343" i="17" s="1"/>
  <c r="J344" i="17"/>
  <c r="O344" i="17" s="1"/>
  <c r="J345" i="17"/>
  <c r="O345" i="17" s="1"/>
  <c r="J346" i="17"/>
  <c r="O346" i="17" s="1"/>
  <c r="J347" i="17"/>
  <c r="O347" i="17" s="1"/>
  <c r="J348" i="17"/>
  <c r="O348" i="17" s="1"/>
  <c r="J349" i="17"/>
  <c r="O349" i="17" s="1"/>
  <c r="J350" i="17"/>
  <c r="O350" i="17" s="1"/>
  <c r="J351" i="17"/>
  <c r="O351" i="17" s="1"/>
  <c r="J352" i="17"/>
  <c r="O352" i="17" s="1"/>
  <c r="J353" i="17"/>
  <c r="O353" i="17" s="1"/>
  <c r="J354" i="17"/>
  <c r="O354" i="17" s="1"/>
  <c r="J355" i="17"/>
  <c r="O355" i="17" s="1"/>
  <c r="J356" i="17"/>
  <c r="O356" i="17" s="1"/>
  <c r="J357" i="17"/>
  <c r="O357" i="17" s="1"/>
  <c r="J358" i="17"/>
  <c r="O358" i="17" s="1"/>
  <c r="J359" i="17"/>
  <c r="O359" i="17" s="1"/>
  <c r="J360" i="17"/>
  <c r="O360" i="17" s="1"/>
  <c r="J361" i="17"/>
  <c r="O361" i="17" s="1"/>
  <c r="J362" i="17"/>
  <c r="O362" i="17" s="1"/>
  <c r="J363" i="17"/>
  <c r="O363" i="17" s="1"/>
  <c r="J364" i="17"/>
  <c r="O364" i="17" s="1"/>
  <c r="J365" i="17"/>
  <c r="O365" i="17" s="1"/>
  <c r="J366" i="17"/>
  <c r="O366" i="17" s="1"/>
  <c r="J367" i="17"/>
  <c r="O367" i="17" s="1"/>
  <c r="J368" i="17"/>
  <c r="O368" i="17" s="1"/>
  <c r="J369" i="17"/>
  <c r="O369" i="17" s="1"/>
  <c r="J370" i="17"/>
  <c r="O370" i="17" s="1"/>
  <c r="J371" i="17"/>
  <c r="O371" i="17" s="1"/>
  <c r="J372" i="17"/>
  <c r="O372" i="17" s="1"/>
  <c r="J373" i="17"/>
  <c r="O373" i="17" s="1"/>
  <c r="J374" i="17"/>
  <c r="O374" i="17" s="1"/>
  <c r="J375" i="17"/>
  <c r="O375" i="17" s="1"/>
  <c r="J376" i="17"/>
  <c r="O376" i="17" s="1"/>
  <c r="J377" i="17"/>
  <c r="O377" i="17" s="1"/>
  <c r="J378" i="17"/>
  <c r="O378" i="17" s="1"/>
  <c r="J379" i="17"/>
  <c r="O379" i="17" s="1"/>
  <c r="J380" i="17"/>
  <c r="O380" i="17" s="1"/>
  <c r="J381" i="17"/>
  <c r="O381" i="17" s="1"/>
  <c r="J382" i="17"/>
  <c r="O382" i="17" s="1"/>
  <c r="J383" i="17"/>
  <c r="O383" i="17" s="1"/>
  <c r="J384" i="17"/>
  <c r="O384" i="17" s="1"/>
  <c r="J385" i="17"/>
  <c r="O385" i="17" s="1"/>
  <c r="J386" i="17"/>
  <c r="O386" i="17" s="1"/>
  <c r="J387" i="17"/>
  <c r="O387" i="17" s="1"/>
  <c r="J388" i="17"/>
  <c r="O388" i="17" s="1"/>
  <c r="J389" i="17"/>
  <c r="O389" i="17" s="1"/>
  <c r="J390" i="17"/>
  <c r="O390" i="17" s="1"/>
  <c r="J391" i="17"/>
  <c r="O391" i="17" s="1"/>
  <c r="J392" i="17"/>
  <c r="O392" i="17" s="1"/>
  <c r="J393" i="17"/>
  <c r="O393" i="17" s="1"/>
  <c r="J394" i="17"/>
  <c r="O394" i="17" s="1"/>
  <c r="J395" i="17"/>
  <c r="O395" i="17" s="1"/>
  <c r="J396" i="17"/>
  <c r="O396" i="17" s="1"/>
  <c r="J397" i="17"/>
  <c r="O397" i="17" s="1"/>
  <c r="J398" i="17"/>
  <c r="O398" i="17" s="1"/>
  <c r="J399" i="17"/>
  <c r="O399" i="17" s="1"/>
  <c r="J400" i="17"/>
  <c r="O400" i="17" s="1"/>
  <c r="J401" i="17"/>
  <c r="O401" i="17" s="1"/>
  <c r="J402" i="17"/>
  <c r="O402" i="17" s="1"/>
  <c r="J403" i="17"/>
  <c r="O403" i="17" s="1"/>
  <c r="J404" i="17"/>
  <c r="O404" i="17" s="1"/>
  <c r="J405" i="17"/>
  <c r="O405" i="17" s="1"/>
  <c r="J406" i="17"/>
  <c r="O406" i="17" s="1"/>
  <c r="J407" i="17"/>
  <c r="O407" i="17" s="1"/>
  <c r="J408" i="17"/>
  <c r="O408" i="17" s="1"/>
  <c r="J409" i="17"/>
  <c r="O409" i="17" s="1"/>
  <c r="J410" i="17"/>
  <c r="O410" i="17" s="1"/>
  <c r="J411" i="17"/>
  <c r="O411" i="17" s="1"/>
  <c r="J412" i="17"/>
  <c r="O412" i="17" s="1"/>
  <c r="J413" i="17"/>
  <c r="O413" i="17" s="1"/>
  <c r="J414" i="17"/>
  <c r="O414" i="17" s="1"/>
  <c r="J415" i="17"/>
  <c r="O415" i="17" s="1"/>
  <c r="J416" i="17"/>
  <c r="O416" i="17" s="1"/>
  <c r="J417" i="17"/>
  <c r="O417" i="17" s="1"/>
  <c r="J418" i="17"/>
  <c r="O418" i="17" s="1"/>
  <c r="J419" i="17"/>
  <c r="O419" i="17" s="1"/>
  <c r="J420" i="17"/>
  <c r="O420" i="17" s="1"/>
  <c r="J421" i="17"/>
  <c r="O421" i="17" s="1"/>
  <c r="J422" i="17"/>
  <c r="O422" i="17" s="1"/>
  <c r="J423" i="17"/>
  <c r="O423" i="17" s="1"/>
  <c r="J424" i="17"/>
  <c r="O424" i="17" s="1"/>
  <c r="J425" i="17"/>
  <c r="O425" i="17" s="1"/>
  <c r="J426" i="17"/>
  <c r="O426" i="17" s="1"/>
  <c r="J427" i="17"/>
  <c r="O427" i="17" s="1"/>
  <c r="J428" i="17"/>
  <c r="O428" i="17" s="1"/>
  <c r="J429" i="17"/>
  <c r="O429" i="17" s="1"/>
  <c r="J430" i="17"/>
  <c r="O430" i="17" s="1"/>
  <c r="J431" i="17"/>
  <c r="O431" i="17" s="1"/>
  <c r="J432" i="17"/>
  <c r="O432" i="17" s="1"/>
  <c r="J433" i="17"/>
  <c r="O433" i="17" s="1"/>
  <c r="J434" i="17"/>
  <c r="O434" i="17" s="1"/>
  <c r="J435" i="17"/>
  <c r="O435" i="17" s="1"/>
  <c r="J436" i="17"/>
  <c r="O436" i="17" s="1"/>
  <c r="J437" i="17"/>
  <c r="O437" i="17" s="1"/>
  <c r="J438" i="17"/>
  <c r="O438" i="17" s="1"/>
  <c r="J439" i="17"/>
  <c r="O439" i="17" s="1"/>
  <c r="J440" i="17"/>
  <c r="O440" i="17" s="1"/>
  <c r="J441" i="17"/>
  <c r="O441" i="17" s="1"/>
  <c r="J442" i="17"/>
  <c r="O442" i="17" s="1"/>
  <c r="J443" i="17"/>
  <c r="O443" i="17" s="1"/>
  <c r="J444" i="17"/>
  <c r="O444" i="17" s="1"/>
  <c r="J445" i="17"/>
  <c r="O445" i="17" s="1"/>
  <c r="J446" i="17"/>
  <c r="O446" i="17" s="1"/>
  <c r="J447" i="17"/>
  <c r="O447" i="17" s="1"/>
  <c r="J448" i="17"/>
  <c r="O448" i="17" s="1"/>
  <c r="J449" i="17"/>
  <c r="O449" i="17" s="1"/>
  <c r="J450" i="17"/>
  <c r="O450" i="17" s="1"/>
  <c r="J451" i="17"/>
  <c r="O451" i="17" s="1"/>
  <c r="J452" i="17"/>
  <c r="O452" i="17" s="1"/>
  <c r="J453" i="17"/>
  <c r="O453" i="17" s="1"/>
  <c r="J454" i="17"/>
  <c r="O454" i="17" s="1"/>
  <c r="J455" i="17"/>
  <c r="O455" i="17" s="1"/>
  <c r="J456" i="17"/>
  <c r="O456" i="17" s="1"/>
  <c r="J457" i="17"/>
  <c r="O457" i="17" s="1"/>
  <c r="J458" i="17"/>
  <c r="O458" i="17" s="1"/>
  <c r="J459" i="17"/>
  <c r="O459" i="17" s="1"/>
  <c r="J460" i="17"/>
  <c r="O460" i="17" s="1"/>
  <c r="J461" i="17"/>
  <c r="O461" i="17" s="1"/>
  <c r="J462" i="17"/>
  <c r="O462" i="17" s="1"/>
  <c r="J463" i="17"/>
  <c r="O463" i="17" s="1"/>
  <c r="J464" i="17"/>
  <c r="O464" i="17" s="1"/>
  <c r="J465" i="17"/>
  <c r="O465" i="17" s="1"/>
  <c r="J466" i="17"/>
  <c r="O466" i="17" s="1"/>
  <c r="J467" i="17"/>
  <c r="O467" i="17" s="1"/>
  <c r="J468" i="17"/>
  <c r="O468" i="17" s="1"/>
  <c r="J469" i="17"/>
  <c r="O469" i="17" s="1"/>
  <c r="J470" i="17"/>
  <c r="O470" i="17" s="1"/>
  <c r="J471" i="17"/>
  <c r="O471" i="17" s="1"/>
  <c r="J472" i="17"/>
  <c r="O472" i="17" s="1"/>
  <c r="J473" i="17"/>
  <c r="O473" i="17" s="1"/>
  <c r="J474" i="17"/>
  <c r="O474" i="17" s="1"/>
  <c r="J475" i="17"/>
  <c r="O475" i="17" s="1"/>
  <c r="J476" i="17"/>
  <c r="O476" i="17" s="1"/>
  <c r="J477" i="17"/>
  <c r="O477" i="17" s="1"/>
  <c r="J478" i="17"/>
  <c r="O478" i="17" s="1"/>
  <c r="J479" i="17"/>
  <c r="O479" i="17" s="1"/>
  <c r="J480" i="17"/>
  <c r="O480" i="17" s="1"/>
  <c r="J481" i="17"/>
  <c r="O481" i="17" s="1"/>
  <c r="J482" i="17"/>
  <c r="O482" i="17" s="1"/>
  <c r="J483" i="17"/>
  <c r="O483" i="17" s="1"/>
  <c r="J484" i="17"/>
  <c r="O484" i="17" s="1"/>
  <c r="J485" i="17"/>
  <c r="O485" i="17" s="1"/>
  <c r="J486" i="17"/>
  <c r="O486" i="17" s="1"/>
  <c r="J487" i="17"/>
  <c r="O487" i="17" s="1"/>
  <c r="J488" i="17"/>
  <c r="O488" i="17" s="1"/>
  <c r="J489" i="17"/>
  <c r="O489" i="17" s="1"/>
  <c r="J490" i="17"/>
  <c r="O490" i="17" s="1"/>
  <c r="J491" i="17"/>
  <c r="O491" i="17" s="1"/>
  <c r="J492" i="17"/>
  <c r="O492" i="17" s="1"/>
  <c r="J493" i="17"/>
  <c r="O493" i="17" s="1"/>
  <c r="J494" i="17"/>
  <c r="O494" i="17" s="1"/>
  <c r="J495" i="17"/>
  <c r="O495" i="17" s="1"/>
  <c r="J496" i="17"/>
  <c r="O496" i="17" s="1"/>
  <c r="J497" i="17"/>
  <c r="O497" i="17" s="1"/>
  <c r="J498" i="17"/>
  <c r="O498" i="17" s="1"/>
  <c r="J499" i="17"/>
  <c r="O499" i="17" s="1"/>
  <c r="J500" i="17"/>
  <c r="O500" i="17" s="1"/>
  <c r="J501" i="17"/>
  <c r="O501" i="17" s="1"/>
  <c r="J502" i="17"/>
  <c r="O502" i="17" s="1"/>
  <c r="J503" i="17"/>
  <c r="O503" i="17" s="1"/>
  <c r="J504" i="17"/>
  <c r="O504" i="17" s="1"/>
  <c r="J505" i="17"/>
  <c r="O505" i="17" s="1"/>
  <c r="J506" i="17"/>
  <c r="O506" i="17" s="1"/>
  <c r="J507" i="17"/>
  <c r="O507" i="17" s="1"/>
  <c r="J508" i="17"/>
  <c r="O508" i="17" s="1"/>
  <c r="J509" i="17"/>
  <c r="O509" i="17" s="1"/>
  <c r="J510" i="17"/>
  <c r="O510" i="17" s="1"/>
  <c r="J511" i="17"/>
  <c r="O511" i="17" s="1"/>
  <c r="J512" i="17"/>
  <c r="O512" i="17" s="1"/>
  <c r="J513" i="17"/>
  <c r="O513" i="17" s="1"/>
  <c r="J514" i="17"/>
  <c r="O514" i="17" s="1"/>
  <c r="J515" i="17"/>
  <c r="O515" i="17" s="1"/>
  <c r="J516" i="17"/>
  <c r="O516" i="17" s="1"/>
  <c r="J517" i="17"/>
  <c r="O517" i="17" s="1"/>
  <c r="J518" i="17"/>
  <c r="O518" i="17" s="1"/>
  <c r="J519" i="17"/>
  <c r="O519" i="17" s="1"/>
  <c r="J520" i="17"/>
  <c r="O520" i="17" s="1"/>
  <c r="J521" i="17"/>
  <c r="O521" i="17" s="1"/>
  <c r="J522" i="17"/>
  <c r="O522" i="17" s="1"/>
  <c r="J523" i="17"/>
  <c r="O523" i="17" s="1"/>
  <c r="J524" i="17"/>
  <c r="O524" i="17" s="1"/>
  <c r="J525" i="17"/>
  <c r="O525" i="17" s="1"/>
  <c r="J526" i="17"/>
  <c r="O526" i="17" s="1"/>
  <c r="J527" i="17"/>
  <c r="O527" i="17" s="1"/>
  <c r="J528" i="17"/>
  <c r="O528" i="17" s="1"/>
  <c r="J529" i="17"/>
  <c r="O529" i="17" s="1"/>
  <c r="J530" i="17"/>
  <c r="O530" i="17" s="1"/>
  <c r="J531" i="17"/>
  <c r="O531" i="17" s="1"/>
  <c r="J532" i="17"/>
  <c r="O532" i="17" s="1"/>
  <c r="J533" i="17"/>
  <c r="O533" i="17" s="1"/>
  <c r="J534" i="17"/>
  <c r="O534" i="17" s="1"/>
  <c r="J535" i="17"/>
  <c r="O535" i="17" s="1"/>
  <c r="J536" i="17"/>
  <c r="O536" i="17" s="1"/>
  <c r="J537" i="17"/>
  <c r="O537" i="17" s="1"/>
  <c r="J538" i="17"/>
  <c r="O538" i="17" s="1"/>
  <c r="J539" i="17"/>
  <c r="O539" i="17" s="1"/>
  <c r="J540" i="17"/>
  <c r="O540" i="17" s="1"/>
  <c r="J541" i="17"/>
  <c r="O541" i="17" s="1"/>
  <c r="J542" i="17"/>
  <c r="O542" i="17" s="1"/>
  <c r="J543" i="17"/>
  <c r="O543" i="17" s="1"/>
  <c r="J544" i="17"/>
  <c r="O544" i="17" s="1"/>
  <c r="J545" i="17"/>
  <c r="J546" i="17"/>
  <c r="O546" i="17" s="1"/>
  <c r="J547" i="17"/>
  <c r="O547" i="17" s="1"/>
  <c r="J548" i="17"/>
  <c r="O548" i="17" s="1"/>
  <c r="J549" i="17"/>
  <c r="O549" i="17" s="1"/>
  <c r="J550" i="17"/>
  <c r="O550" i="17" s="1"/>
  <c r="J551" i="17"/>
  <c r="O551" i="17" s="1"/>
  <c r="J552" i="17"/>
  <c r="O552" i="17" s="1"/>
  <c r="J553" i="17"/>
  <c r="O553" i="17" s="1"/>
  <c r="J554" i="17"/>
  <c r="O554" i="17" s="1"/>
  <c r="J555" i="17"/>
  <c r="O555" i="17" s="1"/>
  <c r="J556" i="17"/>
  <c r="O556" i="17" s="1"/>
  <c r="J557" i="17"/>
  <c r="O557" i="17" s="1"/>
  <c r="J558" i="17"/>
  <c r="O558" i="17" s="1"/>
  <c r="J559" i="17"/>
  <c r="O559" i="17" s="1"/>
  <c r="J560" i="17"/>
  <c r="O560" i="17" s="1"/>
  <c r="J561" i="17"/>
  <c r="O561" i="17" s="1"/>
  <c r="J562" i="17"/>
  <c r="O562" i="17" s="1"/>
  <c r="J563" i="17"/>
  <c r="O563" i="17" s="1"/>
  <c r="J564" i="17"/>
  <c r="O564" i="17" s="1"/>
  <c r="J565" i="17"/>
  <c r="O565" i="17" s="1"/>
  <c r="J566" i="17"/>
  <c r="O566" i="17" s="1"/>
  <c r="J567" i="17"/>
  <c r="O567" i="17" s="1"/>
  <c r="J568" i="17"/>
  <c r="O568" i="17" s="1"/>
  <c r="J569" i="17"/>
  <c r="O569" i="17" s="1"/>
  <c r="J570" i="17"/>
  <c r="O570" i="17" s="1"/>
  <c r="J571" i="17"/>
  <c r="O571" i="17" s="1"/>
  <c r="J572" i="17"/>
  <c r="O572" i="17" s="1"/>
  <c r="J573" i="17"/>
  <c r="O573" i="17" s="1"/>
  <c r="J574" i="17"/>
  <c r="O574" i="17" s="1"/>
  <c r="J575" i="17"/>
  <c r="O575" i="17" s="1"/>
  <c r="J576" i="17"/>
  <c r="O576" i="17" s="1"/>
  <c r="J577" i="17"/>
  <c r="O577" i="17" s="1"/>
  <c r="J578" i="17"/>
  <c r="O578" i="17" s="1"/>
  <c r="J579" i="17"/>
  <c r="O579" i="17" s="1"/>
  <c r="J580" i="17"/>
  <c r="O580" i="17" s="1"/>
  <c r="J581" i="17"/>
  <c r="O581" i="17" s="1"/>
  <c r="J582" i="17"/>
  <c r="O582" i="17" s="1"/>
  <c r="J583" i="17"/>
  <c r="O583" i="17" s="1"/>
  <c r="J584" i="17"/>
  <c r="O584" i="17" s="1"/>
  <c r="J585" i="17"/>
  <c r="O585" i="17" s="1"/>
  <c r="J586" i="17"/>
  <c r="O586" i="17" s="1"/>
  <c r="J587" i="17"/>
  <c r="O587" i="17" s="1"/>
  <c r="J588" i="17"/>
  <c r="O588" i="17" s="1"/>
  <c r="J589" i="17"/>
  <c r="O589" i="17" s="1"/>
  <c r="J590" i="17"/>
  <c r="O590" i="17" s="1"/>
  <c r="J591" i="17"/>
  <c r="O591" i="17" s="1"/>
  <c r="J592" i="17"/>
  <c r="O592" i="17" s="1"/>
  <c r="J593" i="17"/>
  <c r="O593" i="17" s="1"/>
  <c r="J594" i="17"/>
  <c r="O594" i="17" s="1"/>
  <c r="J595" i="17"/>
  <c r="O595" i="17" s="1"/>
  <c r="J596" i="17"/>
  <c r="O596" i="17" s="1"/>
  <c r="J597" i="17"/>
  <c r="O597" i="17" s="1"/>
  <c r="J598" i="17"/>
  <c r="O598" i="17" s="1"/>
  <c r="J599" i="17"/>
  <c r="O599" i="17" s="1"/>
  <c r="J600" i="17"/>
  <c r="O600" i="17" s="1"/>
  <c r="J601" i="17"/>
  <c r="O601" i="17" s="1"/>
  <c r="J602" i="17"/>
  <c r="O602" i="17" s="1"/>
  <c r="J603" i="17"/>
  <c r="O603" i="17" s="1"/>
  <c r="J604" i="17"/>
  <c r="O604" i="17" s="1"/>
  <c r="J605" i="17"/>
  <c r="O605" i="17" s="1"/>
  <c r="J606" i="17"/>
  <c r="O606" i="17" s="1"/>
  <c r="J607" i="17"/>
  <c r="O607" i="17" s="1"/>
  <c r="J608" i="17"/>
  <c r="O608" i="17" s="1"/>
  <c r="J609" i="17"/>
  <c r="O609" i="17" s="1"/>
  <c r="J610" i="17"/>
  <c r="O610" i="17" s="1"/>
  <c r="J611" i="17"/>
  <c r="O611" i="17" s="1"/>
  <c r="J612" i="17"/>
  <c r="O612" i="17" s="1"/>
  <c r="J613" i="17"/>
  <c r="O613" i="17" s="1"/>
  <c r="J614" i="17"/>
  <c r="O614" i="17" s="1"/>
  <c r="J615" i="17"/>
  <c r="O615" i="17" s="1"/>
  <c r="J616" i="17"/>
  <c r="O616" i="17" s="1"/>
  <c r="J617" i="17"/>
  <c r="O617" i="17" s="1"/>
  <c r="J618" i="17"/>
  <c r="O618" i="17" s="1"/>
  <c r="J619" i="17"/>
  <c r="O619" i="17" s="1"/>
  <c r="J620" i="17"/>
  <c r="O620" i="17" s="1"/>
  <c r="J621" i="17"/>
  <c r="O621" i="17" s="1"/>
  <c r="J622" i="17"/>
  <c r="O622" i="17" s="1"/>
  <c r="J623" i="17"/>
  <c r="O623" i="17" s="1"/>
  <c r="J624" i="17"/>
  <c r="O624" i="17" s="1"/>
  <c r="J625" i="17"/>
  <c r="O625" i="17" s="1"/>
  <c r="J626" i="17"/>
  <c r="O626" i="17" s="1"/>
  <c r="J627" i="17"/>
  <c r="O627" i="17" s="1"/>
  <c r="J628" i="17"/>
  <c r="O628" i="17" s="1"/>
  <c r="J629" i="17"/>
  <c r="O629" i="17" s="1"/>
  <c r="J630" i="17"/>
  <c r="O630" i="17" s="1"/>
  <c r="J631" i="17"/>
  <c r="O631" i="17" s="1"/>
  <c r="J632" i="17"/>
  <c r="O632" i="17" s="1"/>
  <c r="J633" i="17"/>
  <c r="O633" i="17" s="1"/>
  <c r="J634" i="17"/>
  <c r="O634" i="17" s="1"/>
  <c r="J635" i="17"/>
  <c r="O635" i="17" s="1"/>
  <c r="J636" i="17"/>
  <c r="O636" i="17" s="1"/>
  <c r="J637" i="17"/>
  <c r="O637" i="17" s="1"/>
  <c r="J638" i="17"/>
  <c r="O638" i="17" s="1"/>
  <c r="J639" i="17"/>
  <c r="O639" i="17" s="1"/>
  <c r="J640" i="17"/>
  <c r="O640" i="17" s="1"/>
  <c r="J641" i="17"/>
  <c r="O641" i="17" s="1"/>
  <c r="J642" i="17"/>
  <c r="O642" i="17" s="1"/>
  <c r="J643" i="17"/>
  <c r="O643" i="17" s="1"/>
  <c r="J644" i="17"/>
  <c r="O644" i="17" s="1"/>
  <c r="J645" i="17"/>
  <c r="O645" i="17" s="1"/>
  <c r="J646" i="17"/>
  <c r="O646" i="17" s="1"/>
  <c r="J647" i="17"/>
  <c r="O647" i="17" s="1"/>
  <c r="J648" i="17"/>
  <c r="O648" i="17" s="1"/>
  <c r="J649" i="17"/>
  <c r="O649" i="17" s="1"/>
  <c r="J650" i="17"/>
  <c r="O650" i="17" s="1"/>
  <c r="J651" i="17"/>
  <c r="O651" i="17" s="1"/>
  <c r="J652" i="17"/>
  <c r="O652" i="17" s="1"/>
  <c r="J653" i="17"/>
  <c r="O653" i="17" s="1"/>
  <c r="J654" i="17"/>
  <c r="O654" i="17" s="1"/>
  <c r="J655" i="17"/>
  <c r="O655" i="17" s="1"/>
  <c r="J656" i="17"/>
  <c r="O656" i="17" s="1"/>
  <c r="J657" i="17"/>
  <c r="O657" i="17" s="1"/>
  <c r="J658" i="17"/>
  <c r="O658" i="17" s="1"/>
  <c r="J659" i="17"/>
  <c r="O659" i="17" s="1"/>
  <c r="J660" i="17"/>
  <c r="O660" i="17" s="1"/>
  <c r="J661" i="17"/>
  <c r="O661" i="17" s="1"/>
  <c r="J662" i="17"/>
  <c r="O662" i="17" s="1"/>
  <c r="J663" i="17"/>
  <c r="O663" i="17" s="1"/>
  <c r="J664" i="17"/>
  <c r="O664" i="17" s="1"/>
  <c r="J665" i="17"/>
  <c r="O665" i="17" s="1"/>
  <c r="J666" i="17"/>
  <c r="O666" i="17" s="1"/>
  <c r="J667" i="17"/>
  <c r="O667" i="17" s="1"/>
  <c r="J668" i="17"/>
  <c r="O668" i="17" s="1"/>
  <c r="J669" i="17"/>
  <c r="O669" i="17" s="1"/>
  <c r="J670" i="17"/>
  <c r="O670" i="17" s="1"/>
  <c r="J671" i="17"/>
  <c r="O671" i="17" s="1"/>
  <c r="J672" i="17"/>
  <c r="O672" i="17" s="1"/>
  <c r="J673" i="17"/>
  <c r="O673" i="17" s="1"/>
  <c r="J674" i="17"/>
  <c r="O674" i="17" s="1"/>
  <c r="J675" i="17"/>
  <c r="O675" i="17" s="1"/>
  <c r="J676" i="17"/>
  <c r="O676" i="17" s="1"/>
  <c r="J677" i="17"/>
  <c r="O677" i="17" s="1"/>
  <c r="J678" i="17"/>
  <c r="O678" i="17" s="1"/>
  <c r="J679" i="17"/>
  <c r="O679" i="17" s="1"/>
  <c r="J680" i="17"/>
  <c r="O680" i="17" s="1"/>
  <c r="J681" i="17"/>
  <c r="O681" i="17" s="1"/>
  <c r="J682" i="17"/>
  <c r="O682" i="17" s="1"/>
  <c r="J683" i="17"/>
  <c r="O683" i="17" s="1"/>
  <c r="J684" i="17"/>
  <c r="O684" i="17" s="1"/>
  <c r="J685" i="17"/>
  <c r="O685" i="17" s="1"/>
  <c r="J686" i="17"/>
  <c r="O686" i="17" s="1"/>
  <c r="J687" i="17"/>
  <c r="O687" i="17" s="1"/>
  <c r="J688" i="17"/>
  <c r="O688" i="17" s="1"/>
  <c r="J689" i="17"/>
  <c r="O689" i="17" s="1"/>
  <c r="J690" i="17"/>
  <c r="O690" i="17" s="1"/>
  <c r="J691" i="17"/>
  <c r="O691" i="17" s="1"/>
  <c r="J692" i="17"/>
  <c r="O692" i="17" s="1"/>
  <c r="J693" i="17"/>
  <c r="O693" i="17" s="1"/>
  <c r="J694" i="17"/>
  <c r="O694" i="17" s="1"/>
  <c r="J695" i="17"/>
  <c r="O695" i="17" s="1"/>
  <c r="J696" i="17"/>
  <c r="O696" i="17" s="1"/>
  <c r="J697" i="17"/>
  <c r="O697" i="17" s="1"/>
  <c r="J698" i="17"/>
  <c r="O698" i="17" s="1"/>
  <c r="J699" i="17"/>
  <c r="O699" i="17" s="1"/>
  <c r="J700" i="17"/>
  <c r="O700" i="17" s="1"/>
  <c r="J701" i="17"/>
  <c r="O701" i="17" s="1"/>
  <c r="J702" i="17"/>
  <c r="O702" i="17" s="1"/>
  <c r="J703" i="17"/>
  <c r="O703" i="17" s="1"/>
  <c r="J704" i="17"/>
  <c r="O704" i="17" s="1"/>
  <c r="J705" i="17"/>
  <c r="O705" i="17" s="1"/>
  <c r="J706" i="17"/>
  <c r="O706" i="17" s="1"/>
  <c r="J707" i="17"/>
  <c r="O707" i="17" s="1"/>
  <c r="J708" i="17"/>
  <c r="O708" i="17" s="1"/>
  <c r="J709" i="17"/>
  <c r="O709" i="17" s="1"/>
  <c r="J710" i="17"/>
  <c r="O710" i="17" s="1"/>
  <c r="J711" i="17"/>
  <c r="O711" i="17" s="1"/>
  <c r="J712" i="17"/>
  <c r="O712" i="17" s="1"/>
  <c r="J713" i="17"/>
  <c r="O713" i="17" s="1"/>
  <c r="J714" i="17"/>
  <c r="O714" i="17" s="1"/>
  <c r="J715" i="17"/>
  <c r="O715" i="17" s="1"/>
  <c r="J716" i="17"/>
  <c r="O716" i="17" s="1"/>
  <c r="J717" i="17"/>
  <c r="O717" i="17" s="1"/>
  <c r="J718" i="17"/>
  <c r="O718" i="17" s="1"/>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J730" i="17"/>
  <c r="O730" i="17" s="1"/>
  <c r="J731" i="17"/>
  <c r="O731" i="17" s="1"/>
  <c r="J732" i="17"/>
  <c r="O732" i="17" s="1"/>
  <c r="J733" i="17"/>
  <c r="O733" i="17" s="1"/>
  <c r="J734" i="17"/>
  <c r="O734" i="17" s="1"/>
  <c r="J735" i="17"/>
  <c r="O735" i="17" s="1"/>
  <c r="J736" i="17"/>
  <c r="O736" i="17" s="1"/>
  <c r="J737" i="17"/>
  <c r="O737" i="17" s="1"/>
  <c r="J738" i="17"/>
  <c r="O738" i="17" s="1"/>
  <c r="J739" i="17"/>
  <c r="O739" i="17" s="1"/>
  <c r="J740" i="17"/>
  <c r="O740" i="17" s="1"/>
  <c r="J741" i="17"/>
  <c r="O741" i="17" s="1"/>
  <c r="J742" i="17"/>
  <c r="O742" i="17" s="1"/>
  <c r="J743" i="17"/>
  <c r="O743" i="17" s="1"/>
  <c r="J744" i="17"/>
  <c r="O744" i="17" s="1"/>
  <c r="J745" i="17"/>
  <c r="O745" i="17" s="1"/>
  <c r="J746" i="17"/>
  <c r="O746" i="17" s="1"/>
  <c r="J747" i="17"/>
  <c r="O747" i="17" s="1"/>
  <c r="J748" i="17"/>
  <c r="O748" i="17" s="1"/>
  <c r="J749" i="17"/>
  <c r="O749" i="17" s="1"/>
  <c r="J750" i="17"/>
  <c r="O750" i="17" s="1"/>
  <c r="J751" i="17"/>
  <c r="O751" i="17" s="1"/>
  <c r="J752" i="17"/>
  <c r="O752" i="17" s="1"/>
  <c r="J753" i="17"/>
  <c r="O753" i="17" s="1"/>
  <c r="J754" i="17"/>
  <c r="O754" i="17" s="1"/>
  <c r="J755" i="17"/>
  <c r="O755" i="17" s="1"/>
  <c r="J756" i="17"/>
  <c r="O756" i="17" s="1"/>
  <c r="J757" i="17"/>
  <c r="O757" i="17" s="1"/>
  <c r="J758" i="17"/>
  <c r="O758" i="17" s="1"/>
  <c r="J759" i="17"/>
  <c r="O759" i="17" s="1"/>
  <c r="J760" i="17"/>
  <c r="O760" i="17" s="1"/>
  <c r="J761" i="17"/>
  <c r="O761" i="17" s="1"/>
  <c r="J762" i="17"/>
  <c r="O762" i="17" s="1"/>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O774" i="17" s="1"/>
  <c r="J775" i="17"/>
  <c r="O775" i="17" s="1"/>
  <c r="J776" i="17"/>
  <c r="O776" i="17" s="1"/>
  <c r="J777" i="17"/>
  <c r="O777" i="17" s="1"/>
  <c r="J778" i="17"/>
  <c r="O778" i="17" s="1"/>
  <c r="J779" i="17"/>
  <c r="O779" i="17" s="1"/>
  <c r="J780" i="17"/>
  <c r="O780" i="17" s="1"/>
  <c r="J781" i="17"/>
  <c r="O781" i="17" s="1"/>
  <c r="J782" i="17"/>
  <c r="O782" i="17" s="1"/>
  <c r="J783" i="17"/>
  <c r="O783" i="17" s="1"/>
  <c r="J784" i="17"/>
  <c r="O784" i="17" s="1"/>
  <c r="J785" i="17"/>
  <c r="O785" i="17" s="1"/>
  <c r="J786" i="17"/>
  <c r="O786" i="17" s="1"/>
  <c r="J787" i="17"/>
  <c r="O787" i="17" s="1"/>
  <c r="J788" i="17"/>
  <c r="O788" i="17" s="1"/>
  <c r="J789" i="17"/>
  <c r="O789" i="17" s="1"/>
  <c r="J790" i="17"/>
  <c r="O790" i="17" s="1"/>
  <c r="J791" i="17"/>
  <c r="O791" i="17" s="1"/>
  <c r="J792" i="17"/>
  <c r="O792" i="17" s="1"/>
  <c r="J793" i="17"/>
  <c r="O793" i="17" s="1"/>
  <c r="J794" i="17"/>
  <c r="O794" i="17" s="1"/>
  <c r="J795" i="17"/>
  <c r="O795" i="17" s="1"/>
  <c r="J796" i="17"/>
  <c r="O796" i="17" s="1"/>
  <c r="J797" i="17"/>
  <c r="O797" i="17" s="1"/>
  <c r="J798" i="17"/>
  <c r="O798" i="17" s="1"/>
  <c r="J799" i="17"/>
  <c r="O799" i="17" s="1"/>
  <c r="J800" i="17"/>
  <c r="O800" i="17" s="1"/>
  <c r="J801" i="17"/>
  <c r="O801" i="17" s="1"/>
  <c r="J802" i="17"/>
  <c r="O802" i="17" s="1"/>
  <c r="J803" i="17"/>
  <c r="O803" i="17" s="1"/>
  <c r="J804" i="17"/>
  <c r="O804" i="17" s="1"/>
  <c r="J805" i="17"/>
  <c r="O805" i="17" s="1"/>
  <c r="J806" i="17"/>
  <c r="O806" i="17" s="1"/>
  <c r="J807" i="17"/>
  <c r="O807" i="17" s="1"/>
  <c r="J808" i="17"/>
  <c r="O808" i="17" s="1"/>
  <c r="J809" i="17"/>
  <c r="O809" i="17" s="1"/>
  <c r="J810" i="17"/>
  <c r="O810" i="17" s="1"/>
  <c r="J811" i="17"/>
  <c r="O811" i="17" s="1"/>
  <c r="J812" i="17"/>
  <c r="O812" i="17" s="1"/>
  <c r="J813" i="17"/>
  <c r="O813" i="17" s="1"/>
  <c r="J814" i="17"/>
  <c r="J815" i="17"/>
  <c r="O815" i="17" s="1"/>
  <c r="J816" i="17"/>
  <c r="O816" i="17" s="1"/>
  <c r="J817" i="17"/>
  <c r="O817" i="17" s="1"/>
  <c r="J818" i="17"/>
  <c r="O818" i="17" s="1"/>
  <c r="J819" i="17"/>
  <c r="O819" i="17" s="1"/>
  <c r="J820" i="17"/>
  <c r="O820" i="17" s="1"/>
  <c r="J821" i="17"/>
  <c r="O821" i="17" s="1"/>
  <c r="J822" i="17"/>
  <c r="O822" i="17" s="1"/>
  <c r="J823" i="17"/>
  <c r="O823" i="17" s="1"/>
  <c r="J824" i="17"/>
  <c r="O824" i="17" s="1"/>
  <c r="J825" i="17"/>
  <c r="O825" i="17" s="1"/>
  <c r="J826" i="17"/>
  <c r="O826" i="17" s="1"/>
  <c r="J827" i="17"/>
  <c r="O827" i="17" s="1"/>
  <c r="J828" i="17"/>
  <c r="O828" i="17" s="1"/>
  <c r="J829" i="17"/>
  <c r="O829" i="17" s="1"/>
  <c r="J830" i="17"/>
  <c r="O830" i="17" s="1"/>
  <c r="J831" i="17"/>
  <c r="O831" i="17" s="1"/>
  <c r="J832" i="17"/>
  <c r="O832" i="17" s="1"/>
  <c r="J833" i="17"/>
  <c r="O833" i="17" s="1"/>
  <c r="J834" i="17"/>
  <c r="O834" i="17" s="1"/>
  <c r="J835" i="17"/>
  <c r="O835" i="17" s="1"/>
  <c r="J836" i="17"/>
  <c r="O836" i="17" s="1"/>
  <c r="J837" i="17"/>
  <c r="O837" i="17" s="1"/>
  <c r="J838" i="17"/>
  <c r="O838" i="17" s="1"/>
  <c r="J839" i="17"/>
  <c r="O839" i="17" s="1"/>
  <c r="J840" i="17"/>
  <c r="O840" i="17" s="1"/>
  <c r="J841" i="17"/>
  <c r="O841" i="17" s="1"/>
  <c r="J842" i="17"/>
  <c r="O842" i="17" s="1"/>
  <c r="J843" i="17"/>
  <c r="O843" i="17" s="1"/>
  <c r="J844" i="17"/>
  <c r="O844" i="17" s="1"/>
  <c r="J845" i="17"/>
  <c r="O845" i="17" s="1"/>
  <c r="J846" i="17"/>
  <c r="O846" i="17" s="1"/>
  <c r="J847" i="17"/>
  <c r="O847" i="17" s="1"/>
  <c r="J848" i="17"/>
  <c r="O848" i="17" s="1"/>
  <c r="J849" i="17"/>
  <c r="O849" i="17" s="1"/>
  <c r="J850" i="17"/>
  <c r="O850" i="17" s="1"/>
  <c r="J851" i="17"/>
  <c r="O851" i="17" s="1"/>
  <c r="J852" i="17"/>
  <c r="O852" i="17" s="1"/>
  <c r="J853" i="17"/>
  <c r="O853" i="17" s="1"/>
  <c r="J854" i="17"/>
  <c r="O854" i="17" s="1"/>
  <c r="J855" i="17"/>
  <c r="O855" i="17" s="1"/>
  <c r="J856" i="17"/>
  <c r="O856" i="17" s="1"/>
  <c r="J857" i="17"/>
  <c r="O857" i="17" s="1"/>
  <c r="J858" i="17"/>
  <c r="O858" i="17" s="1"/>
  <c r="J859" i="17"/>
  <c r="O859" i="17" s="1"/>
  <c r="J860" i="17"/>
  <c r="O860" i="17" s="1"/>
  <c r="J861" i="17"/>
  <c r="O861" i="17" s="1"/>
  <c r="J862" i="17"/>
  <c r="O862" i="17" s="1"/>
  <c r="J863" i="17"/>
  <c r="O863" i="17" s="1"/>
  <c r="J864" i="17"/>
  <c r="O864" i="17" s="1"/>
  <c r="J865" i="17"/>
  <c r="O865" i="17" s="1"/>
  <c r="J866" i="17"/>
  <c r="O866" i="17" s="1"/>
  <c r="J867" i="17"/>
  <c r="O867" i="17" s="1"/>
  <c r="J868" i="17"/>
  <c r="O868" i="17" s="1"/>
  <c r="J869" i="17"/>
  <c r="O869" i="17" s="1"/>
  <c r="J870" i="17"/>
  <c r="O870" i="17" s="1"/>
  <c r="J871" i="17"/>
  <c r="O871" i="17" s="1"/>
  <c r="J872" i="17"/>
  <c r="O872" i="17" s="1"/>
  <c r="J873" i="17"/>
  <c r="O873" i="17" s="1"/>
  <c r="J874" i="17"/>
  <c r="O874" i="17" s="1"/>
  <c r="J875" i="17"/>
  <c r="O875" i="17" s="1"/>
  <c r="J876" i="17"/>
  <c r="O876" i="17" s="1"/>
  <c r="J877" i="17"/>
  <c r="O877" i="17" s="1"/>
  <c r="J878" i="17"/>
  <c r="O878" i="17" s="1"/>
  <c r="J879" i="17"/>
  <c r="O879" i="17" s="1"/>
  <c r="J880" i="17"/>
  <c r="O880" i="17" s="1"/>
  <c r="J881" i="17"/>
  <c r="O881" i="17" s="1"/>
  <c r="J882" i="17"/>
  <c r="O882" i="17" s="1"/>
  <c r="J883" i="17"/>
  <c r="O883" i="17" s="1"/>
  <c r="J884" i="17"/>
  <c r="O884" i="17" s="1"/>
  <c r="J885" i="17"/>
  <c r="O885" i="17" s="1"/>
  <c r="J886" i="17"/>
  <c r="O886" i="17" s="1"/>
  <c r="J887" i="17"/>
  <c r="O887" i="17" s="1"/>
  <c r="J888" i="17"/>
  <c r="O888" i="17" s="1"/>
  <c r="J889" i="17"/>
  <c r="O889" i="17" s="1"/>
  <c r="J890" i="17"/>
  <c r="O890" i="17" s="1"/>
  <c r="J891" i="17"/>
  <c r="O891" i="17" s="1"/>
  <c r="J892" i="17"/>
  <c r="O892" i="17" s="1"/>
  <c r="J893" i="17"/>
  <c r="O893" i="17" s="1"/>
  <c r="J894" i="17"/>
  <c r="O894" i="17" s="1"/>
  <c r="J895" i="17"/>
  <c r="O895" i="17" s="1"/>
  <c r="J896" i="17"/>
  <c r="O896" i="17" s="1"/>
  <c r="J897" i="17"/>
  <c r="O897" i="17" s="1"/>
  <c r="J898" i="17"/>
  <c r="O898" i="17" s="1"/>
  <c r="J899" i="17"/>
  <c r="J900" i="17"/>
  <c r="O900" i="17" s="1"/>
  <c r="J901" i="17"/>
  <c r="O901" i="17" s="1"/>
  <c r="J902" i="17"/>
  <c r="O902" i="17" s="1"/>
  <c r="J903" i="17"/>
  <c r="O903" i="17" s="1"/>
  <c r="J904" i="17"/>
  <c r="O904" i="17" s="1"/>
  <c r="J905" i="17"/>
  <c r="O905" i="17" s="1"/>
  <c r="J906" i="17"/>
  <c r="O906" i="17" s="1"/>
  <c r="J907" i="17"/>
  <c r="O907" i="17" s="1"/>
  <c r="J908" i="17"/>
  <c r="O908" i="17" s="1"/>
  <c r="J909" i="17"/>
  <c r="O909" i="17" s="1"/>
  <c r="J910" i="17"/>
  <c r="O910" i="17" s="1"/>
  <c r="J911" i="17"/>
  <c r="O911" i="17" s="1"/>
  <c r="J912" i="17"/>
  <c r="O912" i="17" s="1"/>
  <c r="J913" i="17"/>
  <c r="O913" i="17" s="1"/>
  <c r="J914" i="17"/>
  <c r="O914" i="17" s="1"/>
  <c r="J915" i="17"/>
  <c r="O915" i="17" s="1"/>
  <c r="J916" i="17"/>
  <c r="O916" i="17" s="1"/>
  <c r="J917" i="17"/>
  <c r="O917" i="17" s="1"/>
  <c r="J918" i="17"/>
  <c r="O918" i="17" s="1"/>
  <c r="J919" i="17"/>
  <c r="O919" i="17" s="1"/>
  <c r="J920" i="17"/>
  <c r="O920" i="17" s="1"/>
  <c r="J921" i="17"/>
  <c r="O921" i="17" s="1"/>
  <c r="J922" i="17"/>
  <c r="O922" i="17" s="1"/>
  <c r="J923" i="17"/>
  <c r="O923" i="17" s="1"/>
  <c r="J924" i="17"/>
  <c r="O924" i="17" s="1"/>
  <c r="J925" i="17"/>
  <c r="O925" i="17" s="1"/>
  <c r="J926" i="17"/>
  <c r="O926" i="17" s="1"/>
  <c r="J927" i="17"/>
  <c r="O927" i="17" s="1"/>
  <c r="J928" i="17"/>
  <c r="O928" i="17" s="1"/>
  <c r="J929" i="17"/>
  <c r="O929" i="17" s="1"/>
  <c r="J930" i="17"/>
  <c r="O930" i="17" s="1"/>
  <c r="J931" i="17"/>
  <c r="O931" i="17" s="1"/>
  <c r="J932" i="17"/>
  <c r="O932" i="17" s="1"/>
  <c r="J933" i="17"/>
  <c r="O933" i="17" s="1"/>
  <c r="J934" i="17"/>
  <c r="O934" i="17" s="1"/>
  <c r="J935" i="17"/>
  <c r="O935" i="17" s="1"/>
  <c r="J936" i="17"/>
  <c r="O936" i="17" s="1"/>
  <c r="J937" i="17"/>
  <c r="O937" i="17" s="1"/>
  <c r="J938" i="17"/>
  <c r="O938" i="17" s="1"/>
  <c r="J939" i="17"/>
  <c r="O939" i="17" s="1"/>
  <c r="J940" i="17"/>
  <c r="O940" i="17" s="1"/>
  <c r="J941" i="17"/>
  <c r="O941" i="17" s="1"/>
  <c r="J942" i="17"/>
  <c r="O942" i="17" s="1"/>
  <c r="J943" i="17"/>
  <c r="O943" i="17" s="1"/>
  <c r="J944" i="17"/>
  <c r="O944" i="17" s="1"/>
  <c r="J945" i="17"/>
  <c r="O945" i="17" s="1"/>
  <c r="J946" i="17"/>
  <c r="O946" i="17" s="1"/>
  <c r="J947" i="17"/>
  <c r="O947" i="17" s="1"/>
  <c r="J948" i="17"/>
  <c r="O948" i="17" s="1"/>
  <c r="J949" i="17"/>
  <c r="O949" i="17" s="1"/>
  <c r="J950" i="17"/>
  <c r="O950" i="17" s="1"/>
  <c r="J951" i="17"/>
  <c r="O951" i="17" s="1"/>
  <c r="J952" i="17"/>
  <c r="O952" i="17" s="1"/>
  <c r="J953" i="17"/>
  <c r="O953" i="17" s="1"/>
  <c r="J954" i="17"/>
  <c r="O954" i="17" s="1"/>
  <c r="J955" i="17"/>
  <c r="O955" i="17" s="1"/>
  <c r="J956" i="17"/>
  <c r="O956" i="17" s="1"/>
  <c r="J957" i="17"/>
  <c r="O957" i="17" s="1"/>
  <c r="J958" i="17"/>
  <c r="O958" i="17" s="1"/>
  <c r="J959" i="17"/>
  <c r="O959" i="17" s="1"/>
  <c r="J960" i="17"/>
  <c r="O960" i="17" s="1"/>
  <c r="J961" i="17"/>
  <c r="O961" i="17" s="1"/>
  <c r="J962" i="17"/>
  <c r="O962" i="17" s="1"/>
  <c r="J963" i="17"/>
  <c r="O963" i="17" s="1"/>
  <c r="J964" i="17"/>
  <c r="O964" i="17" s="1"/>
  <c r="J965" i="17"/>
  <c r="O965" i="17" s="1"/>
  <c r="J966" i="17"/>
  <c r="O966" i="17" s="1"/>
  <c r="J967" i="17"/>
  <c r="O967" i="17" s="1"/>
  <c r="J968" i="17"/>
  <c r="O968" i="17" s="1"/>
  <c r="J969" i="17"/>
  <c r="O969" i="17" s="1"/>
  <c r="J970" i="17"/>
  <c r="O970" i="17" s="1"/>
  <c r="J971" i="17"/>
  <c r="O971" i="17" s="1"/>
  <c r="J972" i="17"/>
  <c r="O972" i="17" s="1"/>
  <c r="J973" i="17"/>
  <c r="O973" i="17" s="1"/>
  <c r="J974" i="17"/>
  <c r="O974" i="17" s="1"/>
  <c r="J975" i="17"/>
  <c r="O975" i="17" s="1"/>
  <c r="J976" i="17"/>
  <c r="O976" i="17" s="1"/>
  <c r="J977" i="17"/>
  <c r="O977" i="17" s="1"/>
  <c r="J978" i="17"/>
  <c r="O978" i="17" s="1"/>
  <c r="J979" i="17"/>
  <c r="O979" i="17" s="1"/>
  <c r="J980" i="17"/>
  <c r="O980" i="17" s="1"/>
  <c r="J981" i="17"/>
  <c r="O981" i="17" s="1"/>
  <c r="J982" i="17"/>
  <c r="O982" i="17" s="1"/>
  <c r="J983" i="17"/>
  <c r="O983" i="17" s="1"/>
  <c r="J984" i="17"/>
  <c r="O984" i="17" s="1"/>
  <c r="J985" i="17"/>
  <c r="O985" i="17" s="1"/>
  <c r="J986" i="17"/>
  <c r="O986" i="17" s="1"/>
  <c r="J987" i="17"/>
  <c r="O987" i="17" s="1"/>
  <c r="J988" i="17"/>
  <c r="O988" i="17" s="1"/>
  <c r="J989" i="17"/>
  <c r="O989" i="17" s="1"/>
  <c r="J990" i="17"/>
  <c r="O990" i="17" s="1"/>
  <c r="J991" i="17"/>
  <c r="O991" i="17" s="1"/>
  <c r="J992" i="17"/>
  <c r="O992" i="17" s="1"/>
  <c r="J993" i="17"/>
  <c r="O993" i="17" s="1"/>
  <c r="J994" i="17"/>
  <c r="O994" i="17" s="1"/>
  <c r="J995" i="17"/>
  <c r="O995" i="17" s="1"/>
  <c r="J996" i="17"/>
  <c r="O996" i="17" s="1"/>
  <c r="J997" i="17"/>
  <c r="O997" i="17" s="1"/>
  <c r="J998" i="17"/>
  <c r="O998" i="17" s="1"/>
  <c r="J999" i="17"/>
  <c r="O999" i="17" s="1"/>
  <c r="J1000" i="17"/>
  <c r="O1000" i="17" s="1"/>
  <c r="J1001" i="17"/>
  <c r="O1001" i="17" s="1"/>
  <c r="J2" i="17"/>
  <c r="O2" i="17" s="1"/>
  <c r="I3" i="17"/>
  <c r="N3" i="17" s="1"/>
  <c r="I4" i="17"/>
  <c r="N4" i="17" s="1"/>
  <c r="I5" i="17"/>
  <c r="I6" i="17"/>
  <c r="N6" i="17" s="1"/>
  <c r="I7" i="17"/>
  <c r="N7" i="17" s="1"/>
  <c r="I8" i="17"/>
  <c r="N8" i="17" s="1"/>
  <c r="I9" i="17"/>
  <c r="I10" i="17"/>
  <c r="N10" i="17" s="1"/>
  <c r="I11" i="17"/>
  <c r="N11" i="17" s="1"/>
  <c r="I12" i="17"/>
  <c r="N12" i="17" s="1"/>
  <c r="I13" i="17"/>
  <c r="N13" i="17" s="1"/>
  <c r="I14" i="17"/>
  <c r="N14" i="17" s="1"/>
  <c r="I15" i="17"/>
  <c r="I16" i="17"/>
  <c r="N16" i="17" s="1"/>
  <c r="I17" i="17"/>
  <c r="N17" i="17" s="1"/>
  <c r="I18" i="17"/>
  <c r="N18" i="17" s="1"/>
  <c r="I19" i="17"/>
  <c r="I20" i="17"/>
  <c r="N20" i="17" s="1"/>
  <c r="I21" i="17"/>
  <c r="N21" i="17" s="1"/>
  <c r="I22" i="17"/>
  <c r="N22" i="17" s="1"/>
  <c r="I23" i="17"/>
  <c r="N23" i="17" s="1"/>
  <c r="I24" i="17"/>
  <c r="N24" i="17" s="1"/>
  <c r="I25" i="17"/>
  <c r="N25" i="17" s="1"/>
  <c r="I26" i="17"/>
  <c r="N26" i="17" s="1"/>
  <c r="I27" i="17"/>
  <c r="N27" i="17" s="1"/>
  <c r="I28" i="17"/>
  <c r="N28" i="17" s="1"/>
  <c r="I29" i="17"/>
  <c r="I30" i="17"/>
  <c r="N30" i="17" s="1"/>
  <c r="I31" i="17"/>
  <c r="N31" i="17" s="1"/>
  <c r="I32" i="17"/>
  <c r="N32" i="17" s="1"/>
  <c r="I33" i="17"/>
  <c r="I34" i="17"/>
  <c r="N34" i="17" s="1"/>
  <c r="I35" i="17"/>
  <c r="N35" i="17" s="1"/>
  <c r="I36" i="17"/>
  <c r="N36" i="17" s="1"/>
  <c r="I37" i="17"/>
  <c r="N37" i="17" s="1"/>
  <c r="I38" i="17"/>
  <c r="I39" i="17"/>
  <c r="N39" i="17" s="1"/>
  <c r="I40" i="17"/>
  <c r="N40" i="17" s="1"/>
  <c r="I41" i="17"/>
  <c r="N41" i="17" s="1"/>
  <c r="I42" i="17"/>
  <c r="I43" i="17"/>
  <c r="N43" i="17" s="1"/>
  <c r="I44" i="17"/>
  <c r="N44" i="17" s="1"/>
  <c r="I45" i="17"/>
  <c r="N45" i="17" s="1"/>
  <c r="I46" i="17"/>
  <c r="N46" i="17" s="1"/>
  <c r="I47" i="17"/>
  <c r="N47" i="17" s="1"/>
  <c r="I48" i="17"/>
  <c r="N48" i="17" s="1"/>
  <c r="I49" i="17"/>
  <c r="N49" i="17" s="1"/>
  <c r="I50" i="17"/>
  <c r="N50" i="17" s="1"/>
  <c r="I51" i="17"/>
  <c r="I52" i="17"/>
  <c r="N52" i="17" s="1"/>
  <c r="I53" i="17"/>
  <c r="N53" i="17" s="1"/>
  <c r="I54" i="17"/>
  <c r="N54" i="17" s="1"/>
  <c r="I55" i="17"/>
  <c r="N55" i="17" s="1"/>
  <c r="I56" i="17"/>
  <c r="N56" i="17" s="1"/>
  <c r="I57" i="17"/>
  <c r="N57" i="17" s="1"/>
  <c r="I58" i="17"/>
  <c r="N58" i="17" s="1"/>
  <c r="I59" i="17"/>
  <c r="N59" i="17" s="1"/>
  <c r="I60" i="17"/>
  <c r="N60" i="17" s="1"/>
  <c r="I61" i="17"/>
  <c r="I62" i="17"/>
  <c r="N62" i="17" s="1"/>
  <c r="I63" i="17"/>
  <c r="N63" i="17" s="1"/>
  <c r="I64" i="17"/>
  <c r="N64" i="17" s="1"/>
  <c r="I65" i="17"/>
  <c r="I66" i="17"/>
  <c r="N66" i="17" s="1"/>
  <c r="I67" i="17"/>
  <c r="N67" i="17" s="1"/>
  <c r="I68" i="17"/>
  <c r="N68" i="17" s="1"/>
  <c r="I69" i="17"/>
  <c r="N69" i="17" s="1"/>
  <c r="I70" i="17"/>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I84" i="17"/>
  <c r="N84" i="17" s="1"/>
  <c r="I85" i="17"/>
  <c r="N85" i="17" s="1"/>
  <c r="I86" i="17"/>
  <c r="N86" i="17" s="1"/>
  <c r="I87" i="17"/>
  <c r="N87" i="17" s="1"/>
  <c r="I88" i="17"/>
  <c r="N88" i="17" s="1"/>
  <c r="I89" i="17"/>
  <c r="N89" i="17" s="1"/>
  <c r="I90" i="17"/>
  <c r="N90" i="17" s="1"/>
  <c r="I91" i="17"/>
  <c r="N91" i="17" s="1"/>
  <c r="I92" i="17"/>
  <c r="N92" i="17" s="1"/>
  <c r="I93" i="17"/>
  <c r="I94" i="17"/>
  <c r="N94" i="17" s="1"/>
  <c r="I95" i="17"/>
  <c r="N95" i="17" s="1"/>
  <c r="I96" i="17"/>
  <c r="N96" i="17" s="1"/>
  <c r="I97" i="17"/>
  <c r="I98" i="17"/>
  <c r="N98" i="17" s="1"/>
  <c r="I99" i="17"/>
  <c r="N99" i="17" s="1"/>
  <c r="I100" i="17"/>
  <c r="N100" i="17" s="1"/>
  <c r="I101" i="17"/>
  <c r="N101" i="17" s="1"/>
  <c r="I102" i="17"/>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I533" i="17"/>
  <c r="N533" i="17" s="1"/>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I781" i="17"/>
  <c r="N781" i="17" s="1"/>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N809" i="17" s="1"/>
  <c r="I810" i="17"/>
  <c r="N810" i="17" s="1"/>
  <c r="I811" i="17"/>
  <c r="N811" i="17" s="1"/>
  <c r="I812" i="17"/>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N931" i="17" s="1"/>
  <c r="I932" i="17"/>
  <c r="N932" i="17" s="1"/>
  <c r="I933" i="17"/>
  <c r="N933" i="17" s="1"/>
  <c r="I934" i="17"/>
  <c r="N934" i="17" s="1"/>
  <c r="I935" i="17"/>
  <c r="N935" i="17" s="1"/>
  <c r="I936" i="17"/>
  <c r="N936" i="17" s="1"/>
  <c r="I937" i="17"/>
  <c r="N937" i="17" s="1"/>
  <c r="I938" i="17"/>
  <c r="N938" i="17" s="1"/>
  <c r="I939" i="17"/>
  <c r="N939" i="17" s="1"/>
  <c r="I940" i="17"/>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I2" i="17"/>
  <c r="N2" i="17" s="1"/>
  <c r="G11" i="17"/>
  <c r="G3" i="17"/>
  <c r="G4" i="17"/>
  <c r="G5" i="17"/>
  <c r="G6" i="17"/>
  <c r="G8" i="17"/>
  <c r="G9" i="17"/>
  <c r="G10"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<sst xmlns="http://schemas.openxmlformats.org/spreadsheetml/2006/main" count="11103" uniqueCount="6219">
  <si>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</si>
  <si>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</si>
  <si>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</si>
  <si>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</si>
  <si>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</si>
  <si>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</si>
  <si>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</si>
  <si>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</si>
  <si>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</si>
  <si>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</si>
  <si>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</si>
  <si>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</si>
  <si>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</si>
  <si>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</si>
  <si>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</si>
  <si>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</si>
  <si>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</si>
  <si>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</si>
  <si>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</si>
  <si>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</si>
  <si>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</si>
  <si>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</si>
  <si>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</si>
  <si>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</si>
  <si>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</si>
  <si>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</si>
  <si>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</si>
  <si>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</si>
  <si>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</si>
  <si>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</si>
  <si>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</si>
  <si>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</si>
  <si>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</si>
  <si>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</si>
  <si>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</si>
  <si>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</si>
  <si>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</si>
  <si>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</si>
  <si>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</si>
  <si>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</si>
  <si>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</si>
  <si>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</si>
  <si>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</si>
  <si>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</si>
  <si>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</si>
  <si>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</si>
  <si>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</si>
  <si>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</si>
  <si>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</si>
  <si>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</si>
  <si>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</si>
  <si>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</si>
  <si>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</si>
  <si>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</si>
  <si>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</si>
  <si>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</si>
  <si>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</si>
  <si>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</si>
  <si>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</si>
  <si>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</si>
  <si>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</si>
  <si>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</si>
  <si>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</si>
  <si>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</si>
  <si>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</si>
  <si>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</si>
  <si>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</si>
  <si>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</si>
  <si>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</si>
  <si>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</si>
  <si>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</si>
  <si>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</si>
  <si>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</si>
  <si>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</si>
  <si>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</si>
  <si>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</si>
  <si>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</si>
  <si>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</si>
  <si>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</si>
  <si>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</si>
  <si>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</si>
  <si>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</si>
  <si>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</si>
  <si>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</si>
  <si>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</si>
  <si>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</si>
  <si>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</si>
  <si>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</si>
  <si>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</si>
  <si>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</si>
  <si>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</si>
  <si>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</si>
  <si>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</si>
  <si>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</si>
  <si>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</si>
  <si>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</si>
  <si>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</si>
  <si>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</si>
  <si>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</si>
  <si>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</si>
  <si>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</si>
  <si>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</si>
  <si>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</si>
  <si>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</si>
  <si>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</si>
  <si>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</si>
  <si>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</si>
  <si>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</si>
  <si>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</si>
  <si>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</si>
  <si>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</si>
  <si>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</si>
  <si>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</si>
  <si>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</si>
  <si>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</si>
  <si>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</si>
  <si>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</si>
  <si>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</si>
  <si>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</si>
  <si>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</si>
  <si>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</si>
  <si>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</si>
  <si>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</si>
  <si>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</si>
  <si>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</si>
  <si>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</si>
  <si>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</si>
  <si>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</si>
  <si>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</si>
  <si>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</si>
  <si>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</si>
  <si>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</si>
  <si>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</si>
  <si>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</si>
  <si>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</si>
  <si>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</si>
  <si>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</si>
  <si>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</si>
  <si>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</si>
  <si>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</si>
  <si>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</si>
  <si>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</si>
  <si>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</si>
  <si>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</si>
  <si>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</si>
  <si>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</si>
  <si>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</si>
  <si>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</si>
  <si>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</si>
  <si>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</si>
  <si>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</si>
  <si>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</si>
  <si>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</si>
  <si>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</si>
  <si>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</si>
  <si>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</si>
  <si>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</si>
  <si>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</si>
  <si>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</si>
  <si>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</si>
  <si>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</si>
  <si>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</si>
  <si>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</si>
  <si>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</si>
  <si>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</si>
  <si>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</si>
  <si>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</si>
  <si>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</si>
  <si>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</si>
  <si>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</si>
  <si>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</si>
  <si>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</si>
  <si>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</si>
  <si>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</si>
  <si>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</si>
  <si>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</si>
  <si>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</si>
  <si>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</si>
  <si>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</si>
  <si>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</si>
  <si>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</si>
  <si>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</si>
  <si>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</si>
  <si>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</si>
  <si>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</si>
  <si>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</si>
  <si>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</si>
  <si>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</si>
  <si>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</si>
  <si>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</si>
  <si>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</si>
  <si>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</si>
  <si>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</si>
  <si>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</si>
  <si>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</si>
  <si>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</si>
  <si>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</si>
  <si>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</si>
  <si>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</si>
  <si>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</si>
  <si>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</si>
  <si>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</si>
  <si>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</si>
  <si>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</si>
  <si>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</si>
  <si>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</si>
  <si>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</si>
  <si>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</si>
  <si>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</si>
  <si>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</si>
  <si>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</si>
  <si>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</si>
  <si>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</si>
  <si>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</si>
  <si>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</si>
  <si>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</si>
  <si>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</si>
  <si>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</si>
  <si>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</si>
  <si>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</si>
  <si>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</si>
  <si>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</si>
  <si>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</si>
  <si>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</si>
  <si>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</si>
  <si>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</si>
  <si>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</si>
  <si>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</si>
  <si>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</si>
  <si>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</si>
  <si>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</si>
  <si>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</si>
  <si>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</si>
  <si>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</si>
  <si>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</si>
  <si>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</si>
  <si>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</si>
  <si>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</si>
  <si>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</si>
  <si>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</si>
  <si>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</si>
  <si>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</si>
  <si>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</si>
  <si>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</si>
  <si>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</si>
  <si>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</si>
  <si>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</si>
  <si>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</si>
  <si>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</si>
  <si>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</si>
  <si>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</si>
  <si>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</si>
  <si>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</si>
  <si>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</si>
  <si>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</si>
  <si>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</si>
  <si>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</si>
  <si>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</si>
  <si>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</si>
  <si>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</si>
  <si>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</si>
  <si>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</si>
  <si>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</si>
  <si>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</si>
  <si>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</si>
  <si>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</si>
  <si>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</si>
  <si>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</si>
  <si>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</si>
  <si>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</si>
  <si>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</si>
  <si>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</si>
  <si>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</si>
  <si>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</si>
  <si>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</si>
  <si>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</si>
  <si>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</si>
  <si>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</si>
  <si>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</si>
  <si>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</si>
  <si>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</si>
  <si>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</si>
  <si>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</si>
  <si>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</si>
  <si>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</si>
  <si>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</si>
  <si>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</si>
  <si>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</si>
  <si>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</si>
  <si>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</si>
  <si>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</si>
  <si>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</si>
  <si>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</si>
  <si>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</si>
  <si>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</si>
  <si>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</si>
  <si>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</si>
  <si>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</si>
  <si>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</si>
  <si>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</si>
  <si>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</si>
  <si>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</si>
  <si>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</si>
  <si>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</si>
  <si>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</si>
  <si>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</si>
  <si>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</si>
  <si>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</si>
  <si>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</si>
  <si>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</si>
  <si>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</si>
  <si>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</si>
  <si>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</si>
  <si>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</si>
  <si>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</si>
  <si>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</si>
  <si>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</si>
  <si>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</si>
  <si>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</si>
  <si>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</si>
  <si>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</si>
  <si>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</si>
  <si>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</si>
  <si>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</si>
  <si>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</si>
  <si>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</si>
  <si>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</si>
  <si>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</si>
  <si>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</si>
  <si>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</si>
  <si>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</si>
  <si>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</si>
  <si>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</si>
  <si>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</si>
  <si>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</si>
  <si>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</si>
  <si>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</si>
  <si>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</si>
  <si>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</si>
  <si>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</si>
  <si>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</si>
  <si>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</si>
  <si>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</si>
  <si>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</si>
  <si>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</si>
  <si>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</si>
  <si>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</si>
  <si>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</si>
  <si>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</si>
  <si>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</si>
  <si>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</si>
  <si>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</si>
  <si>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</si>
  <si>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</si>
  <si>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</si>
  <si>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</si>
  <si>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</si>
  <si>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</si>
  <si>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</si>
  <si>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</si>
  <si>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</si>
  <si>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</si>
  <si>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</si>
  <si>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</si>
  <si>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</si>
  <si>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</si>
  <si>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</si>
  <si>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</si>
  <si>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</si>
  <si>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</si>
  <si>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</si>
  <si>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</si>
  <si>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</si>
  <si>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</si>
  <si>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</si>
  <si>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</si>
  <si>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</si>
  <si>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</si>
  <si>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</si>
  <si>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</si>
  <si>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</si>
  <si>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</si>
  <si>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</si>
  <si>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</si>
  <si>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</si>
  <si>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</si>
  <si>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</si>
  <si>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</si>
  <si>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</si>
  <si>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</si>
  <si>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</si>
  <si>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</si>
  <si>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</si>
  <si>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</si>
  <si>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</si>
  <si>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</si>
  <si>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</si>
  <si>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</si>
  <si>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</si>
  <si>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</si>
  <si>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</si>
  <si>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</si>
  <si>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</si>
  <si>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</si>
  <si>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</si>
  <si>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</si>
  <si>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</si>
  <si>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</si>
  <si>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</si>
  <si>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</si>
  <si>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</si>
  <si>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</si>
  <si>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</si>
  <si>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</si>
  <si>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</si>
  <si>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</si>
  <si>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</si>
  <si>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</si>
  <si>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</si>
  <si>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</si>
  <si>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</si>
  <si>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</si>
  <si>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</si>
  <si>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</si>
  <si>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</si>
  <si>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</si>
  <si>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</si>
  <si>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</si>
  <si>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</si>
  <si>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</si>
  <si>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</si>
  <si>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</si>
  <si>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</si>
  <si>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</si>
  <si>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</si>
  <si>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</si>
  <si>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</si>
  <si>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</si>
  <si>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</si>
  <si>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</si>
  <si>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</si>
  <si>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</si>
  <si>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</si>
  <si>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</si>
  <si>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</si>
  <si>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</si>
  <si>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</si>
  <si>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</si>
  <si>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</si>
  <si>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</si>
  <si>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</si>
  <si>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</si>
  <si>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</si>
  <si>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</si>
  <si>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</si>
  <si>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</si>
  <si>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</si>
  <si>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</si>
  <si>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</si>
  <si>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</si>
  <si>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</si>
  <si>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</si>
  <si>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</si>
  <si>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</si>
  <si>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</si>
  <si>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</si>
  <si>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</si>
  <si>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</si>
  <si>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</si>
  <si>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</si>
  <si>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</si>
  <si>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</si>
  <si>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</si>
  <si>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</si>
  <si>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</si>
  <si>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</si>
  <si>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</si>
  <si>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</si>
  <si>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</si>
  <si>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</si>
  <si>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</si>
  <si>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</si>
  <si>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</si>
  <si>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</si>
  <si>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</si>
  <si>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</si>
  <si>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</si>
  <si>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</si>
  <si>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</si>
  <si>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</si>
  <si>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</si>
  <si>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</si>
  <si>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</si>
  <si>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</si>
  <si>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</si>
  <si>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</si>
  <si>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</si>
  <si>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</si>
  <si>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</si>
  <si>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</si>
  <si>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</si>
  <si>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</si>
  <si>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</si>
  <si>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</si>
  <si>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</si>
  <si>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</si>
  <si>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</si>
  <si>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</si>
  <si>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</si>
  <si>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</si>
  <si>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</si>
  <si>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</si>
  <si>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</si>
  <si>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</si>
  <si>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</si>
  <si>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</si>
  <si>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</si>
  <si>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</si>
  <si>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</si>
  <si>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</si>
  <si>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</si>
  <si>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</si>
  <si>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</si>
  <si>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</si>
  <si>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</si>
  <si>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</si>
  <si>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</si>
  <si>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</si>
  <si>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</si>
  <si>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</si>
  <si>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</si>
  <si>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</si>
  <si>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</si>
  <si>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</si>
  <si>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</si>
  <si>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</si>
  <si>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</si>
  <si>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</si>
  <si>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</si>
  <si>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</si>
  <si>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</si>
  <si>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</si>
  <si>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</si>
  <si>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</si>
  <si>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</si>
  <si>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</si>
  <si>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</si>
  <si>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</si>
  <si>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</si>
  <si>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</si>
  <si>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</si>
  <si>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</si>
  <si>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</si>
  <si>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</si>
  <si>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</si>
  <si>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</si>
  <si>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</si>
  <si>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</si>
  <si>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</si>
  <si>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</si>
  <si>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</si>
  <si>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</si>
  <si>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</si>
  <si>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</si>
  <si>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</si>
  <si>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</si>
  <si>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</si>
  <si>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</si>
  <si>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</si>
  <si>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</si>
  <si>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</si>
  <si>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</si>
  <si>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</si>
  <si>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</si>
  <si>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</si>
  <si>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</si>
  <si>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</si>
  <si>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</si>
  <si>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</si>
  <si>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</si>
  <si>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</si>
  <si>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</si>
  <si>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</si>
  <si>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</si>
  <si>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</si>
  <si>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</si>
  <si>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</si>
  <si>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</si>
  <si>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</si>
  <si>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</si>
  <si>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</si>
  <si>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</si>
  <si>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</si>
  <si>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</si>
  <si>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</si>
  <si>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</si>
  <si>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</si>
  <si>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</si>
  <si>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</si>
  <si>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</si>
  <si>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</si>
  <si>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</si>
  <si>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</si>
  <si>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</si>
  <si>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</si>
  <si>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</si>
  <si>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</si>
  <si>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</si>
  <si>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</si>
  <si>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</si>
  <si>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</si>
  <si>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</si>
  <si>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</si>
  <si>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</si>
  <si>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</si>
  <si>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</si>
  <si>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</si>
  <si>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</si>
  <si>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</si>
  <si>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</si>
  <si>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</si>
  <si>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</si>
  <si>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</si>
  <si>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</si>
  <si>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</si>
  <si>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</si>
  <si>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</si>
  <si>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</si>
  <si>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</si>
  <si>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</si>
  <si>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</si>
  <si>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</si>
  <si>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</si>
  <si>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</si>
  <si>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</si>
  <si>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</si>
  <si>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</si>
  <si>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</si>
  <si>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</si>
  <si>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</si>
  <si>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</si>
  <si>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</si>
  <si>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</si>
  <si>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</si>
  <si>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</si>
  <si>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</si>
  <si>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</si>
  <si>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</si>
  <si>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</si>
  <si>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</si>
  <si>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</si>
  <si>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</si>
  <si>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</si>
  <si>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</si>
  <si>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</si>
  <si>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</si>
  <si>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</si>
  <si>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</si>
  <si>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</si>
  <si>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</si>
  <si>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</si>
  <si>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</si>
  <si>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</si>
  <si>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</si>
  <si>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</si>
  <si>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</si>
  <si>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</si>
  <si>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</si>
  <si>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</si>
  <si>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</si>
  <si>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</si>
  <si>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</si>
  <si>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</si>
  <si>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</si>
  <si>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</si>
  <si>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</si>
  <si>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</si>
  <si>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</si>
  <si>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</si>
  <si>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</si>
  <si>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</si>
  <si>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</si>
  <si>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</si>
  <si>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</si>
  <si>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</si>
  <si>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</si>
  <si>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</si>
  <si>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</si>
  <si>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</si>
  <si>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</si>
  <si>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</si>
  <si>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</si>
  <si>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</si>
  <si>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</si>
  <si>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</si>
  <si>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</si>
  <si>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</si>
  <si>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</si>
  <si>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</si>
  <si>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</si>
  <si>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</si>
  <si>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</si>
  <si>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</si>
  <si>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</si>
  <si>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</si>
  <si>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</si>
  <si>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</si>
  <si>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</si>
  <si>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</si>
  <si>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</si>
  <si>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</si>
  <si>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</si>
  <si>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</si>
  <si>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</si>
  <si>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</si>
  <si>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</si>
  <si>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</si>
  <si>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</si>
  <si>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</si>
  <si>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</si>
  <si>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</si>
  <si>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</si>
  <si>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</si>
  <si>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</si>
  <si>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</si>
  <si>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</si>
  <si>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</si>
  <si>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</si>
  <si>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</si>
  <si>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</si>
  <si>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</si>
  <si>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</si>
  <si>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</si>
  <si>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</si>
  <si>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</si>
  <si>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</si>
  <si>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</si>
  <si>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</si>
  <si>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</si>
  <si>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</si>
  <si>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</si>
  <si>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</si>
  <si>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</si>
  <si>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</si>
  <si>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</si>
  <si>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</si>
  <si>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</si>
  <si>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</si>
  <si>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</si>
  <si>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</si>
  <si>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</si>
  <si>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</si>
  <si>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</si>
  <si>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</si>
  <si>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</si>
  <si>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</si>
  <si>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</si>
  <si>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</si>
  <si>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</si>
  <si>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</si>
  <si>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</si>
  <si>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</si>
  <si>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</si>
  <si>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</si>
  <si>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</si>
  <si>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</si>
  <si>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</si>
  <si>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</si>
  <si>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</si>
  <si>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</si>
  <si>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</si>
  <si>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</si>
  <si>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</si>
  <si>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</si>
  <si>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</si>
  <si>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</si>
  <si>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</si>
  <si>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</si>
  <si>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</si>
  <si>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</si>
  <si>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</si>
  <si>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</si>
  <si>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</si>
  <si>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</si>
  <si>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</si>
  <si>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</si>
  <si>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</si>
  <si>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</si>
  <si>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</si>
  <si>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</si>
  <si>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</si>
  <si>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</si>
  <si>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</si>
  <si>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</si>
  <si>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</si>
  <si>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</si>
  <si>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</si>
  <si>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</si>
  <si>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</si>
  <si>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</si>
  <si>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</si>
  <si>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</si>
  <si>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</si>
  <si>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</si>
  <si>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</si>
  <si>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</si>
  <si>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</si>
  <si>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</si>
  <si>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</si>
  <si>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</si>
  <si>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</si>
  <si>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</si>
  <si>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</si>
  <si>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</si>
  <si>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</si>
  <si>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</si>
  <si>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</si>
  <si>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</si>
  <si>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</si>
  <si>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</si>
  <si>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</si>
  <si>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</si>
  <si>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</si>
  <si>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</si>
  <si>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</si>
  <si>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</si>
  <si>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</si>
  <si>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</si>
  <si>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</si>
  <si>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</si>
  <si>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</si>
  <si>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</si>
  <si>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</si>
  <si>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</si>
  <si>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</si>
  <si>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</si>
  <si>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</si>
  <si>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</si>
  <si>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</si>
  <si>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</si>
  <si>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</si>
  <si>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</si>
  <si>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</si>
  <si>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</si>
  <si>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</si>
  <si>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</si>
  <si>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</si>
  <si>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</si>
  <si>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</si>
  <si>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</si>
  <si>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</si>
  <si>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</si>
  <si>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</si>
  <si>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</si>
  <si>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</si>
  <si>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</si>
  <si>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</si>
  <si>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</si>
  <si>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</si>
  <si>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</si>
  <si>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</si>
  <si>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</si>
  <si>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</si>
  <si>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</si>
  <si>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</si>
  <si>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</si>
  <si>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</si>
  <si>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</si>
  <si>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</si>
  <si>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</si>
  <si>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</si>
  <si>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</si>
  <si>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</si>
  <si>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</si>
  <si>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</si>
  <si>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</si>
  <si>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</si>
  <si>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</si>
  <si>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</si>
  <si>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</si>
  <si>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</si>
  <si>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</si>
  <si>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</si>
  <si>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</si>
  <si>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</si>
  <si>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</si>
  <si>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</si>
  <si>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</si>
  <si>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</si>
  <si>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</si>
  <si>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</si>
  <si>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</si>
  <si>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</si>
  <si>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</si>
  <si>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</si>
  <si>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</si>
  <si>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</si>
  <si>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</si>
  <si>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</si>
  <si>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</si>
  <si>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</si>
  <si>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</si>
  <si>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</si>
  <si>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</si>
  <si>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</si>
  <si>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</si>
  <si>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</si>
  <si>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</si>
  <si>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</si>
  <si>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</si>
  <si>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</si>
  <si>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</si>
  <si>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</si>
  <si>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</si>
  <si>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</si>
  <si>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</si>
  <si>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</si>
  <si>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</si>
  <si>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</si>
  <si>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</si>
  <si>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</si>
  <si>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</si>
  <si>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</si>
  <si>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</si>
  <si>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</si>
  <si>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</si>
  <si>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</si>
  <si>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</si>
  <si>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</si>
  <si>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</si>
  <si>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</si>
  <si>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</si>
  <si>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</si>
  <si>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</si>
  <si>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</si>
  <si>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</si>
  <si>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</si>
  <si>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</si>
  <si>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</si>
  <si>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</si>
  <si>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</si>
  <si>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</si>
  <si>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</si>
  <si>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</si>
  <si>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</si>
  <si>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</si>
  <si>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</si>
  <si>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</si>
  <si>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</si>
  <si>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</si>
  <si>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</si>
  <si>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</si>
  <si>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</si>
  <si>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</si>
  <si>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</si>
  <si>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</si>
  <si>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</si>
  <si>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</si>
  <si>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</si>
  <si>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</si>
  <si>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</si>
  <si>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</si>
  <si>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</si>
  <si>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</si>
  <si>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</si>
  <si>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</si>
  <si>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</si>
  <si>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</si>
  <si>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</si>
  <si>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</si>
  <si>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</si>
  <si>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</si>
  <si>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</si>
  <si>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</si>
  <si>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</si>
  <si>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</si>
  <si>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</si>
  <si>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</si>
  <si>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</si>
  <si>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</si>
  <si>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</si>
  <si>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</si>
  <si>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</si>
  <si>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</si>
  <si>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</si>
  <si>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</si>
  <si>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</si>
  <si>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</si>
  <si>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</si>
  <si>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</si>
  <si>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</si>
  <si>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</si>
  <si>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</si>
  <si>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</si>
  <si>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</si>
  <si>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</si>
  <si>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</si>
  <si>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</si>
  <si>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</si>
  <si>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</si>
  <si>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</si>
  <si>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</si>
  <si>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</si>
  <si>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</si>
  <si>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</si>
  <si>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</si>
  <si>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</si>
  <si>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</si>
  <si>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</si>
  <si>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</si>
  <si>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</si>
  <si>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</si>
  <si>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</si>
  <si>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</si>
  <si>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</si>
  <si>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</si>
  <si>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</si>
  <si>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</si>
  <si>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</si>
  <si>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</si>
  <si>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</si>
  <si>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</si>
  <si>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</si>
  <si>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</si>
  <si>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</si>
  <si>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</si>
  <si>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</si>
  <si>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</si>
  <si>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</si>
  <si>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</si>
  <si>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</si>
  <si>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</si>
  <si>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</si>
  <si>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</si>
  <si>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</si>
  <si>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</si>
  <si>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</si>
  <si>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</si>
  <si>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</si>
  <si>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</si>
  <si>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</si>
  <si>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</si>
  <si>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</si>
  <si>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</si>
  <si>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</si>
  <si>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</si>
  <si>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</si>
  <si>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</si>
  <si>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</si>
  <si>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</si>
  <si>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</si>
  <si>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</si>
  <si>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</si>
  <si>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</si>
  <si>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</si>
  <si>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</si>
  <si>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</si>
  <si>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</si>
  <si>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</si>
  <si>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</si>
  <si>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</si>
  <si>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</si>
  <si>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</si>
  <si>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</si>
  <si>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</si>
  <si>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</si>
  <si>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</si>
  <si>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</si>
  <si>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</si>
  <si>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</si>
  <si>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</si>
  <si>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</si>
  <si>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</si>
  <si>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</si>
  <si>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</si>
  <si>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</si>
  <si>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</si>
  <si>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</si>
  <si>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</si>
  <si>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</si>
  <si>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</si>
  <si>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</si>
  <si>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</si>
  <si>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</si>
  <si>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</si>
  <si>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</si>
  <si>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</si>
  <si>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</si>
  <si>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</si>
  <si>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</si>
  <si>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</si>
  <si>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</si>
  <si>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</si>
  <si>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</si>
  <si>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</si>
  <si>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</si>
  <si>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</si>
  <si>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</si>
  <si>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</si>
  <si>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</si>
  <si>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</si>
  <si>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</si>
  <si>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</si>
  <si>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</si>
  <si>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</si>
  <si>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</si>
  <si>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</si>
  <si>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</si>
  <si>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</si>
  <si>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</si>
  <si>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</si>
  <si>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</si>
  <si>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</si>
  <si>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</si>
  <si>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</si>
  <si>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</si>
  <si>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</si>
  <si>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</si>
  <si>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</si>
  <si>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</si>
  <si>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</si>
  <si>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</si>
  <si>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</si>
  <si>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</si>
  <si>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</si>
  <si>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</si>
  <si>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</si>
  <si>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</si>
  <si>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</si>
  <si>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</si>
  <si>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</si>
  <si>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</si>
  <si>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</si>
  <si>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</si>
  <si>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</si>
  <si>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</si>
  <si>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</si>
  <si>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</si>
  <si>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</si>
  <si>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</si>
  <si>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</si>
  <si>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</si>
  <si>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</si>
  <si>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</si>
  <si>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</si>
  <si>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</si>
  <si>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</si>
  <si>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</si>
  <si>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</si>
  <si>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</si>
  <si>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</si>
  <si>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</si>
  <si>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</si>
  <si>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</si>
  <si>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</si>
  <si>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</si>
  <si>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</si>
  <si>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</si>
  <si>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</si>
  <si>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</si>
  <si>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</si>
  <si>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</si>
  <si>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</si>
  <si>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</si>
  <si>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</si>
  <si>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</si>
  <si>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</si>
  <si>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</si>
  <si>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</si>
  <si>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</si>
  <si>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</si>
  <si>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</si>
  <si>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</si>
  <si>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</si>
  <si>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</si>
  <si>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</si>
  <si>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</si>
  <si>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</si>
  <si>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</si>
  <si>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</si>
  <si>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</si>
  <si>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</si>
  <si>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</si>
  <si>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</si>
  <si>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</si>
  <si>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</si>
  <si>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</si>
  <si>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</si>
  <si>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</si>
  <si>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</si>
  <si>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</si>
  <si>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</si>
  <si>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</si>
  <si>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</si>
  <si>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</si>
  <si>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</si>
  <si>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</si>
  <si>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</si>
  <si>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</si>
  <si>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</si>
  <si>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</si>
  <si>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</si>
  <si>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</si>
  <si>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</si>
  <si>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</si>
  <si>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</si>
  <si>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</si>
  <si>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</si>
  <si>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</si>
  <si>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</si>
  <si>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</si>
  <si>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</si>
  <si>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</si>
  <si>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</si>
  <si>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</si>
  <si>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</si>
  <si>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</si>
  <si>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</si>
  <si>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</si>
  <si>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</si>
  <si>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</si>
  <si>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</si>
  <si>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</si>
  <si>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</si>
  <si>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</si>
  <si>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</si>
  <si>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</si>
  <si>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</si>
  <si>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</si>
  <si>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</si>
  <si>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</si>
  <si>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</si>
  <si>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</si>
  <si>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</si>
  <si>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</si>
  <si>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</si>
  <si>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</si>
  <si>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</si>
  <si>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</si>
  <si>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</si>
  <si>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</si>
  <si>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</si>
  <si>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</si>
  <si>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</si>
  <si>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</si>
  <si>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</si>
  <si>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</si>
  <si>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</si>
  <si>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</si>
  <si>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</si>
  <si>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</si>
  <si>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</si>
  <si>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</si>
  <si>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</si>
  <si>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</si>
  <si>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</si>
  <si>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</si>
  <si>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</si>
  <si>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</si>
  <si>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</si>
  <si>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</si>
  <si>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</si>
  <si>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</si>
  <si>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</si>
  <si>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</si>
  <si>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</si>
  <si>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</si>
  <si>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</si>
  <si>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</si>
  <si>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</si>
  <si>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</si>
  <si>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</si>
  <si>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</si>
  <si>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</si>
  <si>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</si>
  <si>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</si>
  <si>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</si>
  <si>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</si>
  <si>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</si>
  <si>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</si>
  <si>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</si>
  <si>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</si>
  <si>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</si>
  <si>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</si>
  <si>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</si>
  <si>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</si>
  <si>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</si>
  <si>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</si>
  <si>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</si>
  <si>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</si>
  <si>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</si>
  <si>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</si>
  <si>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</si>
  <si>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</si>
  <si>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</si>
  <si>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</si>
  <si>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</si>
  <si>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</si>
  <si>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</si>
  <si>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</si>
  <si>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</si>
  <si>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</si>
  <si>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</si>
  <si>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</si>
  <si>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</si>
  <si>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</si>
  <si>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</si>
  <si>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</si>
  <si>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</si>
  <si>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</si>
  <si>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</si>
  <si>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</si>
  <si>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</si>
  <si>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</si>
  <si>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</si>
  <si>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</si>
  <si>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</si>
  <si>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</si>
  <si>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</si>
  <si>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</si>
  <si>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</si>
  <si>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</si>
  <si>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</si>
  <si>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</si>
  <si>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</si>
  <si>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</si>
  <si>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</si>
  <si>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</si>
  <si>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</si>
  <si>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</si>
  <si>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</si>
  <si>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</si>
  <si>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</si>
  <si>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</si>
  <si>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</si>
  <si>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</si>
  <si>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</si>
  <si>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</si>
  <si>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</si>
  <si>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</si>
  <si>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</si>
  <si>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</si>
  <si>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</si>
  <si>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</si>
  <si>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</si>
  <si>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</si>
  <si>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</si>
  <si>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</si>
  <si>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</si>
  <si>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</si>
  <si>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</si>
  <si>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</si>
  <si>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</si>
  <si>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</si>
  <si>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</si>
  <si>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</si>
  <si>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</si>
  <si>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</si>
  <si>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</si>
  <si>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</si>
  <si>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</si>
  <si>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</si>
  <si>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</si>
  <si>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</si>
  <si>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</si>
  <si>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</si>
  <si>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</si>
  <si>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</si>
  <si>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</si>
  <si>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</si>
  <si>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</si>
  <si>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</si>
  <si>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</si>
  <si>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</si>
  <si>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</si>
  <si>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</si>
  <si>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</si>
  <si>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</si>
  <si>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</si>
  <si>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</si>
  <si>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</si>
  <si>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</si>
  <si>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</si>
  <si>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</si>
  <si>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</si>
  <si>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</si>
  <si>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</si>
  <si>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</si>
  <si>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</si>
  <si>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</si>
  <si>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</si>
  <si>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</si>
  <si>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</si>
  <si>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</si>
  <si>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</si>
  <si>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</si>
  <si>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</si>
  <si>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</si>
  <si>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</si>
  <si>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</si>
  <si>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</si>
  <si>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</si>
  <si>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</si>
  <si>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</si>
  <si>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</si>
  <si>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</si>
  <si>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</si>
  <si>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</si>
  <si>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</si>
  <si>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</si>
  <si>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</si>
  <si>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</si>
  <si>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</si>
  <si>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</si>
  <si>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</si>
  <si>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</si>
  <si>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</si>
  <si>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</si>
  <si>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</si>
  <si>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</si>
  <si>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</si>
  <si>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</si>
  <si>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</si>
  <si>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</si>
  <si>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</si>
  <si>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</si>
  <si>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</si>
  <si>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</si>
  <si>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</si>
  <si>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</si>
  <si>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</si>
  <si>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</si>
  <si>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</si>
  <si>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</si>
  <si>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</si>
  <si>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</si>
  <si>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</si>
  <si>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</si>
  <si>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</si>
  <si>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</si>
  <si>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</si>
  <si>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</si>
  <si>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</si>
  <si>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</si>
  <si>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</si>
  <si>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</si>
  <si>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</si>
  <si>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</si>
  <si>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</si>
  <si>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</si>
  <si>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</si>
  <si>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</si>
  <si>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</si>
  <si>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</si>
  <si>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</si>
  <si>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</si>
  <si>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</si>
  <si>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</si>
  <si>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</si>
  <si>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</si>
  <si>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</si>
  <si>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</si>
  <si>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</si>
  <si>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</si>
  <si>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</si>
  <si>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</si>
  <si>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</si>
  <si>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</si>
  <si>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</si>
  <si>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</si>
  <si>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</si>
  <si>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</si>
  <si>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</si>
  <si>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</si>
  <si>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</si>
  <si>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</si>
  <si>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</si>
  <si>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</si>
  <si>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</si>
  <si>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</si>
  <si>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</si>
  <si>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</si>
  <si>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</si>
  <si>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</si>
  <si>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</si>
  <si>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</si>
  <si>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</si>
  <si>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</si>
  <si>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</si>
  <si>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</si>
  <si>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</si>
  <si>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</si>
  <si>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</si>
  <si>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</si>
  <si>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</si>
  <si>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</si>
  <si>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</si>
  <si>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</si>
  <si>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</si>
  <si>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</si>
  <si>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</si>
  <si>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</si>
  <si>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</si>
  <si>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</si>
  <si>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</si>
  <si>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</si>
  <si>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</si>
  <si>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</si>
  <si>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</si>
  <si>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</si>
  <si>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</si>
  <si>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</si>
  <si>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</si>
  <si>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</si>
  <si>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</si>
  <si>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</si>
  <si>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</si>
  <si>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</si>
  <si>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</si>
  <si>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</si>
  <si>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</si>
  <si>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</si>
  <si>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</si>
  <si>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</si>
  <si>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</si>
  <si>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</si>
  <si>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</si>
  <si>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</si>
  <si>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</si>
  <si>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</si>
  <si>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</si>
  <si>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</si>
  <si>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</si>
  <si>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</si>
  <si>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</si>
  <si>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</si>
  <si>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</si>
  <si>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</si>
  <si>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</si>
  <si>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</si>
  <si>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</si>
  <si>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</si>
  <si>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</si>
  <si>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</si>
  <si>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</si>
  <si>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</si>
  <si>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</si>
  <si>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</si>
  <si>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</si>
  <si>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</si>
  <si>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</si>
  <si>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</si>
  <si>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</si>
  <si>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</si>
  <si>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</si>
  <si>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</si>
  <si>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</si>
  <si>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</si>
  <si>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</si>
  <si>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</si>
  <si>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</si>
  <si>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</si>
  <si>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</si>
  <si>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</si>
  <si>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</si>
  <si>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</si>
  <si>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</si>
  <si>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</si>
  <si>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</si>
  <si>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</si>
  <si>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</si>
  <si>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</si>
  <si>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</si>
  <si>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</si>
  <si>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</si>
  <si>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</si>
  <si>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</si>
  <si>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</si>
  <si>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</si>
  <si>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</si>
  <si>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</si>
  <si>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</si>
  <si>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</si>
  <si>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</si>
  <si>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</si>
  <si>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</si>
  <si>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</si>
  <si>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</si>
  <si>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</si>
  <si>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</si>
  <si>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</si>
  <si>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</si>
  <si>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</si>
  <si>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</si>
  <si>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</si>
  <si>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</si>
  <si>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</si>
  <si>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</si>
  <si>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</si>
  <si>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</si>
  <si>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</si>
  <si>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</si>
  <si>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</si>
  <si>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</si>
  <si>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</si>
  <si>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</si>
  <si>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</si>
  <si>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</si>
  <si>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</si>
  <si>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</si>
  <si>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</si>
  <si>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</si>
  <si>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</si>
  <si>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</si>
  <si>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</si>
  <si>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</si>
  <si>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</si>
  <si>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</si>
  <si>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</si>
  <si>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</si>
  <si>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</si>
  <si>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</si>
  <si>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</si>
  <si>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</si>
  <si>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</si>
  <si>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</si>
  <si>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</si>
  <si>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</si>
  <si>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</si>
  <si>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</si>
  <si>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</si>
  <si>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</si>
  <si>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</si>
  <si>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</si>
  <si>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</si>
  <si>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</si>
  <si>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</si>
  <si>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</si>
  <si>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</si>
  <si>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</si>
  <si>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</si>
  <si>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</si>
  <si>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</si>
  <si>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</si>
  <si>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</si>
  <si>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</si>
  <si>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</si>
  <si>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</si>
  <si>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</si>
  <si>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</si>
  <si>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</si>
  <si>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</si>
  <si>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</si>
  <si>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</si>
  <si>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</si>
  <si>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</si>
  <si>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</si>
  <si>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</si>
  <si>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</si>
  <si>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</si>
  <si>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</si>
  <si>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</si>
  <si>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</si>
  <si>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</si>
  <si>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</si>
  <si>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</si>
  <si>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</si>
  <si>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</si>
  <si>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</si>
  <si>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</si>
  <si>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</si>
  <si>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</si>
  <si>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</si>
  <si>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</si>
  <si>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</si>
  <si>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</si>
  <si>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</si>
  <si>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</si>
  <si>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</si>
  <si>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</si>
  <si>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</si>
  <si>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</si>
  <si>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</si>
  <si>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</si>
  <si>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</si>
  <si>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</si>
  <si>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</si>
  <si>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</si>
  <si>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</si>
  <si>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</si>
  <si>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</si>
  <si>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</si>
  <si>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</si>
  <si>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</si>
  <si>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</si>
  <si>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</si>
  <si>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</si>
  <si>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</si>
  <si>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</si>
  <si>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</si>
  <si>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</si>
  <si>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</si>
  <si>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</si>
  <si>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</si>
  <si>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</si>
  <si>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</si>
  <si>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</si>
  <si>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</si>
  <si>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</si>
  <si>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</si>
  <si>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</si>
  <si>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</si>
  <si>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</si>
  <si>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</si>
  <si>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</si>
  <si>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</si>
  <si>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</si>
  <si>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</si>
  <si>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</si>
  <si>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</si>
  <si>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</si>
  <si>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</si>
  <si>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</si>
  <si>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</si>
  <si>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</si>
  <si>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</si>
  <si>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</si>
  <si>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</si>
  <si>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</si>
  <si>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</si>
  <si>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</si>
  <si>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</si>
  <si>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</si>
  <si>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</si>
  <si>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</si>
  <si>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</si>
  <si>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</si>
  <si>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</si>
  <si>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</si>
  <si>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</si>
  <si>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</si>
  <si>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</si>
  <si>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</si>
  <si>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</si>
  <si>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</si>
  <si>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</si>
  <si>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</si>
  <si>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</si>
  <si>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</si>
  <si>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</si>
  <si>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</si>
  <si>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</si>
  <si>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</si>
  <si>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</si>
  <si>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</si>
  <si>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</si>
  <si>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</si>
  <si>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</si>
  <si>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</si>
  <si>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</si>
  <si>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</si>
  <si>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</si>
  <si>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</si>
  <si>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</si>
  <si>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</si>
  <si>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</si>
  <si>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</si>
  <si>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</si>
  <si>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</si>
  <si>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</si>
  <si>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</si>
  <si>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</si>
  <si>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</si>
  <si>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</si>
  <si>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</si>
  <si>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</si>
  <si>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</si>
  <si>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</si>
  <si>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</si>
  <si>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</si>
  <si>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</si>
  <si>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</si>
  <si>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</si>
  <si>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</si>
  <si>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</si>
  <si>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</si>
  <si>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</si>
  <si>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</si>
  <si>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</si>
  <si>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</si>
  <si>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</si>
  <si>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</si>
  <si>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</si>
  <si>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</si>
  <si>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</si>
  <si>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</si>
  <si>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</si>
  <si>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</si>
  <si>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</si>
  <si>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</si>
  <si>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</si>
  <si>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</si>
  <si>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</si>
  <si>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</si>
  <si>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</si>
  <si>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</si>
  <si>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</si>
  <si>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</si>
  <si>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</si>
  <si>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</si>
  <si>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</si>
  <si>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</si>
  <si>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</si>
  <si>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</si>
  <si>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</si>
  <si>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</si>
  <si>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</si>
  <si>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</si>
  <si>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</si>
  <si>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</si>
  <si>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</si>
  <si>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</si>
  <si>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</si>
  <si>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</si>
  <si>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</si>
  <si>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</si>
  <si>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</si>
  <si>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</si>
  <si>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</si>
  <si>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</si>
  <si>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</si>
  <si>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</si>
  <si>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</si>
  <si>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</si>
  <si>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</si>
  <si>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</si>
  <si>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</si>
  <si>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</si>
  <si>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</si>
  <si>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</si>
  <si>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</si>
  <si>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</si>
  <si>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</si>
  <si>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</si>
  <si>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</si>
  <si>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</si>
  <si>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</si>
  <si>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</si>
  <si>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</si>
  <si>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</si>
  <si>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</si>
  <si>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</si>
  <si>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</si>
  <si>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</si>
  <si>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</si>
  <si>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</si>
  <si>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</si>
  <si>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</si>
  <si>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</si>
  <si>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</si>
  <si>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</si>
  <si>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</si>
  <si>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</si>
  <si>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</si>
  <si>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</si>
  <si>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</si>
  <si>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</si>
  <si>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</si>
  <si>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</si>
  <si>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</si>
  <si>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</si>
  <si>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</si>
  <si>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</si>
  <si>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</si>
  <si>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</si>
  <si>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</si>
  <si>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</si>
  <si>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</si>
  <si>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</si>
  <si>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</si>
  <si>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</si>
  <si>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</si>
  <si>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</si>
  <si>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</si>
  <si>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</si>
  <si>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</si>
  <si>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</si>
  <si>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</si>
  <si>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</si>
  <si>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</si>
  <si>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</si>
  <si>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</si>
  <si>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</si>
  <si>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</si>
  <si>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</si>
  <si>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</si>
  <si>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</si>
  <si>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</si>
  <si>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</si>
  <si>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</si>
  <si>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</si>
  <si>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</si>
  <si>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</si>
  <si>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</si>
  <si>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</si>
  <si>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</si>
  <si>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</si>
  <si>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</si>
  <si>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</si>
  <si>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</si>
  <si>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</si>
  <si>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</si>
  <si>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</si>
  <si>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</si>
  <si>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</si>
  <si>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</si>
  <si>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</si>
  <si>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</si>
  <si>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</si>
  <si>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</si>
  <si>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</si>
  <si>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</si>
  <si>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</si>
  <si>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</si>
  <si>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</si>
  <si>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</si>
  <si>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</si>
  <si>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</si>
  <si>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</si>
  <si>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</si>
  <si>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</si>
  <si>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</si>
  <si>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</si>
  <si>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</si>
  <si>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</si>
  <si>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</si>
  <si>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</si>
  <si>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</si>
  <si>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</si>
  <si>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</si>
  <si>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</si>
  <si>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</si>
  <si>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</si>
  <si>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</si>
  <si>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</si>
  <si>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</si>
  <si>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</si>
  <si>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</si>
  <si>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</si>
  <si>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</si>
  <si>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</si>
  <si>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</si>
  <si>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</si>
  <si>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</si>
  <si>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</si>
  <si>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</si>
  <si>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</si>
  <si>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</si>
  <si>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</si>
  <si>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</si>
  <si>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</si>
  <si>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</si>
  <si>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</si>
  <si>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</si>
  <si>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</si>
  <si>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</si>
  <si>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</si>
  <si>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</si>
  <si>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</si>
  <si>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</si>
  <si>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</si>
  <si>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</si>
  <si>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</si>
  <si>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</si>
  <si>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</si>
  <si>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</si>
  <si>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</si>
  <si>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</si>
  <si>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</si>
  <si>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</si>
  <si>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</si>
  <si>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</si>
  <si>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</si>
  <si>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</si>
  <si>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</si>
  <si>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</si>
  <si>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</si>
  <si>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</si>
  <si>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</si>
  <si>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</si>
  <si>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</si>
  <si>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</si>
  <si>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</si>
  <si>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</si>
  <si>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</si>
  <si>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</si>
  <si>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</si>
  <si>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</si>
  <si>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</si>
  <si>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</si>
  <si>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</si>
  <si>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</si>
  <si>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</si>
  <si>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</si>
  <si>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</si>
  <si>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</si>
  <si>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</si>
  <si>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</si>
  <si>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</si>
  <si>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</si>
  <si>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</si>
  <si>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</si>
  <si>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</si>
  <si>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</si>
  <si>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</si>
  <si>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</si>
  <si>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</si>
  <si>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</si>
  <si>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</si>
  <si>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</si>
  <si>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</si>
  <si>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</si>
  <si>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</si>
  <si>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</si>
  <si>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</si>
  <si>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</si>
  <si>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</si>
  <si>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</si>
  <si>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</si>
  <si>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</si>
  <si>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</si>
  <si>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</si>
  <si>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</si>
  <si>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</si>
  <si>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</si>
  <si>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</si>
  <si>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</si>
  <si>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</si>
  <si>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</si>
  <si>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</si>
  <si>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</si>
  <si>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</si>
  <si>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</si>
  <si>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</si>
  <si>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</si>
  <si>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</si>
  <si>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</si>
  <si>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</si>
  <si>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</si>
  <si>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</si>
  <si>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</si>
  <si>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</si>
  <si>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</si>
  <si>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</si>
  <si>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</si>
  <si>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</si>
  <si>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</si>
  <si>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</si>
  <si>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</si>
  <si>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</si>
  <si>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</si>
  <si>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</si>
  <si>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</si>
  <si>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</si>
  <si>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</si>
  <si>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</si>
  <si>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</si>
  <si>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</si>
  <si>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</si>
  <si>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</si>
  <si>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</si>
  <si>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</si>
  <si>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</si>
  <si>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</si>
  <si>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</si>
  <si>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</si>
  <si>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</si>
  <si>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</si>
  <si>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</si>
  <si>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</si>
  <si>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</si>
  <si>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</si>
  <si>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</si>
  <si>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</si>
  <si>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</si>
  <si>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</si>
  <si>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</si>
  <si>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</si>
  <si>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</si>
  <si>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</si>
  <si>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</si>
  <si>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</si>
  <si>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</si>
  <si>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</si>
  <si>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</si>
  <si>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</si>
  <si>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</si>
  <si>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</si>
  <si>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</si>
  <si>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</si>
  <si>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</si>
  <si>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</si>
  <si>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</si>
  <si>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</si>
  <si>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</si>
  <si>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</si>
  <si>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</si>
  <si>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</si>
  <si>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</si>
  <si>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</si>
  <si>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</si>
  <si>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</si>
  <si>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</si>
  <si>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</si>
  <si>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</si>
  <si>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</si>
  <si>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</si>
  <si>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</si>
  <si>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</si>
  <si>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</si>
  <si>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</si>
  <si>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</si>
  <si>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</si>
  <si>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</si>
  <si>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</si>
  <si>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</si>
  <si>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</si>
  <si>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</si>
  <si>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</si>
  <si>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</si>
  <si>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</si>
  <si>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</si>
  <si>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</si>
  <si>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</si>
  <si>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</si>
  <si>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</si>
  <si>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</si>
  <si>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</si>
  <si>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</si>
  <si>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</si>
  <si>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</si>
  <si>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</si>
  <si>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</si>
  <si>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</si>
  <si>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</si>
  <si>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</si>
  <si>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</si>
  <si>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</si>
  <si>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</si>
  <si>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</si>
  <si>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</si>
  <si>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</si>
  <si>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</si>
  <si>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</si>
  <si>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</si>
  <si>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</si>
  <si>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</si>
  <si>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</si>
  <si>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</si>
  <si>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</si>
  <si>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</si>
  <si>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</si>
  <si>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</si>
  <si>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</si>
  <si>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</si>
  <si>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</si>
  <si>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</si>
  <si>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</si>
  <si>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</si>
  <si>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</si>
  <si>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</si>
  <si>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</si>
  <si>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</si>
  <si>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</si>
  <si>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</si>
  <si>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</si>
  <si>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</si>
  <si>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</si>
  <si>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</si>
  <si>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</si>
  <si>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</si>
  <si>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</si>
  <si>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</si>
  <si>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</si>
  <si>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</si>
  <si>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</si>
  <si>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</si>
  <si>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</si>
  <si>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</si>
  <si>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</si>
  <si>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</si>
  <si>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</si>
  <si>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</si>
  <si>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</si>
  <si>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</si>
  <si>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</si>
  <si>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</si>
  <si>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</si>
  <si>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</si>
  <si>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</si>
  <si>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</si>
  <si>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</si>
  <si>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</si>
  <si>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</si>
  <si>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</si>
  <si>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</si>
  <si>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</si>
  <si>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</si>
  <si>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</si>
  <si>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</si>
  <si>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</si>
  <si>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</si>
  <si>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</si>
  <si>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</si>
  <si>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</si>
  <si>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</si>
  <si>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</si>
  <si>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</si>
  <si>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</si>
  <si>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</si>
  <si>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</si>
  <si>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</si>
  <si>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</si>
  <si>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</si>
  <si>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</si>
  <si>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</si>
  <si>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</si>
  <si>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</si>
  <si>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</si>
  <si>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</si>
  <si>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</si>
  <si>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</si>
  <si>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</si>
  <si>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</si>
  <si>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</si>
  <si>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</si>
  <si>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</si>
  <si>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</si>
  <si>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</si>
  <si>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</si>
  <si>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</si>
  <si>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</si>
  <si>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</si>
  <si>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</si>
  <si>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</si>
  <si>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</si>
  <si>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</si>
  <si>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</si>
  <si>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</si>
  <si>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</si>
  <si>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</si>
  <si>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</si>
  <si>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</si>
  <si>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</si>
  <si>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</si>
  <si>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</si>
  <si>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</si>
  <si>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</si>
  <si>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</si>
  <si>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</si>
  <si>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</si>
  <si>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</si>
  <si>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</si>
  <si>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</si>
  <si>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</si>
  <si>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</si>
  <si>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</si>
  <si>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</si>
  <si>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</si>
  <si>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</si>
  <si>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</si>
  <si>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</si>
  <si>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</si>
  <si>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</si>
  <si>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</si>
  <si>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</si>
  <si>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</si>
  <si>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</si>
  <si>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</si>
  <si>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</si>
  <si>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</si>
  <si>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</si>
  <si>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</si>
  <si>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</si>
  <si>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</si>
  <si>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</si>
  <si>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</si>
  <si>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</si>
  <si>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</si>
  <si>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</si>
  <si>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</si>
  <si>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</si>
  <si>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</si>
  <si>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</si>
  <si>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</si>
  <si>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</si>
  <si>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</si>
  <si>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</si>
  <si>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</si>
  <si>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</si>
  <si>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</si>
  <si>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</si>
  <si>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</si>
  <si>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</si>
  <si>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</si>
  <si>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</si>
  <si>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</si>
  <si>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</si>
  <si>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</si>
  <si>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</si>
  <si>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</si>
  <si>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</si>
  <si>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</si>
  <si>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</si>
  <si>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</si>
  <si>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</si>
  <si>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</si>
  <si>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</si>
  <si>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</si>
  <si>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</si>
  <si>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</si>
  <si>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</si>
  <si>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</si>
  <si>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</si>
  <si>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</si>
  <si>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</si>
  <si>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</si>
  <si>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</si>
  <si>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</si>
  <si>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</si>
  <si>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</si>
  <si>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</si>
  <si>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</si>
  <si>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</si>
  <si>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</si>
  <si>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</si>
  <si>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</si>
  <si>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</si>
  <si>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</si>
  <si>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</si>
  <si>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</si>
  <si>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</si>
  <si>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</si>
  <si>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</si>
  <si>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</si>
  <si>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</si>
  <si>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</si>
  <si>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</si>
  <si>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</si>
  <si>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</si>
  <si>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</si>
  <si>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</si>
  <si>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</si>
  <si>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</si>
  <si>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</si>
  <si>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</si>
  <si>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</si>
  <si>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</si>
  <si>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</si>
  <si>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</si>
  <si>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</si>
  <si>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</si>
  <si>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</si>
  <si>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</si>
  <si>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</si>
  <si>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</si>
  <si>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</si>
  <si>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</si>
  <si>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</si>
  <si>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</si>
  <si>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</si>
  <si>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</si>
  <si>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</si>
  <si>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</si>
  <si>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</si>
  <si>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</si>
  <si>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</si>
  <si>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</si>
  <si>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</si>
  <si>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</si>
  <si>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</si>
  <si>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</si>
  <si>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</si>
  <si>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</si>
  <si>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</si>
  <si>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</si>
  <si>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</si>
  <si>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</si>
  <si>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</si>
  <si>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</si>
  <si>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</si>
  <si>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</si>
  <si>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</si>
  <si>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</si>
  <si>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</si>
  <si>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</si>
  <si>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</si>
  <si>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</si>
  <si>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</si>
  <si>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</si>
  <si>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</si>
  <si>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</si>
  <si>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</si>
  <si>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</si>
  <si>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</si>
  <si>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</si>
  <si>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</si>
  <si>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</si>
  <si>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</si>
  <si>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</si>
  <si>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</si>
  <si>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</si>
  <si>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</si>
  <si>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</si>
  <si>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</si>
  <si>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</si>
  <si>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</si>
  <si>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</si>
  <si>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</si>
  <si>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</si>
  <si>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</si>
  <si>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</si>
  <si>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</si>
  <si>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</si>
  <si>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</si>
  <si>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</si>
  <si>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</si>
  <si>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</si>
  <si>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</si>
  <si>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</si>
  <si>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</si>
  <si>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</si>
  <si>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</si>
  <si>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</si>
  <si>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</si>
  <si>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</si>
  <si>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</si>
  <si>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</si>
  <si>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</si>
  <si>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</si>
  <si>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</si>
  <si>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</si>
  <si>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</si>
  <si>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</si>
  <si>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</si>
  <si>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</si>
  <si>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</si>
  <si>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</si>
  <si>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</si>
  <si>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</si>
  <si>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</si>
  <si>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</si>
  <si>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</si>
  <si>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</si>
  <si>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</si>
  <si>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</si>
  <si>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</si>
  <si>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</si>
  <si>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</si>
  <si>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</si>
  <si>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</si>
  <si>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</si>
  <si>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</si>
  <si>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</si>
  <si>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</si>
  <si>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</si>
  <si>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</si>
  <si>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</si>
  <si>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</si>
  <si>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</si>
  <si>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</si>
  <si>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</si>
  <si>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</si>
  <si>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</si>
  <si>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</si>
  <si>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</si>
  <si>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</si>
  <si>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</si>
  <si>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</si>
  <si>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</si>
  <si>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</si>
  <si>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</si>
  <si>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</si>
  <si>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</si>
  <si>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</si>
  <si>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</si>
  <si>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</si>
  <si>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</si>
  <si>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</si>
  <si>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</si>
  <si>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</si>
  <si>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</si>
  <si>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</si>
  <si>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</si>
  <si>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</si>
  <si>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</si>
  <si>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</si>
  <si>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</si>
  <si>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</si>
  <si>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</si>
  <si>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</si>
  <si>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</si>
  <si>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</si>
  <si>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</si>
  <si>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</si>
  <si>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</si>
  <si>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</si>
  <si>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</si>
  <si>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</si>
  <si>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</si>
  <si>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</si>
  <si>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</si>
  <si>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</si>
  <si>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</si>
  <si>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</si>
  <si>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</si>
  <si>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</si>
  <si>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</si>
  <si>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</si>
  <si>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</si>
  <si>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</si>
  <si>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</si>
  <si>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</si>
  <si>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</si>
  <si>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</si>
  <si>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</si>
  <si>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</si>
  <si>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</si>
  <si>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</si>
  <si>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</si>
  <si>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</si>
  <si>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</si>
  <si>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</si>
  <si>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</si>
  <si>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</si>
  <si>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</si>
  <si>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</si>
  <si>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</si>
  <si>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</si>
  <si>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</si>
  <si>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</si>
  <si>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</si>
  <si>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</si>
  <si>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</si>
  <si>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</si>
  <si>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</si>
  <si>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</si>
  <si>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</si>
  <si>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</si>
  <si>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</si>
  <si>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</si>
  <si>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</si>
  <si>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</si>
  <si>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</si>
  <si>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</si>
  <si>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</si>
  <si>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</si>
  <si>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</si>
  <si>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</si>
  <si>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</si>
  <si>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</si>
  <si>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</si>
  <si>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</si>
  <si>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</si>
  <si>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</si>
  <si>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</si>
  <si>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</si>
  <si>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</si>
  <si>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</si>
  <si>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</si>
  <si>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</si>
  <si>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</si>
  <si>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</si>
  <si>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</si>
  <si>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</si>
  <si>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</si>
  <si>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</si>
  <si>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</si>
  <si>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</si>
  <si>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</si>
  <si>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</si>
  <si>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</si>
  <si>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</si>
  <si>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</si>
  <si>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</si>
  <si>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</si>
  <si>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</si>
  <si>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</si>
  <si>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</si>
  <si>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</si>
  <si>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</si>
  <si>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</si>
  <si>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</si>
  <si>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</si>
  <si>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</si>
  <si>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</si>
  <si>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</si>
  <si>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</si>
  <si>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</si>
  <si>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</si>
  <si>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</si>
  <si>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</si>
  <si>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</si>
  <si>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</si>
  <si>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</si>
  <si>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</si>
  <si>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</si>
  <si>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</si>
  <si>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</si>
  <si>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</si>
  <si>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</si>
  <si>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</si>
  <si>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</si>
  <si>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</si>
  <si>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</si>
  <si>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</si>
  <si>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</si>
  <si>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</si>
  <si>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</si>
  <si>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</si>
  <si>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</si>
  <si>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</si>
  <si>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</si>
  <si>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</si>
  <si>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</si>
  <si>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</si>
  <si>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</si>
  <si>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</si>
  <si>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</si>
  <si>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</si>
  <si>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</si>
  <si>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</si>
  <si>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</si>
  <si>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</si>
  <si>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</si>
  <si>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</si>
  <si>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</si>
  <si>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</si>
  <si>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</si>
  <si>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</si>
  <si>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</si>
  <si>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</si>
  <si>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</si>
  <si>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</si>
  <si>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</si>
  <si>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</si>
  <si>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</si>
  <si>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</si>
  <si>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</si>
  <si>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</si>
  <si>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</si>
  <si>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</si>
  <si>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</si>
  <si>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</si>
  <si>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</si>
  <si>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</si>
  <si>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</si>
  <si>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</si>
  <si>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</si>
  <si>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</si>
  <si>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</si>
  <si>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</si>
  <si>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</si>
  <si>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</si>
  <si>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</si>
  <si>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</si>
  <si>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</si>
  <si>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</si>
  <si>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</si>
  <si>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</si>
  <si>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</si>
  <si>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</si>
  <si>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</si>
  <si>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</si>
  <si>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</si>
  <si>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</si>
  <si>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</si>
  <si>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</si>
  <si>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</si>
  <si>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</si>
  <si>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</si>
  <si>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</si>
  <si>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</si>
  <si>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</si>
  <si>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</si>
  <si>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</si>
  <si>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</si>
  <si>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</si>
  <si>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</si>
  <si>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</si>
  <si>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</si>
  <si>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</si>
  <si>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</si>
  <si>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</si>
  <si>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</si>
  <si>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</si>
  <si>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</si>
  <si>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</si>
  <si>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</si>
  <si>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</si>
  <si>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</si>
  <si>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</si>
  <si>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</si>
  <si>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</si>
  <si>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</si>
  <si>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</si>
  <si>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</si>
  <si>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</si>
  <si>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</si>
  <si>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</si>
  <si>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</si>
  <si>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</si>
  <si>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</si>
  <si>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</si>
  <si>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</si>
  <si>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</si>
  <si>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</si>
  <si>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</si>
  <si>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</si>
  <si>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</si>
  <si>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</si>
  <si>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</si>
  <si>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</si>
  <si>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</si>
  <si>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</si>
  <si>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</si>
  <si>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</si>
  <si>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</si>
  <si>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</si>
  <si>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</si>
  <si>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</si>
  <si>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</si>
  <si>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</si>
  <si>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</si>
  <si>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</si>
  <si>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</si>
  <si>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</si>
  <si>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</si>
  <si>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</si>
  <si>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</si>
  <si>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</si>
  <si>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</si>
  <si>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</si>
  <si>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</si>
  <si>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</si>
  <si>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</si>
  <si>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</si>
  <si>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</si>
  <si>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</si>
  <si>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</si>
  <si>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</si>
  <si>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</si>
  <si>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</si>
  <si>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</si>
  <si>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</si>
  <si>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</si>
  <si>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</si>
  <si>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</si>
  <si>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</si>
  <si>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</si>
  <si>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</si>
  <si>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</si>
  <si>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</si>
  <si>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</si>
  <si>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</si>
  <si>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</si>
  <si>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</si>
  <si>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</si>
  <si>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</si>
  <si>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</si>
  <si>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</si>
  <si>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</si>
  <si>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</si>
  <si>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</si>
  <si>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</si>
  <si>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</si>
  <si>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</si>
  <si>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</si>
  <si>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</si>
  <si>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</si>
  <si>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</si>
  <si>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</si>
  <si>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</si>
  <si>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</si>
  <si>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</si>
  <si>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</si>
  <si>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</si>
  <si>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</si>
  <si>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</si>
  <si>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</si>
  <si>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</si>
  <si>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</si>
  <si>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</si>
  <si>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</si>
  <si>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</si>
  <si>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</si>
  <si>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</si>
  <si>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</si>
  <si>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</si>
  <si>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</si>
  <si>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</si>
  <si>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</si>
  <si>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</si>
  <si>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</si>
  <si>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</si>
  <si>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</si>
  <si>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</si>
  <si>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</si>
  <si>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</si>
  <si>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</si>
  <si>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</si>
  <si>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</si>
  <si>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</si>
  <si>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</si>
  <si>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</si>
  <si>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</si>
  <si>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</si>
  <si>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</si>
  <si>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</si>
  <si>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</si>
  <si>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</si>
  <si>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</si>
  <si>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</si>
  <si>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</si>
  <si>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</si>
  <si>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</si>
  <si>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</si>
  <si>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</si>
  <si>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</si>
  <si>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</si>
  <si>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</si>
  <si>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</si>
  <si>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</si>
  <si>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</si>
  <si>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</si>
  <si>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</si>
  <si>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</si>
  <si>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</si>
  <si>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</si>
  <si>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</si>
  <si>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</si>
  <si>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</si>
  <si>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</si>
  <si>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</si>
  <si>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</si>
  <si>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</si>
  <si>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</si>
  <si>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</si>
  <si>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</si>
  <si>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</si>
  <si>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</si>
  <si>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</si>
  <si>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</si>
  <si>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</si>
  <si>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</si>
  <si>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</si>
  <si>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</si>
  <si>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</si>
  <si>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</si>
  <si>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</si>
  <si>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</si>
  <si>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</si>
  <si>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</si>
  <si>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</si>
  <si>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</si>
  <si>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</si>
  <si>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</si>
  <si>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</si>
  <si>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</si>
  <si>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</si>
  <si>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</si>
  <si>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</si>
  <si>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</si>
  <si>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</si>
  <si>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</si>
  <si>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</si>
  <si>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</si>
  <si>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</si>
  <si>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</si>
  <si>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</si>
  <si>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</si>
  <si>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</si>
  <si>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</si>
  <si>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</si>
  <si>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</si>
  <si>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</si>
  <si>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</si>
  <si>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</si>
  <si>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</si>
  <si>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</si>
  <si>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</si>
  <si>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</si>
  <si>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</si>
  <si>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</si>
  <si>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</si>
  <si>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</si>
  <si>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</si>
  <si>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</si>
  <si>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</si>
  <si>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</si>
  <si>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</si>
  <si>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</si>
  <si>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</si>
  <si>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</si>
  <si>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</si>
  <si>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</si>
  <si>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</si>
  <si>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</si>
  <si>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</si>
  <si>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</si>
  <si>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</si>
  <si>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</si>
  <si>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</si>
  <si>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</si>
  <si>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</si>
  <si>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</si>
  <si>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</si>
  <si>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</si>
  <si>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</si>
  <si>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</si>
  <si>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</si>
  <si>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</si>
  <si>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</si>
  <si>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</si>
  <si>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</si>
  <si>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</si>
  <si>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</si>
  <si>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</si>
  <si>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</si>
  <si>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</si>
  <si>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</si>
  <si>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</si>
  <si>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</si>
  <si>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</si>
  <si>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</si>
  <si>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</si>
  <si>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</si>
  <si>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</si>
  <si>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</si>
  <si>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</si>
  <si>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</si>
  <si>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</si>
  <si>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</si>
  <si>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</si>
  <si>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</si>
  <si>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</si>
  <si>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</si>
  <si>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</si>
  <si>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</si>
  <si>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</si>
  <si>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</si>
  <si>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</si>
  <si>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</si>
  <si>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</si>
  <si>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</si>
  <si>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</si>
  <si>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</si>
  <si>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</si>
  <si>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</si>
  <si>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</si>
  <si>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</si>
  <si>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</si>
  <si>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</si>
  <si>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</si>
  <si>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</si>
  <si>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</si>
  <si>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</si>
  <si>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</si>
  <si>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</si>
  <si>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</si>
  <si>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</si>
  <si>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</si>
  <si>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</si>
  <si>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</si>
  <si>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</si>
  <si>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</si>
  <si>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</si>
  <si>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</si>
  <si>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</si>
  <si>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</si>
  <si>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</si>
  <si>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</si>
  <si>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</si>
  <si>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</si>
  <si>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</si>
  <si>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</si>
  <si>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</si>
  <si>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</si>
  <si>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</si>
  <si>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</si>
  <si>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</si>
  <si>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</si>
  <si>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</si>
  <si>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</si>
  <si>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</si>
  <si>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</si>
  <si>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</si>
  <si>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</si>
  <si>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</si>
  <si>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</si>
  <si>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</si>
  <si>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</si>
  <si>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</si>
  <si>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</si>
  <si>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</si>
  <si>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</si>
  <si>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</si>
  <si>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</si>
  <si>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</si>
  <si>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</si>
  <si>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</si>
  <si>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</si>
  <si>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</si>
  <si>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</si>
  <si>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</si>
  <si>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</si>
  <si>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</si>
  <si>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</si>
  <si>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</si>
  <si>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</si>
  <si>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</si>
  <si>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</si>
  <si>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</si>
  <si>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</si>
  <si>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</si>
  <si>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</si>
  <si>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</si>
  <si>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</si>
  <si>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</si>
  <si>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</si>
  <si>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</si>
  <si>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</si>
  <si>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</si>
  <si>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</si>
  <si>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</si>
  <si>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</si>
  <si>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</si>
  <si>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</si>
  <si>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</si>
  <si>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</si>
  <si>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</si>
  <si>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</si>
  <si>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</si>
  <si>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</si>
  <si>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</si>
  <si>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</si>
  <si>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</si>
  <si>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</si>
  <si>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</si>
  <si>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</si>
  <si>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</si>
  <si>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</si>
  <si>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</si>
  <si>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</si>
  <si>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</si>
  <si>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</si>
  <si>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</si>
  <si>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</si>
  <si>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</si>
  <si>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</si>
  <si>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</si>
  <si>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</si>
  <si>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</si>
  <si>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</si>
  <si>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</si>
  <si>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</si>
  <si>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</si>
  <si>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</si>
  <si>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</si>
  <si>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</si>
  <si>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</si>
  <si>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</si>
  <si>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</si>
  <si>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</si>
  <si>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</si>
  <si>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</si>
  <si>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</si>
  <si>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</si>
  <si>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</si>
  <si>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</si>
  <si>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</si>
  <si>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</si>
  <si>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</si>
  <si>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</si>
  <si>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</si>
  <si>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</si>
  <si>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</si>
  <si>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</si>
  <si>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</si>
  <si>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</si>
  <si>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</si>
  <si>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</si>
  <si>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</si>
  <si>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</si>
  <si>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</si>
  <si>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</si>
  <si>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</si>
  <si>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</si>
  <si>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</si>
  <si>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</si>
  <si>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</si>
  <si>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</si>
  <si>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</si>
  <si>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</si>
  <si>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</si>
  <si>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</si>
  <si>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</si>
  <si>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</si>
  <si>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</si>
  <si>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</si>
  <si>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</si>
  <si>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</si>
  <si>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</si>
  <si>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</si>
  <si>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</si>
  <si>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</si>
  <si>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</si>
  <si>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</si>
  <si>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</si>
  <si>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</si>
  <si>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</si>
  <si>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</si>
  <si>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</si>
  <si>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</si>
  <si>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</si>
  <si>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</si>
  <si>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</si>
  <si>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</si>
  <si>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</si>
  <si>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</si>
  <si>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</si>
  <si>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</si>
  <si>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</si>
  <si>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</si>
  <si>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</si>
  <si>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</si>
  <si>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</si>
  <si>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</si>
  <si>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</si>
  <si>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</si>
  <si>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</si>
  <si>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</si>
  <si>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</si>
  <si>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</si>
  <si>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</si>
  <si>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</si>
  <si>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</si>
  <si>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</si>
  <si>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</si>
  <si>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</si>
  <si>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</si>
  <si>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</si>
  <si>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</si>
  <si>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</si>
  <si>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</si>
  <si>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</si>
  <si>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</si>
  <si>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</si>
  <si>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</si>
  <si>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</si>
  <si>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</si>
  <si>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</si>
  <si>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</si>
  <si>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</si>
  <si>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</si>
  <si>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</si>
  <si>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</si>
  <si>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</si>
  <si>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</si>
  <si>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</si>
  <si>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</si>
  <si>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</si>
  <si>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</si>
  <si>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</si>
  <si>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</si>
  <si>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</si>
  <si>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</si>
  <si>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</si>
  <si>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</si>
  <si>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</si>
  <si>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</si>
  <si>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</si>
  <si>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</si>
  <si>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</si>
  <si>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</si>
  <si>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</si>
  <si>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</si>
  <si>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</si>
  <si>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</si>
  <si>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</si>
  <si>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</si>
  <si>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</si>
  <si>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</si>
  <si>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</si>
  <si>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</si>
  <si>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</si>
  <si>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</si>
  <si>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</si>
  <si>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</si>
  <si>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</si>
  <si>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</si>
  <si>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</si>
  <si>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</si>
  <si>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</si>
  <si>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</si>
  <si>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</si>
  <si>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</si>
  <si>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</si>
  <si>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</si>
  <si>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</si>
  <si>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</si>
  <si>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</si>
  <si>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</si>
  <si>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</si>
  <si>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</si>
  <si>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</si>
  <si>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</si>
  <si>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</si>
  <si>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</si>
  <si>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</si>
  <si>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</si>
  <si>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</si>
  <si>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</si>
  <si>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</si>
  <si>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</si>
  <si>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</si>
  <si>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</si>
  <si>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</si>
  <si>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</si>
  <si>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</si>
  <si>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</si>
  <si>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</si>
  <si>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</si>
  <si>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</si>
  <si>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</si>
  <si>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</si>
  <si>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</si>
  <si>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</si>
  <si>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</si>
  <si>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</si>
  <si>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</si>
  <si>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</si>
  <si>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</si>
  <si>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</si>
  <si>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</si>
  <si>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</si>
  <si>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</si>
  <si>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</si>
  <si>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</si>
  <si>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</si>
  <si>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</si>
  <si>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</si>
  <si>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</si>
  <si>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</si>
  <si>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</si>
  <si>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</si>
  <si>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</si>
  <si>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</si>
  <si>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</si>
  <si>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</si>
  <si>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</si>
  <si>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</si>
  <si>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</si>
  <si>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</si>
  <si>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</si>
  <si>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</si>
  <si>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</si>
  <si>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</si>
  <si>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</si>
  <si>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</si>
  <si>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</si>
  <si>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</si>
  <si>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</si>
  <si>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</si>
  <si>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</si>
  <si>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</si>
  <si>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</si>
  <si>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</si>
  <si>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</si>
  <si>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</si>
  <si>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</si>
  <si>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</si>
  <si>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</si>
  <si>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</si>
  <si>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</si>
  <si>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</si>
  <si>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</si>
  <si>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</si>
  <si>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</si>
  <si>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</si>
  <si>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</si>
  <si>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</si>
  <si>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</si>
  <si>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</si>
  <si>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</si>
  <si>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</si>
  <si>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</si>
  <si>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</si>
  <si>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</si>
  <si>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</si>
  <si>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</si>
  <si>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</si>
  <si>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</si>
  <si>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</si>
  <si>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</si>
  <si>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</si>
  <si>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</si>
  <si>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</si>
  <si>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</si>
  <si>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</si>
  <si>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</si>
  <si>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</si>
  <si>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</si>
  <si>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</si>
  <si>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</si>
  <si>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</si>
  <si>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</si>
  <si>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</si>
  <si>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</si>
  <si>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</si>
  <si>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</si>
  <si>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</si>
  <si>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</si>
  <si>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</si>
  <si>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</si>
  <si>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</si>
  <si>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</si>
  <si>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</si>
  <si>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</si>
  <si>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</si>
  <si>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</si>
  <si>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</si>
  <si>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</si>
  <si>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</si>
  <si>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</si>
  <si>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</si>
  <si>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</si>
  <si>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</si>
  <si>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</si>
  <si>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</si>
  <si>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</si>
  <si>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</si>
  <si>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</si>
  <si>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</si>
  <si>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</si>
  <si>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</si>
  <si>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</si>
  <si>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</si>
  <si>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</si>
  <si>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</si>
  <si>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</si>
  <si>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</si>
  <si>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</si>
  <si>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</si>
  <si>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</si>
  <si>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</si>
  <si>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</si>
  <si>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</si>
  <si>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</si>
  <si>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</si>
  <si>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</si>
  <si>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</si>
  <si>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</si>
  <si>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</si>
  <si>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</si>
  <si>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</si>
  <si>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</si>
  <si>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</si>
  <si>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</si>
  <si>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</si>
  <si>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</si>
  <si>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</si>
  <si>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</si>
  <si>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</si>
  <si>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</si>
  <si>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</si>
  <si>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</si>
  <si>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</si>
  <si>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</si>
  <si>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</si>
  <si>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</si>
  <si>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</si>
  <si>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</si>
  <si>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</si>
  <si>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</si>
  <si>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</si>
  <si>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</si>
  <si>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</si>
  <si>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</si>
  <si>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</si>
  <si>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</si>
  <si>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</si>
  <si>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</si>
  <si>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</si>
  <si>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</si>
  <si>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</si>
  <si>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</si>
  <si>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</si>
  <si>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</si>
  <si>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</si>
  <si>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</si>
  <si>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</si>
  <si>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</si>
  <si>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</si>
  <si>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</si>
  <si>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</si>
  <si>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</si>
  <si>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</si>
  <si>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</si>
  <si>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</si>
  <si>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</si>
  <si>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</si>
  <si>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</si>
  <si>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</si>
  <si>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</si>
  <si>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</si>
  <si>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</si>
  <si>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</si>
  <si>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</si>
  <si>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</si>
  <si>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</si>
  <si>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</si>
  <si>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</si>
  <si>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</si>
  <si>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</si>
  <si>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</si>
  <si>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</si>
  <si>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</si>
  <si>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</si>
  <si>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</si>
  <si>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</si>
  <si>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</si>
  <si>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</si>
  <si>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</si>
  <si>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</si>
  <si>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</si>
  <si>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</si>
  <si>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</si>
  <si>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</si>
  <si>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</si>
  <si>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</si>
  <si>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</si>
  <si>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</si>
  <si>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</si>
  <si>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</si>
  <si>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</si>
  <si>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</si>
  <si>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</si>
  <si>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</si>
  <si>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</si>
  <si>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</si>
  <si>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</si>
  <si>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</si>
  <si>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</si>
  <si>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</si>
  <si>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</si>
  <si>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</si>
  <si>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</si>
  <si>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</si>
  <si>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</si>
  <si>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</si>
  <si>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</si>
  <si>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</si>
  <si>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</si>
  <si>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</si>
  <si>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</si>
  <si>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</si>
  <si>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</si>
  <si>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</si>
  <si>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</si>
  <si>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</si>
  <si>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</si>
  <si>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</si>
  <si>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</si>
  <si>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</si>
  <si>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</si>
  <si>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</si>
  <si>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</si>
  <si>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</si>
  <si>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</si>
  <si>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</si>
  <si>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</si>
  <si>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</si>
  <si>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</si>
  <si>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</si>
  <si>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</si>
  <si>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</si>
  <si>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</si>
  <si>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</si>
  <si>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</si>
  <si>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</si>
  <si>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</si>
  <si>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</si>
  <si>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</si>
  <si>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</si>
  <si>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</si>
  <si>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</si>
  <si>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</si>
  <si>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</si>
  <si>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</si>
  <si>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</si>
  <si>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</si>
  <si>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</si>
  <si>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</si>
  <si>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</si>
  <si>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</si>
  <si>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</si>
  <si>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</si>
  <si>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</si>
  <si>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</si>
  <si>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</si>
  <si>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</si>
  <si>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</si>
  <si>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</si>
  <si>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</si>
  <si>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</si>
  <si>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</si>
  <si>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</si>
  <si>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</si>
  <si>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</si>
  <si>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</si>
  <si>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</si>
  <si>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</si>
  <si>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</si>
  <si>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</si>
  <si>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</si>
  <si>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</si>
  <si>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</si>
  <si>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</si>
  <si>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</si>
  <si>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</si>
  <si>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</si>
  <si>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</si>
  <si>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</si>
  <si>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</si>
  <si>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</si>
  <si>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</si>
  <si>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</si>
  <si>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</si>
  <si>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</si>
  <si>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</si>
  <si>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</si>
  <si>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</si>
  <si>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</si>
  <si>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</si>
  <si>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</si>
  <si>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</si>
  <si>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</si>
  <si>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</si>
  <si>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</si>
  <si>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</si>
  <si>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</si>
  <si>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</si>
  <si>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</si>
  <si>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</si>
  <si>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</si>
  <si>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</si>
  <si>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</si>
  <si>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</si>
  <si>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</si>
  <si>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</si>
  <si>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</si>
  <si>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</si>
  <si>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</si>
  <si>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</si>
  <si>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</si>
  <si>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</si>
  <si>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</si>
  <si>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</si>
  <si>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</si>
  <si>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</si>
  <si>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</si>
  <si>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</si>
  <si>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</si>
  <si>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</si>
  <si>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</si>
  <si>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</si>
  <si>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</si>
  <si>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</si>
  <si>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</si>
  <si>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</si>
  <si>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</si>
  <si>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</si>
  <si>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</si>
  <si>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</si>
  <si>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</si>
  <si>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</si>
  <si>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</si>
  <si>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</si>
  <si>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</si>
  <si>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</si>
  <si>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</si>
  <si>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</si>
  <si>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</si>
  <si>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</si>
  <si>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</si>
  <si>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</si>
  <si>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</si>
  <si>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</si>
  <si>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</si>
  <si>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</si>
  <si>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</si>
  <si>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</si>
  <si>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</si>
  <si>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</si>
  <si>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</si>
  <si>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</si>
  <si>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</si>
  <si>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</si>
  <si>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</si>
  <si>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</si>
  <si>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</si>
  <si>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</si>
  <si>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</si>
  <si>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</si>
  <si>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</si>
  <si>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</si>
  <si>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</si>
  <si>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</si>
  <si>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</si>
  <si>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</si>
  <si>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</si>
  <si>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</si>
  <si>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</si>
  <si>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</si>
  <si>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</si>
  <si>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</si>
  <si>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</si>
  <si>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</si>
  <si>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</si>
  <si>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</si>
  <si>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</si>
  <si>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</si>
  <si>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</si>
  <si>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</si>
  <si>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</si>
  <si>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</si>
  <si>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</si>
  <si>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</si>
  <si>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</si>
  <si>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</si>
  <si>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</si>
  <si>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</si>
  <si>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</si>
  <si>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</si>
  <si>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</si>
  <si>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</si>
  <si>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</si>
  <si>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</si>
  <si>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</si>
  <si>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</si>
  <si>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</si>
  <si>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</si>
  <si>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</si>
  <si>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</si>
  <si>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</si>
  <si>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</si>
  <si>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</si>
  <si>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</si>
  <si>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</si>
  <si>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</si>
  <si>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</si>
  <si>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</si>
  <si>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</si>
  <si>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</si>
  <si>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</si>
  <si>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</si>
  <si>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</si>
  <si>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</si>
  <si>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</si>
  <si>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</si>
  <si>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</si>
  <si>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</si>
  <si>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</si>
  <si>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</si>
  <si>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</si>
  <si>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</si>
  <si>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</si>
  <si>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</si>
  <si>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</si>
  <si>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</si>
  <si>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</si>
  <si>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</si>
  <si>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</si>
  <si>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</si>
  <si>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</si>
  <si>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</si>
  <si>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</si>
  <si>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</si>
  <si>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</si>
  <si>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</si>
  <si>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</si>
  <si>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</si>
  <si>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</si>
  <si>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</si>
  <si>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</si>
  <si>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</si>
  <si>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</si>
  <si>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</si>
  <si>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</si>
  <si>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</si>
  <si>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</si>
  <si>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</si>
  <si>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</si>
  <si>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</si>
  <si>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</si>
  <si>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</si>
  <si>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</si>
  <si>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</si>
  <si>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</si>
  <si>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</si>
  <si>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</si>
  <si>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</si>
  <si>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</si>
  <si>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</si>
  <si>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</si>
  <si>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</si>
  <si>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</si>
  <si>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</si>
  <si>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</si>
  <si>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</si>
  <si>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</si>
  <si>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</si>
  <si>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</si>
  <si>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</si>
  <si>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</si>
  <si>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</si>
  <si>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</si>
  <si>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</si>
  <si>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</si>
  <si>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</si>
  <si>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</si>
  <si>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</si>
  <si>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</si>
  <si>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</si>
  <si>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</si>
  <si>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</si>
  <si>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</si>
  <si>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</si>
  <si>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</si>
  <si>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</si>
  <si>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</si>
  <si>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</si>
  <si>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</si>
  <si>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</si>
  <si>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</si>
  <si>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</si>
  <si>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</si>
  <si>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</si>
  <si>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</si>
  <si>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</si>
  <si>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</si>
  <si>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</si>
  <si>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</si>
  <si>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</si>
  <si>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</si>
  <si>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</si>
  <si>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</si>
  <si>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</si>
  <si>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</si>
  <si>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</si>
  <si>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</si>
  <si>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</si>
  <si>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</si>
  <si>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</si>
  <si>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</si>
  <si>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</si>
  <si>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</si>
  <si>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</si>
  <si>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</si>
  <si>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</si>
  <si>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</si>
  <si>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</si>
  <si>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</si>
  <si>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</si>
  <si>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</si>
  <si>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</si>
  <si>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</si>
  <si>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</si>
  <si>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</si>
  <si>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</si>
  <si>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</si>
  <si>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</si>
  <si>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</si>
  <si>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</si>
  <si>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</si>
  <si>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</si>
  <si>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</si>
  <si>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</si>
  <si>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</si>
  <si>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</si>
  <si>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</si>
  <si>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</si>
  <si>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</si>
  <si>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</si>
  <si>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</si>
  <si>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</si>
  <si>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</si>
  <si>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</si>
  <si>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</si>
  <si>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</si>
  <si>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</si>
  <si>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</si>
  <si>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</si>
  <si>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</si>
  <si>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</si>
  <si>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</si>
  <si>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</si>
  <si>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</si>
  <si>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</si>
  <si>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</si>
  <si>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</si>
  <si>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</si>
  <si>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</si>
  <si>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</si>
  <si>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</si>
  <si>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</si>
  <si>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</si>
  <si>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</si>
  <si>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</si>
  <si>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</si>
  <si>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</si>
  <si>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</si>
  <si>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</si>
  <si>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</si>
  <si>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</si>
  <si>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</si>
  <si>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</si>
  <si>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</si>
  <si>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</si>
  <si>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</si>
  <si>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</si>
  <si>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</si>
  <si>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</si>
  <si>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</si>
  <si>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</si>
  <si>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</si>
  <si>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</si>
  <si>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</si>
  <si>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</si>
  <si>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</si>
  <si>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</si>
  <si>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</si>
  <si>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</si>
  <si>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</si>
  <si>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</si>
  <si>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</si>
  <si>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</si>
  <si>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</si>
  <si>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</si>
  <si>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</si>
  <si>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</si>
  <si>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</si>
  <si>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</si>
  <si>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</si>
  <si>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</si>
  <si>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</si>
  <si>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</si>
  <si>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</si>
  <si>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</si>
  <si>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</si>
  <si>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</si>
  <si>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</si>
  <si>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</si>
  <si>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</si>
  <si>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</si>
  <si>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</si>
  <si>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</si>
  <si>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</si>
  <si>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</si>
  <si>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</si>
  <si>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</si>
  <si>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</si>
  <si>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</si>
  <si>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</si>
  <si>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</si>
  <si>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</si>
  <si>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</si>
  <si>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</si>
  <si>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</si>
  <si>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</si>
  <si>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</si>
  <si>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</si>
  <si>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</si>
  <si>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</si>
  <si>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</si>
  <si>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</si>
  <si>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</si>
  <si>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</si>
  <si>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</si>
  <si>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</si>
  <si>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</si>
  <si>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</si>
  <si>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</si>
  <si>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</si>
  <si>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</si>
  <si>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</si>
  <si>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</si>
  <si>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</si>
  <si>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</si>
  <si>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</si>
  <si>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</si>
  <si>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</si>
  <si>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</si>
  <si>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</si>
  <si>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</si>
  <si>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</si>
  <si>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</si>
  <si>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</si>
  <si>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</si>
  <si>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</si>
  <si>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</si>
  <si>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</si>
  <si>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</si>
  <si>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</si>
  <si>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</si>
  <si>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</si>
  <si>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</si>
  <si>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</si>
  <si>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</si>
  <si>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</si>
  <si>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</si>
  <si>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</si>
  <si>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</si>
  <si>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</si>
  <si>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</si>
  <si>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</si>
  <si>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</si>
  <si>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</si>
  <si>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</si>
  <si>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</si>
  <si>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</si>
  <si>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</si>
  <si>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</si>
  <si>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</si>
  <si>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</si>
  <si>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</si>
  <si>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</si>
  <si>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</si>
  <si>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</si>
  <si>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</si>
  <si>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</si>
  <si>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</si>
  <si>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</si>
  <si>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</si>
  <si>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</si>
  <si>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</si>
  <si>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</si>
  <si>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</si>
  <si>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</si>
  <si>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</si>
  <si>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</si>
  <si>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</si>
  <si>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</si>
  <si>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</si>
  <si>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</si>
  <si>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</si>
  <si>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</si>
  <si>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</si>
  <si>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</si>
  <si>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</si>
  <si>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</si>
  <si>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</si>
  <si>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</si>
  <si>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</si>
  <si>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</si>
  <si>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</si>
  <si>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</si>
  <si>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</si>
  <si>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</si>
  <si>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</si>
  <si>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</si>
  <si>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</si>
  <si>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</si>
  <si>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</si>
  <si>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</si>
  <si>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</si>
  <si>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</si>
  <si>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</si>
  <si>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</si>
  <si>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</si>
  <si>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</si>
  <si>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</si>
  <si>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</si>
  <si>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</si>
  <si>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</si>
  <si>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</si>
  <si>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</si>
  <si>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</si>
  <si>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</si>
  <si>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</si>
  <si>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</si>
  <si>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</si>
  <si>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</si>
  <si>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</si>
  <si>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</si>
  <si>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</si>
  <si>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</si>
  <si>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</si>
  <si>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</si>
  <si>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</si>
  <si>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</si>
  <si>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</si>
  <si>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</si>
  <si>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</si>
  <si>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</si>
  <si>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</si>
  <si>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</si>
  <si>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</si>
  <si>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</si>
  <si>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</si>
  <si>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</si>
  <si>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</si>
  <si>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</si>
  <si>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</si>
  <si>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</si>
  <si>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</si>
  <si>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</si>
  <si>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</si>
  <si>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</si>
  <si>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</si>
  <si>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</si>
  <si>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</si>
  <si>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</si>
  <si>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</si>
  <si>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</si>
  <si>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</si>
  <si>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</si>
  <si>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</si>
  <si>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</si>
  <si>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</si>
  <si>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</si>
  <si>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</si>
  <si>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</si>
  <si>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</si>
  <si>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</si>
  <si>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</si>
  <si>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</si>
  <si>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</si>
  <si>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</si>
  <si>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</si>
  <si>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</si>
  <si>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</si>
  <si>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</si>
  <si>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</si>
  <si>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</si>
  <si>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</si>
  <si>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</si>
  <si>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</si>
  <si>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</si>
  <si>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</si>
  <si>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</si>
  <si>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</si>
  <si>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</si>
  <si>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</si>
  <si>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</si>
  <si>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</si>
  <si>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</si>
  <si>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</si>
  <si>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</si>
  <si>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</si>
  <si>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</si>
  <si>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</si>
  <si>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</si>
  <si>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</si>
  <si>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</si>
  <si>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</si>
  <si>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</si>
  <si>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</si>
  <si>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</si>
  <si>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</si>
  <si>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</si>
  <si>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</si>
  <si>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</si>
  <si>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</si>
  <si>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</si>
  <si>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</si>
  <si>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</si>
  <si>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</si>
  <si>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</si>
  <si>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</si>
  <si>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</si>
  <si>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</si>
  <si>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</si>
  <si>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</si>
  <si>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</si>
  <si>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</si>
  <si>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</si>
  <si>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</si>
  <si>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</si>
  <si>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</si>
  <si>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</si>
  <si>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</si>
  <si>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</si>
  <si>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</si>
  <si>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</si>
  <si>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</si>
  <si>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</si>
  <si>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</si>
  <si>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</si>
  <si>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</si>
  <si>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</si>
  <si>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</si>
  <si>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</si>
  <si>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</si>
  <si>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</si>
  <si>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</si>
  <si>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</si>
  <si>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</si>
  <si>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</si>
  <si>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</si>
  <si>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</si>
  <si>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</si>
  <si>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</si>
  <si>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</si>
  <si>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</si>
  <si>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</si>
  <si>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</si>
  <si>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</si>
  <si>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</si>
  <si>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</si>
  <si>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</si>
  <si>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</si>
  <si>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</si>
  <si>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</si>
  <si>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</si>
  <si>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</si>
  <si>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</si>
  <si>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</si>
  <si>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</si>
  <si>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</si>
  <si>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</si>
  <si>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</si>
  <si>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</si>
  <si>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</si>
  <si>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</si>
  <si>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</si>
  <si>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</si>
  <si>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</si>
  <si>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</si>
  <si>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</si>
  <si>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</si>
  <si>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</si>
  <si>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</si>
  <si>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</si>
  <si>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</si>
  <si>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</si>
  <si>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</si>
  <si>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</si>
  <si>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</si>
  <si>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</si>
  <si>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</si>
  <si>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</si>
  <si>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</si>
  <si>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</si>
  <si>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</si>
  <si>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</si>
  <si>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</si>
  <si>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</si>
  <si>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</si>
  <si>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</si>
  <si>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</si>
  <si>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</si>
  <si>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</si>
  <si>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</si>
  <si>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</si>
  <si>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</si>
  <si>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</si>
  <si>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</si>
  <si>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</si>
  <si>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</si>
  <si>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</si>
  <si>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</si>
  <si>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</si>
  <si>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</si>
  <si>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</si>
  <si>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</si>
  <si>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</si>
  <si>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</si>
  <si>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</si>
  <si>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</si>
  <si>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</si>
  <si>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</si>
  <si>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</si>
  <si>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</si>
  <si>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</si>
  <si>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</si>
  <si>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</si>
  <si>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</si>
  <si>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</si>
  <si>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</si>
  <si>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</si>
  <si>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</si>
  <si>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</si>
  <si>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</si>
  <si>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</si>
  <si>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</si>
  <si>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</si>
  <si>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</si>
  <si>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</si>
  <si>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</si>
  <si>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</si>
  <si>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</si>
  <si>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</si>
  <si>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</si>
  <si>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</si>
  <si>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</si>
  <si>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</si>
  <si>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</si>
  <si>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</si>
  <si>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</si>
  <si>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</si>
  <si>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</si>
  <si>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</si>
  <si>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</si>
  <si>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</si>
  <si>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</si>
  <si>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</si>
  <si>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</si>
  <si>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</si>
  <si>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</si>
  <si>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</si>
  <si>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</si>
  <si>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</si>
  <si>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</si>
  <si>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</si>
  <si>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</si>
  <si>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</si>
  <si>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</si>
  <si>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</si>
  <si>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</si>
  <si>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</si>
  <si>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</si>
  <si>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</si>
  <si>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</si>
  <si>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</si>
  <si>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</si>
  <si>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</si>
  <si>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</si>
  <si>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</si>
  <si>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</si>
  <si>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</si>
  <si>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</si>
  <si>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</si>
  <si>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</si>
  <si>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</si>
  <si>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</si>
  <si>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</si>
  <si>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</si>
  <si>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</si>
  <si>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</si>
  <si>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</si>
  <si>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</si>
  <si>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</si>
  <si>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</si>
  <si>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</si>
  <si>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</si>
  <si>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</si>
  <si>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</si>
  <si>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</si>
  <si>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</si>
  <si>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</si>
  <si>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</si>
  <si>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</si>
  <si>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</si>
  <si>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</si>
  <si>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</si>
  <si>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</si>
  <si>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</si>
  <si>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</si>
  <si>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</si>
  <si>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</si>
  <si>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</si>
  <si>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</si>
  <si>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</si>
  <si>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</si>
  <si>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</si>
  <si>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</si>
  <si>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</si>
  <si>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</si>
  <si>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</si>
  <si>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</si>
  <si>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</si>
  <si>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</si>
  <si>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</si>
  <si>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</si>
  <si>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</si>
  <si>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</si>
  <si>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</si>
  <si>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</si>
  <si>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</si>
  <si>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</si>
  <si>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</si>
  <si>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</si>
  <si>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</si>
  <si>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</si>
  <si>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</si>
  <si>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</si>
  <si>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</si>
  <si>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</si>
  <si>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</si>
  <si>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</si>
  <si>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</si>
  <si>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</si>
  <si>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</si>
  <si>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</si>
  <si>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</si>
  <si>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</si>
  <si>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</si>
  <si>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</si>
  <si>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</si>
  <si>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</si>
  <si>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</si>
  <si>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</si>
  <si>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</si>
  <si>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</si>
  <si>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</si>
  <si>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</si>
  <si>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</si>
  <si>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</si>
  <si>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</si>
  <si>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</si>
  <si>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</si>
  <si>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</si>
  <si>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</si>
  <si>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</si>
  <si>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</si>
  <si>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</si>
  <si>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</si>
  <si>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</si>
  <si>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</si>
  <si>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</si>
  <si>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</si>
  <si>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</si>
  <si>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</si>
  <si>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</si>
  <si>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</si>
  <si>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</si>
  <si>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</si>
  <si>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</si>
  <si>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</si>
  <si>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</si>
  <si>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</si>
  <si>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</si>
  <si>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</si>
  <si>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</si>
  <si>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</si>
  <si>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</si>
  <si>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</si>
  <si>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</si>
  <si>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</si>
  <si>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</si>
  <si>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</si>
  <si>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</si>
  <si>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</si>
  <si>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</si>
  <si>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</si>
  <si>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</si>
  <si>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</si>
  <si>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</si>
  <si>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</si>
  <si>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</si>
  <si>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</si>
  <si>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</si>
  <si>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</si>
  <si>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</si>
  <si>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</si>
  <si>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</si>
  <si>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</si>
  <si>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</si>
  <si>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</si>
  <si>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</si>
  <si>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</si>
  <si>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</si>
  <si>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</si>
  <si>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</si>
  <si>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</si>
  <si>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</si>
  <si>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</si>
  <si>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</si>
  <si>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</si>
  <si>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</si>
  <si>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</si>
  <si>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</si>
  <si>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</si>
  <si>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</si>
  <si>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</si>
  <si>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</si>
  <si>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</si>
  <si>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</si>
  <si>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</si>
  <si>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</si>
  <si>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</si>
  <si>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</si>
  <si>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</si>
  <si>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</si>
  <si>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</si>
  <si>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</si>
  <si>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</si>
  <si>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</si>
  <si>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</si>
  <si>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</si>
  <si>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</si>
  <si>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</si>
  <si>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</si>
  <si>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</si>
  <si>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</si>
  <si>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</si>
  <si>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</si>
  <si>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</si>
  <si>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</si>
  <si>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</si>
  <si>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</si>
  <si>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</si>
  <si>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</si>
  <si>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</si>
  <si>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</si>
  <si>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</si>
  <si>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</si>
  <si>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</si>
  <si>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</si>
  <si>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</si>
  <si>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</si>
  <si>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</si>
  <si>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</si>
  <si>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</si>
  <si>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</si>
  <si>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</si>
  <si>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</si>
  <si>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</si>
  <si>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</si>
  <si>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</si>
  <si>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</si>
  <si>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</si>
  <si>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</si>
  <si>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</si>
  <si>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</si>
  <si>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</si>
  <si>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</si>
  <si>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</si>
  <si>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</si>
  <si>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</si>
  <si>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</si>
  <si>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</si>
  <si>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</si>
  <si>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</si>
  <si>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</si>
  <si>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</si>
  <si>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</si>
  <si>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</si>
  <si>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</si>
  <si>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</si>
  <si>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</si>
  <si>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</si>
  <si>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</si>
  <si>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</si>
  <si>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</si>
  <si>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</si>
  <si>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</si>
  <si>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</si>
  <si>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</si>
  <si>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</si>
  <si>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</si>
  <si>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</si>
  <si>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</si>
  <si>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</si>
  <si>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</si>
  <si>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</si>
  <si>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</si>
  <si>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</si>
  <si>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</si>
  <si>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</si>
  <si>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</si>
  <si>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</si>
  <si>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</si>
  <si>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</si>
  <si>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</si>
  <si>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</si>
  <si>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</si>
  <si>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</si>
  <si>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</si>
  <si>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</si>
  <si>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</si>
  <si>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</si>
  <si>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</si>
  <si>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</si>
  <si>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</si>
  <si>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</si>
  <si>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</si>
  <si>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</si>
  <si>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</si>
  <si>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</si>
  <si>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</si>
  <si>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</si>
  <si>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</si>
  <si>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</si>
  <si>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</si>
  <si>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</si>
  <si>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</si>
  <si>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</si>
  <si>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</si>
  <si>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</si>
  <si>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</si>
  <si>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</si>
  <si>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</si>
  <si>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</si>
  <si>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</si>
  <si>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</si>
  <si>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</si>
  <si>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</si>
  <si>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</si>
  <si>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</si>
  <si>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</si>
  <si>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</si>
  <si>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</si>
  <si>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</si>
  <si>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</si>
  <si>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</si>
  <si>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</si>
  <si>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</si>
  <si>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</si>
  <si>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</si>
  <si>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</si>
  <si>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</si>
  <si>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</si>
  <si>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</si>
  <si>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</si>
  <si>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</si>
  <si>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</si>
  <si>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</si>
  <si>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</si>
  <si>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</si>
  <si>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</si>
  <si>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</si>
  <si>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</si>
  <si>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</si>
  <si>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</si>
  <si>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</si>
  <si>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</si>
  <si>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</si>
  <si>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</si>
  <si>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</si>
  <si>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</si>
  <si>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</si>
  <si>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</si>
  <si>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</si>
  <si>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</si>
  <si>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</si>
  <si>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</si>
  <si>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</si>
  <si>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</si>
  <si>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</si>
  <si>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</si>
  <si>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</si>
  <si>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</si>
  <si>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</si>
  <si>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</si>
  <si>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</si>
  <si>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</si>
  <si>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</si>
  <si>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</si>
  <si>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</si>
  <si>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</si>
  <si>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</si>
  <si>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</si>
  <si>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</si>
  <si>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</si>
  <si>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</si>
  <si>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</si>
  <si>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</si>
  <si>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</si>
  <si>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</si>
  <si>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</si>
  <si>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</si>
  <si>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</si>
  <si>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</si>
  <si>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</si>
  <si>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</si>
  <si>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</si>
  <si>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</si>
  <si>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</si>
  <si>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</si>
  <si>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</si>
  <si>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</si>
  <si>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</si>
  <si>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</si>
  <si>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</si>
  <si>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</si>
  <si>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</si>
  <si>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</si>
  <si>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</si>
  <si>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</si>
  <si>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</si>
  <si>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</si>
  <si>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</si>
  <si>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</si>
  <si>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</si>
  <si>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</si>
  <si>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</si>
  <si>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</si>
  <si>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</si>
  <si>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</si>
  <si>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</si>
  <si>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</si>
  <si>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</si>
  <si>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</si>
  <si>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</si>
  <si>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</si>
  <si>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</si>
  <si>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</si>
  <si>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</si>
  <si>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</si>
  <si>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</si>
  <si>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</si>
  <si>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</si>
  <si>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</si>
  <si>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</si>
  <si>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</si>
  <si>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</si>
  <si>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</si>
  <si>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</si>
  <si>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</si>
  <si>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</si>
  <si>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</si>
  <si>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</si>
  <si>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</si>
  <si>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</si>
  <si>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</si>
  <si>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</si>
  <si>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</si>
  <si>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</si>
  <si>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</si>
  <si>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</si>
  <si>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</si>
  <si>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</si>
  <si>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</si>
  <si>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</si>
  <si>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</si>
  <si>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</si>
  <si>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</si>
  <si>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</si>
  <si>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</si>
  <si>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</si>
  <si>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</si>
  <si>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</si>
  <si>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</si>
  <si>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</si>
  <si>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</si>
  <si>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</si>
  <si>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</si>
  <si>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</si>
  <si>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</si>
  <si>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</si>
  <si>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</si>
  <si>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</si>
  <si>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</si>
  <si>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</si>
  <si>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</si>
  <si>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</si>
  <si>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</si>
  <si>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</si>
  <si>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</si>
  <si>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</si>
  <si>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</si>
  <si>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</si>
  <si>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</si>
  <si>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</si>
  <si>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</si>
  <si>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</si>
  <si>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</si>
  <si>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</si>
  <si>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</si>
  <si>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</si>
  <si>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</si>
  <si>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</si>
  <si>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</si>
  <si>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</si>
  <si>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</si>
  <si>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</si>
  <si>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</si>
  <si>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</si>
  <si>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</si>
  <si>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</si>
  <si>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</si>
  <si>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</si>
  <si>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</si>
  <si>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</si>
  <si>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</si>
  <si>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</si>
  <si>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</si>
  <si>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</si>
  <si>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</si>
  <si>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</si>
  <si>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</si>
  <si>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</si>
  <si>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</si>
  <si>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</si>
  <si>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</si>
  <si>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</si>
  <si>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</si>
  <si>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</si>
  <si>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</si>
  <si>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</si>
  <si>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</si>
  <si>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</si>
  <si>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</si>
  <si>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</si>
  <si>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</si>
  <si>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</si>
  <si>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</si>
  <si>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</si>
  <si>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</si>
  <si>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</si>
  <si>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</si>
  <si>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</si>
  <si>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</si>
  <si>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</si>
  <si>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</si>
  <si>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</si>
  <si>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</si>
  <si>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</si>
  <si>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</si>
  <si>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</si>
  <si>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</si>
  <si>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</si>
  <si>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</si>
  <si>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</si>
  <si>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</si>
  <si>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</si>
  <si>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</si>
  <si>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</si>
  <si>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</si>
  <si>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</si>
  <si>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</si>
  <si>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</si>
  <si>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</si>
  <si>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</si>
  <si>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</si>
  <si>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</si>
  <si>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</si>
  <si>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</si>
  <si>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</si>
  <si>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</si>
  <si>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</si>
  <si>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</si>
  <si>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</si>
  <si>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</si>
  <si>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</si>
  <si>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</si>
  <si>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</si>
  <si>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</si>
  <si>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</si>
  <si>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</si>
  <si>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</si>
  <si>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</si>
  <si>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</si>
  <si>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</si>
  <si>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</si>
  <si>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</si>
  <si>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</si>
  <si>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</si>
  <si>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</si>
  <si>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</si>
  <si>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</si>
  <si>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</si>
  <si>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</si>
  <si>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</si>
  <si>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</si>
  <si>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</si>
  <si>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</si>
  <si>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</si>
  <si>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</si>
  <si>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</si>
  <si>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</si>
  <si>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</si>
  <si>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</si>
  <si>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</si>
  <si>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</si>
  <si>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</si>
  <si>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</si>
  <si>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</si>
  <si>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</si>
  <si>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</si>
  <si>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</si>
  <si>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</si>
  <si>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</si>
  <si>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</si>
  <si>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</si>
  <si>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</si>
  <si>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</si>
  <si>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</si>
  <si>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</si>
  <si>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</si>
  <si>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</si>
  <si>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</si>
  <si>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</si>
  <si>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</si>
  <si>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</si>
  <si>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</si>
  <si>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</si>
  <si>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</si>
  <si>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</si>
  <si>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</si>
  <si>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</si>
  <si>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</si>
  <si>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</si>
  <si>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</si>
  <si>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</si>
  <si>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</si>
  <si>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</si>
  <si>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</si>
  <si>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</si>
  <si>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</si>
  <si>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</si>
  <si>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</si>
  <si>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</si>
  <si>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</si>
  <si>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</si>
  <si>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</si>
  <si>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</si>
  <si>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</si>
  <si>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</si>
  <si>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</si>
  <si>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</si>
  <si>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</si>
  <si>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</si>
  <si>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</si>
  <si>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</si>
  <si>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</si>
  <si>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</si>
  <si>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</si>
  <si>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</si>
  <si>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</si>
  <si>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</si>
  <si>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</si>
  <si>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</si>
  <si>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</si>
  <si>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</si>
  <si>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</si>
  <si>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</si>
  <si>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</si>
  <si>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</si>
  <si>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</si>
  <si>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</si>
  <si>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</si>
  <si>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</si>
  <si>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</si>
  <si>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</si>
  <si>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</si>
  <si>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</si>
  <si>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</si>
  <si>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</si>
  <si>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</si>
  <si>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</si>
  <si>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</si>
  <si>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</si>
  <si>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</si>
  <si>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</si>
  <si>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</si>
  <si>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</si>
  <si>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</si>
  <si>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</si>
  <si>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</si>
  <si>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</si>
  <si>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</si>
  <si>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</si>
  <si>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</si>
  <si>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</si>
  <si>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</si>
  <si>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</si>
  <si>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</si>
  <si>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</si>
  <si>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</si>
  <si>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</si>
  <si>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</si>
  <si>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</si>
  <si>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</si>
  <si>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</si>
  <si>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</si>
  <si>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</si>
  <si>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</si>
  <si>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</si>
  <si>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</si>
  <si>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</si>
  <si>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</si>
  <si>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</si>
  <si>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</si>
  <si>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</si>
  <si>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</si>
  <si>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</si>
  <si>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</si>
  <si>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</si>
  <si>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</si>
  <si>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</si>
  <si>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</si>
  <si>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</si>
  <si>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</si>
  <si>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</si>
  <si>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</si>
  <si>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</si>
  <si>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</si>
  <si>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</si>
  <si>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</si>
  <si>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</si>
  <si>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</si>
  <si>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</si>
  <si>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</si>
  <si>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</si>
  <si>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</si>
  <si>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</si>
  <si>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</si>
  <si>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</si>
  <si>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</si>
  <si>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</si>
  <si>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</si>
  <si>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</si>
  <si>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</si>
  <si>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</si>
  <si>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</si>
  <si>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</si>
  <si>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</si>
  <si>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</si>
  <si>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</si>
  <si>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</si>
  <si>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</si>
  <si>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</si>
  <si>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</si>
  <si>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</si>
  <si>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</si>
  <si>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</si>
  <si>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</si>
  <si>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</si>
  <si>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</si>
  <si>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</si>
  <si>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</si>
  <si>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</si>
  <si>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</si>
  <si>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</si>
  <si>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</si>
  <si>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</si>
  <si>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</si>
  <si>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</si>
  <si>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</si>
  <si>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</si>
  <si>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</si>
  <si>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</si>
  <si>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</si>
  <si>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</si>
  <si>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</si>
  <si>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</si>
  <si>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</si>
  <si>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</si>
  <si>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</si>
  <si>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</si>
  <si>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</si>
  <si>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</si>
  <si>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</si>
  <si>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</si>
  <si>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</si>
  <si>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</si>
  <si>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</si>
  <si>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</si>
  <si>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</si>
  <si>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</si>
  <si>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</si>
  <si>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</si>
  <si>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</si>
  <si>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</si>
  <si>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</si>
  <si>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</si>
  <si>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</si>
  <si>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</si>
  <si>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</si>
  <si>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</si>
  <si>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</si>
  <si>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</si>
  <si>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</si>
  <si>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</si>
  <si>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</si>
  <si>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</si>
  <si>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</si>
  <si>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</si>
  <si>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</si>
  <si>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</si>
  <si>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</si>
  <si>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</si>
  <si>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</si>
  <si>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</si>
  <si>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</si>
  <si>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</si>
  <si>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</si>
  <si>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</si>
  <si>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</si>
  <si>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</si>
  <si>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</si>
  <si>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</si>
  <si>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</si>
  <si>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</si>
  <si>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</si>
  <si>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</si>
  <si>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</si>
  <si>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</si>
  <si>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</si>
  <si>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</si>
  <si>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</si>
  <si>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</si>
  <si>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</si>
  <si>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</si>
  <si>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</si>
  <si>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</si>
  <si>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</si>
  <si>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</si>
  <si>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</si>
  <si>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</si>
  <si>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</si>
  <si>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</si>
  <si>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</si>
  <si>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</si>
  <si>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</si>
  <si>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</si>
  <si>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</si>
  <si>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</si>
  <si>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</si>
  <si>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</si>
  <si>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</si>
  <si>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</si>
  <si>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</si>
  <si>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</si>
  <si>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</si>
  <si>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</si>
  <si>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</si>
  <si>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</si>
  <si>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</si>
  <si>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</si>
  <si>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</si>
  <si>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</si>
  <si>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</si>
  <si>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</si>
  <si>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</si>
  <si>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</si>
  <si>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</si>
  <si>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</si>
  <si>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</si>
  <si>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</si>
  <si>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</si>
  <si>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</si>
  <si>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</si>
  <si>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</si>
  <si>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</si>
  <si>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</si>
  <si>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</si>
  <si>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</si>
  <si>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</si>
  <si>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</si>
  <si>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</si>
  <si>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</si>
  <si>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</si>
  <si>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</si>
  <si>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</si>
  <si>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</si>
  <si>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</si>
  <si>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</si>
  <si>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</si>
  <si>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</si>
  <si>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</si>
  <si>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</si>
  <si>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</si>
  <si>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</si>
  <si>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</si>
  <si>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</si>
  <si>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</si>
  <si>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</si>
  <si>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</si>
  <si>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</si>
  <si>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</si>
  <si>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</si>
  <si>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</si>
  <si>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</si>
  <si>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</si>
  <si>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</si>
  <si>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</si>
  <si>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</si>
  <si>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</si>
  <si>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</si>
  <si>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</si>
  <si>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</si>
  <si>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</si>
  <si>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</si>
  <si>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</si>
  <si>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</si>
  <si>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</si>
  <si>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</si>
  <si>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</si>
  <si>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</si>
  <si>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</si>
  <si>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</si>
  <si>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</si>
  <si>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</si>
  <si>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</si>
  <si>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</si>
  <si>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</si>
  <si>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</si>
  <si>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</si>
  <si>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</si>
  <si>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</si>
  <si>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</si>
  <si>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</si>
  <si>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</si>
  <si>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</si>
  <si>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</si>
  <si>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</si>
  <si>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</si>
  <si>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</si>
  <si>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</si>
  <si>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</si>
  <si>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</si>
  <si>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</si>
  <si>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</si>
  <si>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</si>
  <si>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</si>
  <si>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</si>
  <si>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</si>
  <si>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</si>
  <si>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</si>
  <si>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</si>
  <si>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</si>
  <si>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</si>
  <si>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</si>
  <si>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</si>
  <si>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</si>
  <si>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</si>
  <si>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</si>
  <si>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</si>
  <si>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</si>
  <si>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</si>
  <si>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</si>
  <si>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</si>
  <si>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</si>
  <si>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</si>
  <si>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</si>
  <si>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</si>
  <si>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</si>
  <si>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</si>
  <si>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</si>
  <si>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</si>
  <si>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</si>
  <si>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</si>
  <si>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</si>
  <si>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</si>
  <si>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</si>
  <si>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</si>
  <si>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</si>
  <si>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</si>
  <si>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</si>
  <si>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</si>
  <si>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</si>
  <si>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</si>
  <si>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</si>
  <si>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</si>
  <si>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</si>
  <si>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</si>
  <si>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</si>
  <si>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</si>
  <si>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</si>
  <si>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</si>
  <si>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</si>
  <si>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</si>
  <si>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</si>
  <si>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</si>
  <si>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</si>
  <si>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</si>
  <si>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</si>
  <si>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</si>
  <si>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</si>
  <si>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</si>
  <si>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</si>
  <si>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</si>
  <si>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</si>
  <si>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</si>
  <si>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</si>
  <si>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</si>
  <si>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</si>
  <si>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</si>
  <si>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</si>
  <si>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</si>
  <si>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</si>
  <si>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</si>
  <si>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</si>
  <si>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</si>
  <si>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</si>
  <si>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</si>
  <si>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</si>
  <si>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</si>
  <si>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</si>
  <si>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</si>
  <si>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</si>
  <si>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</si>
  <si>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</si>
  <si>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</si>
  <si>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</si>
  <si>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</si>
  <si>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</si>
  <si>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</si>
  <si>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</si>
  <si>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</si>
  <si>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</si>
  <si>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</si>
  <si>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</si>
  <si>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</si>
  <si>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</si>
  <si>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</si>
  <si>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</si>
  <si>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</si>
  <si>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</si>
  <si>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</si>
  <si>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</si>
  <si>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</si>
  <si>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</si>
  <si>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</si>
  <si>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</si>
  <si>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</si>
  <si>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</si>
  <si>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</si>
  <si>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</si>
  <si>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</si>
  <si>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</si>
  <si>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</si>
  <si>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</si>
  <si>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</si>
  <si>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</si>
  <si>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</si>
  <si>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</si>
  <si>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</si>
  <si>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</si>
  <si>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</si>
  <si>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</si>
  <si>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</si>
  <si>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</si>
  <si>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</si>
  <si>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</si>
  <si>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</si>
  <si>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</si>
  <si>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</si>
  <si>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</si>
  <si>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</si>
  <si>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</si>
  <si>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</si>
  <si>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</si>
  <si>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</si>
  <si>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</si>
  <si>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</si>
  <si>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</si>
  <si>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</si>
  <si>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</si>
  <si>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</si>
  <si>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</si>
  <si>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</si>
  <si>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</si>
  <si>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</si>
  <si>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</si>
  <si>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</si>
  <si>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</si>
  <si>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</si>
  <si>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</si>
  <si>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</si>
  <si>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</si>
  <si>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</si>
  <si>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</si>
  <si>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</si>
  <si>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</si>
  <si>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</si>
  <si>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</si>
  <si>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</si>
  <si>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</si>
  <si>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</si>
  <si>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</si>
  <si>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</si>
  <si>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</si>
  <si>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</si>
  <si>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</si>
  <si>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</si>
  <si>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</si>
  <si>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</si>
  <si>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</si>
  <si>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</si>
  <si>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</si>
  <si>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</si>
  <si>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</si>
  <si>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</si>
  <si>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</si>
  <si>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</si>
  <si>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</si>
  <si>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</si>
  <si>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</si>
  <si>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</si>
  <si>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</si>
  <si>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</si>
  <si>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</si>
  <si>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</si>
  <si>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</si>
  <si>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</si>
  <si>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</si>
  <si>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</si>
  <si>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</si>
  <si>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</si>
  <si>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</si>
  <si>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</si>
  <si>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</si>
  <si>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</si>
  <si>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</si>
  <si>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</si>
  <si>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</si>
  <si>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</si>
  <si>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</si>
  <si>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</si>
  <si>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</si>
  <si>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</si>
  <si>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</si>
  <si>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</si>
  <si>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</si>
  <si>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</si>
  <si>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</si>
  <si>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</si>
  <si>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</si>
  <si>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</si>
  <si>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</si>
  <si>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</si>
  <si>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</si>
  <si>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</si>
  <si>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</si>
  <si>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</si>
  <si>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</si>
  <si>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</si>
  <si>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</si>
  <si>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</si>
  <si>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</si>
  <si>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</si>
  <si>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</si>
  <si>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</si>
  <si>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</si>
  <si>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</si>
  <si>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</si>
  <si>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</si>
  <si>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</si>
  <si>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</si>
  <si>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</si>
  <si>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</si>
  <si>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</si>
  <si>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</si>
  <si>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</si>
  <si>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</si>
  <si>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</si>
  <si>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</si>
  <si>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</si>
  <si>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</si>
  <si>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</si>
  <si>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</si>
  <si>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</si>
  <si>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</si>
  <si>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</si>
  <si>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</si>
  <si>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</si>
  <si>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</si>
  <si>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</si>
  <si>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</si>
  <si>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</si>
  <si>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</si>
  <si>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</si>
  <si>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</si>
  <si>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</si>
  <si>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</si>
  <si>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</si>
  <si>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</si>
  <si>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</si>
  <si>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</si>
  <si>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</si>
  <si>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</si>
  <si>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</si>
  <si>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</si>
  <si>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</si>
  <si>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</si>
  <si>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</si>
  <si>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</si>
  <si>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</si>
  <si>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</si>
  <si>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</si>
  <si>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</si>
  <si>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</si>
  <si>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</si>
  <si>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</si>
  <si>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</si>
  <si>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</si>
  <si>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</si>
  <si>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</si>
  <si>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</si>
  <si>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</si>
  <si>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</si>
  <si>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</si>
  <si>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</si>
  <si>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</si>
  <si>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</si>
  <si>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</si>
  <si>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</si>
  <si>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</si>
  <si>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</si>
  <si>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</si>
  <si>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</si>
  <si>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</si>
  <si>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</si>
  <si>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</si>
  <si>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</si>
  <si>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</si>
  <si>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</si>
  <si>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</si>
  <si>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</si>
  <si>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</si>
  <si>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</si>
  <si>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</si>
  <si>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</si>
  <si>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</si>
  <si>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</si>
  <si>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</si>
  <si>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</si>
  <si>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</si>
  <si>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</si>
  <si>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</si>
  <si>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</si>
  <si>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</si>
  <si>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</si>
  <si>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</si>
  <si>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</si>
  <si>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</si>
  <si>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</si>
  <si>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</si>
  <si>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</si>
  <si>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</si>
  <si>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</si>
  <si>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</si>
  <si>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</si>
  <si>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</si>
  <si>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</si>
  <si>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</si>
  <si>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</si>
  <si>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</si>
  <si>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</si>
  <si>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</si>
  <si>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</si>
  <si>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</si>
  <si>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</si>
  <si>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</si>
  <si>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</si>
  <si>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</si>
  <si>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</si>
  <si>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</si>
  <si>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</si>
  <si>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</si>
  <si>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</si>
  <si>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</si>
  <si>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</si>
  <si>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</si>
  <si>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</si>
  <si>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</si>
  <si>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</si>
  <si>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</si>
  <si>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</si>
  <si>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</si>
  <si>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</si>
  <si>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</si>
  <si>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</si>
  <si>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</si>
  <si>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</si>
  <si>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</si>
  <si>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</si>
  <si>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</si>
  <si>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</si>
  <si>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</si>
  <si>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</si>
  <si>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</si>
  <si>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</si>
  <si>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</si>
  <si>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</si>
  <si>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</si>
  <si>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</si>
  <si>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</si>
  <si>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</si>
  <si>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</si>
  <si>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</si>
  <si>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</si>
  <si>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</si>
  <si>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</si>
  <si>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</si>
  <si>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</si>
  <si>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</si>
  <si>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</si>
  <si>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</si>
  <si>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</si>
  <si>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</si>
  <si>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</si>
  <si>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</si>
  <si>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</si>
  <si>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</si>
  <si>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</si>
  <si>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</si>
  <si>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</si>
  <si>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</si>
  <si>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</si>
  <si>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</si>
  <si>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</si>
  <si>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</si>
  <si>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</si>
  <si>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</si>
  <si>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</si>
  <si>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</si>
  <si>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</si>
  <si>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</si>
  <si>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</si>
  <si>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</si>
  <si>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</si>
  <si>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</si>
  <si>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</si>
  <si>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</si>
  <si>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</si>
  <si>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</si>
  <si>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</si>
  <si>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</si>
  <si>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</si>
  <si>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</si>
  <si>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</si>
  <si>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</si>
  <si>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</si>
  <si>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</si>
  <si>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</si>
  <si>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</si>
  <si>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</si>
  <si>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</si>
  <si>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</si>
  <si>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</si>
  <si>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</si>
  <si>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</si>
  <si>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</si>
  <si>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</si>
  <si>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</si>
  <si>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</si>
  <si>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</si>
  <si>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</si>
  <si>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</si>
  <si>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</si>
  <si>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</si>
  <si>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</si>
  <si>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</si>
  <si>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</si>
  <si>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</si>
  <si>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</si>
  <si>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</si>
  <si>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</si>
  <si>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</si>
  <si>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</si>
  <si>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</si>
  <si>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</si>
  <si>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</si>
  <si>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</si>
  <si>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</si>
  <si>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</si>
  <si>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</si>
  <si>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</si>
  <si>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</si>
  <si>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</si>
  <si>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</si>
  <si>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</si>
  <si>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</si>
  <si>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</si>
  <si>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</si>
  <si>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</si>
  <si>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</si>
  <si>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</si>
  <si>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</si>
  <si>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</si>
  <si>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</si>
  <si>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</si>
  <si>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</si>
  <si>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</si>
  <si>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</si>
  <si>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</si>
  <si>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</si>
  <si>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</si>
  <si>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</si>
  <si>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</si>
  <si>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</si>
  <si>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</si>
  <si>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</si>
  <si>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</si>
  <si>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</si>
  <si>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</si>
  <si>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</si>
  <si>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</si>
  <si>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</si>
  <si>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</si>
  <si>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</si>
  <si>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</si>
  <si>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</si>
  <si>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</si>
  <si>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</si>
  <si>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</si>
  <si>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</si>
  <si>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</si>
  <si>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</si>
  <si>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</si>
  <si>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</si>
  <si>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</si>
  <si>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</si>
  <si>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</si>
  <si>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</si>
  <si>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</si>
  <si>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</si>
  <si>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</si>
  <si>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</si>
  <si>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</si>
  <si>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</si>
  <si>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</si>
  <si>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</si>
  <si>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</si>
  <si>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</si>
  <si>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</si>
  <si>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</si>
  <si>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</si>
  <si>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</si>
  <si>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</si>
  <si>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</si>
  <si>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</si>
  <si>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</si>
  <si>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</si>
  <si>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</si>
  <si>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</si>
  <si>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</si>
  <si>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</si>
  <si>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</si>
  <si>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</si>
  <si>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</si>
  <si>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</si>
  <si>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</si>
  <si>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</si>
  <si>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</si>
  <si>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</si>
  <si>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</si>
  <si>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</si>
  <si>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</si>
  <si>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</si>
  <si>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</si>
  <si>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</si>
  <si>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</si>
  <si>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</si>
  <si>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</si>
  <si>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</si>
  <si>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</si>
  <si>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</si>
  <si>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</si>
  <si>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</si>
  <si>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</si>
  <si>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</si>
  <si>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</si>
  <si>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</si>
  <si>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</si>
  <si>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</si>
  <si>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</si>
  <si>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</si>
  <si>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</si>
  <si>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</si>
  <si>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</si>
  <si>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</si>
  <si>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</si>
  <si>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</si>
  <si>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</si>
  <si>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</si>
  <si>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</si>
  <si>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</si>
  <si>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</si>
  <si>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</si>
  <si>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</si>
  <si>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</si>
  <si>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</si>
  <si>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</si>
  <si>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</si>
  <si>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</si>
  <si>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</si>
  <si>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</si>
  <si>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</si>
  <si>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</si>
  <si>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</si>
  <si>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</si>
  <si>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</si>
  <si>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</si>
  <si>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</si>
  <si>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</si>
  <si>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</si>
  <si>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</si>
  <si>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</si>
  <si>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</si>
  <si>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</si>
  <si>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</si>
  <si>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</si>
  <si>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</si>
  <si>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</si>
  <si>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</si>
  <si>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</si>
  <si>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</si>
  <si>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</si>
  <si>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</si>
  <si>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</si>
  <si>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</si>
  <si>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</si>
  <si>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</si>
  <si>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</si>
  <si>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</si>
  <si>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</si>
  <si>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</si>
  <si>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</si>
  <si>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</si>
  <si>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</si>
  <si>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</si>
  <si>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</si>
  <si>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</si>
  <si>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</si>
  <si>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</si>
  <si>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</si>
  <si>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</si>
  <si>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</si>
  <si>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</si>
  <si>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</si>
  <si>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</si>
  <si>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</si>
  <si>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</si>
  <si>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</si>
  <si>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</si>
  <si>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</si>
  <si>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</si>
  <si>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</si>
  <si>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</si>
  <si>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</si>
  <si>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</si>
  <si>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</si>
  <si>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</si>
  <si>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</si>
  <si>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</si>
  <si>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</si>
  <si>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</si>
  <si>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</si>
  <si>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</si>
  <si>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</si>
  <si>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</si>
  <si>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</si>
  <si>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</si>
  <si>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</si>
  <si>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</si>
  <si>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</si>
  <si>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</si>
  <si>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</si>
  <si>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</si>
  <si>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</si>
  <si>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</si>
  <si>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</si>
  <si>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</si>
  <si>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</si>
  <si>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</si>
  <si>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</si>
  <si>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</si>
  <si>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</si>
  <si>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</si>
  <si>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</si>
  <si>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</si>
  <si>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</si>
  <si>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</si>
  <si>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</si>
  <si>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</si>
  <si>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</si>
  <si>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</si>
  <si>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</si>
  <si>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</si>
  <si>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</si>
  <si>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</si>
  <si>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</si>
  <si>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</si>
  <si>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</si>
  <si>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</si>
  <si>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</si>
  <si>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</si>
  <si>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</si>
  <si>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</si>
  <si>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</si>
  <si>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</si>
  <si>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</si>
  <si>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</si>
  <si>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</si>
  <si>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</si>
  <si>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</si>
  <si>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</si>
  <si>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</si>
  <si>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</si>
  <si>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</si>
  <si>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</si>
  <si>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</si>
  <si>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</si>
  <si>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</si>
  <si>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</si>
  <si>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</si>
  <si>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</si>
  <si>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</si>
  <si>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</si>
  <si>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</si>
  <si>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</si>
  <si>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</si>
  <si>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</si>
  <si>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</si>
  <si>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</si>
  <si>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</si>
  <si>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</si>
  <si>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</si>
  <si>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</si>
  <si>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</si>
  <si>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</si>
  <si>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</si>
  <si>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</si>
  <si>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</si>
  <si>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</si>
  <si>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</si>
  <si>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</si>
  <si>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</si>
  <si>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</si>
  <si>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</si>
  <si>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</si>
  <si>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</si>
  <si>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</si>
  <si>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</si>
  <si>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</si>
  <si>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</si>
  <si>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</si>
  <si>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</si>
  <si>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</si>
  <si>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</si>
  <si>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</si>
  <si>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</si>
  <si>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</si>
  <si>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</si>
  <si>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</si>
  <si>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</si>
  <si>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</si>
  <si>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</si>
  <si>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</si>
  <si>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</si>
  <si>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</si>
  <si>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</si>
  <si>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</si>
  <si>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</si>
  <si>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</si>
  <si>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</si>
  <si>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</si>
  <si>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</si>
  <si>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</si>
  <si>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</si>
  <si>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</si>
  <si>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</si>
  <si>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</si>
  <si>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</si>
  <si>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</si>
  <si>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</si>
  <si>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</si>
  <si>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</si>
  <si>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</si>
  <si>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</si>
  <si>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</si>
  <si>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</si>
  <si>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</si>
  <si>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</si>
  <si>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</si>
  <si>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</si>
  <si>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</si>
  <si>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</si>
  <si>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</si>
  <si>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</si>
  <si>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</si>
  <si>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</si>
  <si>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</si>
  <si>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</si>
  <si>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</si>
  <si>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</si>
  <si>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</si>
  <si>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</si>
  <si>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</si>
  <si>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</si>
  <si>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</si>
  <si>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</si>
  <si>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</si>
  <si>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</si>
  <si>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</si>
  <si>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</si>
  <si>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</si>
  <si>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</si>
  <si>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</si>
  <si>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</si>
  <si>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</si>
  <si>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</si>
  <si>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</si>
  <si>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</si>
  <si>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</si>
  <si>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</si>
  <si>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</si>
  <si>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</si>
  <si>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</si>
  <si>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</si>
  <si>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</si>
  <si>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</si>
  <si>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</si>
  <si>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</si>
  <si>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</si>
  <si>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</si>
  <si>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</si>
  <si>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</si>
  <si>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</si>
  <si>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</si>
  <si>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</si>
  <si>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</si>
  <si>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</si>
  <si>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</si>
  <si>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</si>
  <si>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</si>
  <si>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</si>
  <si>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</si>
  <si>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</si>
  <si>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</si>
  <si>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</si>
  <si>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</si>
  <si>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</si>
  <si>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</si>
  <si>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</si>
  <si>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</si>
  <si>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</si>
  <si>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</si>
  <si>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</si>
  <si>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</si>
  <si>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</si>
  <si>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</si>
  <si>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</si>
  <si>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</si>
  <si>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</si>
  <si>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</si>
  <si>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</si>
  <si>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</si>
  <si>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</si>
  <si>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</si>
  <si>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</si>
  <si>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</si>
  <si>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</si>
  <si>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</si>
  <si>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</si>
  <si>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</si>
  <si>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</si>
  <si>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</si>
  <si>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</si>
  <si>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</si>
  <si>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</si>
  <si>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</si>
  <si>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</si>
  <si>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</si>
  <si>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</si>
  <si>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</si>
  <si>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</si>
  <si>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</si>
  <si>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</si>
  <si>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</si>
  <si>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</si>
  <si>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</si>
  <si>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</si>
  <si>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</si>
  <si>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</si>
  <si>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</si>
  <si>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</si>
  <si>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</si>
  <si>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</si>
  <si>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</si>
  <si>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</si>
  <si>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</si>
  <si>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</si>
  <si>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</si>
  <si>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</si>
  <si>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</si>
  <si>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</si>
  <si>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</si>
  <si>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</si>
  <si>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</si>
  <si>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</si>
  <si>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</si>
  <si>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</si>
  <si>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</si>
  <si>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</si>
  <si>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</si>
  <si>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</si>
  <si>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</si>
  <si>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</si>
  <si>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</si>
  <si>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</si>
  <si>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</si>
  <si>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</si>
  <si>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</si>
  <si>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</si>
  <si>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</si>
  <si>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</si>
  <si>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</si>
  <si>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</si>
  <si>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</si>
  <si>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</si>
  <si>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</si>
  <si>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</si>
  <si>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</si>
  <si>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</si>
  <si>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</si>
  <si>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</si>
  <si>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</si>
  <si>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</si>
  <si>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</si>
  <si>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</si>
  <si>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</si>
  <si>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</si>
  <si>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</si>
  <si>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</si>
  <si>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</si>
  <si>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</si>
  <si>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</si>
  <si>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</si>
  <si>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</si>
  <si>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</si>
  <si>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</si>
  <si>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</si>
  <si>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</si>
  <si>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</si>
  <si>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</si>
  <si>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</si>
  <si>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</si>
  <si>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</si>
  <si>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</si>
  <si>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</si>
  <si>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</si>
  <si>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</si>
  <si>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</si>
  <si>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</si>
  <si>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</si>
  <si>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</si>
  <si>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</si>
  <si>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</si>
  <si>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</si>
  <si>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</si>
  <si>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</si>
  <si>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</si>
  <si>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</si>
  <si>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</si>
  <si>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</si>
  <si>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</si>
  <si>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</si>
  <si>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</si>
  <si>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</si>
  <si>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</si>
  <si>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</si>
  <si>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</si>
  <si>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</si>
  <si>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</si>
  <si>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</si>
  <si>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</si>
  <si>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</si>
  <si>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</si>
  <si>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</si>
  <si>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</si>
  <si>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</si>
  <si>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</si>
  <si>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</si>
  <si>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</si>
  <si>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</si>
  <si>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</si>
  <si>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</si>
  <si>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</si>
  <si>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</si>
  <si>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</si>
  <si>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</si>
  <si>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</si>
  <si>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</si>
  <si>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</si>
  <si>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</si>
  <si>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</si>
  <si>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</si>
  <si>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</si>
  <si>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</si>
  <si>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</si>
  <si>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</si>
  <si>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</si>
  <si>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</si>
  <si>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</si>
  <si>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</si>
  <si>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</si>
  <si>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</si>
  <si>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</si>
  <si>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</si>
  <si>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</si>
  <si>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</si>
  <si>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</si>
  <si>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</si>
  <si>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</si>
  <si>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</si>
  <si>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</si>
  <si>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</si>
  <si>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</si>
  <si>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</si>
  <si>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</si>
  <si>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</si>
  <si>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</si>
  <si>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</si>
  <si>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</si>
  <si>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</si>
  <si>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</si>
  <si>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</si>
  <si>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</si>
  <si>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</si>
  <si>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</si>
  <si>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</si>
  <si>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</si>
  <si>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</si>
  <si>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</si>
  <si>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</si>
  <si>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</si>
  <si>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</si>
  <si>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</si>
  <si>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</si>
  <si>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</si>
  <si>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</si>
  <si>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</si>
  <si>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</si>
  <si>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</si>
  <si>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</si>
  <si>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</si>
  <si>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</si>
  <si>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</si>
  <si>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</si>
  <si>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</si>
  <si>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</si>
  <si>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</si>
  <si>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</si>
  <si>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</si>
  <si>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</si>
  <si>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</si>
  <si>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</si>
  <si>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</si>
  <si>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</si>
  <si>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</si>
  <si>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</si>
  <si>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</si>
  <si>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</si>
  <si>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</si>
  <si>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</si>
  <si>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</si>
  <si>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</si>
  <si>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</si>
  <si>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</si>
  <si>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</si>
  <si>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</si>
  <si>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</si>
  <si>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</si>
  <si>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</si>
  <si>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</si>
  <si>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</si>
  <si>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</si>
  <si>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</si>
  <si>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</si>
  <si>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</si>
  <si>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</si>
  <si>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</si>
  <si>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</si>
  <si>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</si>
  <si>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</si>
  <si>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</si>
  <si>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</si>
  <si>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</si>
  <si>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</si>
  <si>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</si>
  <si>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</si>
  <si>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</si>
  <si>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</si>
  <si>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</si>
  <si>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</si>
  <si>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</si>
  <si>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</si>
  <si>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</si>
  <si>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</si>
  <si>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</si>
  <si>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</si>
  <si>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</si>
  <si>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</si>
  <si>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</si>
  <si>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</si>
  <si>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</si>
  <si>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</si>
  <si>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</si>
  <si>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</si>
  <si>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</si>
  <si>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</si>
  <si>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</si>
  <si>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</si>
  <si>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Sep</t>
  </si>
  <si>
    <t>Oct</t>
  </si>
  <si>
    <t>Nov</t>
  </si>
  <si>
    <t>Dec</t>
  </si>
  <si>
    <t>Jan</t>
  </si>
  <si>
    <t>Feb</t>
  </si>
  <si>
    <t>Mar</t>
  </si>
  <si>
    <t>Apr</t>
  </si>
  <si>
    <t>May</t>
  </si>
  <si>
    <t>Jun</t>
  </si>
  <si>
    <t>Jul</t>
  </si>
  <si>
    <t>Aug</t>
  </si>
  <si>
    <t>Years (Order Date)</t>
  </si>
  <si>
    <t>Months (Order Date)</t>
  </si>
  <si>
    <t>Sum of Sales</t>
  </si>
  <si>
    <t>Arabica</t>
  </si>
  <si>
    <t>Loyality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</si>
</sst>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0.0"/>
    <numFmt numFmtId="166" formatCode="dd\-mmm\-yyyy"/>
    <numFmt numFmtId="168" formatCode="0.0\ &quot;kg&quot;"/>
    <numFmt numFmtId="170" formatCode="[$$-409]#,##0_);\([$$-409]#,##0\)"/>
  </numFmts>
  <fonts count="4" x14ac:knownFonts="1">
    <font>
      <sz val="11"/>
      <color theme="1"/>
      <name val="Calibri"/>
      <family val="2"/>
      <scheme val="minor"/>
    </font>
    <font>
      <sz val="11"/>
      <color indexed="8"/>
      <name val="Calibri"/>
      <family val="2"/>
    </font>
    <font>
      <sz val="11"/>
      <color theme="1"/>
      <name val="Calibri"/>
      <family val="2"/>
      <scheme val="minor"/>
    </font>
    <font>
      <sz val="11"/>
      <color theme="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2">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8" fontId="0" fillId="0" borderId="0" xfId="0" applyNumberFormat="1"/>
    <xf numFmtId="44" fontId="0" fillId="0" borderId="0" xfId="1" applyFont="1"/>
    <xf numFmtId="0" fontId="0" fillId="0" borderId="0" xfId="0" pivotButton="1"/>
    <xf numFmtId="168" fontId="1" fillId="0" borderId="0" xfId="0" applyNumberFormat="1" applyFont="1" applyAlignment="1">
      <alignment vertical="center"/>
    </xf>
    <xf numFmtId="44" fontId="0" fillId="0" borderId="0" xfId="0" applyNumberFormat="1"/>
    <xf numFmtId="37" fontId="0" fillId="0" borderId="0" xfId="0" applyNumberFormat="1"/>
    <xf numFmtId="170" fontId="0" fillId="0" borderId="0" xfId="0" applyNumberFormat="1"/>
    <xf numFmtId="0" fontId="3" fillId="0" borderId="0" xfId="0" applyFont="1"/>
  </cellXfs>
  <cellStyles count="2">
    <cellStyle name="Currency" xfId="1" builtinId="4"/>
    <cellStyle name="Normal" xfId="0" builtinId="0"/>
  </cellStyles>
  <dxfs count="27">
    <dxf>
      <font>
        <b/>
        <i val="0"/>
        <color theme="0"/>
        <name val="Calibri"/>
        <family val="2"/>
        <scheme val="minor"/>
      </font>
    </dxf>
    <dxf>
      <font>
        <b val="0"/>
        <i val="0"/>
        <color theme="0"/>
        <name val="Calibri"/>
        <family val="2"/>
        <scheme val="minor"/>
      </font>
      <fill>
        <patternFill>
          <bgColor rgb="FF3C1464"/>
        </patternFill>
      </fill>
    </dxf>
    <dxf>
      <font>
        <b val="0"/>
        <i val="0"/>
        <sz val="9"/>
        <color theme="0"/>
        <name val="Calibri"/>
        <family val="2"/>
        <scheme val="minor"/>
      </font>
    </dxf>
    <dxf>
      <numFmt numFmtId="0" formatCode="General"/>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border diagonalUp="0" diagonalDown="0">
        <left style="thin">
          <color theme="2"/>
        </left>
        <right style="thin">
          <color theme="2"/>
        </right>
        <top style="thin">
          <color theme="2"/>
        </top>
        <bottom style="thin">
          <color theme="2"/>
        </bottom>
        <vertical/>
        <horizontal/>
      </border>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rgb="FF3333FF"/>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ont>
        <b val="0"/>
        <i val="0"/>
        <sz val="11"/>
        <name val="Calibri"/>
        <family val="2"/>
        <scheme val="minor"/>
      </font>
      <fill>
        <patternFill patternType="solid">
          <fgColor auto="1"/>
          <bgColor rgb="FFB3A3AA"/>
        </patternFill>
      </fill>
      <border diagonalUp="0" diagonalDown="0">
        <left style="thin">
          <color rgb="FF00B0F0"/>
        </left>
        <right style="thin">
          <color rgb="FF00B0F0"/>
        </right>
        <top style="thin">
          <color rgb="FF00B0F0"/>
        </top>
        <bottom style="thin">
          <color rgb="FF00B0F0"/>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34" formatCode="_(&quot;$&quot;* #,##0.00_);_(&quot;$&quot;* \(#,##0.00\);_(&quot;$&quot;* &quot;-&quot;??_);_(@_)"/>
    </dxf>
    <dxf>
      <font>
        <b val="0"/>
        <i val="0"/>
        <strike val="0"/>
        <condense val="0"/>
        <extend val="0"/>
        <outline val="0"/>
        <shadow val="0"/>
        <u val="none"/>
        <vertAlign val="baseline"/>
        <sz val="11"/>
        <color theme="1"/>
        <name val="Calibri"/>
        <family val="2"/>
        <scheme val="minor"/>
      </font>
    </dxf>
    <dxf>
      <numFmt numFmtId="168"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9" defaultTableStyle="TableStyleMedium2" defaultPivotStyle="PivotStyleMedium9">
    <tableStyle name="Invisible" pivot="0" table="0" count="0" xr9:uid="{41DA90EC-61C3-4CB0-ABF5-E9C56A6D654D}"/>
    <tableStyle name="Purple Slicer" pivot="0" table="0" count="6" xr9:uid="{6AF82D33-C412-4914-85DB-810A0AE64244}">
      <tableStyleElement type="wholeTable" dxfId="1"/>
      <tableStyleElement type="headerRow" dxfId="0"/>
    </tableStyle>
    <tableStyle name="purple Timeline Style" pivot="0" table="0" count="8" xr9:uid="{598CDC2A-CF94-45E8-B9A5-EC0D0F9E0AD0}">
      <tableStyleElement type="wholeTable" dxfId="15"/>
      <tableStyleElement type="headerRow" dxfId="14"/>
    </tableStyle>
    <tableStyle name="Slicer Style 1" pivot="0" table="0" count="1" xr9:uid="{2650B904-19D0-42E5-8948-27B56A05616B}">
      <tableStyleElement type="headerRow" dxfId="2"/>
    </tableStyle>
    <tableStyle name="Timeline Style 1" pivot="0" table="0" count="8" xr9:uid="{9E85F743-E68A-4CB5-A250-91924C64BEE4}">
      <tableStyleElement type="wholeTable" dxfId="13"/>
      <tableStyleElement type="headerRow" dxfId="12"/>
    </tableStyle>
    <tableStyle name="Timeline Style 2" pivot="0" table="0" count="8" xr9:uid="{6A23C183-9A41-4FF6-B026-B0DCB0659DD0}">
      <tableStyleElement type="wholeTable" dxfId="11"/>
      <tableStyleElement type="headerRow" dxfId="10"/>
    </tableStyle>
    <tableStyle name="Timeline Style 3" pivot="0" table="0" count="8" xr9:uid="{27B62643-F0F1-4E7A-8890-47B954C8A2CF}">
      <tableStyleElement type="wholeTable" dxfId="9"/>
      <tableStyleElement type="headerRow" dxfId="8"/>
    </tableStyle>
    <tableStyle name="Timeline Style 4" pivot="0" table="0" count="8" xr9:uid="{1576DD16-8873-4EF2-BF6A-2D47E4EBAE82}">
      <tableStyleElement type="wholeTable" dxfId="7"/>
      <tableStyleElement type="headerRow" dxfId="6"/>
    </tableStyle>
    <tableStyle name="Timeline Style 5" pivot="0" table="0" count="8" xr9:uid="{ECE7E463-E9CF-4AC9-A6D3-0678800BAB26}">
      <tableStyleElement type="wholeTable" dxfId="5"/>
      <tableStyleElement type="headerRow" dxfId="4"/>
    </tableStyle>
  </tableStyles>
  <colors>
    <mruColors>
      <color rgb="FF3333FF"/>
      <color rgb="FF00682F"/>
      <color rgb="FF003A1A"/>
      <color rgb="FF8839D7"/>
      <color rgb="FF3C1464"/>
      <color rgb="FFB3A3AA"/>
      <color rgb="FF863EC2"/>
    </mruColors>
  </colors>
  <extLst>
    <ext xmlns:x14="http://schemas.microsoft.com/office/spreadsheetml/2009/9/main" uri="{46F421CA-312F-682f-3DD2-61675219B42D}">
      <x14:dxfs count="4">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1"/>
            <x14:slicerStyleElement type="unselectedItemWithNoData" dxfId="0"/>
            <x14:slicerStyleElement type="selectedItemWithData" dxfId="3"/>
            <x14:slicerStyleElement type="selectedItemWithNoData" dxfId="2"/>
          </x14:slicerStyleElements>
        </x14:slicerStyle>
        <x14:slicerStyle name="Slicer Style 1"/>
      </x14:slicerStyles>
    </ext>
    <ext xmlns:x15="http://schemas.microsoft.com/office/spreadsheetml/2010/11/main" uri="{A0A4C193-F2C1-4fcb-8827-314CF55A85BB}">
      <x15:dxfs count="36">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rgb="FF8839D7"/>
            </patternFill>
          </fill>
          <border>
            <left style="thin">
              <color theme="0"/>
            </left>
            <right style="thin">
              <color theme="0"/>
            </right>
            <top style="thin">
              <color theme="0"/>
            </top>
            <bottom style="thin">
              <color theme="0"/>
            </bottom>
          </border>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33"/>
            <x15:timelineStyleElement type="timeLevel" dxfId="32"/>
            <x15:timelineStyleElement type="periodLabel1" dxfId="31"/>
            <x15:timelineStyleElement type="periodLabel2" dxfId="30"/>
            <x15:timelineStyleElement type="selectedTimeBlock" dxfId="35"/>
            <x15:timelineStyleElement type="unselectedTimeBlock" dxfId="34"/>
          </x15:timelineStyleElements>
        </x15:timelineStyle>
        <x15:timelineStyle name="Timeline Style 1">
          <x15:timelineStyleElements>
            <x15:timelineStyleElement type="selectionLabel" dxfId="27"/>
            <x15:timelineStyleElement type="timeLevel" dxfId="26"/>
            <x15:timelineStyleElement type="periodLabel1" dxfId="25"/>
            <x15:timelineStyleElement type="periodLabel2" dxfId="24"/>
            <x15:timelineStyleElement type="selectedTimeBlock" dxfId="29"/>
            <x15:timelineStyleElement type="unselectedTimeBlock" dxfId="28"/>
          </x15:timelineStyleElements>
        </x15:timelineStyle>
        <x15:timelineStyle name="Timeline Style 2">
          <x15:timelineStyleElements>
            <x15:timelineStyleElement type="selectionLabel" dxfId="21"/>
            <x15:timelineStyleElement type="timeLevel" dxfId="20"/>
            <x15:timelineStyleElement type="periodLabel1" dxfId="19"/>
            <x15:timelineStyleElement type="periodLabel2" dxfId="18"/>
            <x15:timelineStyleElement type="selectedTimeBlock" dxfId="23"/>
            <x15:timelineStyleElement type="unselectedTimeBlock" dxfId="22"/>
          </x15:timelineStyleElements>
        </x15:timelineStyle>
        <x15:timelineStyle name="Timeline Style 3">
          <x15:timelineStyleElements>
            <x15:timelineStyleElement type="selectionLabel" dxfId="15"/>
            <x15:timelineStyleElement type="timeLevel" dxfId="14"/>
            <x15:timelineStyleElement type="periodLabel1" dxfId="13"/>
            <x15:timelineStyleElement type="periodLabel2" dxfId="12"/>
            <x15:timelineStyleElement type="selectedTimeBlock" dxfId="17"/>
            <x15:timelineStyleElement type="unselectedTimeBlock" dxfId="16"/>
          </x15:timelineStyleElements>
        </x15:timelineStyle>
        <x15:timelineStyle name="Timeline Style 4">
          <x15:timelineStyleElements>
            <x15:timelineStyleElement type="selectionLabel" dxfId="9"/>
            <x15:timelineStyleElement type="timeLevel" dxfId="8"/>
            <x15:timelineStyleElement type="periodLabel1" dxfId="7"/>
            <x15:timelineStyleElement type="periodLabel2" dxfId="6"/>
            <x15:timelineStyleElement type="selectedTimeBlock" dxfId="11"/>
            <x15:timelineStyleElement type="unselectedTimeBlock" dxfId="10"/>
          </x15:timelineStyleElements>
        </x15:timelineStyle>
        <x15:timelineStyle name="Timeline Style 5">
          <x15:timelineStyleElements>
            <x15:timelineStyleElement type="selectionLabel" dxfId="3"/>
            <x15:timelineStyleElement type="timeLevel" dxfId="2"/>
            <x15:timelineStyleElement type="periodLabel1" dxfId="1"/>
            <x15:timelineStyleElement type="periodLabel2" dxfId="0"/>
            <x15:timelineStyleElement type="selectedTimeBlock" dxfId="5"/>
            <x15:timelineStyleElement type="unselectedTimeBlock" dxfId="4"/>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over Time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FFFF00"/>
            </a:solidFill>
            <a:round/>
          </a:ln>
          <a:effectLst/>
        </c:spPr>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'Total sales'!$A$5:$B$26</c:f>
              <c:multiLvlStrCache>
                <c:ptCount val="22"/>
                <c:lvl>
                  <c:pt idx="0">
                    <c:v>Mar</c:v>
                  </c:pt>
                  <c:pt idx="1">
                    <c:v>Apr</c:v>
                  </c:pt>
                  <c:pt idx="2">
                    <c:v>Jun</c:v>
                  </c:pt>
                  <c:pt idx="3">
                    <c:v>Aug</c:v>
                  </c:pt>
                  <c:pt idx="4">
                    <c:v>Oct</c:v>
                  </c:pt>
                  <c:pt idx="5">
                    <c:v>Dec</c:v>
                  </c:pt>
                  <c:pt idx="6">
                    <c:v>Feb</c:v>
                  </c:pt>
                  <c:pt idx="7">
                    <c:v>May</c:v>
                  </c:pt>
                  <c:pt idx="8">
                    <c:v>Jun</c:v>
                  </c:pt>
                  <c:pt idx="9">
                    <c:v>Oct</c:v>
                  </c:pt>
                  <c:pt idx="10">
                    <c:v>Nov</c:v>
                  </c:pt>
                  <c:pt idx="11">
                    <c:v>Jan</c:v>
                  </c:pt>
                  <c:pt idx="12">
                    <c:v>Feb</c:v>
                  </c:pt>
                  <c:pt idx="13">
                    <c:v>May</c:v>
                  </c:pt>
                  <c:pt idx="14">
                    <c:v>Jun</c:v>
                  </c:pt>
                  <c:pt idx="15">
                    <c:v>Aug</c:v>
                  </c:pt>
                  <c:pt idx="16">
                    <c:v>Sep</c:v>
                  </c:pt>
                  <c:pt idx="17">
                    <c:v>Oct</c:v>
                  </c:pt>
                  <c:pt idx="18">
                    <c:v>Jan</c:v>
                  </c:pt>
                  <c:pt idx="19">
                    <c:v>Apr</c:v>
                  </c:pt>
                  <c:pt idx="20">
                    <c:v>May</c:v>
                  </c:pt>
                  <c:pt idx="21">
                    <c:v>Jul</c:v>
                  </c:pt>
                </c:lvl>
                <c:lvl>
                  <c:pt idx="0">
                    <c:v>2019</c:v>
                  </c:pt>
                  <c:pt idx="6">
                    <c:v>2020</c:v>
                  </c:pt>
                  <c:pt idx="11">
                    <c:v>2021</c:v>
                  </c:pt>
                  <c:pt idx="18">
                    <c:v>2022</c:v>
                  </c:pt>
                </c:lvl>
              </c:multiLvlStrCache>
            </c:multiLvlStrRef>
          </c:cat>
          <c:val>
            <c:numRef>
              <c:f>'Total sales'!$C$5:$C$26</c:f>
              <c:numCache>
                <c:formatCode>#,##0_);\(#,##0\)</c:formatCode>
                <c:ptCount val="22"/>
                <c:pt idx="0">
                  <c:v>77.624999999999986</c:v>
                </c:pt>
                <c:pt idx="1">
                  <c:v>155.24999999999997</c:v>
                </c:pt>
                <c:pt idx="2">
                  <c:v>155.24999999999997</c:v>
                </c:pt>
                <c:pt idx="3">
                  <c:v>77.624999999999986</c:v>
                </c:pt>
                <c:pt idx="4">
                  <c:v>77.624999999999986</c:v>
                </c:pt>
                <c:pt idx="5">
                  <c:v>155.24999999999997</c:v>
                </c:pt>
                <c:pt idx="6">
                  <c:v>284.62499999999994</c:v>
                </c:pt>
                <c:pt idx="7">
                  <c:v>77.624999999999986</c:v>
                </c:pt>
                <c:pt idx="8">
                  <c:v>232.87499999999994</c:v>
                </c:pt>
                <c:pt idx="9">
                  <c:v>129.37499999999997</c:v>
                </c:pt>
                <c:pt idx="10">
                  <c:v>258.74999999999994</c:v>
                </c:pt>
                <c:pt idx="11">
                  <c:v>77.624999999999986</c:v>
                </c:pt>
                <c:pt idx="12">
                  <c:v>103.49999999999999</c:v>
                </c:pt>
                <c:pt idx="13">
                  <c:v>103.49999999999999</c:v>
                </c:pt>
                <c:pt idx="14">
                  <c:v>103.49999999999999</c:v>
                </c:pt>
                <c:pt idx="15">
                  <c:v>51.749999999999993</c:v>
                </c:pt>
                <c:pt idx="16">
                  <c:v>155.24999999999997</c:v>
                </c:pt>
                <c:pt idx="17">
                  <c:v>51.749999999999993</c:v>
                </c:pt>
                <c:pt idx="18">
                  <c:v>51.749999999999993</c:v>
                </c:pt>
                <c:pt idx="19">
                  <c:v>51.749999999999993</c:v>
                </c:pt>
                <c:pt idx="20">
                  <c:v>25.874999999999996</c:v>
                </c:pt>
                <c:pt idx="21">
                  <c:v>51.749999999999993</c:v>
                </c:pt>
              </c:numCache>
            </c:numRef>
          </c:val>
          <c:smooth val="0"/>
          <c:extLst>
            <c:ext xmlns:c16="http://schemas.microsoft.com/office/drawing/2014/chart" uri="{C3380CC4-5D6E-409C-BE32-E72D297353CC}">
              <c16:uniqueId val="{00000000-5776-4FC2-A92F-F2F5C9E0E5A8}"/>
            </c:ext>
          </c:extLst>
        </c:ser>
        <c:dLbls>
          <c:showLegendKey val="0"/>
          <c:showVal val="0"/>
          <c:showCatName val="0"/>
          <c:showSerName val="0"/>
          <c:showPercent val="0"/>
          <c:showBubbleSize val="0"/>
        </c:dLbls>
        <c:marker val="1"/>
        <c:smooth val="0"/>
        <c:axId val="1353731471"/>
        <c:axId val="1353729071"/>
      </c:lineChart>
      <c:catAx>
        <c:axId val="1353731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729071"/>
        <c:crosses val="autoZero"/>
        <c:auto val="1"/>
        <c:lblAlgn val="ctr"/>
        <c:lblOffset val="100"/>
        <c:noMultiLvlLbl val="0"/>
      </c:catAx>
      <c:valAx>
        <c:axId val="13537290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731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B0F0"/>
    </a:solidFill>
    <a:ln w="9525" cap="flat" cmpd="sng" algn="ctr">
      <a:solidFill>
        <a:srgbClr val="3C1464"/>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sales!PivotTable4</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over Time </a:t>
            </a:r>
            <a:endParaRPr lang="en-US"/>
          </a:p>
        </c:rich>
      </c:tx>
      <c:layout>
        <c:manualLayout>
          <c:xMode val="edge"/>
          <c:yMode val="edge"/>
          <c:x val="0.27105620190818946"/>
          <c:y val="1.593625498007968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FF00"/>
            </a:solidFill>
            <a:round/>
          </a:ln>
          <a:effectLst/>
        </c:spPr>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'Total sales'!$A$5:$B$26</c:f>
              <c:multiLvlStrCache>
                <c:ptCount val="22"/>
                <c:lvl>
                  <c:pt idx="0">
                    <c:v>Mar</c:v>
                  </c:pt>
                  <c:pt idx="1">
                    <c:v>Apr</c:v>
                  </c:pt>
                  <c:pt idx="2">
                    <c:v>Jun</c:v>
                  </c:pt>
                  <c:pt idx="3">
                    <c:v>Aug</c:v>
                  </c:pt>
                  <c:pt idx="4">
                    <c:v>Oct</c:v>
                  </c:pt>
                  <c:pt idx="5">
                    <c:v>Dec</c:v>
                  </c:pt>
                  <c:pt idx="6">
                    <c:v>Feb</c:v>
                  </c:pt>
                  <c:pt idx="7">
                    <c:v>May</c:v>
                  </c:pt>
                  <c:pt idx="8">
                    <c:v>Jun</c:v>
                  </c:pt>
                  <c:pt idx="9">
                    <c:v>Oct</c:v>
                  </c:pt>
                  <c:pt idx="10">
                    <c:v>Nov</c:v>
                  </c:pt>
                  <c:pt idx="11">
                    <c:v>Jan</c:v>
                  </c:pt>
                  <c:pt idx="12">
                    <c:v>Feb</c:v>
                  </c:pt>
                  <c:pt idx="13">
                    <c:v>May</c:v>
                  </c:pt>
                  <c:pt idx="14">
                    <c:v>Jun</c:v>
                  </c:pt>
                  <c:pt idx="15">
                    <c:v>Aug</c:v>
                  </c:pt>
                  <c:pt idx="16">
                    <c:v>Sep</c:v>
                  </c:pt>
                  <c:pt idx="17">
                    <c:v>Oct</c:v>
                  </c:pt>
                  <c:pt idx="18">
                    <c:v>Jan</c:v>
                  </c:pt>
                  <c:pt idx="19">
                    <c:v>Apr</c:v>
                  </c:pt>
                  <c:pt idx="20">
                    <c:v>May</c:v>
                  </c:pt>
                  <c:pt idx="21">
                    <c:v>Jul</c:v>
                  </c:pt>
                </c:lvl>
                <c:lvl>
                  <c:pt idx="0">
                    <c:v>2019</c:v>
                  </c:pt>
                  <c:pt idx="6">
                    <c:v>2020</c:v>
                  </c:pt>
                  <c:pt idx="11">
                    <c:v>2021</c:v>
                  </c:pt>
                  <c:pt idx="18">
                    <c:v>2022</c:v>
                  </c:pt>
                </c:lvl>
              </c:multiLvlStrCache>
            </c:multiLvlStrRef>
          </c:cat>
          <c:val>
            <c:numRef>
              <c:f>'Total sales'!$C$5:$C$26</c:f>
              <c:numCache>
                <c:formatCode>#,##0_);\(#,##0\)</c:formatCode>
                <c:ptCount val="22"/>
                <c:pt idx="0">
                  <c:v>77.624999999999986</c:v>
                </c:pt>
                <c:pt idx="1">
                  <c:v>155.24999999999997</c:v>
                </c:pt>
                <c:pt idx="2">
                  <c:v>155.24999999999997</c:v>
                </c:pt>
                <c:pt idx="3">
                  <c:v>77.624999999999986</c:v>
                </c:pt>
                <c:pt idx="4">
                  <c:v>77.624999999999986</c:v>
                </c:pt>
                <c:pt idx="5">
                  <c:v>155.24999999999997</c:v>
                </c:pt>
                <c:pt idx="6">
                  <c:v>284.62499999999994</c:v>
                </c:pt>
                <c:pt idx="7">
                  <c:v>77.624999999999986</c:v>
                </c:pt>
                <c:pt idx="8">
                  <c:v>232.87499999999994</c:v>
                </c:pt>
                <c:pt idx="9">
                  <c:v>129.37499999999997</c:v>
                </c:pt>
                <c:pt idx="10">
                  <c:v>258.74999999999994</c:v>
                </c:pt>
                <c:pt idx="11">
                  <c:v>77.624999999999986</c:v>
                </c:pt>
                <c:pt idx="12">
                  <c:v>103.49999999999999</c:v>
                </c:pt>
                <c:pt idx="13">
                  <c:v>103.49999999999999</c:v>
                </c:pt>
                <c:pt idx="14">
                  <c:v>103.49999999999999</c:v>
                </c:pt>
                <c:pt idx="15">
                  <c:v>51.749999999999993</c:v>
                </c:pt>
                <c:pt idx="16">
                  <c:v>155.24999999999997</c:v>
                </c:pt>
                <c:pt idx="17">
                  <c:v>51.749999999999993</c:v>
                </c:pt>
                <c:pt idx="18">
                  <c:v>51.749999999999993</c:v>
                </c:pt>
                <c:pt idx="19">
                  <c:v>51.749999999999993</c:v>
                </c:pt>
                <c:pt idx="20">
                  <c:v>25.874999999999996</c:v>
                </c:pt>
                <c:pt idx="21">
                  <c:v>51.749999999999993</c:v>
                </c:pt>
              </c:numCache>
            </c:numRef>
          </c:val>
          <c:smooth val="0"/>
          <c:extLst>
            <c:ext xmlns:c16="http://schemas.microsoft.com/office/drawing/2014/chart" uri="{C3380CC4-5D6E-409C-BE32-E72D297353CC}">
              <c16:uniqueId val="{00000000-140D-41D2-9D7E-7B35CF3D2CD9}"/>
            </c:ext>
          </c:extLst>
        </c:ser>
        <c:dLbls>
          <c:showLegendKey val="0"/>
          <c:showVal val="0"/>
          <c:showCatName val="0"/>
          <c:showSerName val="0"/>
          <c:showPercent val="0"/>
          <c:showBubbleSize val="0"/>
        </c:dLbls>
        <c:marker val="1"/>
        <c:smooth val="0"/>
        <c:axId val="1353731471"/>
        <c:axId val="1353729071"/>
      </c:lineChart>
      <c:catAx>
        <c:axId val="1353731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729071"/>
        <c:crosses val="autoZero"/>
        <c:auto val="1"/>
        <c:lblAlgn val="ctr"/>
        <c:lblOffset val="100"/>
        <c:noMultiLvlLbl val="0"/>
      </c:catAx>
      <c:valAx>
        <c:axId val="13537290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731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B0F0"/>
    </a:solidFill>
    <a:ln w="9525" cap="flat" cmpd="sng" algn="ctr">
      <a:solidFill>
        <a:srgbClr val="3C1464"/>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[coffeeOrdersData.xlsx]Country!PivotTable4</c:name>
    <c:fmtId val="3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a:t>
            </a:r>
            <a:r>
              <a:rPr lang="en-US" baseline="0"/>
              <a:t> Country</a:t>
            </a:r>
          </a:p>
          <a:p>
            <a:pPr>
              <a:defRPr/>
            </a:pPr>
            <a:endParaRPr lang="en-US"/>
          </a:p>
        </c:rich>
      </c:tx>
      <c:layout>
        <c:manualLayout>
          <c:xMode val="edge"/>
          <c:yMode val="edge"/>
          <c:x val="0.35229855643044622"/>
          <c:y val="5.55555555555555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682F"/>
          </a:solidFill>
          <a:ln w="15875">
            <a:solidFill>
              <a:schemeClr val="bg1"/>
            </a:solidFill>
          </a:ln>
          <a:effectLst/>
        </c:spPr>
      </c:pivotFmt>
      <c:pivotFmt>
        <c:idx val="2"/>
        <c:spPr>
          <a:solidFill>
            <a:srgbClr val="C00000"/>
          </a:solidFill>
          <a:ln w="15875">
            <a:solidFill>
              <a:schemeClr val="bg1"/>
            </a:solidFill>
          </a:ln>
          <a:effectLst/>
        </c:spPr>
      </c:pivotFmt>
      <c:pivotFmt>
        <c:idx val="3"/>
        <c:spPr>
          <a:solidFill>
            <a:srgbClr val="00B050"/>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00000"/>
          </a:solidFill>
          <a:ln w="15875">
            <a:solidFill>
              <a:schemeClr val="bg1"/>
            </a:solidFill>
          </a:ln>
          <a:effectLst/>
        </c:spPr>
      </c:pivotFmt>
      <c:pivotFmt>
        <c:idx val="5"/>
        <c:spPr>
          <a:solidFill>
            <a:srgbClr val="00682F"/>
          </a:solidFill>
          <a:ln w="15875">
            <a:solidFill>
              <a:schemeClr val="bg1"/>
            </a:solidFill>
          </a:ln>
          <a:effectLst/>
        </c:spPr>
      </c:pivotFmt>
      <c:pivotFmt>
        <c:idx val="6"/>
        <c:spPr>
          <a:solidFill>
            <a:srgbClr val="00B050"/>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C00000"/>
          </a:solidFill>
          <a:ln w="15875">
            <a:solidFill>
              <a:schemeClr val="bg1"/>
            </a:solidFill>
          </a:ln>
          <a:effectLst/>
        </c:spPr>
      </c:pivotFmt>
      <c:pivotFmt>
        <c:idx val="8"/>
        <c:spPr>
          <a:solidFill>
            <a:srgbClr val="00682F"/>
          </a:solidFill>
          <a:ln w="15875">
            <a:solidFill>
              <a:schemeClr val="bg1"/>
            </a:solidFill>
          </a:ln>
          <a:effectLst/>
        </c:spPr>
      </c:pivotFmt>
    </c:pivotFmts>
    <c:plotArea>
      <c:layout/>
      <c:barChart>
        <c:barDir val="bar"/>
        <c:grouping val="clustered"/>
        <c:varyColors val="0"/>
        <c:ser>
          <c:idx val="0"/>
          <c:order val="0"/>
          <c:tx>
            <c:strRef>
              <c:f>Country!$B$3</c:f>
              <c:strCache>
                <c:ptCount val="1"/>
                <c:pt idx="0">
                  <c:v>Total</c:v>
                </c:pt>
              </c:strCache>
            </c:strRef>
          </c:tx>
          <c:spPr>
            <a:solidFill>
              <a:srgbClr val="00B050"/>
            </a:solidFill>
            <a:ln w="15875">
              <a:solidFill>
                <a:schemeClr val="bg1"/>
              </a:solidFill>
            </a:ln>
            <a:effectLst/>
          </c:spPr>
          <c:invertIfNegative val="0"/>
          <c:dPt>
            <c:idx val="0"/>
            <c:invertIfNegative val="0"/>
            <c:bubble3D val="0"/>
            <c:spPr>
              <a:solidFill>
                <a:srgbClr val="C00000"/>
              </a:solidFill>
              <a:ln w="15875">
                <a:solidFill>
                  <a:schemeClr val="bg1"/>
                </a:solidFill>
              </a:ln>
              <a:effectLst/>
            </c:spPr>
            <c:extLst>
              <c:ext xmlns:c16="http://schemas.microsoft.com/office/drawing/2014/chart" uri="{C3380CC4-5D6E-409C-BE32-E72D297353CC}">
                <c16:uniqueId val="{00000001-9EAC-4F4F-A14F-FF1FC5605706}"/>
              </c:ext>
            </c:extLst>
          </c:dPt>
          <c:dPt>
            <c:idx val="2"/>
            <c:invertIfNegative val="0"/>
            <c:bubble3D val="0"/>
            <c:spPr>
              <a:solidFill>
                <a:srgbClr val="00682F"/>
              </a:solidFill>
              <a:ln w="15875">
                <a:solidFill>
                  <a:schemeClr val="bg1"/>
                </a:solidFill>
              </a:ln>
              <a:effectLst/>
            </c:spPr>
            <c:extLst>
              <c:ext xmlns:c16="http://schemas.microsoft.com/office/drawing/2014/chart" uri="{C3380CC4-5D6E-409C-BE32-E72D297353CC}">
                <c16:uniqueId val="{00000003-9EAC-4F4F-A14F-FF1FC560570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Country!$A$4:$A$6</c:f>
              <c:strCache>
                <c:ptCount val="3"/>
                <c:pt idx="0">
                  <c:v>United Kingdom</c:v>
                </c:pt>
                <c:pt idx="1">
                  <c:v>Ireland</c:v>
                </c:pt>
                <c:pt idx="2">
                  <c:v>United States</c:v>
                </c:pt>
              </c:strCache>
            </c:strRef>
          </c:cat>
          <c:val>
            <c:numRef>
              <c:f>Country!$B$4:$B$6</c:f>
              <c:numCache>
                <c:formatCode>[$$-409]#,##0_);\([$$-409]#,##0\)</c:formatCode>
                <c:ptCount val="3"/>
                <c:pt idx="0">
                  <c:v>263.81</c:v>
                </c:pt>
                <c:pt idx="1">
                  <c:v>494.61499999999995</c:v>
                </c:pt>
                <c:pt idx="2">
                  <c:v>6391.93</c:v>
                </c:pt>
              </c:numCache>
            </c:numRef>
          </c:val>
          <c:extLst>
            <c:ext xmlns:c16="http://schemas.microsoft.com/office/drawing/2014/chart" uri="{C3380CC4-5D6E-409C-BE32-E72D297353CC}">
              <c16:uniqueId val="{00000004-9EAC-4F4F-A14F-FF1FC5605706}"/>
            </c:ext>
          </c:extLst>
        </c:ser>
        <c:dLbls>
          <c:dLblPos val="outEnd"/>
          <c:showLegendKey val="0"/>
          <c:showVal val="1"/>
          <c:showCatName val="0"/>
          <c:showSerName val="0"/>
          <c:showPercent val="0"/>
          <c:showBubbleSize val="0"/>
        </c:dLbls>
        <c:gapWidth val="182"/>
        <c:axId val="1193463695"/>
        <c:axId val="1193458415"/>
      </c:barChart>
      <c:catAx>
        <c:axId val="11934636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3458415"/>
        <c:crosses val="autoZero"/>
        <c:auto val="1"/>
        <c:lblAlgn val="ctr"/>
        <c:lblOffset val="100"/>
        <c:noMultiLvlLbl val="0"/>
      </c:catAx>
      <c:valAx>
        <c:axId val="1193458415"/>
        <c:scaling>
          <c:orientation val="minMax"/>
        </c:scaling>
        <c:delete val="0"/>
        <c:axPos val="b"/>
        <c:majorGridlines>
          <c:spPr>
            <a:ln w="9525" cap="flat" cmpd="sng" algn="ctr">
              <a:solidFill>
                <a:schemeClr val="tx1">
                  <a:lumMod val="15000"/>
                  <a:lumOff val="85000"/>
                </a:schemeClr>
              </a:solidFill>
              <a:round/>
            </a:ln>
            <a:effectLst/>
          </c:spPr>
        </c:majorGridlines>
        <c:numFmt formatCode="[$$-409]#,##0_);\([$$-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3463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B0F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5!PivotTable4</c:name>
    <c:fmtId val="4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Top 5 Customer</a:t>
            </a:r>
          </a:p>
          <a:p>
            <a:pPr>
              <a:defRPr/>
            </a:pPr>
            <a:endParaRPr lang="en-US" baseline="0"/>
          </a:p>
          <a:p>
            <a:pPr>
              <a:defRPr/>
            </a:pPr>
            <a:endParaRPr lang="en-US"/>
          </a:p>
        </c:rich>
      </c:tx>
      <c:layout>
        <c:manualLayout>
          <c:xMode val="edge"/>
          <c:yMode val="edge"/>
          <c:x val="0.34887474821461278"/>
          <c:y val="7.87037037037037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682F"/>
          </a:solidFill>
          <a:ln w="15875">
            <a:solidFill>
              <a:schemeClr val="bg1"/>
            </a:solidFill>
          </a:ln>
          <a:effectLst/>
        </c:spPr>
      </c:pivotFmt>
      <c:pivotFmt>
        <c:idx val="2"/>
        <c:spPr>
          <a:solidFill>
            <a:srgbClr val="C00000"/>
          </a:solidFill>
          <a:ln w="15875">
            <a:solidFill>
              <a:schemeClr val="bg1"/>
            </a:solidFill>
          </a:ln>
          <a:effectLst/>
        </c:spPr>
      </c:pivotFmt>
      <c:pivotFmt>
        <c:idx val="3"/>
        <c:spPr>
          <a:solidFill>
            <a:srgbClr val="00B050"/>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00000"/>
          </a:solidFill>
          <a:ln w="15875">
            <a:solidFill>
              <a:schemeClr val="bg1"/>
            </a:solidFill>
          </a:ln>
          <a:effectLst/>
        </c:spPr>
      </c:pivotFmt>
      <c:pivotFmt>
        <c:idx val="5"/>
        <c:spPr>
          <a:solidFill>
            <a:srgbClr val="00682F"/>
          </a:solidFill>
          <a:ln w="15875">
            <a:solidFill>
              <a:schemeClr val="bg1"/>
            </a:solidFill>
          </a:ln>
          <a:effectLst/>
        </c:spPr>
      </c:pivotFmt>
      <c:pivotFmt>
        <c:idx val="6"/>
        <c:spPr>
          <a:solidFill>
            <a:srgbClr val="00B050"/>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B050"/>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5'!$B$3</c:f>
              <c:strCache>
                <c:ptCount val="1"/>
                <c:pt idx="0">
                  <c:v>Total</c:v>
                </c:pt>
              </c:strCache>
            </c:strRef>
          </c:tx>
          <c:spPr>
            <a:solidFill>
              <a:srgbClr val="00B050"/>
            </a:solidFill>
            <a:ln w="15875">
              <a:solidFill>
                <a:schemeClr val="bg1"/>
              </a:solidFill>
            </a:ln>
            <a:effectLst/>
          </c:spPr>
          <c:invertIfNegative val="0"/>
          <c:dPt>
            <c:idx val="0"/>
            <c:invertIfNegative val="0"/>
            <c:bubble3D val="0"/>
            <c:extLst>
              <c:ext xmlns:c16="http://schemas.microsoft.com/office/drawing/2014/chart" uri="{C3380CC4-5D6E-409C-BE32-E72D297353CC}">
                <c16:uniqueId val="{00000000-8C0C-419D-A877-F28B7ACAC8BA}"/>
              </c:ext>
            </c:extLst>
          </c:dPt>
          <c:dPt>
            <c:idx val="2"/>
            <c:invertIfNegative val="0"/>
            <c:bubble3D val="0"/>
            <c:extLst>
              <c:ext xmlns:c16="http://schemas.microsoft.com/office/drawing/2014/chart" uri="{C3380CC4-5D6E-409C-BE32-E72D297353CC}">
                <c16:uniqueId val="{00000001-8C0C-419D-A877-F28B7ACAC8B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5'!$A$4:$A$8</c:f>
              <c:strCache>
                <c:ptCount val="5"/>
                <c:pt idx="0">
                  <c:v>Hall Ranner</c:v>
                </c:pt>
                <c:pt idx="1">
                  <c:v>Derick Snow</c:v>
                </c:pt>
                <c:pt idx="2">
                  <c:v>Claudetta Rushe</c:v>
                </c:pt>
                <c:pt idx="3">
                  <c:v>Hatty Dovydenas</c:v>
                </c:pt>
                <c:pt idx="4">
                  <c:v>Lemuel Rignold</c:v>
                </c:pt>
              </c:strCache>
            </c:strRef>
          </c:cat>
          <c:val>
            <c:numRef>
              <c:f>'Top 5'!$B$4:$B$8</c:f>
              <c:numCache>
                <c:formatCode>[$$-409]#,##0_);\([$$-409]#,##0\)</c:formatCode>
                <c:ptCount val="5"/>
                <c:pt idx="0">
                  <c:v>158.12499999999997</c:v>
                </c:pt>
                <c:pt idx="1">
                  <c:v>158.12499999999997</c:v>
                </c:pt>
                <c:pt idx="2">
                  <c:v>189.74999999999997</c:v>
                </c:pt>
                <c:pt idx="3">
                  <c:v>189.74999999999997</c:v>
                </c:pt>
                <c:pt idx="4">
                  <c:v>200.78999999999996</c:v>
                </c:pt>
              </c:numCache>
            </c:numRef>
          </c:val>
          <c:extLst>
            <c:ext xmlns:c16="http://schemas.microsoft.com/office/drawing/2014/chart" uri="{C3380CC4-5D6E-409C-BE32-E72D297353CC}">
              <c16:uniqueId val="{00000002-8C0C-419D-A877-F28B7ACAC8BA}"/>
            </c:ext>
          </c:extLst>
        </c:ser>
        <c:dLbls>
          <c:dLblPos val="outEnd"/>
          <c:showLegendKey val="0"/>
          <c:showVal val="1"/>
          <c:showCatName val="0"/>
          <c:showSerName val="0"/>
          <c:showPercent val="0"/>
          <c:showBubbleSize val="0"/>
        </c:dLbls>
        <c:gapWidth val="182"/>
        <c:axId val="1193463695"/>
        <c:axId val="1193458415"/>
      </c:barChart>
      <c:catAx>
        <c:axId val="11934636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3458415"/>
        <c:crosses val="autoZero"/>
        <c:auto val="1"/>
        <c:lblAlgn val="ctr"/>
        <c:lblOffset val="100"/>
        <c:noMultiLvlLbl val="0"/>
      </c:catAx>
      <c:valAx>
        <c:axId val="1193458415"/>
        <c:scaling>
          <c:orientation val="minMax"/>
        </c:scaling>
        <c:delete val="0"/>
        <c:axPos val="b"/>
        <c:majorGridlines>
          <c:spPr>
            <a:ln w="9525" cap="flat" cmpd="sng" algn="ctr">
              <a:solidFill>
                <a:schemeClr val="tx1">
                  <a:lumMod val="15000"/>
                  <a:lumOff val="85000"/>
                </a:schemeClr>
              </a:solidFill>
              <a:round/>
            </a:ln>
            <a:effectLst/>
          </c:spPr>
        </c:majorGridlines>
        <c:numFmt formatCode="[$$-409]#,##0_);\([$$-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3463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B0F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7</xdr:col>
      <xdr:colOff>409574</xdr:colOff>
      <xdr:row>1</xdr:row>
      <xdr:rowOff>139700</xdr:rowOff>
    </xdr:from>
    <xdr:to>
      <xdr:col>16</xdr:col>
      <xdr:colOff>393700</xdr:colOff>
      <xdr:row>19</xdr:row>
      <xdr:rowOff>12700</xdr:rowOff>
    </xdr:to>
    <xdr:graphicFrame macro="">
      <xdr:nvGraphicFramePr>
        <xdr:cNvPr id="3" name="Chart 2">
          <a:extLst>
            <a:ext uri="{FF2B5EF4-FFF2-40B4-BE49-F238E27FC236}">
              <a16:creationId xmlns:a16="http://schemas.microsoft.com/office/drawing/2014/main" id="{6F91176D-7DA1-EB76-2EC1-8ED7663C94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20</xdr:col>
      <xdr:colOff>0</xdr:colOff>
      <xdr:row>4</xdr:row>
      <xdr:rowOff>0</xdr:rowOff>
    </xdr:to>
    <xdr:sp macro="" textlink="">
      <xdr:nvSpPr>
        <xdr:cNvPr id="3" name="Rectangle 2">
          <a:extLst>
            <a:ext uri="{FF2B5EF4-FFF2-40B4-BE49-F238E27FC236}">
              <a16:creationId xmlns:a16="http://schemas.microsoft.com/office/drawing/2014/main" id="{58338A4B-9F72-8E05-7F53-660D24870CBC}"/>
            </a:ext>
          </a:extLst>
        </xdr:cNvPr>
        <xdr:cNvSpPr/>
      </xdr:nvSpPr>
      <xdr:spPr>
        <a:xfrm>
          <a:off x="114300" y="63500"/>
          <a:ext cx="11582400" cy="552450"/>
        </a:xfrm>
        <a:prstGeom prst="rect">
          <a:avLst/>
        </a:prstGeom>
        <a:solidFill>
          <a:srgbClr val="3333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kern="1200"/>
            <a:t>COFFEE</a:t>
          </a:r>
          <a:r>
            <a:rPr lang="en-US" sz="1100" kern="1200" baseline="0"/>
            <a:t> </a:t>
          </a:r>
          <a:r>
            <a:rPr lang="en-US" sz="2400" kern="1200" baseline="0"/>
            <a:t>SALES</a:t>
          </a:r>
          <a:r>
            <a:rPr lang="en-US" sz="1100" kern="1200" baseline="0"/>
            <a:t> </a:t>
          </a:r>
          <a:r>
            <a:rPr lang="en-US" sz="2400" kern="1200" baseline="0"/>
            <a:t>DASHBOARD</a:t>
          </a:r>
          <a:endParaRPr lang="en-US" sz="2400" kern="1200"/>
        </a:p>
      </xdr:txBody>
    </xdr:sp>
    <xdr:clientData/>
  </xdr:twoCellAnchor>
  <xdr:twoCellAnchor>
    <xdr:from>
      <xdr:col>1</xdr:col>
      <xdr:colOff>6350</xdr:colOff>
      <xdr:row>13</xdr:row>
      <xdr:rowOff>12700</xdr:rowOff>
    </xdr:from>
    <xdr:to>
      <xdr:col>9</xdr:col>
      <xdr:colOff>600076</xdr:colOff>
      <xdr:row>38</xdr:row>
      <xdr:rowOff>133350</xdr:rowOff>
    </xdr:to>
    <xdr:graphicFrame macro="">
      <xdr:nvGraphicFramePr>
        <xdr:cNvPr id="4" name="Chart 3">
          <a:extLst>
            <a:ext uri="{FF2B5EF4-FFF2-40B4-BE49-F238E27FC236}">
              <a16:creationId xmlns:a16="http://schemas.microsoft.com/office/drawing/2014/main" id="{E29E04A4-0E0F-42DE-B866-2EF41BEB17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400050</xdr:colOff>
      <xdr:row>7</xdr:row>
      <xdr:rowOff>146050</xdr:rowOff>
    </xdr:from>
    <xdr:to>
      <xdr:col>13</xdr:col>
      <xdr:colOff>444500</xdr:colOff>
      <xdr:row>14</xdr:row>
      <xdr:rowOff>19050</xdr:rowOff>
    </xdr:to>
    <mc:AlternateContent xmlns:mc="http://schemas.openxmlformats.org/markup-compatibility/2006">
      <mc:Choice xmlns:a14="http://schemas.microsoft.com/office/drawing/2010/main" Requires="a14">
        <xdr:graphicFrame macro="">
          <xdr:nvGraphicFramePr>
            <xdr:cNvPr id="17" name="Loyality Card">
              <a:extLst>
                <a:ext uri="{FF2B5EF4-FFF2-40B4-BE49-F238E27FC236}">
                  <a16:creationId xmlns:a16="http://schemas.microsoft.com/office/drawing/2014/main" id="{D0BFE2F0-E216-40FA-8977-64C831D4890E}"/>
                </a:ext>
              </a:extLst>
            </xdr:cNvPr>
            <xdr:cNvGraphicFramePr/>
          </xdr:nvGraphicFramePr>
          <xdr:xfrm>
            <a:off x="0" y="0"/>
            <a:ext cx="0" cy="0"/>
          </xdr:xfrm>
          <a:graphic>
            <a:graphicData uri="http://schemas.microsoft.com/office/drawing/2010/slicer">
              <sle:slicer xmlns:sle="http://schemas.microsoft.com/office/drawing/2010/slicer" name="Loyality Card"/>
            </a:graphicData>
          </a:graphic>
        </xdr:graphicFrame>
      </mc:Choice>
      <mc:Fallback>
        <xdr:sp macro="" textlink="">
          <xdr:nvSpPr>
            <xdr:cNvPr id="0" name=""/>
            <xdr:cNvSpPr>
              <a:spLocks noTextEdit="1"/>
            </xdr:cNvSpPr>
          </xdr:nvSpPr>
          <xdr:spPr>
            <a:xfrm>
              <a:off x="6000750" y="1314450"/>
              <a:ext cx="1873250" cy="1162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374650</xdr:colOff>
      <xdr:row>3</xdr:row>
      <xdr:rowOff>165100</xdr:rowOff>
    </xdr:from>
    <xdr:to>
      <xdr:col>20</xdr:col>
      <xdr:colOff>12700</xdr:colOff>
      <xdr:row>7</xdr:row>
      <xdr:rowOff>107950</xdr:rowOff>
    </xdr:to>
    <mc:AlternateContent xmlns:mc="http://schemas.openxmlformats.org/markup-compatibility/2006">
      <mc:Choice xmlns:a14="http://schemas.microsoft.com/office/drawing/2010/main" Requires="a14">
        <xdr:graphicFrame macro="">
          <xdr:nvGraphicFramePr>
            <xdr:cNvPr id="18" name="Roast type name">
              <a:extLst>
                <a:ext uri="{FF2B5EF4-FFF2-40B4-BE49-F238E27FC236}">
                  <a16:creationId xmlns:a16="http://schemas.microsoft.com/office/drawing/2014/main" id="{7BC4D475-C5D4-45DA-A7CF-1AABB175080E}"/>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5975350" y="596900"/>
              <a:ext cx="5734050" cy="679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495300</xdr:colOff>
      <xdr:row>7</xdr:row>
      <xdr:rowOff>114300</xdr:rowOff>
    </xdr:from>
    <xdr:to>
      <xdr:col>20</xdr:col>
      <xdr:colOff>6350</xdr:colOff>
      <xdr:row>14</xdr:row>
      <xdr:rowOff>31749</xdr:rowOff>
    </xdr:to>
    <mc:AlternateContent xmlns:mc="http://schemas.openxmlformats.org/markup-compatibility/2006">
      <mc:Choice xmlns:a14="http://schemas.microsoft.com/office/drawing/2010/main" Requires="a14">
        <xdr:graphicFrame macro="">
          <xdr:nvGraphicFramePr>
            <xdr:cNvPr id="19" name="Size">
              <a:extLst>
                <a:ext uri="{FF2B5EF4-FFF2-40B4-BE49-F238E27FC236}">
                  <a16:creationId xmlns:a16="http://schemas.microsoft.com/office/drawing/2014/main" id="{23F88B96-2635-487E-8ECE-1C7E1867C5CC}"/>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7924800" y="1282700"/>
              <a:ext cx="3778250" cy="1206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171450</xdr:colOff>
      <xdr:row>14</xdr:row>
      <xdr:rowOff>25400</xdr:rowOff>
    </xdr:from>
    <xdr:to>
      <xdr:col>19</xdr:col>
      <xdr:colOff>539750</xdr:colOff>
      <xdr:row>22</xdr:row>
      <xdr:rowOff>0</xdr:rowOff>
    </xdr:to>
    <xdr:graphicFrame macro="">
      <xdr:nvGraphicFramePr>
        <xdr:cNvPr id="20" name="Chart 19">
          <a:extLst>
            <a:ext uri="{FF2B5EF4-FFF2-40B4-BE49-F238E27FC236}">
              <a16:creationId xmlns:a16="http://schemas.microsoft.com/office/drawing/2014/main" id="{01DE4D79-06FE-4DB2-902C-0857667F5D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165100</xdr:colOff>
      <xdr:row>22</xdr:row>
      <xdr:rowOff>38100</xdr:rowOff>
    </xdr:from>
    <xdr:to>
      <xdr:col>19</xdr:col>
      <xdr:colOff>558800</xdr:colOff>
      <xdr:row>38</xdr:row>
      <xdr:rowOff>133350</xdr:rowOff>
    </xdr:to>
    <xdr:graphicFrame macro="">
      <xdr:nvGraphicFramePr>
        <xdr:cNvPr id="21" name="Chart 20">
          <a:extLst>
            <a:ext uri="{FF2B5EF4-FFF2-40B4-BE49-F238E27FC236}">
              <a16:creationId xmlns:a16="http://schemas.microsoft.com/office/drawing/2014/main" id="{818EB712-0568-4C70-A0AD-2D9D6D58FA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95250</xdr:colOff>
      <xdr:row>4</xdr:row>
      <xdr:rowOff>38100</xdr:rowOff>
    </xdr:from>
    <xdr:to>
      <xdr:col>10</xdr:col>
      <xdr:colOff>330200</xdr:colOff>
      <xdr:row>13</xdr:row>
      <xdr:rowOff>19050</xdr:rowOff>
    </xdr:to>
    <mc:AlternateContent xmlns:mc="http://schemas.openxmlformats.org/markup-compatibility/2006">
      <mc:Choice xmlns:tsle="http://schemas.microsoft.com/office/drawing/2012/timeslicer" Requires="tsle">
        <xdr:graphicFrame macro="">
          <xdr:nvGraphicFramePr>
            <xdr:cNvPr id="22" name="Order Date">
              <a:extLst>
                <a:ext uri="{FF2B5EF4-FFF2-40B4-BE49-F238E27FC236}">
                  <a16:creationId xmlns:a16="http://schemas.microsoft.com/office/drawing/2014/main" id="{E5CFCF68-6B0F-43F3-8679-7513951DE04E}"/>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95250" y="654050"/>
              <a:ext cx="5835650" cy="16383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641.494912037037" createdVersion="8" refreshedVersion="8" minRefreshableVersion="3" recordCount="1000" xr:uid="{46BB267B-25E0-4642-B62F-ADF311364373}">
  <cacheSource type="worksheet">
    <worksheetSource name="Table2"/>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4">
        <s v="United States"/>
        <s v="Ireland"/>
        <e v="#N/A"/>
        <s v="United Kingdom"/>
      </sharedItems>
    </cacheField>
    <cacheField name="Coffee Type" numFmtId="0">
      <sharedItems/>
    </cacheField>
    <cacheField name="Roast Type" numFmtId="0">
      <sharedItems/>
    </cacheField>
    <cacheField name="Size" numFmtId="168">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e type name" numFmtId="0">
      <sharedItems count="4">
        <s v="Robusta"/>
        <s v="Excelsa"/>
        <s v="Arabica"/>
        <s v="Libercia"/>
      </sharedItems>
    </cacheField>
    <cacheField name="Roast type name" numFmtId="0">
      <sharedItems count="3">
        <s v="Medium"/>
        <s v="Large"/>
        <s v="Dark"/>
      </sharedItems>
    </cacheField>
    <cacheField name="Loyali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9396492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2"/>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3"/>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3"/>
    <s v="Rob"/>
    <s v="M"/>
    <x v="1"/>
    <n v="5.97"/>
    <n v="29.849999999999998"/>
    <x v="0"/>
    <x v="0"/>
    <x v="1"/>
  </r>
  <r>
    <s v="YHV-68700-050"/>
    <x v="44"/>
    <s v="26333-67911-OL"/>
    <s v="L-L-2.5"/>
    <n v="2"/>
    <x v="47"/>
    <s v="hmattioli1g@webmd.com"/>
    <x v="3"/>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3"/>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3"/>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3"/>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3"/>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2"/>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2"/>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3"/>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2"/>
    <s v="Lib"/>
    <s v="D"/>
    <x v="2"/>
    <n v="29.784999999999997"/>
    <n v="89.35499999999999"/>
    <x v="3"/>
    <x v="2"/>
    <x v="1"/>
  </r>
  <r>
    <s v="NOP-21394-646"/>
    <x v="170"/>
    <s v="16982-35708-BZ"/>
    <s v="L-L-0.5"/>
    <n v="4"/>
    <x v="185"/>
    <s v="ncuttler5g@parallels.com"/>
    <x v="2"/>
    <s v="Lib"/>
    <s v="L"/>
    <x v="1"/>
    <n v="9.51"/>
    <n v="38.04"/>
    <x v="3"/>
    <x v="1"/>
    <x v="1"/>
  </r>
  <r>
    <s v="NOP-21394-646"/>
    <x v="170"/>
    <s v="16982-35708-BZ"/>
    <s v="E-M-1"/>
    <n v="3"/>
    <x v="185"/>
    <s v="ncuttler5g@parallels.com"/>
    <x v="2"/>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3"/>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3"/>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3"/>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3"/>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3"/>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3"/>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3"/>
    <s v="Exc"/>
    <s v="D"/>
    <x v="0"/>
    <n v="12.15"/>
    <n v="24.3"/>
    <x v="1"/>
    <x v="2"/>
    <x v="1"/>
  </r>
  <r>
    <s v="IHS-71573-008"/>
    <x v="228"/>
    <s v="07972-83134-NM"/>
    <s v="E-D-0.2"/>
    <n v="6"/>
    <x v="250"/>
    <s v="snortheast7f@mashable.com"/>
    <x v="0"/>
    <s v="Exc"/>
    <s v="D"/>
    <x v="3"/>
    <n v="3.645"/>
    <n v="21.87"/>
    <x v="1"/>
    <x v="2"/>
    <x v="0"/>
  </r>
  <r>
    <s v="QTR-19001-114"/>
    <x v="229"/>
    <s v="01035-70465-UO"/>
    <s v="A-D-1"/>
    <n v="2"/>
    <x v="195"/>
    <s v="aattwater5u@wikia.com"/>
    <x v="2"/>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3"/>
    <s v="Ara"/>
    <s v="L"/>
    <x v="1"/>
    <n v="7.77"/>
    <n v="7.77"/>
    <x v="2"/>
    <x v="1"/>
    <x v="1"/>
  </r>
  <r>
    <s v="MPV-26985-215"/>
    <x v="241"/>
    <s v="51466-52850-AG"/>
    <s v="R-D-0.5"/>
    <n v="1"/>
    <x v="265"/>
    <s v="achatto7v@sakura.ne.jp"/>
    <x v="3"/>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3"/>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3"/>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3"/>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2"/>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3"/>
    <s v="Ara"/>
    <s v="M"/>
    <x v="0"/>
    <n v="11.25"/>
    <n v="45"/>
    <x v="2"/>
    <x v="0"/>
    <x v="1"/>
  </r>
  <r>
    <s v="YPT-95383-088"/>
    <x v="283"/>
    <s v="43439-94003-DW"/>
    <s v="E-D-2.5"/>
    <n v="2"/>
    <x v="306"/>
    <s v=""/>
    <x v="2"/>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2"/>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3"/>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3"/>
    <s v="Rob"/>
    <s v="L"/>
    <x v="1"/>
    <n v="7.169999999999999"/>
    <n v="43.019999999999996"/>
    <x v="0"/>
    <x v="1"/>
    <x v="0"/>
  </r>
  <r>
    <s v="WUG-76466-650"/>
    <x v="318"/>
    <s v="43439-94003-DW"/>
    <s v="L-D-0.5"/>
    <n v="3"/>
    <x v="306"/>
    <s v=""/>
    <x v="2"/>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3"/>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2"/>
    <s v="Lib"/>
    <s v="D"/>
    <x v="1"/>
    <n v="7.77"/>
    <n v="31.08"/>
    <x v="3"/>
    <x v="2"/>
    <x v="1"/>
  </r>
  <r>
    <s v="WNR-71736-993"/>
    <x v="350"/>
    <s v="16880-78077-FB"/>
    <s v="A-D-2.5"/>
    <n v="6"/>
    <x v="347"/>
    <s v="tfarraac@behance.net"/>
    <x v="2"/>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2"/>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3"/>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3"/>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3"/>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3"/>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2"/>
    <s v="Exc"/>
    <s v="M"/>
    <x v="3"/>
    <n v="4.125"/>
    <n v="4.125"/>
    <x v="1"/>
    <x v="0"/>
    <x v="0"/>
  </r>
  <r>
    <s v="UBI-83843-396"/>
    <x v="388"/>
    <s v="58816-74064-TF"/>
    <s v="R-L-1"/>
    <n v="2"/>
    <x v="447"/>
    <s v="nizhakovdd@aol.com"/>
    <x v="3"/>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3"/>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3"/>
    <s v="Rob"/>
    <s v="M"/>
    <x v="3"/>
    <n v="2.9849999999999999"/>
    <n v="11.94"/>
    <x v="0"/>
    <x v="0"/>
    <x v="1"/>
  </r>
  <r>
    <s v="CTE-31437-326"/>
    <x v="6"/>
    <s v="22721-63196-UJ"/>
    <s v="E-M-0.2"/>
    <n v="4"/>
    <x v="467"/>
    <s v="gduckerdx@patch.com"/>
    <x v="3"/>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2"/>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3"/>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2"/>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3"/>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3"/>
    <s v="Exc"/>
    <s v="L"/>
    <x v="3"/>
    <n v="4.4550000000000001"/>
    <n v="17.82"/>
    <x v="1"/>
    <x v="1"/>
    <x v="0"/>
  </r>
  <r>
    <s v="MEX-29350-659"/>
    <x v="40"/>
    <s v="02009-87294-SY"/>
    <s v="E-M-1"/>
    <n v="5"/>
    <x v="511"/>
    <s v="vpolglasefd@about.me"/>
    <x v="0"/>
    <s v="Exc"/>
    <s v="M"/>
    <x v="0"/>
    <n v="13.75"/>
    <n v="68.75"/>
    <x v="1"/>
    <x v="0"/>
    <x v="1"/>
  </r>
  <r>
    <s v="NOY-99738-977"/>
    <x v="432"/>
    <s v="82872-34456-LJ"/>
    <s v="R-L-2.5"/>
    <n v="2"/>
    <x v="512"/>
    <s v=""/>
    <x v="3"/>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2"/>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3"/>
    <s v="Lib"/>
    <s v="L"/>
    <x v="3"/>
    <n v="4.7549999999999999"/>
    <n v="28.53"/>
    <x v="3"/>
    <x v="1"/>
    <x v="1"/>
  </r>
  <r>
    <s v="SPF-31673-217"/>
    <x v="439"/>
    <s v="19485-98072-PS"/>
    <s v="E-M-1"/>
    <n v="6"/>
    <x v="520"/>
    <s v="dflintiffg1@e-recht24.de"/>
    <x v="3"/>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3"/>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3"/>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3"/>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3"/>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3"/>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3"/>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3"/>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3"/>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3"/>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2"/>
    <s v="Ara"/>
    <s v="D"/>
    <x v="3"/>
    <n v="2.9849999999999999"/>
    <n v="2.9849999999999999"/>
    <x v="2"/>
    <x v="2"/>
    <x v="0"/>
  </r>
  <r>
    <s v="PKN-19556-918"/>
    <x v="483"/>
    <s v="00445-42781-KX"/>
    <s v="R-D-2.5"/>
    <n v="5"/>
    <x v="579"/>
    <s v="fbrighamhg@blog.com"/>
    <x v="2"/>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3"/>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3"/>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3"/>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3"/>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3"/>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3"/>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2"/>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3"/>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3"/>
    <s v="Rob"/>
    <s v="L"/>
    <x v="3"/>
    <n v="3.5849999999999995"/>
    <n v="10.754999999999999"/>
    <x v="0"/>
    <x v="1"/>
    <x v="1"/>
  </r>
  <r>
    <s v="TCX-76953-071"/>
    <x v="555"/>
    <s v="94091-86957-HX"/>
    <s v="E-D-0.2"/>
    <n v="5"/>
    <x v="636"/>
    <s v="jdymokeje@prnewswire.com"/>
    <x v="2"/>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2"/>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3"/>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2"/>
    <s v="Ara"/>
    <s v="L"/>
    <x v="2"/>
    <n v="29.784999999999997"/>
    <n v="89.35499999999999"/>
    <x v="2"/>
    <x v="1"/>
    <x v="1"/>
  </r>
  <r>
    <s v="CVE-15042-481"/>
    <x v="575"/>
    <s v="24972-55878-KX"/>
    <s v="R-L-1"/>
    <n v="2"/>
    <x v="696"/>
    <s v="fconstancekz@ifeng.com"/>
    <x v="2"/>
    <s v="Rob"/>
    <s v="L"/>
    <x v="0"/>
    <n v="11.95"/>
    <n v="23.9"/>
    <x v="0"/>
    <x v="1"/>
    <x v="1"/>
  </r>
  <r>
    <s v="EJA-79176-833"/>
    <x v="576"/>
    <s v="91509-62250-GN"/>
    <s v="R-M-2.5"/>
    <n v="6"/>
    <x v="707"/>
    <s v="deburahld@google.co.jp"/>
    <x v="3"/>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3"/>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3"/>
    <s v="Rob"/>
    <s v="L"/>
    <x v="0"/>
    <n v="11.95"/>
    <n v="23.9"/>
    <x v="0"/>
    <x v="1"/>
    <x v="1"/>
  </r>
  <r>
    <s v="XNU-83276-288"/>
    <x v="595"/>
    <s v="98185-92775-KT"/>
    <s v="R-M-0.5"/>
    <n v="1"/>
    <x v="742"/>
    <s v=""/>
    <x v="0"/>
    <s v="Rob"/>
    <s v="M"/>
    <x v="1"/>
    <n v="5.97"/>
    <n v="5.97"/>
    <x v="0"/>
    <x v="0"/>
    <x v="1"/>
  </r>
  <r>
    <s v="YOG-94666-679"/>
    <x v="596"/>
    <s v="86991-53901-AT"/>
    <s v="L-D-0.2"/>
    <n v="2"/>
    <x v="743"/>
    <s v=""/>
    <x v="3"/>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2"/>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2"/>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2"/>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3"/>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3"/>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3"/>
    <s v="Exc"/>
    <s v="D"/>
    <x v="0"/>
    <n v="12.15"/>
    <n v="24.3"/>
    <x v="1"/>
    <x v="2"/>
    <x v="1"/>
  </r>
  <r>
    <s v="KXA-27983-918"/>
    <x v="642"/>
    <s v="96042-27290-EQ"/>
    <s v="R-L-0.5"/>
    <n v="5"/>
    <x v="825"/>
    <s v=""/>
    <x v="0"/>
    <s v="Rob"/>
    <s v="L"/>
    <x v="1"/>
    <n v="7.169999999999999"/>
    <n v="35.849999999999994"/>
    <x v="0"/>
    <x v="1"/>
    <x v="1"/>
  </r>
  <r>
    <s v="VKQ-39009-292"/>
    <x v="219"/>
    <s v="57808-90533-UE"/>
    <s v="L-M-1"/>
    <n v="5"/>
    <x v="822"/>
    <s v=""/>
    <x v="2"/>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3"/>
    <s v="Ara"/>
    <s v="M"/>
    <x v="1"/>
    <n v="6.75"/>
    <n v="6.75"/>
    <x v="2"/>
    <x v="0"/>
    <x v="1"/>
  </r>
  <r>
    <s v="QTG-93823-843"/>
    <x v="651"/>
    <s v="46859-14212-FI"/>
    <s v="E-D-0.5"/>
    <n v="3"/>
    <x v="843"/>
    <s v="csorrellph@amazon.com"/>
    <x v="3"/>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2"/>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3"/>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2"/>
    <s v="Ara"/>
    <s v="L"/>
    <x v="3"/>
    <n v="3.8849999999999998"/>
    <n v="3.8849999999999998"/>
    <x v="2"/>
    <x v="1"/>
    <x v="0"/>
  </r>
  <r>
    <s v="HEL-86709-449"/>
    <x v="667"/>
    <s v="86579-92122-OC"/>
    <s v="E-D-2.5"/>
    <n v="1"/>
    <x v="857"/>
    <s v=""/>
    <x v="2"/>
    <s v="Exc"/>
    <s v="D"/>
    <x v="2"/>
    <n v="27.945"/>
    <n v="27.945"/>
    <x v="1"/>
    <x v="2"/>
    <x v="0"/>
  </r>
  <r>
    <s v="NCH-55389-562"/>
    <x v="110"/>
    <s v="86579-92122-OC"/>
    <s v="E-L-2.5"/>
    <n v="5"/>
    <x v="857"/>
    <s v=""/>
    <x v="2"/>
    <s v="Exc"/>
    <s v="L"/>
    <x v="2"/>
    <n v="34.154999999999994"/>
    <n v="170.77499999999998"/>
    <x v="1"/>
    <x v="1"/>
    <x v="0"/>
  </r>
  <r>
    <s v="NCH-55389-562"/>
    <x v="110"/>
    <s v="86579-92122-OC"/>
    <s v="R-L-2.5"/>
    <n v="2"/>
    <x v="857"/>
    <s v=""/>
    <x v="2"/>
    <s v="Rob"/>
    <s v="L"/>
    <x v="2"/>
    <n v="27.484999999999996"/>
    <n v="54.969999999999992"/>
    <x v="0"/>
    <x v="1"/>
    <x v="0"/>
  </r>
  <r>
    <s v="NCH-55389-562"/>
    <x v="110"/>
    <s v="86579-92122-OC"/>
    <s v="E-L-1"/>
    <n v="1"/>
    <x v="857"/>
    <s v=""/>
    <x v="2"/>
    <s v="Exc"/>
    <s v="L"/>
    <x v="0"/>
    <n v="14.85"/>
    <n v="14.85"/>
    <x v="1"/>
    <x v="1"/>
    <x v="0"/>
  </r>
  <r>
    <s v="NCH-55389-562"/>
    <x v="110"/>
    <s v="86579-92122-OC"/>
    <s v="A-L-0.2"/>
    <n v="2"/>
    <x v="857"/>
    <s v=""/>
    <x v="2"/>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2"/>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3"/>
    <s v="Ara"/>
    <s v="D"/>
    <x v="1"/>
    <n v="5.97"/>
    <n v="29.849999999999998"/>
    <x v="2"/>
    <x v="2"/>
    <x v="0"/>
  </r>
  <r>
    <s v="GNL-98714-885"/>
    <x v="583"/>
    <s v="83731-53280-YC"/>
    <s v="R-M-1"/>
    <n v="3"/>
    <x v="904"/>
    <s v=""/>
    <x v="3"/>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3"/>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74318E-017E-452F-880E-D40C05FC4D82}" name="PivotTable4" cacheId="36"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1">
  <location ref="A3:C26" firstHeaderRow="1" firstDataRow="2" firstDataCol="2"/>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8" outline="0" showAll="0" defaultSubtotal="0">
      <items count="4">
        <item h="1" x="3"/>
        <item h="1" x="1"/>
        <item h="1" x="0"/>
        <item x="2"/>
      </items>
    </pivotField>
    <pivotField compact="0" numFmtId="44" outline="0" showAll="0" defaultSubtotal="0"/>
    <pivotField dataField="1" compact="0" numFmtId="44" outline="0" showAll="0" defaultSubtotal="0"/>
    <pivotField axis="axisCol" compact="0" outline="0" showAll="0" defaultSubtotal="0">
      <items count="4">
        <item x="2"/>
        <item h="1" x="1"/>
        <item h="1" x="3"/>
        <item h="1" x="0"/>
      </items>
    </pivotField>
    <pivotField compact="0" outline="0" showAll="0" defaultSubtotal="0">
      <items count="3">
        <item h="1" x="2"/>
        <item h="1"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22">
    <i>
      <x v="1"/>
      <x v="3"/>
    </i>
    <i r="1">
      <x v="4"/>
    </i>
    <i r="1">
      <x v="6"/>
    </i>
    <i r="1">
      <x v="8"/>
    </i>
    <i r="1">
      <x v="10"/>
    </i>
    <i r="1">
      <x v="12"/>
    </i>
    <i>
      <x v="2"/>
      <x v="2"/>
    </i>
    <i r="1">
      <x v="5"/>
    </i>
    <i r="1">
      <x v="6"/>
    </i>
    <i r="1">
      <x v="10"/>
    </i>
    <i r="1">
      <x v="11"/>
    </i>
    <i>
      <x v="3"/>
      <x v="1"/>
    </i>
    <i r="1">
      <x v="2"/>
    </i>
    <i r="1">
      <x v="5"/>
    </i>
    <i r="1">
      <x v="6"/>
    </i>
    <i r="1">
      <x v="8"/>
    </i>
    <i r="1">
      <x v="9"/>
    </i>
    <i r="1">
      <x v="10"/>
    </i>
    <i>
      <x v="4"/>
      <x v="1"/>
    </i>
    <i r="1">
      <x v="4"/>
    </i>
    <i r="1">
      <x v="5"/>
    </i>
    <i r="1">
      <x v="7"/>
    </i>
  </rowItems>
  <colFields count="1">
    <field x="13"/>
  </colFields>
  <colItems count="1">
    <i>
      <x/>
    </i>
  </colItems>
  <dataFields count="1">
    <dataField name="Sum of Sales" fld="12" baseField="15" baseItem="1" numFmtId="37"/>
  </dataFields>
  <chartFormats count="10">
    <chartFormat chart="6" format="0" series="1">
      <pivotArea type="data" outline="0" fieldPosition="0">
        <references count="2">
          <reference field="4294967294" count="1" selected="0">
            <x v="0"/>
          </reference>
          <reference field="13" count="1" selected="0">
            <x v="0"/>
          </reference>
        </references>
      </pivotArea>
    </chartFormat>
    <chartFormat chart="6" format="1" series="1">
      <pivotArea type="data" outline="0" fieldPosition="0">
        <references count="2">
          <reference field="4294967294" count="1" selected="0">
            <x v="0"/>
          </reference>
          <reference field="13" count="1" selected="0">
            <x v="1"/>
          </reference>
        </references>
      </pivotArea>
    </chartFormat>
    <chartFormat chart="6" format="2" series="1">
      <pivotArea type="data" outline="0" fieldPosition="0">
        <references count="2">
          <reference field="4294967294" count="1" selected="0">
            <x v="0"/>
          </reference>
          <reference field="13" count="1" selected="0">
            <x v="2"/>
          </reference>
        </references>
      </pivotArea>
    </chartFormat>
    <chartFormat chart="6" format="3" series="1">
      <pivotArea type="data" outline="0" fieldPosition="0">
        <references count="2">
          <reference field="4294967294" count="1" selected="0">
            <x v="0"/>
          </reference>
          <reference field="13" count="1" selected="0">
            <x v="3"/>
          </reference>
        </references>
      </pivotArea>
    </chartFormat>
    <chartFormat chart="6" format="4">
      <pivotArea type="data" outline="0" fieldPosition="0">
        <references count="4">
          <reference field="4294967294" count="1" selected="0">
            <x v="0"/>
          </reference>
          <reference field="13" count="1" selected="0">
            <x v="2"/>
          </reference>
          <reference field="16" count="1" selected="0">
            <x v="2"/>
          </reference>
          <reference field="17" count="1" selected="0">
            <x v="4"/>
          </reference>
        </references>
      </pivotArea>
    </chartFormat>
    <chartFormat chart="6" format="5" series="1">
      <pivotArea type="data" outline="0" fieldPosition="0">
        <references count="1">
          <reference field="4294967294" count="1" selected="0">
            <x v="0"/>
          </reference>
        </references>
      </pivotArea>
    </chartFormat>
    <chartFormat chart="22" format="7" series="1">
      <pivotArea type="data" outline="0" fieldPosition="0">
        <references count="1">
          <reference field="4294967294" count="1" selected="0">
            <x v="0"/>
          </reference>
        </references>
      </pivotArea>
    </chartFormat>
    <chartFormat chart="27" format="6" series="1">
      <pivotArea type="data" outline="0" fieldPosition="0">
        <references count="1">
          <reference field="4294967294" count="1" selected="0">
            <x v="0"/>
          </reference>
        </references>
      </pivotArea>
    </chartFormat>
    <chartFormat chart="28" format="7" series="1">
      <pivotArea type="data" outline="0" fieldPosition="0">
        <references count="1">
          <reference field="4294967294" count="1" selected="0">
            <x v="0"/>
          </reference>
        </references>
      </pivotArea>
    </chartFormat>
    <chartFormat chart="38" format="11"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998CEA-25B9-4B03-A62F-455AB08F6616}" name="PivotTable4" cacheId="3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40">
  <location ref="A3:B6"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4">
        <item x="1"/>
        <item x="3"/>
        <item x="0"/>
        <item h="1" x="2"/>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8" outline="0" showAll="0" defaultSubtotal="0">
      <items count="4">
        <item h="1" x="3"/>
        <item h="1" x="1"/>
        <item h="1" x="0"/>
        <item x="2"/>
      </items>
    </pivotField>
    <pivotField compact="0" numFmtId="44" outline="0" showAll="0" defaultSubtotal="0"/>
    <pivotField dataField="1" compact="0" numFmtId="44" outline="0" showAll="0" defaultSubtotal="0"/>
    <pivotField compact="0" outline="0" showAll="0" defaultSubtotal="0">
      <items count="4">
        <item x="2"/>
        <item h="1" x="1"/>
        <item h="1" x="3"/>
        <item h="1" x="0"/>
      </items>
    </pivotField>
    <pivotField compact="0" outline="0" showAll="0" defaultSubtotal="0">
      <items count="3">
        <item h="1" x="2"/>
        <item h="1"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70"/>
  </dataFields>
  <chartFormats count="7">
    <chartFormat chart="6" format="5" series="1">
      <pivotArea type="data" outline="0" fieldPosition="0">
        <references count="1">
          <reference field="4294967294" count="1" selected="0">
            <x v="0"/>
          </reference>
        </references>
      </pivotArea>
    </chartFormat>
    <chartFormat chart="33" format="0" series="1">
      <pivotArea type="data" outline="0" fieldPosition="0">
        <references count="1">
          <reference field="4294967294" count="1" selected="0">
            <x v="0"/>
          </reference>
        </references>
      </pivotArea>
    </chartFormat>
    <chartFormat chart="33" format="1">
      <pivotArea type="data" outline="0" fieldPosition="0">
        <references count="2">
          <reference field="4294967294" count="1" selected="0">
            <x v="0"/>
          </reference>
          <reference field="7" count="1" selected="0">
            <x v="2"/>
          </reference>
        </references>
      </pivotArea>
    </chartFormat>
    <chartFormat chart="33" format="2">
      <pivotArea type="data" outline="0" fieldPosition="0">
        <references count="2">
          <reference field="4294967294" count="1" selected="0">
            <x v="0"/>
          </reference>
          <reference field="7" count="1" selected="0">
            <x v="1"/>
          </reference>
        </references>
      </pivotArea>
    </chartFormat>
    <chartFormat chart="39" format="6" series="1">
      <pivotArea type="data" outline="0" fieldPosition="0">
        <references count="1">
          <reference field="4294967294" count="1" selected="0">
            <x v="0"/>
          </reference>
        </references>
      </pivotArea>
    </chartFormat>
    <chartFormat chart="39" format="7">
      <pivotArea type="data" outline="0" fieldPosition="0">
        <references count="2">
          <reference field="4294967294" count="1" selected="0">
            <x v="0"/>
          </reference>
          <reference field="7" count="1" selected="0">
            <x v="1"/>
          </reference>
        </references>
      </pivotArea>
    </chartFormat>
    <chartFormat chart="39" format="8">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6C1B3F8-6E96-416E-8981-013C52696C67}" name="PivotTable4" cacheId="3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41">
  <location ref="A3:B8"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4">
        <item x="1"/>
        <item x="3"/>
        <item x="0"/>
        <item h="1" x="2"/>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8" outline="0" showAll="0" defaultSubtotal="0">
      <items count="4">
        <item h="1" x="3"/>
        <item h="1" x="1"/>
        <item h="1" x="0"/>
        <item x="2"/>
      </items>
    </pivotField>
    <pivotField compact="0" numFmtId="44" outline="0" showAll="0" defaultSubtotal="0"/>
    <pivotField dataField="1" compact="0" numFmtId="44" outline="0" showAll="0" defaultSubtotal="0"/>
    <pivotField compact="0" outline="0" showAll="0" defaultSubtotal="0">
      <items count="4">
        <item x="2"/>
        <item h="1" x="1"/>
        <item h="1" x="3"/>
        <item h="1" x="0"/>
      </items>
    </pivotField>
    <pivotField compact="0" outline="0" showAll="0" defaultSubtotal="0">
      <items count="3">
        <item h="1" x="2"/>
        <item h="1"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381"/>
    </i>
    <i>
      <x v="237"/>
    </i>
    <i>
      <x v="181"/>
    </i>
    <i>
      <x v="390"/>
    </i>
    <i>
      <x v="528"/>
    </i>
  </rowItems>
  <colItems count="1">
    <i/>
  </colItems>
  <dataFields count="1">
    <dataField name="Sum of Sales" fld="12" baseField="7" baseItem="0" numFmtId="170"/>
  </dataFields>
  <chartFormats count="6">
    <chartFormat chart="6" format="5" series="1">
      <pivotArea type="data" outline="0" fieldPosition="0">
        <references count="1">
          <reference field="4294967294" count="1" selected="0">
            <x v="0"/>
          </reference>
        </references>
      </pivotArea>
    </chartFormat>
    <chartFormat chart="16" format="6"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33" format="0" series="1">
      <pivotArea type="data" outline="0" fieldPosition="0">
        <references count="1">
          <reference field="4294967294" count="1" selected="0">
            <x v="0"/>
          </reference>
        </references>
      </pivotArea>
    </chartFormat>
    <chartFormat chart="37" format="3" series="1">
      <pivotArea type="data" outline="0" fieldPosition="0">
        <references count="1">
          <reference field="4294967294" count="1" selected="0">
            <x v="0"/>
          </reference>
        </references>
      </pivotArea>
    </chartFormat>
    <chartFormat chart="40" format="7"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6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ity_Card" xr10:uid="{71DDC774-31B3-4C08-9EDF-CF4712BF205C}" sourceName="Loyality Card">
  <pivotTables>
    <pivotTable tabId="21" name="PivotTable4"/>
    <pivotTable tabId="23" name="PivotTable4"/>
    <pivotTable tabId="26" name="PivotTable4"/>
  </pivotTables>
  <data>
    <tabular pivotCacheId="939649231">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0A845930-05B4-4C5D-B5EF-953AA312890B}" sourceName="Roast type name">
  <pivotTables>
    <pivotTable tabId="21" name="PivotTable4"/>
    <pivotTable tabId="23" name="PivotTable4"/>
    <pivotTable tabId="26" name="PivotTable4"/>
  </pivotTables>
  <data>
    <tabular pivotCacheId="939649231">
      <items count="3">
        <i x="2"/>
        <i x="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D512E43-7D1C-47B3-8DB3-BD3F346DB3B8}" sourceName="Size">
  <pivotTables>
    <pivotTable tabId="21" name="PivotTable4"/>
    <pivotTable tabId="23" name="PivotTable4"/>
    <pivotTable tabId="26" name="PivotTable4"/>
  </pivotTables>
  <data>
    <tabular pivotCacheId="939649231">
      <items count="4">
        <i x="3"/>
        <i x="1"/>
        <i x="0"/>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yality Card" xr10:uid="{AAEE3301-2EEE-4383-9C7E-AD3B37941467}" cache="Slicer_Loyality_Card" caption="Loyality Card" rowHeight="241300"/>
  <slicer name="Roast type name" xr10:uid="{D9F8B02C-6C41-43C5-89CE-87573C90BA7E}" cache="Slicer_Roast_type_name" caption="Roast type name" columnCount="3" rowHeight="241300"/>
  <slicer name="Size" xr10:uid="{0CEA4137-79DA-4CC3-985D-3C047A3A3FBF}" cache="Slicer_Size" caption="Size"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8FDC9F-8B9E-4B61-ABD3-D7B8CA3E7513}" name="Table2" displayName="Table2" ref="A1:P1001" totalsRowShown="0" headerRowDxfId="16">
  <autoFilter ref="A1:P1001" xr:uid="{368FDC9F-8B9E-4B61-ABD3-D7B8CA3E7513}"/>
  <tableColumns count="16">
    <tableColumn id="1" xr3:uid="{3281E03C-22A6-4D65-92C3-39EA6EFB7652}" name="Order ID" dataDxfId="26"/>
    <tableColumn id="2" xr3:uid="{D503DB9C-710D-4810-ADFA-06CA795B81A6}" name="Order Date" dataDxfId="25"/>
    <tableColumn id="3" xr3:uid="{1B4BCC02-4AA7-4BC3-816E-1B092DF0CC79}" name="Customer ID" dataDxfId="24"/>
    <tableColumn id="4" xr3:uid="{37B4D312-69AF-4305-8308-24796849E574}" name="Product ID"/>
    <tableColumn id="5" xr3:uid="{99403FE6-70D6-49E8-B986-A792A9684A03}" name="Quantity" dataDxfId="23"/>
    <tableColumn id="6" xr3:uid="{8D3386C0-9A0D-4888-83BF-0AD9A54C6515}" name="Customer Name" dataDxfId="22">
      <calculatedColumnFormula>_xlfn.XLOOKUP(C2,customers!$A$1:$A$1001,customers!$B$1:$B$1001,,0)</calculatedColumnFormula>
    </tableColumn>
    <tableColumn id="7" xr3:uid="{B3372C35-69BD-4F68-945F-C02AC5701D37}" name="Email" dataDxfId="21">
      <calculatedColumnFormula>IF(_xlfn.XLOOKUP(C2,customers!$A$1:$A$1001,customers!$C$1:$C$1001,,0)=0,"",_xlfn.XLOOKUP(C2,customers!$A$1:$A$1001,customers!$C$1:$C$1001,,0))</calculatedColumnFormula>
    </tableColumn>
    <tableColumn id="8" xr3:uid="{24396CF6-48D0-4BAF-8CA0-9063C15CB01F}" name="Country" dataDxfId="20">
      <calculatedColumnFormula>_xlfn.XLOOKUP(C2,customers!A1:A1001,customers!G1:G1001,,0)</calculatedColumnFormula>
    </tableColumn>
    <tableColumn id="9" xr3:uid="{556DABF0-FCD4-4F57-A863-F84B49E02F06}" name="Coffee Type">
      <calculatedColumnFormula>_xlfn.XLOOKUP(D2,products!$A$1:$A$49,products!$B$1:$B$49,,0)</calculatedColumnFormula>
    </tableColumn>
    <tableColumn id="10" xr3:uid="{39C55865-A6EE-46E3-9E63-1B726F9C1B51}" name="Roast Type">
      <calculatedColumnFormula>_xlfn.XLOOKUP(D2,products!$A$1:$A$49,products!$C$1:$C$49,,0)</calculatedColumnFormula>
    </tableColumn>
    <tableColumn id="11" xr3:uid="{AB789E18-9D34-4E6F-9D63-47D85D4E4D4E}" name="Size" dataDxfId="19">
      <calculatedColumnFormula array="1">_xlfn.XLOOKUP(D2,products!$A$1:$A$49,products!$D$1:D$49,,0)</calculatedColumnFormula>
    </tableColumn>
    <tableColumn id="12" xr3:uid="{2B43DF0B-32C9-48F2-94C6-4D9836DB3CAD}" name="Unit Price" dataDxfId="18" dataCellStyle="Currency">
      <calculatedColumnFormula>_xlfn.XLOOKUP(D2,products!$A$1:$A$49,products!$E$1:$E$49,,0)</calculatedColumnFormula>
    </tableColumn>
    <tableColumn id="13" xr3:uid="{D221A2AD-635A-4A77-8688-3F07D6CDC605}" name="Sales" dataDxfId="17">
      <calculatedColumnFormula>L2*E2</calculatedColumnFormula>
    </tableColumn>
    <tableColumn id="14" xr3:uid="{F6E65560-B240-4882-B268-8B4BAFA4BFE6}" name="coffee type name">
      <calculatedColumnFormula>IF(I2="Rob","Robusta",IF(I2="Exc","Excelsa",IF(I2="Ara","Arabica",IF(I2="Lib","Libercia",""))))</calculatedColumnFormula>
    </tableColumn>
    <tableColumn id="15" xr3:uid="{18C53E27-B39F-4FD7-BD13-9ABB99155A37}" name="Roast type name">
      <calculatedColumnFormula>IF(J2="M","Medium",IF(J2="L","Large",IF(J2="D","Dark")))</calculatedColumnFormula>
    </tableColumn>
    <tableColumn id="16" xr3:uid="{507666BF-23DB-4135-844F-F13B0F87058B}" name="Loyality Card" dataDxfId="3">
      <calculatedColumnFormula>_xlfn.XLOOKUP(Table2[[#This Row],[Customer ID]],customers!$A$1:$A$1001,customers!$I$1:$I$1001,,0)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6122C0E4-9819-4D89-97AB-0E6F2DE3C06E}" sourceName="Order Date">
  <pivotTables>
    <pivotTable tabId="21" name="PivotTable4"/>
  </pivotTables>
  <state minimalRefreshVersion="6" lastRefreshVersion="6" pivotCacheId="93964923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208CFBB4-C2FC-4E61-8402-47DCB8FF366B}" cache="NativeTimeline_Order_Date" caption="Order Date" level="2" selectionLevel="2" scrollPosition="2019-12-03T00:00:00" style="Timeline Style 3"/>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93430-321D-47BA-8912-DF36BED88495}">
  <dimension ref="A3:C26"/>
  <sheetViews>
    <sheetView topLeftCell="E19" workbookViewId="0">
      <selection activeCell="N20" sqref="N20"/>
    </sheetView>
  </sheetViews>
  <sheetFormatPr defaultRowHeight="14.5" x14ac:dyDescent="0.35"/>
  <cols>
    <col min="1" max="1" width="12.36328125" bestFit="1" customWidth="1"/>
    <col min="2" max="2" width="20.90625" bestFit="1" customWidth="1"/>
    <col min="3" max="3" width="17.7265625" bestFit="1" customWidth="1"/>
    <col min="4" max="4" width="6.81640625" bestFit="1" customWidth="1"/>
    <col min="5" max="5" width="7.1796875" bestFit="1" customWidth="1"/>
    <col min="6" max="6" width="7.7265625" bestFit="1" customWidth="1"/>
    <col min="7" max="7" width="10.7265625" bestFit="1" customWidth="1"/>
  </cols>
  <sheetData>
    <row r="3" spans="1:3" x14ac:dyDescent="0.35">
      <c r="A3" s="6" t="s">
        <v>6216</v>
      </c>
      <c r="C3" s="6" t="s">
        <v>6196</v>
      </c>
    </row>
    <row r="4" spans="1:3" x14ac:dyDescent="0.35">
      <c r="A4" s="6" t="s">
        <v>6214</v>
      </c>
      <c r="B4" s="6" t="s">
        <v>6215</v>
      </c>
      <c r="C4" t="s">
        <v>6217</v>
      </c>
    </row>
    <row r="5" spans="1:3" x14ac:dyDescent="0.35">
      <c r="A5" t="s">
        <v>6198</v>
      </c>
      <c r="B5" t="s">
        <v>6208</v>
      </c>
      <c r="C5" s="9">
        <v>77.624999999999986</v>
      </c>
    </row>
    <row r="6" spans="1:3" x14ac:dyDescent="0.35">
      <c r="B6" t="s">
        <v>6209</v>
      </c>
      <c r="C6" s="9">
        <v>155.24999999999997</v>
      </c>
    </row>
    <row r="7" spans="1:3" x14ac:dyDescent="0.35">
      <c r="B7" t="s">
        <v>6211</v>
      </c>
      <c r="C7" s="9">
        <v>155.24999999999997</v>
      </c>
    </row>
    <row r="8" spans="1:3" x14ac:dyDescent="0.35">
      <c r="B8" t="s">
        <v>6213</v>
      </c>
      <c r="C8" s="9">
        <v>77.624999999999986</v>
      </c>
    </row>
    <row r="9" spans="1:3" x14ac:dyDescent="0.35">
      <c r="B9" t="s">
        <v>6203</v>
      </c>
      <c r="C9" s="9">
        <v>77.624999999999986</v>
      </c>
    </row>
    <row r="10" spans="1:3" x14ac:dyDescent="0.35">
      <c r="B10" t="s">
        <v>6205</v>
      </c>
      <c r="C10" s="9">
        <v>155.24999999999997</v>
      </c>
    </row>
    <row r="11" spans="1:3" x14ac:dyDescent="0.35">
      <c r="A11" t="s">
        <v>6199</v>
      </c>
      <c r="B11" t="s">
        <v>6207</v>
      </c>
      <c r="C11" s="9">
        <v>284.62499999999994</v>
      </c>
    </row>
    <row r="12" spans="1:3" x14ac:dyDescent="0.35">
      <c r="B12" t="s">
        <v>6210</v>
      </c>
      <c r="C12" s="9">
        <v>77.624999999999986</v>
      </c>
    </row>
    <row r="13" spans="1:3" x14ac:dyDescent="0.35">
      <c r="B13" t="s">
        <v>6211</v>
      </c>
      <c r="C13" s="9">
        <v>232.87499999999994</v>
      </c>
    </row>
    <row r="14" spans="1:3" x14ac:dyDescent="0.35">
      <c r="B14" t="s">
        <v>6203</v>
      </c>
      <c r="C14" s="9">
        <v>129.37499999999997</v>
      </c>
    </row>
    <row r="15" spans="1:3" x14ac:dyDescent="0.35">
      <c r="B15" t="s">
        <v>6204</v>
      </c>
      <c r="C15" s="9">
        <v>258.74999999999994</v>
      </c>
    </row>
    <row r="16" spans="1:3" x14ac:dyDescent="0.35">
      <c r="A16" t="s">
        <v>6200</v>
      </c>
      <c r="B16" t="s">
        <v>6206</v>
      </c>
      <c r="C16" s="9">
        <v>77.624999999999986</v>
      </c>
    </row>
    <row r="17" spans="1:3" x14ac:dyDescent="0.35">
      <c r="B17" t="s">
        <v>6207</v>
      </c>
      <c r="C17" s="9">
        <v>103.49999999999999</v>
      </c>
    </row>
    <row r="18" spans="1:3" x14ac:dyDescent="0.35">
      <c r="B18" t="s">
        <v>6210</v>
      </c>
      <c r="C18" s="9">
        <v>103.49999999999999</v>
      </c>
    </row>
    <row r="19" spans="1:3" x14ac:dyDescent="0.35">
      <c r="B19" t="s">
        <v>6211</v>
      </c>
      <c r="C19" s="9">
        <v>103.49999999999999</v>
      </c>
    </row>
    <row r="20" spans="1:3" x14ac:dyDescent="0.35">
      <c r="B20" t="s">
        <v>6213</v>
      </c>
      <c r="C20" s="9">
        <v>51.749999999999993</v>
      </c>
    </row>
    <row r="21" spans="1:3" x14ac:dyDescent="0.35">
      <c r="B21" t="s">
        <v>6202</v>
      </c>
      <c r="C21" s="9">
        <v>155.24999999999997</v>
      </c>
    </row>
    <row r="22" spans="1:3" x14ac:dyDescent="0.35">
      <c r="B22" t="s">
        <v>6203</v>
      </c>
      <c r="C22" s="9">
        <v>51.749999999999993</v>
      </c>
    </row>
    <row r="23" spans="1:3" x14ac:dyDescent="0.35">
      <c r="A23" t="s">
        <v>6201</v>
      </c>
      <c r="B23" t="s">
        <v>6206</v>
      </c>
      <c r="C23" s="9">
        <v>51.749999999999993</v>
      </c>
    </row>
    <row r="24" spans="1:3" x14ac:dyDescent="0.35">
      <c r="B24" t="s">
        <v>6209</v>
      </c>
      <c r="C24" s="9">
        <v>51.749999999999993</v>
      </c>
    </row>
    <row r="25" spans="1:3" x14ac:dyDescent="0.35">
      <c r="B25" t="s">
        <v>6210</v>
      </c>
      <c r="C25" s="9">
        <v>25.874999999999996</v>
      </c>
    </row>
    <row r="26" spans="1:3" x14ac:dyDescent="0.35">
      <c r="B26" t="s">
        <v>6212</v>
      </c>
      <c r="C26" s="9">
        <v>51.749999999999993</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3669C-70AE-4ADE-AD6B-77F39D0F8611}">
  <dimension ref="A3:B6"/>
  <sheetViews>
    <sheetView workbookViewId="0">
      <selection activeCell="K10" sqref="K10"/>
    </sheetView>
  </sheetViews>
  <sheetFormatPr defaultRowHeight="14.5" x14ac:dyDescent="0.35"/>
  <cols>
    <col min="1" max="1" width="14.1796875" bestFit="1" customWidth="1"/>
    <col min="2" max="2" width="11.26953125" bestFit="1" customWidth="1"/>
    <col min="3" max="3" width="17.7265625" bestFit="1" customWidth="1"/>
    <col min="4" max="4" width="6.81640625" bestFit="1" customWidth="1"/>
    <col min="5" max="5" width="7.1796875" bestFit="1" customWidth="1"/>
    <col min="6" max="6" width="7.7265625" bestFit="1" customWidth="1"/>
    <col min="7" max="7" width="10.7265625" bestFit="1" customWidth="1"/>
  </cols>
  <sheetData>
    <row r="3" spans="1:2" x14ac:dyDescent="0.35">
      <c r="A3" s="6" t="s">
        <v>7</v>
      </c>
      <c r="B3" t="s">
        <v>6216</v>
      </c>
    </row>
    <row r="4" spans="1:2" x14ac:dyDescent="0.35">
      <c r="A4" t="s">
        <v>28</v>
      </c>
      <c r="B4" s="10">
        <v>263.81</v>
      </c>
    </row>
    <row r="5" spans="1:2" x14ac:dyDescent="0.35">
      <c r="A5" t="s">
        <v>318</v>
      </c>
      <c r="B5" s="10">
        <v>494.61499999999995</v>
      </c>
    </row>
    <row r="6" spans="1:2" x14ac:dyDescent="0.35">
      <c r="A6" t="s">
        <v>19</v>
      </c>
      <c r="B6" s="10">
        <v>6391.93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6DB43-E459-4A8A-9AAE-45800AD4FBB7}">
  <dimension ref="A3:B8"/>
  <sheetViews>
    <sheetView workbookViewId="0">
      <selection activeCell="C7" sqref="C7"/>
    </sheetView>
  </sheetViews>
  <sheetFormatPr defaultRowHeight="14.5" x14ac:dyDescent="0.35"/>
  <cols>
    <col min="1" max="1" width="16.7265625" bestFit="1" customWidth="1"/>
    <col min="2" max="2" width="11.26953125" bestFit="1" customWidth="1"/>
    <col min="3" max="3" width="17.7265625" bestFit="1" customWidth="1"/>
    <col min="4" max="4" width="6.81640625" bestFit="1" customWidth="1"/>
    <col min="5" max="5" width="7.1796875" bestFit="1" customWidth="1"/>
    <col min="6" max="6" width="7.7265625" bestFit="1" customWidth="1"/>
    <col min="7" max="7" width="10.7265625" bestFit="1" customWidth="1"/>
  </cols>
  <sheetData>
    <row r="3" spans="1:2" x14ac:dyDescent="0.35">
      <c r="A3" s="6" t="s">
        <v>4</v>
      </c>
      <c r="B3" t="s">
        <v>6216</v>
      </c>
    </row>
    <row r="4" spans="1:2" x14ac:dyDescent="0.35">
      <c r="A4" t="s">
        <v>5593</v>
      </c>
      <c r="B4" s="10">
        <v>158.12499999999997</v>
      </c>
    </row>
    <row r="5" spans="1:2" x14ac:dyDescent="0.35">
      <c r="A5" t="s">
        <v>5555</v>
      </c>
      <c r="B5" s="10">
        <v>158.12499999999997</v>
      </c>
    </row>
    <row r="6" spans="1:2" x14ac:dyDescent="0.35">
      <c r="A6" t="s">
        <v>2246</v>
      </c>
      <c r="B6" s="10">
        <v>189.74999999999997</v>
      </c>
    </row>
    <row r="7" spans="1:2" x14ac:dyDescent="0.35">
      <c r="A7" t="s">
        <v>3656</v>
      </c>
      <c r="B7" s="10">
        <v>189.74999999999997</v>
      </c>
    </row>
    <row r="8" spans="1:2" x14ac:dyDescent="0.35">
      <c r="A8" t="s">
        <v>2930</v>
      </c>
      <c r="B8" s="10">
        <v>200.78999999999996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H1" zoomScale="130" zoomScaleNormal="130" workbookViewId="0">
      <selection activeCell="P3" sqref="P3"/>
    </sheetView>
  </sheetViews>
  <sheetFormatPr defaultRowHeight="14.5" x14ac:dyDescent="0.35"/>
  <cols>
    <col min="1" max="1" width="16.54296875" bestFit="1" customWidth="1"/>
    <col min="2" max="2" width="11.81640625" bestFit="1" customWidth="1"/>
    <col min="3" max="3" width="17.453125" bestFit="1" customWidth="1"/>
    <col min="4" max="4" width="11.08984375" customWidth="1"/>
    <col min="5" max="5" width="9.6328125" customWidth="1"/>
    <col min="6" max="6" width="18.26953125" customWidth="1"/>
    <col min="7" max="7" width="26.36328125" customWidth="1"/>
    <col min="8" max="8" width="19" customWidth="1"/>
    <col min="9" max="9" width="12.26953125" customWidth="1"/>
    <col min="10" max="10" width="11.54296875" customWidth="1"/>
    <col min="11" max="11" width="13.81640625" customWidth="1"/>
    <col min="12" max="12" width="12.7265625" customWidth="1"/>
    <col min="13" max="13" width="10.26953125" customWidth="1"/>
    <col min="14" max="14" width="17.08984375" customWidth="1"/>
    <col min="15" max="15" width="16.54296875" customWidth="1"/>
    <col min="16" max="16" width="13.81640625" bestFit="1" customWidth="1"/>
  </cols>
  <sheetData>
    <row r="1" spans="1:16" x14ac:dyDescent="0.35">
      <c r="A1" s="2" t="s">
        <v>0</v>
      </c>
      <c r="B1" s="3" t="s">
        <v>1</v>
      </c>
      <c r="C1" s="2" t="s">
        <v>3</v>
      </c>
      <c r="D1" s="2" t="s">
        <v>11</v>
      </c>
      <c r="E1" s="2" t="s">
        <v>14</v>
      </c>
      <c r="F1" s="2" t="s">
        <v>4</v>
      </c>
      <c r="G1" s="2" t="s">
        <v>2</v>
      </c>
      <c r="H1" s="2" t="s">
        <v>7</v>
      </c>
      <c r="I1" s="2" t="s">
        <v>9</v>
      </c>
      <c r="J1" s="2" t="s">
        <v>10</v>
      </c>
      <c r="K1" s="7" t="s">
        <v>12</v>
      </c>
      <c r="L1" s="2" t="s">
        <v>13</v>
      </c>
      <c r="M1" s="2" t="s">
        <v>15</v>
      </c>
      <c r="N1" s="2" t="s">
        <v>6196</v>
      </c>
      <c r="O1" s="2" t="s">
        <v>6197</v>
      </c>
      <c r="P1" s="2" t="s">
        <v>6218</v>
      </c>
    </row>
    <row r="2" spans="1:16" x14ac:dyDescent="0.35">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_xlfn.XLOOKUP(D2,products!$A$1:$A$49,products!$B$1:$B$49,,0)</f>
        <v>Rob</v>
      </c>
      <c r="J2" t="str">
        <f>_xlfn.XLOOKUP(D2,products!$A$1:$A$49,products!$C$1:$C$49,,0)</f>
        <v>M</v>
      </c>
      <c r="K2" s="4" cm="1">
        <f t="array" ref="K2">_xlfn.XLOOKUP(D2,products!$A$1:$A$49,products!$D$1:D$49,,0)</f>
        <v>1</v>
      </c>
      <c r="L2" s="5">
        <f>_xlfn.XLOOKUP(D2,products!$A$1:$A$49,products!$E$1:$E$49,,0)</f>
        <v>9.9499999999999993</v>
      </c>
      <c r="M2" s="8">
        <f>L2*E2</f>
        <v>19.899999999999999</v>
      </c>
      <c r="N2" t="str">
        <f>IF(I2="Rob","Robusta",IF(I2="Exc","Excelsa",IF(I2="Ara","Arabica",IF(I2="Lib","Libercia",""))))</f>
        <v>Robusta</v>
      </c>
      <c r="O2" t="str">
        <f>IF(J2="M","Medium",IF(J2="L","Large",IF(J2="D","Dark")))</f>
        <v>Medium</v>
      </c>
      <c r="P2" t="str">
        <f>_xlfn.XLOOKUP(Table2[[#This Row],[Customer ID]],customers!$A$1:$A$1001,customers!$I$1:$I$1001,,0)</f>
        <v>Yes</v>
      </c>
    </row>
    <row r="3" spans="1:16" x14ac:dyDescent="0.35">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_xlfn.XLOOKUP(C3,customers!A2:A1002,customers!G2:G1002,,0)</f>
        <v>United States</v>
      </c>
      <c r="I3" t="str">
        <f>_xlfn.XLOOKUP(D3,products!$A$1:$A$49,products!$B$1:$B$49,,0)</f>
        <v>Exc</v>
      </c>
      <c r="J3" t="str">
        <f>_xlfn.XLOOKUP(D3,products!$A$1:$A$49,products!$C$1:$C$49,,0)</f>
        <v>M</v>
      </c>
      <c r="K3" s="4" cm="1">
        <f t="array" ref="K3">_xlfn.XLOOKUP(D3,products!$A$1:$A$49,products!$D$1:D$49,,0)</f>
        <v>0.5</v>
      </c>
      <c r="L3" s="5">
        <f>_xlfn.XLOOKUP(D3,products!$A$1:$A$49,products!$E$1:$E$49,,0)</f>
        <v>8.25</v>
      </c>
      <c r="M3" s="8">
        <f t="shared" ref="M3:M66" si="0">L3*E3</f>
        <v>41.25</v>
      </c>
      <c r="N3" t="str">
        <f t="shared" ref="N3:N66" si="1">IF(I3="Rob","Robusta",IF(I3="Exc","Excelsa",IF(I3="Ara","Arabica",IF(I3="Lib","Libercia",""))))</f>
        <v>Excelsa</v>
      </c>
      <c r="O3" t="str">
        <f t="shared" ref="O3:O66" si="2">IF(J3="M","Medium",IF(J3="L","Large",IF(J3="D","Dark")))</f>
        <v>Medium</v>
      </c>
      <c r="P3" t="str">
        <f>_xlfn.XLOOKUP(Table2[[#This Row],[Customer ID]],customers!$A$1:$A$1001,customers!$I$1:$I$1001,,0)</f>
        <v>Yes</v>
      </c>
    </row>
    <row r="4" spans="1:16" x14ac:dyDescent="0.35">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_xlfn.XLOOKUP(C4,customers!A3:A1003,customers!G3:G1003,,0)</f>
        <v>United States</v>
      </c>
      <c r="I4" t="str">
        <f>_xlfn.XLOOKUP(D4,products!$A$1:$A$49,products!$B$1:$B$49,,0)</f>
        <v>Ara</v>
      </c>
      <c r="J4" t="str">
        <f>_xlfn.XLOOKUP(D4,products!$A$1:$A$49,products!$C$1:$C$49,,0)</f>
        <v>L</v>
      </c>
      <c r="K4" s="4" cm="1">
        <f t="array" ref="K4">_xlfn.XLOOKUP(D4,products!$A$1:$A$49,products!$D$1:D$49,,0)</f>
        <v>1</v>
      </c>
      <c r="L4" s="5">
        <f>_xlfn.XLOOKUP(D4,products!$A$1:$A$49,products!$E$1:$E$49,,0)</f>
        <v>12.95</v>
      </c>
      <c r="M4" s="8">
        <f t="shared" si="0"/>
        <v>12.95</v>
      </c>
      <c r="N4" t="str">
        <f t="shared" si="1"/>
        <v>Arabica</v>
      </c>
      <c r="O4" t="str">
        <f t="shared" si="2"/>
        <v>Large</v>
      </c>
      <c r="P4" t="str">
        <f>_xlfn.XLOOKUP(Table2[[#This Row],[Customer ID]],customers!$A$1:$A$1001,customers!$I$1:$I$1001,,0)</f>
        <v>Yes</v>
      </c>
    </row>
    <row r="5" spans="1:16" x14ac:dyDescent="0.35">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_xlfn.XLOOKUP(C5,customers!A4:A1004,customers!G4:G1004,,0)</f>
        <v>Ireland</v>
      </c>
      <c r="I5" t="str">
        <f>_xlfn.XLOOKUP(D5,products!$A$1:$A$49,products!$B$1:$B$49,,0)</f>
        <v>Exc</v>
      </c>
      <c r="J5" t="str">
        <f>_xlfn.XLOOKUP(D5,products!$A$1:$A$49,products!$C$1:$C$49,,0)</f>
        <v>M</v>
      </c>
      <c r="K5" s="4" cm="1">
        <f t="array" ref="K5">_xlfn.XLOOKUP(D5,products!$A$1:$A$49,products!$D$1:D$49,,0)</f>
        <v>1</v>
      </c>
      <c r="L5" s="5">
        <f>_xlfn.XLOOKUP(D5,products!$A$1:$A$49,products!$E$1:$E$49,,0)</f>
        <v>13.75</v>
      </c>
      <c r="M5" s="8">
        <f t="shared" si="0"/>
        <v>27.5</v>
      </c>
      <c r="N5" t="str">
        <f t="shared" si="1"/>
        <v>Excelsa</v>
      </c>
      <c r="O5" t="str">
        <f t="shared" si="2"/>
        <v>Medium</v>
      </c>
      <c r="P5" t="str">
        <f>_xlfn.XLOOKUP(Table2[[#This Row],[Customer ID]],customers!$A$1:$A$1001,customers!$I$1:$I$1001,,0)</f>
        <v>No</v>
      </c>
    </row>
    <row r="6" spans="1:16" x14ac:dyDescent="0.35">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_xlfn.XLOOKUP(C6,customers!A5:A1005,customers!G5:G1005,,0)</f>
        <v>Ireland</v>
      </c>
      <c r="I6" t="str">
        <f>_xlfn.XLOOKUP(D6,products!$A$1:$A$49,products!$B$1:$B$49,,0)</f>
        <v>Rob</v>
      </c>
      <c r="J6" t="str">
        <f>_xlfn.XLOOKUP(D6,products!$A$1:$A$49,products!$C$1:$C$49,,0)</f>
        <v>L</v>
      </c>
      <c r="K6" s="4" cm="1">
        <f t="array" ref="K6">_xlfn.XLOOKUP(D6,products!$A$1:$A$49,products!$D$1:D$49,,0)</f>
        <v>2.5</v>
      </c>
      <c r="L6" s="5">
        <f>_xlfn.XLOOKUP(D6,products!$A$1:$A$49,products!$E$1:$E$49,,0)</f>
        <v>27.484999999999996</v>
      </c>
      <c r="M6" s="8">
        <f t="shared" si="0"/>
        <v>54.969999999999992</v>
      </c>
      <c r="N6" t="str">
        <f t="shared" si="1"/>
        <v>Robusta</v>
      </c>
      <c r="O6" t="str">
        <f t="shared" si="2"/>
        <v>Large</v>
      </c>
      <c r="P6" t="str">
        <f>_xlfn.XLOOKUP(Table2[[#This Row],[Customer ID]],customers!$A$1:$A$1001,customers!$I$1:$I$1001,,0)</f>
        <v>No</v>
      </c>
    </row>
    <row r="7" spans="1:16" x14ac:dyDescent="0.35">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_xlfn.XLOOKUP(C7,customers!A6:A1006,customers!G6:G1006,,0)</f>
        <v>United States</v>
      </c>
      <c r="I7" t="str">
        <f>_xlfn.XLOOKUP(D7,products!$A$1:$A$49,products!$B$1:$B$49,,0)</f>
        <v>Lib</v>
      </c>
      <c r="J7" t="str">
        <f>_xlfn.XLOOKUP(D7,products!$A$1:$A$49,products!$C$1:$C$49,,0)</f>
        <v>D</v>
      </c>
      <c r="K7" s="4" cm="1">
        <f t="array" ref="K7">_xlfn.XLOOKUP(D7,products!$A$1:$A$49,products!$D$1:D$49,,0)</f>
        <v>1</v>
      </c>
      <c r="L7" s="5">
        <f>_xlfn.XLOOKUP(D7,products!$A$1:$A$49,products!$E$1:$E$49,,0)</f>
        <v>12.95</v>
      </c>
      <c r="M7" s="8">
        <f t="shared" si="0"/>
        <v>38.849999999999994</v>
      </c>
      <c r="N7" t="str">
        <f t="shared" si="1"/>
        <v>Libercia</v>
      </c>
      <c r="O7" t="str">
        <f t="shared" si="2"/>
        <v>Dark</v>
      </c>
      <c r="P7" t="str">
        <f>_xlfn.XLOOKUP(Table2[[#This Row],[Customer ID]],customers!$A$1:$A$1001,customers!$I$1:$I$1001,,0)</f>
        <v>No</v>
      </c>
    </row>
    <row r="8" spans="1:16" x14ac:dyDescent="0.35">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_xlfn.XLOOKUP(C8,customers!A7:A1007,customers!G7:G1007,,0)</f>
        <v>United States</v>
      </c>
      <c r="I8" t="str">
        <f>_xlfn.XLOOKUP(D8,products!$A$1:$A$49,products!$B$1:$B$49,,0)</f>
        <v>Exc</v>
      </c>
      <c r="J8" t="str">
        <f>_xlfn.XLOOKUP(D8,products!$A$1:$A$49,products!$C$1:$C$49,,0)</f>
        <v>D</v>
      </c>
      <c r="K8" s="4" cm="1">
        <f t="array" ref="K8">_xlfn.XLOOKUP(D8,products!$A$1:$A$49,products!$D$1:D$49,,0)</f>
        <v>0.5</v>
      </c>
      <c r="L8" s="5">
        <f>_xlfn.XLOOKUP(D8,products!$A$1:$A$49,products!$E$1:$E$49,,0)</f>
        <v>7.29</v>
      </c>
      <c r="M8" s="8">
        <f t="shared" si="0"/>
        <v>21.87</v>
      </c>
      <c r="N8" t="str">
        <f t="shared" si="1"/>
        <v>Excelsa</v>
      </c>
      <c r="O8" t="str">
        <f t="shared" si="2"/>
        <v>Dark</v>
      </c>
      <c r="P8" t="str">
        <f>_xlfn.XLOOKUP(Table2[[#This Row],[Customer ID]],customers!$A$1:$A$1001,customers!$I$1:$I$1001,,0)</f>
        <v>Yes</v>
      </c>
    </row>
    <row r="9" spans="1:16" x14ac:dyDescent="0.35">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_xlfn.XLOOKUP(C9,customers!A8:A1008,customers!G8:G1008,,0)</f>
        <v>Ireland</v>
      </c>
      <c r="I9" t="str">
        <f>_xlfn.XLOOKUP(D9,products!$A$1:$A$49,products!$B$1:$B$49,,0)</f>
        <v>Lib</v>
      </c>
      <c r="J9" t="str">
        <f>_xlfn.XLOOKUP(D9,products!$A$1:$A$49,products!$C$1:$C$49,,0)</f>
        <v>L</v>
      </c>
      <c r="K9" s="4" cm="1">
        <f t="array" ref="K9">_xlfn.XLOOKUP(D9,products!$A$1:$A$49,products!$D$1:D$49,,0)</f>
        <v>0.2</v>
      </c>
      <c r="L9" s="5">
        <f>_xlfn.XLOOKUP(D9,products!$A$1:$A$49,products!$E$1:$E$49,,0)</f>
        <v>4.7549999999999999</v>
      </c>
      <c r="M9" s="8">
        <f t="shared" si="0"/>
        <v>4.7549999999999999</v>
      </c>
      <c r="N9" t="str">
        <f t="shared" si="1"/>
        <v>Libercia</v>
      </c>
      <c r="O9" t="str">
        <f t="shared" si="2"/>
        <v>Large</v>
      </c>
      <c r="P9" t="str">
        <f>_xlfn.XLOOKUP(Table2[[#This Row],[Customer ID]],customers!$A$1:$A$1001,customers!$I$1:$I$1001,,0)</f>
        <v>Yes</v>
      </c>
    </row>
    <row r="10" spans="1:16" x14ac:dyDescent="0.35">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_xlfn.XLOOKUP(C10,customers!A9:A1009,customers!G9:G1009,,0)</f>
        <v>United States</v>
      </c>
      <c r="I10" t="str">
        <f>_xlfn.XLOOKUP(D10,products!$A$1:$A$49,products!$B$1:$B$49,,0)</f>
        <v>Rob</v>
      </c>
      <c r="J10" t="str">
        <f>_xlfn.XLOOKUP(D10,products!$A$1:$A$49,products!$C$1:$C$49,,0)</f>
        <v>M</v>
      </c>
      <c r="K10" s="4" cm="1">
        <f t="array" ref="K10">_xlfn.XLOOKUP(D10,products!$A$1:$A$49,products!$D$1:D$49,,0)</f>
        <v>0.5</v>
      </c>
      <c r="L10" s="5">
        <f>_xlfn.XLOOKUP(D10,products!$A$1:$A$49,products!$E$1:$E$49,,0)</f>
        <v>5.97</v>
      </c>
      <c r="M10" s="8">
        <f t="shared" si="0"/>
        <v>17.91</v>
      </c>
      <c r="N10" t="str">
        <f t="shared" si="1"/>
        <v>Robusta</v>
      </c>
      <c r="O10" t="str">
        <f t="shared" si="2"/>
        <v>Medium</v>
      </c>
      <c r="P10" t="str">
        <f>_xlfn.XLOOKUP(Table2[[#This Row],[Customer ID]],customers!$A$1:$A$1001,customers!$I$1:$I$1001,,0)</f>
        <v>No</v>
      </c>
    </row>
    <row r="11" spans="1:16" x14ac:dyDescent="0.35">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_xlfn.XLOOKUP(C11,customers!A10:A1010,customers!G10:G1010,,0)</f>
        <v>United States</v>
      </c>
      <c r="I11" t="str">
        <f>_xlfn.XLOOKUP(D11,products!$A$1:$A$49,products!$B$1:$B$49,,0)</f>
        <v>Rob</v>
      </c>
      <c r="J11" t="str">
        <f>_xlfn.XLOOKUP(D11,products!$A$1:$A$49,products!$C$1:$C$49,,0)</f>
        <v>M</v>
      </c>
      <c r="K11" s="4" cm="1">
        <f t="array" ref="K11">_xlfn.XLOOKUP(D11,products!$A$1:$A$49,products!$D$1:D$49,,0)</f>
        <v>0.5</v>
      </c>
      <c r="L11" s="5">
        <f>_xlfn.XLOOKUP(D11,products!$A$1:$A$49,products!$E$1:$E$49,,0)</f>
        <v>5.97</v>
      </c>
      <c r="M11" s="8">
        <f t="shared" si="0"/>
        <v>5.97</v>
      </c>
      <c r="N11" t="str">
        <f t="shared" si="1"/>
        <v>Robusta</v>
      </c>
      <c r="O11" t="str">
        <f t="shared" si="2"/>
        <v>Medium</v>
      </c>
      <c r="P11" t="str">
        <f>_xlfn.XLOOKUP(Table2[[#This Row],[Customer ID]],customers!$A$1:$A$1001,customers!$I$1:$I$1001,,0)</f>
        <v>No</v>
      </c>
    </row>
    <row r="12" spans="1:16" x14ac:dyDescent="0.35">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_xlfn.XLOOKUP(C12,customers!A11:A1011,customers!G11:G1011,,0)</f>
        <v>United States</v>
      </c>
      <c r="I12" t="str">
        <f>_xlfn.XLOOKUP(D12,products!$A$1:$A$49,products!$B$1:$B$49,,0)</f>
        <v>Ara</v>
      </c>
      <c r="J12" t="str">
        <f>_xlfn.XLOOKUP(D12,products!$A$1:$A$49,products!$C$1:$C$49,,0)</f>
        <v>D</v>
      </c>
      <c r="K12" s="4" cm="1">
        <f t="array" ref="K12">_xlfn.XLOOKUP(D12,products!$A$1:$A$49,products!$D$1:D$49,,0)</f>
        <v>1</v>
      </c>
      <c r="L12" s="5">
        <f>_xlfn.XLOOKUP(D12,products!$A$1:$A$49,products!$E$1:$E$49,,0)</f>
        <v>9.9499999999999993</v>
      </c>
      <c r="M12" s="8">
        <f t="shared" si="0"/>
        <v>39.799999999999997</v>
      </c>
      <c r="N12" t="str">
        <f t="shared" si="1"/>
        <v>Arabica</v>
      </c>
      <c r="O12" t="str">
        <f t="shared" si="2"/>
        <v>Dark</v>
      </c>
      <c r="P12" t="str">
        <f>_xlfn.XLOOKUP(Table2[[#This Row],[Customer ID]],customers!$A$1:$A$1001,customers!$I$1:$I$1001,,0)</f>
        <v>No</v>
      </c>
    </row>
    <row r="13" spans="1:16" x14ac:dyDescent="0.35">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_xlfn.XLOOKUP(C13,customers!A12:A1012,customers!G12:G1012,,0)</f>
        <v>United States</v>
      </c>
      <c r="I13" t="str">
        <f>_xlfn.XLOOKUP(D13,products!$A$1:$A$49,products!$B$1:$B$49,,0)</f>
        <v>Exc</v>
      </c>
      <c r="J13" t="str">
        <f>_xlfn.XLOOKUP(D13,products!$A$1:$A$49,products!$C$1:$C$49,,0)</f>
        <v>L</v>
      </c>
      <c r="K13" s="4" cm="1">
        <f t="array" ref="K13">_xlfn.XLOOKUP(D13,products!$A$1:$A$49,products!$D$1:D$49,,0)</f>
        <v>2.5</v>
      </c>
      <c r="L13" s="5">
        <f>_xlfn.XLOOKUP(D13,products!$A$1:$A$49,products!$E$1:$E$49,,0)</f>
        <v>34.154999999999994</v>
      </c>
      <c r="M13" s="8">
        <f t="shared" si="0"/>
        <v>170.77499999999998</v>
      </c>
      <c r="N13" t="str">
        <f t="shared" si="1"/>
        <v>Excelsa</v>
      </c>
      <c r="O13" t="str">
        <f t="shared" si="2"/>
        <v>Large</v>
      </c>
      <c r="P13" t="str">
        <f>_xlfn.XLOOKUP(Table2[[#This Row],[Customer ID]],customers!$A$1:$A$1001,customers!$I$1:$I$1001,,0)</f>
        <v>Yes</v>
      </c>
    </row>
    <row r="14" spans="1:16" x14ac:dyDescent="0.35">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_xlfn.XLOOKUP(C14,customers!A13:A1013,customers!G13:G1013,,0)</f>
        <v>United States</v>
      </c>
      <c r="I14" t="str">
        <f>_xlfn.XLOOKUP(D14,products!$A$1:$A$49,products!$B$1:$B$49,,0)</f>
        <v>Rob</v>
      </c>
      <c r="J14" t="str">
        <f>_xlfn.XLOOKUP(D14,products!$A$1:$A$49,products!$C$1:$C$49,,0)</f>
        <v>M</v>
      </c>
      <c r="K14" s="4" cm="1">
        <f t="array" ref="K14">_xlfn.XLOOKUP(D14,products!$A$1:$A$49,products!$D$1:D$49,,0)</f>
        <v>1</v>
      </c>
      <c r="L14" s="5">
        <f>_xlfn.XLOOKUP(D14,products!$A$1:$A$49,products!$E$1:$E$49,,0)</f>
        <v>9.9499999999999993</v>
      </c>
      <c r="M14" s="8">
        <f t="shared" si="0"/>
        <v>49.75</v>
      </c>
      <c r="N14" t="str">
        <f t="shared" si="1"/>
        <v>Robusta</v>
      </c>
      <c r="O14" t="str">
        <f t="shared" si="2"/>
        <v>Medium</v>
      </c>
      <c r="P14" t="str">
        <f>_xlfn.XLOOKUP(Table2[[#This Row],[Customer ID]],customers!$A$1:$A$1001,customers!$I$1:$I$1001,,0)</f>
        <v>No</v>
      </c>
    </row>
    <row r="15" spans="1:16" x14ac:dyDescent="0.35">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_xlfn.XLOOKUP(C15,customers!A14:A1014,customers!G14:G1014,,0)</f>
        <v>United States</v>
      </c>
      <c r="I15" t="str">
        <f>_xlfn.XLOOKUP(D15,products!$A$1:$A$49,products!$B$1:$B$49,,0)</f>
        <v>Rob</v>
      </c>
      <c r="J15" t="str">
        <f>_xlfn.XLOOKUP(D15,products!$A$1:$A$49,products!$C$1:$C$49,,0)</f>
        <v>D</v>
      </c>
      <c r="K15" s="4" cm="1">
        <f t="array" ref="K15">_xlfn.XLOOKUP(D15,products!$A$1:$A$49,products!$D$1:D$49,,0)</f>
        <v>2.5</v>
      </c>
      <c r="L15" s="5">
        <f>_xlfn.XLOOKUP(D15,products!$A$1:$A$49,products!$E$1:$E$49,,0)</f>
        <v>20.584999999999997</v>
      </c>
      <c r="M15" s="8">
        <f t="shared" si="0"/>
        <v>41.169999999999995</v>
      </c>
      <c r="N15" t="str">
        <f t="shared" si="1"/>
        <v>Robusta</v>
      </c>
      <c r="O15" t="str">
        <f t="shared" si="2"/>
        <v>Dark</v>
      </c>
      <c r="P15" t="str">
        <f>_xlfn.XLOOKUP(Table2[[#This Row],[Customer ID]],customers!$A$1:$A$1001,customers!$I$1:$I$1001,,0)</f>
        <v>No</v>
      </c>
    </row>
    <row r="16" spans="1:16" x14ac:dyDescent="0.35">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_xlfn.XLOOKUP(C16,customers!A15:A1015,customers!G15:G1015,,0)</f>
        <v>United States</v>
      </c>
      <c r="I16" t="str">
        <f>_xlfn.XLOOKUP(D16,products!$A$1:$A$49,products!$B$1:$B$49,,0)</f>
        <v>Lib</v>
      </c>
      <c r="J16" t="str">
        <f>_xlfn.XLOOKUP(D16,products!$A$1:$A$49,products!$C$1:$C$49,,0)</f>
        <v>D</v>
      </c>
      <c r="K16" s="4" cm="1">
        <f t="array" ref="K16">_xlfn.XLOOKUP(D16,products!$A$1:$A$49,products!$D$1:D$49,,0)</f>
        <v>0.2</v>
      </c>
      <c r="L16" s="5">
        <f>_xlfn.XLOOKUP(D16,products!$A$1:$A$49,products!$E$1:$E$49,,0)</f>
        <v>3.8849999999999998</v>
      </c>
      <c r="M16" s="8">
        <f t="shared" si="0"/>
        <v>11.654999999999999</v>
      </c>
      <c r="N16" t="str">
        <f t="shared" si="1"/>
        <v>Libercia</v>
      </c>
      <c r="O16" t="str">
        <f t="shared" si="2"/>
        <v>Dark</v>
      </c>
      <c r="P16" t="str">
        <f>_xlfn.XLOOKUP(Table2[[#This Row],[Customer ID]],customers!$A$1:$A$1001,customers!$I$1:$I$1001,,0)</f>
        <v>Yes</v>
      </c>
    </row>
    <row r="17" spans="1:16" x14ac:dyDescent="0.35">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_xlfn.XLOOKUP(C17,customers!A16:A1016,customers!G16:G1016,,0)</f>
        <v>United States</v>
      </c>
      <c r="I17" t="str">
        <f>_xlfn.XLOOKUP(D17,products!$A$1:$A$49,products!$B$1:$B$49,,0)</f>
        <v>Rob</v>
      </c>
      <c r="J17" t="str">
        <f>_xlfn.XLOOKUP(D17,products!$A$1:$A$49,products!$C$1:$C$49,,0)</f>
        <v>M</v>
      </c>
      <c r="K17" s="4" cm="1">
        <f t="array" ref="K17">_xlfn.XLOOKUP(D17,products!$A$1:$A$49,products!$D$1:D$49,,0)</f>
        <v>2.5</v>
      </c>
      <c r="L17" s="5">
        <f>_xlfn.XLOOKUP(D17,products!$A$1:$A$49,products!$E$1:$E$49,,0)</f>
        <v>22.884999999999998</v>
      </c>
      <c r="M17" s="8">
        <f t="shared" si="0"/>
        <v>114.42499999999998</v>
      </c>
      <c r="N17" t="str">
        <f t="shared" si="1"/>
        <v>Robusta</v>
      </c>
      <c r="O17" t="str">
        <f t="shared" si="2"/>
        <v>Medium</v>
      </c>
      <c r="P17" t="str">
        <f>_xlfn.XLOOKUP(Table2[[#This Row],[Customer ID]],customers!$A$1:$A$1001,customers!$I$1:$I$1001,,0)</f>
        <v>No</v>
      </c>
    </row>
    <row r="18" spans="1:16" x14ac:dyDescent="0.35">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_xlfn.XLOOKUP(C18,customers!A17:A1017,customers!G17:G1017,,0)</f>
        <v>United States</v>
      </c>
      <c r="I18" t="str">
        <f>_xlfn.XLOOKUP(D18,products!$A$1:$A$49,products!$B$1:$B$49,,0)</f>
        <v>Ara</v>
      </c>
      <c r="J18" t="str">
        <f>_xlfn.XLOOKUP(D18,products!$A$1:$A$49,products!$C$1:$C$49,,0)</f>
        <v>M</v>
      </c>
      <c r="K18" s="4" cm="1">
        <f t="array" ref="K18">_xlfn.XLOOKUP(D18,products!$A$1:$A$49,products!$D$1:D$49,,0)</f>
        <v>0.2</v>
      </c>
      <c r="L18" s="5">
        <f>_xlfn.XLOOKUP(D18,products!$A$1:$A$49,products!$E$1:$E$49,,0)</f>
        <v>3.375</v>
      </c>
      <c r="M18" s="8">
        <f t="shared" si="0"/>
        <v>20.25</v>
      </c>
      <c r="N18" t="str">
        <f t="shared" si="1"/>
        <v>Arabica</v>
      </c>
      <c r="O18" t="str">
        <f t="shared" si="2"/>
        <v>Medium</v>
      </c>
      <c r="P18" t="str">
        <f>_xlfn.XLOOKUP(Table2[[#This Row],[Customer ID]],customers!$A$1:$A$1001,customers!$I$1:$I$1001,,0)</f>
        <v>No</v>
      </c>
    </row>
    <row r="19" spans="1:16" x14ac:dyDescent="0.35">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_xlfn.XLOOKUP(C19,customers!A18:A1018,customers!G18:G1018,,0)</f>
        <v>United States</v>
      </c>
      <c r="I19" t="str">
        <f>_xlfn.XLOOKUP(D19,products!$A$1:$A$49,products!$B$1:$B$49,,0)</f>
        <v>Ara</v>
      </c>
      <c r="J19" t="str">
        <f>_xlfn.XLOOKUP(D19,products!$A$1:$A$49,products!$C$1:$C$49,,0)</f>
        <v>L</v>
      </c>
      <c r="K19" s="4" cm="1">
        <f t="array" ref="K19">_xlfn.XLOOKUP(D19,products!$A$1:$A$49,products!$D$1:D$49,,0)</f>
        <v>1</v>
      </c>
      <c r="L19" s="5">
        <f>_xlfn.XLOOKUP(D19,products!$A$1:$A$49,products!$E$1:$E$49,,0)</f>
        <v>12.95</v>
      </c>
      <c r="M19" s="8">
        <f t="shared" si="0"/>
        <v>77.699999999999989</v>
      </c>
      <c r="N19" t="str">
        <f t="shared" si="1"/>
        <v>Arabica</v>
      </c>
      <c r="O19" t="str">
        <f t="shared" si="2"/>
        <v>Large</v>
      </c>
      <c r="P19" t="str">
        <f>_xlfn.XLOOKUP(Table2[[#This Row],[Customer ID]],customers!$A$1:$A$1001,customers!$I$1:$I$1001,,0)</f>
        <v>No</v>
      </c>
    </row>
    <row r="20" spans="1:16" x14ac:dyDescent="0.35">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_xlfn.XLOOKUP(C20,customers!A19:A1019,customers!G19:G1019,,0)</f>
        <v>Ireland</v>
      </c>
      <c r="I20" t="str">
        <f>_xlfn.XLOOKUP(D20,products!$A$1:$A$49,products!$B$1:$B$49,,0)</f>
        <v>Rob</v>
      </c>
      <c r="J20" t="str">
        <f>_xlfn.XLOOKUP(D20,products!$A$1:$A$49,products!$C$1:$C$49,,0)</f>
        <v>D</v>
      </c>
      <c r="K20" s="4" cm="1">
        <f t="array" ref="K20">_xlfn.XLOOKUP(D20,products!$A$1:$A$49,products!$D$1:D$49,,0)</f>
        <v>2.5</v>
      </c>
      <c r="L20" s="5">
        <f>_xlfn.XLOOKUP(D20,products!$A$1:$A$49,products!$E$1:$E$49,,0)</f>
        <v>20.584999999999997</v>
      </c>
      <c r="M20" s="8">
        <f t="shared" si="0"/>
        <v>82.339999999999989</v>
      </c>
      <c r="N20" t="str">
        <f t="shared" si="1"/>
        <v>Robusta</v>
      </c>
      <c r="O20" t="str">
        <f t="shared" si="2"/>
        <v>Dark</v>
      </c>
      <c r="P20" t="str">
        <f>_xlfn.XLOOKUP(Table2[[#This Row],[Customer ID]],customers!$A$1:$A$1001,customers!$I$1:$I$1001,,0)</f>
        <v>Yes</v>
      </c>
    </row>
    <row r="21" spans="1:16" x14ac:dyDescent="0.35">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_xlfn.XLOOKUP(C21,customers!A20:A1020,customers!G20:G1020,,0)</f>
        <v>United States</v>
      </c>
      <c r="I21" t="str">
        <f>_xlfn.XLOOKUP(D21,products!$A$1:$A$49,products!$B$1:$B$49,,0)</f>
        <v>Ara</v>
      </c>
      <c r="J21" t="str">
        <f>_xlfn.XLOOKUP(D21,products!$A$1:$A$49,products!$C$1:$C$49,,0)</f>
        <v>M</v>
      </c>
      <c r="K21" s="4" cm="1">
        <f t="array" ref="K21">_xlfn.XLOOKUP(D21,products!$A$1:$A$49,products!$D$1:D$49,,0)</f>
        <v>0.2</v>
      </c>
      <c r="L21" s="5">
        <f>_xlfn.XLOOKUP(D21,products!$A$1:$A$49,products!$E$1:$E$49,,0)</f>
        <v>3.375</v>
      </c>
      <c r="M21" s="8">
        <f t="shared" si="0"/>
        <v>16.875</v>
      </c>
      <c r="N21" t="str">
        <f t="shared" si="1"/>
        <v>Arabica</v>
      </c>
      <c r="O21" t="str">
        <f t="shared" si="2"/>
        <v>Medium</v>
      </c>
      <c r="P21" t="str">
        <f>_xlfn.XLOOKUP(Table2[[#This Row],[Customer ID]],customers!$A$1:$A$1001,customers!$I$1:$I$1001,,0)</f>
        <v>Yes</v>
      </c>
    </row>
    <row r="22" spans="1:16" x14ac:dyDescent="0.35">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_xlfn.XLOOKUP(C22,customers!A21:A1021,customers!G21:G1021,,0)</f>
        <v>United States</v>
      </c>
      <c r="I22" t="str">
        <f>_xlfn.XLOOKUP(D22,products!$A$1:$A$49,products!$B$1:$B$49,,0)</f>
        <v>Exc</v>
      </c>
      <c r="J22" t="str">
        <f>_xlfn.XLOOKUP(D22,products!$A$1:$A$49,products!$C$1:$C$49,,0)</f>
        <v>D</v>
      </c>
      <c r="K22" s="4" cm="1">
        <f t="array" ref="K22">_xlfn.XLOOKUP(D22,products!$A$1:$A$49,products!$D$1:D$49,,0)</f>
        <v>0.2</v>
      </c>
      <c r="L22" s="5">
        <f>_xlfn.XLOOKUP(D22,products!$A$1:$A$49,products!$E$1:$E$49,,0)</f>
        <v>3.645</v>
      </c>
      <c r="M22" s="8">
        <f t="shared" si="0"/>
        <v>14.58</v>
      </c>
      <c r="N22" t="str">
        <f t="shared" si="1"/>
        <v>Excelsa</v>
      </c>
      <c r="O22" t="str">
        <f t="shared" si="2"/>
        <v>Dark</v>
      </c>
      <c r="P22" t="str">
        <f>_xlfn.XLOOKUP(Table2[[#This Row],[Customer ID]],customers!$A$1:$A$1001,customers!$I$1:$I$1001,,0)</f>
        <v>Yes</v>
      </c>
    </row>
    <row r="23" spans="1:16" x14ac:dyDescent="0.35">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_xlfn.XLOOKUP(C23,customers!A22:A1022,customers!G22:G1022,,0)</f>
        <v>United States</v>
      </c>
      <c r="I23" t="str">
        <f>_xlfn.XLOOKUP(D23,products!$A$1:$A$49,products!$B$1:$B$49,,0)</f>
        <v>Ara</v>
      </c>
      <c r="J23" t="str">
        <f>_xlfn.XLOOKUP(D23,products!$A$1:$A$49,products!$C$1:$C$49,,0)</f>
        <v>D</v>
      </c>
      <c r="K23" s="4" cm="1">
        <f t="array" ref="K23">_xlfn.XLOOKUP(D23,products!$A$1:$A$49,products!$D$1:D$49,,0)</f>
        <v>0.2</v>
      </c>
      <c r="L23" s="5">
        <f>_xlfn.XLOOKUP(D23,products!$A$1:$A$49,products!$E$1:$E$49,,0)</f>
        <v>2.9849999999999999</v>
      </c>
      <c r="M23" s="8">
        <f t="shared" si="0"/>
        <v>17.91</v>
      </c>
      <c r="N23" t="str">
        <f t="shared" si="1"/>
        <v>Arabica</v>
      </c>
      <c r="O23" t="str">
        <f t="shared" si="2"/>
        <v>Dark</v>
      </c>
      <c r="P23" t="str">
        <f>_xlfn.XLOOKUP(Table2[[#This Row],[Customer ID]],customers!$A$1:$A$1001,customers!$I$1:$I$1001,,0)</f>
        <v>No</v>
      </c>
    </row>
    <row r="24" spans="1:16" x14ac:dyDescent="0.35">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_xlfn.XLOOKUP(C24,customers!A23:A1023,customers!G23:G1023,,0)</f>
        <v>United States</v>
      </c>
      <c r="I24" t="str">
        <f>_xlfn.XLOOKUP(D24,products!$A$1:$A$49,products!$B$1:$B$49,,0)</f>
        <v>Rob</v>
      </c>
      <c r="J24" t="str">
        <f>_xlfn.XLOOKUP(D24,products!$A$1:$A$49,products!$C$1:$C$49,,0)</f>
        <v>M</v>
      </c>
      <c r="K24" s="4" cm="1">
        <f t="array" ref="K24">_xlfn.XLOOKUP(D24,products!$A$1:$A$49,products!$D$1:D$49,,0)</f>
        <v>2.5</v>
      </c>
      <c r="L24" s="5">
        <f>_xlfn.XLOOKUP(D24,products!$A$1:$A$49,products!$E$1:$E$49,,0)</f>
        <v>22.884999999999998</v>
      </c>
      <c r="M24" s="8">
        <f t="shared" si="0"/>
        <v>91.539999999999992</v>
      </c>
      <c r="N24" t="str">
        <f t="shared" si="1"/>
        <v>Robusta</v>
      </c>
      <c r="O24" t="str">
        <f t="shared" si="2"/>
        <v>Medium</v>
      </c>
      <c r="P24" t="str">
        <f>_xlfn.XLOOKUP(Table2[[#This Row],[Customer ID]],customers!$A$1:$A$1001,customers!$I$1:$I$1001,,0)</f>
        <v>Yes</v>
      </c>
    </row>
    <row r="25" spans="1:16" x14ac:dyDescent="0.35">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_xlfn.XLOOKUP(C25,customers!A24:A1024,customers!G24:G1024,,0)</f>
        <v>United States</v>
      </c>
      <c r="I25" t="str">
        <f>_xlfn.XLOOKUP(D25,products!$A$1:$A$49,products!$B$1:$B$49,,0)</f>
        <v>Ara</v>
      </c>
      <c r="J25" t="str">
        <f>_xlfn.XLOOKUP(D25,products!$A$1:$A$49,products!$C$1:$C$49,,0)</f>
        <v>D</v>
      </c>
      <c r="K25" s="4" cm="1">
        <f t="array" ref="K25">_xlfn.XLOOKUP(D25,products!$A$1:$A$49,products!$D$1:D$49,,0)</f>
        <v>0.2</v>
      </c>
      <c r="L25" s="5">
        <f>_xlfn.XLOOKUP(D25,products!$A$1:$A$49,products!$E$1:$E$49,,0)</f>
        <v>2.9849999999999999</v>
      </c>
      <c r="M25" s="8">
        <f t="shared" si="0"/>
        <v>11.94</v>
      </c>
      <c r="N25" t="str">
        <f t="shared" si="1"/>
        <v>Arabica</v>
      </c>
      <c r="O25" t="str">
        <f t="shared" si="2"/>
        <v>Dark</v>
      </c>
      <c r="P25" t="str">
        <f>_xlfn.XLOOKUP(Table2[[#This Row],[Customer ID]],customers!$A$1:$A$1001,customers!$I$1:$I$1001,,0)</f>
        <v>Yes</v>
      </c>
    </row>
    <row r="26" spans="1:16" x14ac:dyDescent="0.35">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_xlfn.XLOOKUP(C26,customers!A25:A1025,customers!G25:G1025,,0)</f>
        <v>United States</v>
      </c>
      <c r="I26" t="str">
        <f>_xlfn.XLOOKUP(D26,products!$A$1:$A$49,products!$B$1:$B$49,,0)</f>
        <v>Ara</v>
      </c>
      <c r="J26" t="str">
        <f>_xlfn.XLOOKUP(D26,products!$A$1:$A$49,products!$C$1:$C$49,,0)</f>
        <v>M</v>
      </c>
      <c r="K26" s="4" cm="1">
        <f t="array" ref="K26">_xlfn.XLOOKUP(D26,products!$A$1:$A$49,products!$D$1:D$49,,0)</f>
        <v>1</v>
      </c>
      <c r="L26" s="5">
        <f>_xlfn.XLOOKUP(D26,products!$A$1:$A$49,products!$E$1:$E$49,,0)</f>
        <v>11.25</v>
      </c>
      <c r="M26" s="8">
        <f t="shared" si="0"/>
        <v>11.25</v>
      </c>
      <c r="N26" t="str">
        <f t="shared" si="1"/>
        <v>Arabica</v>
      </c>
      <c r="O26" t="str">
        <f t="shared" si="2"/>
        <v>Medium</v>
      </c>
      <c r="P26" t="str">
        <f>_xlfn.XLOOKUP(Table2[[#This Row],[Customer ID]],customers!$A$1:$A$1001,customers!$I$1:$I$1001,,0)</f>
        <v>No</v>
      </c>
    </row>
    <row r="27" spans="1:16" x14ac:dyDescent="0.35">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_xlfn.XLOOKUP(C27,customers!A26:A1026,customers!G26:G1026,,0)</f>
        <v>United States</v>
      </c>
      <c r="I27" t="str">
        <f>_xlfn.XLOOKUP(D27,products!$A$1:$A$49,products!$B$1:$B$49,,0)</f>
        <v>Exc</v>
      </c>
      <c r="J27" t="str">
        <f>_xlfn.XLOOKUP(D27,products!$A$1:$A$49,products!$C$1:$C$49,,0)</f>
        <v>M</v>
      </c>
      <c r="K27" s="4" cm="1">
        <f t="array" ref="K27">_xlfn.XLOOKUP(D27,products!$A$1:$A$49,products!$D$1:D$49,,0)</f>
        <v>0.2</v>
      </c>
      <c r="L27" s="5">
        <f>_xlfn.XLOOKUP(D27,products!$A$1:$A$49,products!$E$1:$E$49,,0)</f>
        <v>4.125</v>
      </c>
      <c r="M27" s="8">
        <f t="shared" si="0"/>
        <v>12.375</v>
      </c>
      <c r="N27" t="str">
        <f t="shared" si="1"/>
        <v>Excelsa</v>
      </c>
      <c r="O27" t="str">
        <f t="shared" si="2"/>
        <v>Medium</v>
      </c>
      <c r="P27" t="str">
        <f>_xlfn.XLOOKUP(Table2[[#This Row],[Customer ID]],customers!$A$1:$A$1001,customers!$I$1:$I$1001,,0)</f>
        <v>Yes</v>
      </c>
    </row>
    <row r="28" spans="1:16" x14ac:dyDescent="0.35">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_xlfn.XLOOKUP(C28,customers!A27:A1027,customers!G27:G1027,,0)</f>
        <v>United States</v>
      </c>
      <c r="I28" t="str">
        <f>_xlfn.XLOOKUP(D28,products!$A$1:$A$49,products!$B$1:$B$49,,0)</f>
        <v>Ara</v>
      </c>
      <c r="J28" t="str">
        <f>_xlfn.XLOOKUP(D28,products!$A$1:$A$49,products!$C$1:$C$49,,0)</f>
        <v>M</v>
      </c>
      <c r="K28" s="4" cm="1">
        <f t="array" ref="K28">_xlfn.XLOOKUP(D28,products!$A$1:$A$49,products!$D$1:D$49,,0)</f>
        <v>0.5</v>
      </c>
      <c r="L28" s="5">
        <f>_xlfn.XLOOKUP(D28,products!$A$1:$A$49,products!$E$1:$E$49,,0)</f>
        <v>6.75</v>
      </c>
      <c r="M28" s="8">
        <f t="shared" si="0"/>
        <v>27</v>
      </c>
      <c r="N28" t="str">
        <f t="shared" si="1"/>
        <v>Arabica</v>
      </c>
      <c r="O28" t="str">
        <f t="shared" si="2"/>
        <v>Medium</v>
      </c>
      <c r="P28" t="str">
        <f>_xlfn.XLOOKUP(Table2[[#This Row],[Customer ID]],customers!$A$1:$A$1001,customers!$I$1:$I$1001,,0)</f>
        <v>Yes</v>
      </c>
    </row>
    <row r="29" spans="1:16" x14ac:dyDescent="0.35">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_xlfn.XLOOKUP(C29,customers!A28:A1028,customers!G28:G1028,,0)</f>
        <v>Ireland</v>
      </c>
      <c r="I29" t="str">
        <f>_xlfn.XLOOKUP(D29,products!$A$1:$A$49,products!$B$1:$B$49,,0)</f>
        <v>Ara</v>
      </c>
      <c r="J29" t="str">
        <f>_xlfn.XLOOKUP(D29,products!$A$1:$A$49,products!$C$1:$C$49,,0)</f>
        <v>M</v>
      </c>
      <c r="K29" s="4" cm="1">
        <f t="array" ref="K29">_xlfn.XLOOKUP(D29,products!$A$1:$A$49,products!$D$1:D$49,,0)</f>
        <v>0.2</v>
      </c>
      <c r="L29" s="5">
        <f>_xlfn.XLOOKUP(D29,products!$A$1:$A$49,products!$E$1:$E$49,,0)</f>
        <v>3.375</v>
      </c>
      <c r="M29" s="8">
        <f t="shared" si="0"/>
        <v>16.875</v>
      </c>
      <c r="N29" t="str">
        <f t="shared" si="1"/>
        <v>Arabica</v>
      </c>
      <c r="O29" t="str">
        <f t="shared" si="2"/>
        <v>Medium</v>
      </c>
      <c r="P29" t="str">
        <f>_xlfn.XLOOKUP(Table2[[#This Row],[Customer ID]],customers!$A$1:$A$1001,customers!$I$1:$I$1001,,0)</f>
        <v>No</v>
      </c>
    </row>
    <row r="30" spans="1:16" x14ac:dyDescent="0.35">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_xlfn.XLOOKUP(C30,customers!A29:A1029,customers!G29:G1029,,0)</f>
        <v>Ireland</v>
      </c>
      <c r="I30" t="str">
        <f>_xlfn.XLOOKUP(D30,products!$A$1:$A$49,products!$B$1:$B$49,,0)</f>
        <v>Ara</v>
      </c>
      <c r="J30" t="str">
        <f>_xlfn.XLOOKUP(D30,products!$A$1:$A$49,products!$C$1:$C$49,,0)</f>
        <v>D</v>
      </c>
      <c r="K30" s="4" cm="1">
        <f t="array" ref="K30">_xlfn.XLOOKUP(D30,products!$A$1:$A$49,products!$D$1:D$49,,0)</f>
        <v>0.5</v>
      </c>
      <c r="L30" s="5">
        <f>_xlfn.XLOOKUP(D30,products!$A$1:$A$49,products!$E$1:$E$49,,0)</f>
        <v>5.97</v>
      </c>
      <c r="M30" s="8">
        <f t="shared" si="0"/>
        <v>17.91</v>
      </c>
      <c r="N30" t="str">
        <f t="shared" si="1"/>
        <v>Arabica</v>
      </c>
      <c r="O30" t="str">
        <f t="shared" si="2"/>
        <v>Dark</v>
      </c>
      <c r="P30" t="str">
        <f>_xlfn.XLOOKUP(Table2[[#This Row],[Customer ID]],customers!$A$1:$A$1001,customers!$I$1:$I$1001,,0)</f>
        <v>No</v>
      </c>
    </row>
    <row r="31" spans="1:16" x14ac:dyDescent="0.35">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_xlfn.XLOOKUP(C31,customers!A30:A1030,customers!G30:G1030,,0)</f>
        <v>Ireland</v>
      </c>
      <c r="I31" t="str">
        <f>_xlfn.XLOOKUP(D31,products!$A$1:$A$49,products!$B$1:$B$49,,0)</f>
        <v>Ara</v>
      </c>
      <c r="J31" t="str">
        <f>_xlfn.XLOOKUP(D31,products!$A$1:$A$49,products!$C$1:$C$49,,0)</f>
        <v>D</v>
      </c>
      <c r="K31" s="4" cm="1">
        <f t="array" ref="K31">_xlfn.XLOOKUP(D31,products!$A$1:$A$49,products!$D$1:D$49,,0)</f>
        <v>1</v>
      </c>
      <c r="L31" s="5">
        <f>_xlfn.XLOOKUP(D31,products!$A$1:$A$49,products!$E$1:$E$49,,0)</f>
        <v>9.9499999999999993</v>
      </c>
      <c r="M31" s="8">
        <f t="shared" si="0"/>
        <v>39.799999999999997</v>
      </c>
      <c r="N31" t="str">
        <f t="shared" si="1"/>
        <v>Arabica</v>
      </c>
      <c r="O31" t="str">
        <f t="shared" si="2"/>
        <v>Dark</v>
      </c>
      <c r="P31" t="str">
        <f>_xlfn.XLOOKUP(Table2[[#This Row],[Customer ID]],customers!$A$1:$A$1001,customers!$I$1:$I$1001,,0)</f>
        <v>Yes</v>
      </c>
    </row>
    <row r="32" spans="1:16" x14ac:dyDescent="0.35">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_xlfn.XLOOKUP(C32,customers!A31:A1031,customers!G31:G1031,,0)</f>
        <v>United States</v>
      </c>
      <c r="I32" t="str">
        <f>_xlfn.XLOOKUP(D32,products!$A$1:$A$49,products!$B$1:$B$49,,0)</f>
        <v>Lib</v>
      </c>
      <c r="J32" t="str">
        <f>_xlfn.XLOOKUP(D32,products!$A$1:$A$49,products!$C$1:$C$49,,0)</f>
        <v>M</v>
      </c>
      <c r="K32" s="4" cm="1">
        <f t="array" ref="K32">_xlfn.XLOOKUP(D32,products!$A$1:$A$49,products!$D$1:D$49,,0)</f>
        <v>0.2</v>
      </c>
      <c r="L32" s="5">
        <f>_xlfn.XLOOKUP(D32,products!$A$1:$A$49,products!$E$1:$E$49,,0)</f>
        <v>4.3650000000000002</v>
      </c>
      <c r="M32" s="8">
        <f t="shared" si="0"/>
        <v>21.825000000000003</v>
      </c>
      <c r="N32" t="str">
        <f t="shared" si="1"/>
        <v>Libercia</v>
      </c>
      <c r="O32" t="str">
        <f t="shared" si="2"/>
        <v>Medium</v>
      </c>
      <c r="P32" t="str">
        <f>_xlfn.XLOOKUP(Table2[[#This Row],[Customer ID]],customers!$A$1:$A$1001,customers!$I$1:$I$1001,,0)</f>
        <v>No</v>
      </c>
    </row>
    <row r="33" spans="1:16" x14ac:dyDescent="0.35">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_xlfn.XLOOKUP(C33,customers!A32:A1032,customers!G32:G1032,,0)</f>
        <v>United States</v>
      </c>
      <c r="I33" t="str">
        <f>_xlfn.XLOOKUP(D33,products!$A$1:$A$49,products!$B$1:$B$49,,0)</f>
        <v>Ara</v>
      </c>
      <c r="J33" t="str">
        <f>_xlfn.XLOOKUP(D33,products!$A$1:$A$49,products!$C$1:$C$49,,0)</f>
        <v>D</v>
      </c>
      <c r="K33" s="4" cm="1">
        <f t="array" ref="K33">_xlfn.XLOOKUP(D33,products!$A$1:$A$49,products!$D$1:D$49,,0)</f>
        <v>0.5</v>
      </c>
      <c r="L33" s="5">
        <f>_xlfn.XLOOKUP(D33,products!$A$1:$A$49,products!$E$1:$E$49,,0)</f>
        <v>5.97</v>
      </c>
      <c r="M33" s="8">
        <f t="shared" si="0"/>
        <v>35.82</v>
      </c>
      <c r="N33" t="str">
        <f t="shared" si="1"/>
        <v>Arabica</v>
      </c>
      <c r="O33" t="str">
        <f t="shared" si="2"/>
        <v>Dark</v>
      </c>
      <c r="P33" t="str">
        <f>_xlfn.XLOOKUP(Table2[[#This Row],[Customer ID]],customers!$A$1:$A$1001,customers!$I$1:$I$1001,,0)</f>
        <v>No</v>
      </c>
    </row>
    <row r="34" spans="1:16" x14ac:dyDescent="0.35">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e">
        <f>_xlfn.XLOOKUP(C34,customers!A33:A1033,customers!G33:G1033,,0)</f>
        <v>#N/A</v>
      </c>
      <c r="I34" t="str">
        <f>_xlfn.XLOOKUP(D34,products!$A$1:$A$49,products!$B$1:$B$49,,0)</f>
        <v>Lib</v>
      </c>
      <c r="J34" t="str">
        <f>_xlfn.XLOOKUP(D34,products!$A$1:$A$49,products!$C$1:$C$49,,0)</f>
        <v>M</v>
      </c>
      <c r="K34" s="4" cm="1">
        <f t="array" ref="K34">_xlfn.XLOOKUP(D34,products!$A$1:$A$49,products!$D$1:D$49,,0)</f>
        <v>0.5</v>
      </c>
      <c r="L34" s="5">
        <f>_xlfn.XLOOKUP(D34,products!$A$1:$A$49,products!$E$1:$E$49,,0)</f>
        <v>8.73</v>
      </c>
      <c r="M34" s="8">
        <f t="shared" si="0"/>
        <v>52.38</v>
      </c>
      <c r="N34" t="str">
        <f t="shared" si="1"/>
        <v>Libercia</v>
      </c>
      <c r="O34" t="str">
        <f t="shared" si="2"/>
        <v>Medium</v>
      </c>
      <c r="P34" t="str">
        <f>_xlfn.XLOOKUP(Table2[[#This Row],[Customer ID]],customers!$A$1:$A$1001,customers!$I$1:$I$1001,,0)</f>
        <v>No</v>
      </c>
    </row>
    <row r="35" spans="1:16" x14ac:dyDescent="0.35">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_xlfn.XLOOKUP(C35,customers!A34:A1034,customers!G34:G1034,,0)</f>
        <v>United States</v>
      </c>
      <c r="I35" t="str">
        <f>_xlfn.XLOOKUP(D35,products!$A$1:$A$49,products!$B$1:$B$49,,0)</f>
        <v>Lib</v>
      </c>
      <c r="J35" t="str">
        <f>_xlfn.XLOOKUP(D35,products!$A$1:$A$49,products!$C$1:$C$49,,0)</f>
        <v>L</v>
      </c>
      <c r="K35" s="4" cm="1">
        <f t="array" ref="K35">_xlfn.XLOOKUP(D35,products!$A$1:$A$49,products!$D$1:D$49,,0)</f>
        <v>0.2</v>
      </c>
      <c r="L35" s="5">
        <f>_xlfn.XLOOKUP(D35,products!$A$1:$A$49,products!$E$1:$E$49,,0)</f>
        <v>4.7549999999999999</v>
      </c>
      <c r="M35" s="8">
        <f t="shared" si="0"/>
        <v>23.774999999999999</v>
      </c>
      <c r="N35" t="str">
        <f t="shared" si="1"/>
        <v>Libercia</v>
      </c>
      <c r="O35" t="str">
        <f t="shared" si="2"/>
        <v>Large</v>
      </c>
      <c r="P35" t="str">
        <f>_xlfn.XLOOKUP(Table2[[#This Row],[Customer ID]],customers!$A$1:$A$1001,customers!$I$1:$I$1001,,0)</f>
        <v>No</v>
      </c>
    </row>
    <row r="36" spans="1:16" x14ac:dyDescent="0.35">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_xlfn.XLOOKUP(C36,customers!A35:A1035,customers!G35:G1035,,0)</f>
        <v>United Kingdom</v>
      </c>
      <c r="I36" t="str">
        <f>_xlfn.XLOOKUP(D36,products!$A$1:$A$49,products!$B$1:$B$49,,0)</f>
        <v>Lib</v>
      </c>
      <c r="J36" t="str">
        <f>_xlfn.XLOOKUP(D36,products!$A$1:$A$49,products!$C$1:$C$49,,0)</f>
        <v>L</v>
      </c>
      <c r="K36" s="4" cm="1">
        <f t="array" ref="K36">_xlfn.XLOOKUP(D36,products!$A$1:$A$49,products!$D$1:D$49,,0)</f>
        <v>0.5</v>
      </c>
      <c r="L36" s="5">
        <f>_xlfn.XLOOKUP(D36,products!$A$1:$A$49,products!$E$1:$E$49,,0)</f>
        <v>9.51</v>
      </c>
      <c r="M36" s="8">
        <f t="shared" si="0"/>
        <v>57.06</v>
      </c>
      <c r="N36" t="str">
        <f t="shared" si="1"/>
        <v>Libercia</v>
      </c>
      <c r="O36" t="str">
        <f t="shared" si="2"/>
        <v>Large</v>
      </c>
      <c r="P36" t="str">
        <f>_xlfn.XLOOKUP(Table2[[#This Row],[Customer ID]],customers!$A$1:$A$1001,customers!$I$1:$I$1001,,0)</f>
        <v>Yes</v>
      </c>
    </row>
    <row r="37" spans="1:16" x14ac:dyDescent="0.35">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_xlfn.XLOOKUP(C37,customers!A36:A1036,customers!G36:G1036,,0)</f>
        <v>United States</v>
      </c>
      <c r="I37" t="str">
        <f>_xlfn.XLOOKUP(D37,products!$A$1:$A$49,products!$B$1:$B$49,,0)</f>
        <v>Ara</v>
      </c>
      <c r="J37" t="str">
        <f>_xlfn.XLOOKUP(D37,products!$A$1:$A$49,products!$C$1:$C$49,,0)</f>
        <v>D</v>
      </c>
      <c r="K37" s="4" cm="1">
        <f t="array" ref="K37">_xlfn.XLOOKUP(D37,products!$A$1:$A$49,products!$D$1:D$49,,0)</f>
        <v>0.5</v>
      </c>
      <c r="L37" s="5">
        <f>_xlfn.XLOOKUP(D37,products!$A$1:$A$49,products!$E$1:$E$49,,0)</f>
        <v>5.97</v>
      </c>
      <c r="M37" s="8">
        <f t="shared" si="0"/>
        <v>35.82</v>
      </c>
      <c r="N37" t="str">
        <f t="shared" si="1"/>
        <v>Arabica</v>
      </c>
      <c r="O37" t="str">
        <f t="shared" si="2"/>
        <v>Dark</v>
      </c>
      <c r="P37" t="str">
        <f>_xlfn.XLOOKUP(Table2[[#This Row],[Customer ID]],customers!$A$1:$A$1001,customers!$I$1:$I$1001,,0)</f>
        <v>No</v>
      </c>
    </row>
    <row r="38" spans="1:16" x14ac:dyDescent="0.35">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_xlfn.XLOOKUP(C38,customers!A37:A1037,customers!G37:G1037,,0)</f>
        <v>United States</v>
      </c>
      <c r="I38" t="str">
        <f>_xlfn.XLOOKUP(D38,products!$A$1:$A$49,products!$B$1:$B$49,,0)</f>
        <v>Lib</v>
      </c>
      <c r="J38" t="str">
        <f>_xlfn.XLOOKUP(D38,products!$A$1:$A$49,products!$C$1:$C$49,,0)</f>
        <v>M</v>
      </c>
      <c r="K38" s="4" cm="1">
        <f t="array" ref="K38">_xlfn.XLOOKUP(D38,products!$A$1:$A$49,products!$D$1:D$49,,0)</f>
        <v>0.2</v>
      </c>
      <c r="L38" s="5">
        <f>_xlfn.XLOOKUP(D38,products!$A$1:$A$49,products!$E$1:$E$49,,0)</f>
        <v>4.3650000000000002</v>
      </c>
      <c r="M38" s="8">
        <f t="shared" si="0"/>
        <v>8.73</v>
      </c>
      <c r="N38" t="str">
        <f t="shared" si="1"/>
        <v>Libercia</v>
      </c>
      <c r="O38" t="str">
        <f t="shared" si="2"/>
        <v>Medium</v>
      </c>
      <c r="P38" t="str">
        <f>_xlfn.XLOOKUP(Table2[[#This Row],[Customer ID]],customers!$A$1:$A$1001,customers!$I$1:$I$1001,,0)</f>
        <v>No</v>
      </c>
    </row>
    <row r="39" spans="1:16" x14ac:dyDescent="0.35">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_xlfn.XLOOKUP(C39,customers!A38:A1038,customers!G38:G1038,,0)</f>
        <v>United States</v>
      </c>
      <c r="I39" t="str">
        <f>_xlfn.XLOOKUP(D39,products!$A$1:$A$49,products!$B$1:$B$49,,0)</f>
        <v>Lib</v>
      </c>
      <c r="J39" t="str">
        <f>_xlfn.XLOOKUP(D39,products!$A$1:$A$49,products!$C$1:$C$49,,0)</f>
        <v>L</v>
      </c>
      <c r="K39" s="4" cm="1">
        <f t="array" ref="K39">_xlfn.XLOOKUP(D39,products!$A$1:$A$49,products!$D$1:D$49,,0)</f>
        <v>0.5</v>
      </c>
      <c r="L39" s="5">
        <f>_xlfn.XLOOKUP(D39,products!$A$1:$A$49,products!$E$1:$E$49,,0)</f>
        <v>9.51</v>
      </c>
      <c r="M39" s="8">
        <f t="shared" si="0"/>
        <v>28.53</v>
      </c>
      <c r="N39" t="str">
        <f t="shared" si="1"/>
        <v>Libercia</v>
      </c>
      <c r="O39" t="str">
        <f t="shared" si="2"/>
        <v>Large</v>
      </c>
      <c r="P39" t="str">
        <f>_xlfn.XLOOKUP(Table2[[#This Row],[Customer ID]],customers!$A$1:$A$1001,customers!$I$1:$I$1001,,0)</f>
        <v>No</v>
      </c>
    </row>
    <row r="40" spans="1:16" x14ac:dyDescent="0.35">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_xlfn.XLOOKUP(C40,customers!A39:A1039,customers!G39:G1039,,0)</f>
        <v>United States</v>
      </c>
      <c r="I40" t="str">
        <f>_xlfn.XLOOKUP(D40,products!$A$1:$A$49,products!$B$1:$B$49,,0)</f>
        <v>Rob</v>
      </c>
      <c r="J40" t="str">
        <f>_xlfn.XLOOKUP(D40,products!$A$1:$A$49,products!$C$1:$C$49,,0)</f>
        <v>M</v>
      </c>
      <c r="K40" s="4" cm="1">
        <f t="array" ref="K40">_xlfn.XLOOKUP(D40,products!$A$1:$A$49,products!$D$1:D$49,,0)</f>
        <v>2.5</v>
      </c>
      <c r="L40" s="5">
        <f>_xlfn.XLOOKUP(D40,products!$A$1:$A$49,products!$E$1:$E$49,,0)</f>
        <v>22.884999999999998</v>
      </c>
      <c r="M40" s="8">
        <f t="shared" si="0"/>
        <v>114.42499999999998</v>
      </c>
      <c r="N40" t="str">
        <f t="shared" si="1"/>
        <v>Robusta</v>
      </c>
      <c r="O40" t="str">
        <f t="shared" si="2"/>
        <v>Medium</v>
      </c>
      <c r="P40" t="str">
        <f>_xlfn.XLOOKUP(Table2[[#This Row],[Customer ID]],customers!$A$1:$A$1001,customers!$I$1:$I$1001,,0)</f>
        <v>No</v>
      </c>
    </row>
    <row r="41" spans="1:16" x14ac:dyDescent="0.35">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_xlfn.XLOOKUP(C41,customers!A40:A1040,customers!G40:G1040,,0)</f>
        <v>United States</v>
      </c>
      <c r="I41" t="str">
        <f>_xlfn.XLOOKUP(D41,products!$A$1:$A$49,products!$B$1:$B$49,,0)</f>
        <v>Rob</v>
      </c>
      <c r="J41" t="str">
        <f>_xlfn.XLOOKUP(D41,products!$A$1:$A$49,products!$C$1:$C$49,,0)</f>
        <v>M</v>
      </c>
      <c r="K41" s="4" cm="1">
        <f t="array" ref="K41">_xlfn.XLOOKUP(D41,products!$A$1:$A$49,products!$D$1:D$49,,0)</f>
        <v>1</v>
      </c>
      <c r="L41" s="5">
        <f>_xlfn.XLOOKUP(D41,products!$A$1:$A$49,products!$E$1:$E$49,,0)</f>
        <v>9.9499999999999993</v>
      </c>
      <c r="M41" s="8">
        <f t="shared" si="0"/>
        <v>59.699999999999996</v>
      </c>
      <c r="N41" t="str">
        <f t="shared" si="1"/>
        <v>Robusta</v>
      </c>
      <c r="O41" t="str">
        <f t="shared" si="2"/>
        <v>Medium</v>
      </c>
      <c r="P41" t="str">
        <f>_xlfn.XLOOKUP(Table2[[#This Row],[Customer ID]],customers!$A$1:$A$1001,customers!$I$1:$I$1001,,0)</f>
        <v>Yes</v>
      </c>
    </row>
    <row r="42" spans="1:16" x14ac:dyDescent="0.35">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_xlfn.XLOOKUP(C42,customers!A41:A1041,customers!G41:G1041,,0)</f>
        <v>United States</v>
      </c>
      <c r="I42" t="str">
        <f>_xlfn.XLOOKUP(D42,products!$A$1:$A$49,products!$B$1:$B$49,,0)</f>
        <v>Lib</v>
      </c>
      <c r="J42" t="str">
        <f>_xlfn.XLOOKUP(D42,products!$A$1:$A$49,products!$C$1:$C$49,,0)</f>
        <v>M</v>
      </c>
      <c r="K42" s="4" cm="1">
        <f t="array" ref="K42">_xlfn.XLOOKUP(D42,products!$A$1:$A$49,products!$D$1:D$49,,0)</f>
        <v>1</v>
      </c>
      <c r="L42" s="5">
        <f>_xlfn.XLOOKUP(D42,products!$A$1:$A$49,products!$E$1:$E$49,,0)</f>
        <v>14.55</v>
      </c>
      <c r="M42" s="8">
        <f t="shared" si="0"/>
        <v>43.650000000000006</v>
      </c>
      <c r="N42" t="str">
        <f t="shared" si="1"/>
        <v>Libercia</v>
      </c>
      <c r="O42" t="str">
        <f t="shared" si="2"/>
        <v>Medium</v>
      </c>
      <c r="P42" t="str">
        <f>_xlfn.XLOOKUP(Table2[[#This Row],[Customer ID]],customers!$A$1:$A$1001,customers!$I$1:$I$1001,,0)</f>
        <v>No</v>
      </c>
    </row>
    <row r="43" spans="1:16" x14ac:dyDescent="0.35">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_xlfn.XLOOKUP(C43,customers!A42:A1042,customers!G42:G1042,,0)</f>
        <v>United States</v>
      </c>
      <c r="I43" t="str">
        <f>_xlfn.XLOOKUP(D43,products!$A$1:$A$49,products!$B$1:$B$49,,0)</f>
        <v>Exc</v>
      </c>
      <c r="J43" t="str">
        <f>_xlfn.XLOOKUP(D43,products!$A$1:$A$49,products!$C$1:$C$49,,0)</f>
        <v>D</v>
      </c>
      <c r="K43" s="4" cm="1">
        <f t="array" ref="K43">_xlfn.XLOOKUP(D43,products!$A$1:$A$49,products!$D$1:D$49,,0)</f>
        <v>0.2</v>
      </c>
      <c r="L43" s="5">
        <f>_xlfn.XLOOKUP(D43,products!$A$1:$A$49,products!$E$1:$E$49,,0)</f>
        <v>3.645</v>
      </c>
      <c r="M43" s="8">
        <f t="shared" si="0"/>
        <v>7.29</v>
      </c>
      <c r="N43" t="str">
        <f t="shared" si="1"/>
        <v>Excelsa</v>
      </c>
      <c r="O43" t="str">
        <f t="shared" si="2"/>
        <v>Dark</v>
      </c>
      <c r="P43" t="str">
        <f>_xlfn.XLOOKUP(Table2[[#This Row],[Customer ID]],customers!$A$1:$A$1001,customers!$I$1:$I$1001,,0)</f>
        <v>Yes</v>
      </c>
    </row>
    <row r="44" spans="1:16" x14ac:dyDescent="0.35">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_xlfn.XLOOKUP(C44,customers!A43:A1043,customers!G43:G1043,,0)</f>
        <v>United States</v>
      </c>
      <c r="I44" t="str">
        <f>_xlfn.XLOOKUP(D44,products!$A$1:$A$49,products!$B$1:$B$49,,0)</f>
        <v>Rob</v>
      </c>
      <c r="J44" t="str">
        <f>_xlfn.XLOOKUP(D44,products!$A$1:$A$49,products!$C$1:$C$49,,0)</f>
        <v>D</v>
      </c>
      <c r="K44" s="4" cm="1">
        <f t="array" ref="K44">_xlfn.XLOOKUP(D44,products!$A$1:$A$49,products!$D$1:D$49,,0)</f>
        <v>0.2</v>
      </c>
      <c r="L44" s="5">
        <f>_xlfn.XLOOKUP(D44,products!$A$1:$A$49,products!$E$1:$E$49,,0)</f>
        <v>2.6849999999999996</v>
      </c>
      <c r="M44" s="8">
        <f t="shared" si="0"/>
        <v>8.0549999999999997</v>
      </c>
      <c r="N44" t="str">
        <f t="shared" si="1"/>
        <v>Robusta</v>
      </c>
      <c r="O44" t="str">
        <f t="shared" si="2"/>
        <v>Dark</v>
      </c>
      <c r="P44" t="str">
        <f>_xlfn.XLOOKUP(Table2[[#This Row],[Customer ID]],customers!$A$1:$A$1001,customers!$I$1:$I$1001,,0)</f>
        <v>Yes</v>
      </c>
    </row>
    <row r="45" spans="1:16" x14ac:dyDescent="0.35">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_xlfn.XLOOKUP(C45,customers!A44:A1044,customers!G44:G1044,,0)</f>
        <v>United States</v>
      </c>
      <c r="I45" t="str">
        <f>_xlfn.XLOOKUP(D45,products!$A$1:$A$49,products!$B$1:$B$49,,0)</f>
        <v>Lib</v>
      </c>
      <c r="J45" t="str">
        <f>_xlfn.XLOOKUP(D45,products!$A$1:$A$49,products!$C$1:$C$49,,0)</f>
        <v>L</v>
      </c>
      <c r="K45" s="4" cm="1">
        <f t="array" ref="K45">_xlfn.XLOOKUP(D45,products!$A$1:$A$49,products!$D$1:D$49,,0)</f>
        <v>2.5</v>
      </c>
      <c r="L45" s="5">
        <f>_xlfn.XLOOKUP(D45,products!$A$1:$A$49,products!$E$1:$E$49,,0)</f>
        <v>36.454999999999998</v>
      </c>
      <c r="M45" s="8">
        <f t="shared" si="0"/>
        <v>72.91</v>
      </c>
      <c r="N45" t="str">
        <f t="shared" si="1"/>
        <v>Libercia</v>
      </c>
      <c r="O45" t="str">
        <f t="shared" si="2"/>
        <v>Large</v>
      </c>
      <c r="P45" t="str">
        <f>_xlfn.XLOOKUP(Table2[[#This Row],[Customer ID]],customers!$A$1:$A$1001,customers!$I$1:$I$1001,,0)</f>
        <v>No</v>
      </c>
    </row>
    <row r="46" spans="1:16" x14ac:dyDescent="0.35">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_xlfn.XLOOKUP(C46,customers!A45:A1045,customers!G45:G1045,,0)</f>
        <v>United States</v>
      </c>
      <c r="I46" t="str">
        <f>_xlfn.XLOOKUP(D46,products!$A$1:$A$49,products!$B$1:$B$49,,0)</f>
        <v>Exc</v>
      </c>
      <c r="J46" t="str">
        <f>_xlfn.XLOOKUP(D46,products!$A$1:$A$49,products!$C$1:$C$49,,0)</f>
        <v>M</v>
      </c>
      <c r="K46" s="4" cm="1">
        <f t="array" ref="K46">_xlfn.XLOOKUP(D46,products!$A$1:$A$49,products!$D$1:D$49,,0)</f>
        <v>0.5</v>
      </c>
      <c r="L46" s="5">
        <f>_xlfn.XLOOKUP(D46,products!$A$1:$A$49,products!$E$1:$E$49,,0)</f>
        <v>8.25</v>
      </c>
      <c r="M46" s="8">
        <f t="shared" si="0"/>
        <v>16.5</v>
      </c>
      <c r="N46" t="str">
        <f t="shared" si="1"/>
        <v>Excelsa</v>
      </c>
      <c r="O46" t="str">
        <f t="shared" si="2"/>
        <v>Medium</v>
      </c>
      <c r="P46" t="str">
        <f>_xlfn.XLOOKUP(Table2[[#This Row],[Customer ID]],customers!$A$1:$A$1001,customers!$I$1:$I$1001,,0)</f>
        <v>Yes</v>
      </c>
    </row>
    <row r="47" spans="1:16" x14ac:dyDescent="0.35">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_xlfn.XLOOKUP(C47,customers!A46:A1046,customers!G46:G1046,,0)</f>
        <v>United States</v>
      </c>
      <c r="I47" t="str">
        <f>_xlfn.XLOOKUP(D47,products!$A$1:$A$49,products!$B$1:$B$49,,0)</f>
        <v>Lib</v>
      </c>
      <c r="J47" t="str">
        <f>_xlfn.XLOOKUP(D47,products!$A$1:$A$49,products!$C$1:$C$49,,0)</f>
        <v>D</v>
      </c>
      <c r="K47" s="4" cm="1">
        <f t="array" ref="K47">_xlfn.XLOOKUP(D47,products!$A$1:$A$49,products!$D$1:D$49,,0)</f>
        <v>2.5</v>
      </c>
      <c r="L47" s="5">
        <f>_xlfn.XLOOKUP(D47,products!$A$1:$A$49,products!$E$1:$E$49,,0)</f>
        <v>29.784999999999997</v>
      </c>
      <c r="M47" s="8">
        <f t="shared" si="0"/>
        <v>178.70999999999998</v>
      </c>
      <c r="N47" t="str">
        <f t="shared" si="1"/>
        <v>Libercia</v>
      </c>
      <c r="O47" t="str">
        <f t="shared" si="2"/>
        <v>Dark</v>
      </c>
      <c r="P47" t="str">
        <f>_xlfn.XLOOKUP(Table2[[#This Row],[Customer ID]],customers!$A$1:$A$1001,customers!$I$1:$I$1001,,0)</f>
        <v>No</v>
      </c>
    </row>
    <row r="48" spans="1:16" x14ac:dyDescent="0.35">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_xlfn.XLOOKUP(C48,customers!A47:A1047,customers!G47:G1047,,0)</f>
        <v>United States</v>
      </c>
      <c r="I48" t="str">
        <f>_xlfn.XLOOKUP(D48,products!$A$1:$A$49,products!$B$1:$B$49,,0)</f>
        <v>Exc</v>
      </c>
      <c r="J48" t="str">
        <f>_xlfn.XLOOKUP(D48,products!$A$1:$A$49,products!$C$1:$C$49,,0)</f>
        <v>M</v>
      </c>
      <c r="K48" s="4" cm="1">
        <f t="array" ref="K48">_xlfn.XLOOKUP(D48,products!$A$1:$A$49,products!$D$1:D$49,,0)</f>
        <v>2.5</v>
      </c>
      <c r="L48" s="5">
        <f>_xlfn.XLOOKUP(D48,products!$A$1:$A$49,products!$E$1:$E$49,,0)</f>
        <v>31.624999999999996</v>
      </c>
      <c r="M48" s="8">
        <f t="shared" si="0"/>
        <v>63.249999999999993</v>
      </c>
      <c r="N48" t="str">
        <f t="shared" si="1"/>
        <v>Excelsa</v>
      </c>
      <c r="O48" t="str">
        <f t="shared" si="2"/>
        <v>Medium</v>
      </c>
      <c r="P48" t="str">
        <f>_xlfn.XLOOKUP(Table2[[#This Row],[Customer ID]],customers!$A$1:$A$1001,customers!$I$1:$I$1001,,0)</f>
        <v>Yes</v>
      </c>
    </row>
    <row r="49" spans="1:16" x14ac:dyDescent="0.35">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_xlfn.XLOOKUP(C49,customers!A48:A1048,customers!G48:G1048,,0)</f>
        <v>United States</v>
      </c>
      <c r="I49" t="str">
        <f>_xlfn.XLOOKUP(D49,products!$A$1:$A$49,products!$B$1:$B$49,,0)</f>
        <v>Ara</v>
      </c>
      <c r="J49" t="str">
        <f>_xlfn.XLOOKUP(D49,products!$A$1:$A$49,products!$C$1:$C$49,,0)</f>
        <v>L</v>
      </c>
      <c r="K49" s="4" cm="1">
        <f t="array" ref="K49">_xlfn.XLOOKUP(D49,products!$A$1:$A$49,products!$D$1:D$49,,0)</f>
        <v>0.2</v>
      </c>
      <c r="L49" s="5">
        <f>_xlfn.XLOOKUP(D49,products!$A$1:$A$49,products!$E$1:$E$49,,0)</f>
        <v>3.8849999999999998</v>
      </c>
      <c r="M49" s="8">
        <f t="shared" si="0"/>
        <v>7.77</v>
      </c>
      <c r="N49" t="str">
        <f t="shared" si="1"/>
        <v>Arabica</v>
      </c>
      <c r="O49" t="str">
        <f t="shared" si="2"/>
        <v>Large</v>
      </c>
      <c r="P49" t="str">
        <f>_xlfn.XLOOKUP(Table2[[#This Row],[Customer ID]],customers!$A$1:$A$1001,customers!$I$1:$I$1001,,0)</f>
        <v>Yes</v>
      </c>
    </row>
    <row r="50" spans="1:16" x14ac:dyDescent="0.35">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_xlfn.XLOOKUP(C50,customers!A49:A1049,customers!G49:G1049,,0)</f>
        <v>United States</v>
      </c>
      <c r="I50" t="str">
        <f>_xlfn.XLOOKUP(D50,products!$A$1:$A$49,products!$B$1:$B$49,,0)</f>
        <v>Ara</v>
      </c>
      <c r="J50" t="str">
        <f>_xlfn.XLOOKUP(D50,products!$A$1:$A$49,products!$C$1:$C$49,,0)</f>
        <v>D</v>
      </c>
      <c r="K50" s="4" cm="1">
        <f t="array" ref="K50">_xlfn.XLOOKUP(D50,products!$A$1:$A$49,products!$D$1:D$49,,0)</f>
        <v>2.5</v>
      </c>
      <c r="L50" s="5">
        <f>_xlfn.XLOOKUP(D50,products!$A$1:$A$49,products!$E$1:$E$49,,0)</f>
        <v>22.884999999999998</v>
      </c>
      <c r="M50" s="8">
        <f t="shared" si="0"/>
        <v>91.539999999999992</v>
      </c>
      <c r="N50" t="str">
        <f t="shared" si="1"/>
        <v>Arabica</v>
      </c>
      <c r="O50" t="str">
        <f t="shared" si="2"/>
        <v>Dark</v>
      </c>
      <c r="P50" t="str">
        <f>_xlfn.XLOOKUP(Table2[[#This Row],[Customer ID]],customers!$A$1:$A$1001,customers!$I$1:$I$1001,,0)</f>
        <v>No</v>
      </c>
    </row>
    <row r="51" spans="1:16" x14ac:dyDescent="0.35">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_xlfn.XLOOKUP(C51,customers!A50:A1050,customers!G50:G1050,,0)</f>
        <v>United States</v>
      </c>
      <c r="I51" t="str">
        <f>_xlfn.XLOOKUP(D51,products!$A$1:$A$49,products!$B$1:$B$49,,0)</f>
        <v>Ara</v>
      </c>
      <c r="J51" t="str">
        <f>_xlfn.XLOOKUP(D51,products!$A$1:$A$49,products!$C$1:$C$49,,0)</f>
        <v>L</v>
      </c>
      <c r="K51" s="4" cm="1">
        <f t="array" ref="K51">_xlfn.XLOOKUP(D51,products!$A$1:$A$49,products!$D$1:D$49,,0)</f>
        <v>1</v>
      </c>
      <c r="L51" s="5">
        <f>_xlfn.XLOOKUP(D51,products!$A$1:$A$49,products!$E$1:$E$49,,0)</f>
        <v>12.95</v>
      </c>
      <c r="M51" s="8">
        <f t="shared" si="0"/>
        <v>38.849999999999994</v>
      </c>
      <c r="N51" t="str">
        <f t="shared" si="1"/>
        <v>Arabica</v>
      </c>
      <c r="O51" t="str">
        <f t="shared" si="2"/>
        <v>Large</v>
      </c>
      <c r="P51" t="str">
        <f>_xlfn.XLOOKUP(Table2[[#This Row],[Customer ID]],customers!$A$1:$A$1001,customers!$I$1:$I$1001,,0)</f>
        <v>No</v>
      </c>
    </row>
    <row r="52" spans="1:16" x14ac:dyDescent="0.35">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_xlfn.XLOOKUP(C52,customers!A51:A1051,customers!G51:G1051,,0)</f>
        <v>United States</v>
      </c>
      <c r="I52" t="str">
        <f>_xlfn.XLOOKUP(D52,products!$A$1:$A$49,products!$B$1:$B$49,,0)</f>
        <v>Lib</v>
      </c>
      <c r="J52" t="str">
        <f>_xlfn.XLOOKUP(D52,products!$A$1:$A$49,products!$C$1:$C$49,,0)</f>
        <v>D</v>
      </c>
      <c r="K52" s="4" cm="1">
        <f t="array" ref="K52">_xlfn.XLOOKUP(D52,products!$A$1:$A$49,products!$D$1:D$49,,0)</f>
        <v>0.5</v>
      </c>
      <c r="L52" s="5">
        <f>_xlfn.XLOOKUP(D52,products!$A$1:$A$49,products!$E$1:$E$49,,0)</f>
        <v>7.77</v>
      </c>
      <c r="M52" s="8">
        <f t="shared" si="0"/>
        <v>15.54</v>
      </c>
      <c r="N52" t="str">
        <f t="shared" si="1"/>
        <v>Libercia</v>
      </c>
      <c r="O52" t="str">
        <f t="shared" si="2"/>
        <v>Dark</v>
      </c>
      <c r="P52" t="str">
        <f>_xlfn.XLOOKUP(Table2[[#This Row],[Customer ID]],customers!$A$1:$A$1001,customers!$I$1:$I$1001,,0)</f>
        <v>No</v>
      </c>
    </row>
    <row r="53" spans="1:16" x14ac:dyDescent="0.35">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_xlfn.XLOOKUP(C53,customers!A52:A1052,customers!G52:G1052,,0)</f>
        <v>Ireland</v>
      </c>
      <c r="I53" t="str">
        <f>_xlfn.XLOOKUP(D53,products!$A$1:$A$49,products!$B$1:$B$49,,0)</f>
        <v>Lib</v>
      </c>
      <c r="J53" t="str">
        <f>_xlfn.XLOOKUP(D53,products!$A$1:$A$49,products!$C$1:$C$49,,0)</f>
        <v>L</v>
      </c>
      <c r="K53" s="4" cm="1">
        <f t="array" ref="K53">_xlfn.XLOOKUP(D53,products!$A$1:$A$49,products!$D$1:D$49,,0)</f>
        <v>2.5</v>
      </c>
      <c r="L53" s="5">
        <f>_xlfn.XLOOKUP(D53,products!$A$1:$A$49,products!$E$1:$E$49,,0)</f>
        <v>36.454999999999998</v>
      </c>
      <c r="M53" s="8">
        <f t="shared" si="0"/>
        <v>145.82</v>
      </c>
      <c r="N53" t="str">
        <f t="shared" si="1"/>
        <v>Libercia</v>
      </c>
      <c r="O53" t="str">
        <f t="shared" si="2"/>
        <v>Large</v>
      </c>
      <c r="P53" t="str">
        <f>_xlfn.XLOOKUP(Table2[[#This Row],[Customer ID]],customers!$A$1:$A$1001,customers!$I$1:$I$1001,,0)</f>
        <v>Yes</v>
      </c>
    </row>
    <row r="54" spans="1:16" x14ac:dyDescent="0.35">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_xlfn.XLOOKUP(C54,customers!A53:A1053,customers!G53:G1053,,0)</f>
        <v>United Kingdom</v>
      </c>
      <c r="I54" t="str">
        <f>_xlfn.XLOOKUP(D54,products!$A$1:$A$49,products!$B$1:$B$49,,0)</f>
        <v>Rob</v>
      </c>
      <c r="J54" t="str">
        <f>_xlfn.XLOOKUP(D54,products!$A$1:$A$49,products!$C$1:$C$49,,0)</f>
        <v>M</v>
      </c>
      <c r="K54" s="4" cm="1">
        <f t="array" ref="K54">_xlfn.XLOOKUP(D54,products!$A$1:$A$49,products!$D$1:D$49,,0)</f>
        <v>0.5</v>
      </c>
      <c r="L54" s="5">
        <f>_xlfn.XLOOKUP(D54,products!$A$1:$A$49,products!$E$1:$E$49,,0)</f>
        <v>5.97</v>
      </c>
      <c r="M54" s="8">
        <f t="shared" si="0"/>
        <v>29.849999999999998</v>
      </c>
      <c r="N54" t="str">
        <f t="shared" si="1"/>
        <v>Robusta</v>
      </c>
      <c r="O54" t="str">
        <f t="shared" si="2"/>
        <v>Medium</v>
      </c>
      <c r="P54" t="str">
        <f>_xlfn.XLOOKUP(Table2[[#This Row],[Customer ID]],customers!$A$1:$A$1001,customers!$I$1:$I$1001,,0)</f>
        <v>No</v>
      </c>
    </row>
    <row r="55" spans="1:16" x14ac:dyDescent="0.35">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_xlfn.XLOOKUP(C55,customers!A54:A1054,customers!G54:G1054,,0)</f>
        <v>United Kingdom</v>
      </c>
      <c r="I55" t="str">
        <f>_xlfn.XLOOKUP(D55,products!$A$1:$A$49,products!$B$1:$B$49,,0)</f>
        <v>Lib</v>
      </c>
      <c r="J55" t="str">
        <f>_xlfn.XLOOKUP(D55,products!$A$1:$A$49,products!$C$1:$C$49,,0)</f>
        <v>L</v>
      </c>
      <c r="K55" s="4" cm="1">
        <f t="array" ref="K55">_xlfn.XLOOKUP(D55,products!$A$1:$A$49,products!$D$1:D$49,,0)</f>
        <v>2.5</v>
      </c>
      <c r="L55" s="5">
        <f>_xlfn.XLOOKUP(D55,products!$A$1:$A$49,products!$E$1:$E$49,,0)</f>
        <v>36.454999999999998</v>
      </c>
      <c r="M55" s="8">
        <f t="shared" si="0"/>
        <v>72.91</v>
      </c>
      <c r="N55" t="str">
        <f t="shared" si="1"/>
        <v>Libercia</v>
      </c>
      <c r="O55" t="str">
        <f t="shared" si="2"/>
        <v>Large</v>
      </c>
      <c r="P55" t="str">
        <f>_xlfn.XLOOKUP(Table2[[#This Row],[Customer ID]],customers!$A$1:$A$1001,customers!$I$1:$I$1001,,0)</f>
        <v>No</v>
      </c>
    </row>
    <row r="56" spans="1:16" x14ac:dyDescent="0.35">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_xlfn.XLOOKUP(C56,customers!A55:A1055,customers!G55:G1055,,0)</f>
        <v>United States</v>
      </c>
      <c r="I56" t="str">
        <f>_xlfn.XLOOKUP(D56,products!$A$1:$A$49,products!$B$1:$B$49,,0)</f>
        <v>Lib</v>
      </c>
      <c r="J56" t="str">
        <f>_xlfn.XLOOKUP(D56,products!$A$1:$A$49,products!$C$1:$C$49,,0)</f>
        <v>M</v>
      </c>
      <c r="K56" s="4" cm="1">
        <f t="array" ref="K56">_xlfn.XLOOKUP(D56,products!$A$1:$A$49,products!$D$1:D$49,,0)</f>
        <v>1</v>
      </c>
      <c r="L56" s="5">
        <f>_xlfn.XLOOKUP(D56,products!$A$1:$A$49,products!$E$1:$E$49,,0)</f>
        <v>14.55</v>
      </c>
      <c r="M56" s="8">
        <f t="shared" si="0"/>
        <v>72.75</v>
      </c>
      <c r="N56" t="str">
        <f t="shared" si="1"/>
        <v>Libercia</v>
      </c>
      <c r="O56" t="str">
        <f t="shared" si="2"/>
        <v>Medium</v>
      </c>
      <c r="P56" t="str">
        <f>_xlfn.XLOOKUP(Table2[[#This Row],[Customer ID]],customers!$A$1:$A$1001,customers!$I$1:$I$1001,,0)</f>
        <v>No</v>
      </c>
    </row>
    <row r="57" spans="1:16" x14ac:dyDescent="0.35">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_xlfn.XLOOKUP(C57,customers!A56:A1056,customers!G56:G1056,,0)</f>
        <v>United States</v>
      </c>
      <c r="I57" t="str">
        <f>_xlfn.XLOOKUP(D57,products!$A$1:$A$49,products!$B$1:$B$49,,0)</f>
        <v>Lib</v>
      </c>
      <c r="J57" t="str">
        <f>_xlfn.XLOOKUP(D57,products!$A$1:$A$49,products!$C$1:$C$49,,0)</f>
        <v>L</v>
      </c>
      <c r="K57" s="4" cm="1">
        <f t="array" ref="K57">_xlfn.XLOOKUP(D57,products!$A$1:$A$49,products!$D$1:D$49,,0)</f>
        <v>1</v>
      </c>
      <c r="L57" s="5">
        <f>_xlfn.XLOOKUP(D57,products!$A$1:$A$49,products!$E$1:$E$49,,0)</f>
        <v>15.85</v>
      </c>
      <c r="M57" s="8">
        <f t="shared" si="0"/>
        <v>47.55</v>
      </c>
      <c r="N57" t="str">
        <f t="shared" si="1"/>
        <v>Libercia</v>
      </c>
      <c r="O57" t="str">
        <f t="shared" si="2"/>
        <v>Large</v>
      </c>
      <c r="P57" t="str">
        <f>_xlfn.XLOOKUP(Table2[[#This Row],[Customer ID]],customers!$A$1:$A$1001,customers!$I$1:$I$1001,,0)</f>
        <v>No</v>
      </c>
    </row>
    <row r="58" spans="1:16" x14ac:dyDescent="0.35">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_xlfn.XLOOKUP(C58,customers!A57:A1057,customers!G57:G1057,,0)</f>
        <v>United States</v>
      </c>
      <c r="I58" t="str">
        <f>_xlfn.XLOOKUP(D58,products!$A$1:$A$49,products!$B$1:$B$49,,0)</f>
        <v>Exc</v>
      </c>
      <c r="J58" t="str">
        <f>_xlfn.XLOOKUP(D58,products!$A$1:$A$49,products!$C$1:$C$49,,0)</f>
        <v>D</v>
      </c>
      <c r="K58" s="4" cm="1">
        <f t="array" ref="K58">_xlfn.XLOOKUP(D58,products!$A$1:$A$49,products!$D$1:D$49,,0)</f>
        <v>0.2</v>
      </c>
      <c r="L58" s="5">
        <f>_xlfn.XLOOKUP(D58,products!$A$1:$A$49,products!$E$1:$E$49,,0)</f>
        <v>3.645</v>
      </c>
      <c r="M58" s="8">
        <f t="shared" si="0"/>
        <v>10.935</v>
      </c>
      <c r="N58" t="str">
        <f t="shared" si="1"/>
        <v>Excelsa</v>
      </c>
      <c r="O58" t="str">
        <f t="shared" si="2"/>
        <v>Dark</v>
      </c>
      <c r="P58" t="str">
        <f>_xlfn.XLOOKUP(Table2[[#This Row],[Customer ID]],customers!$A$1:$A$1001,customers!$I$1:$I$1001,,0)</f>
        <v>Yes</v>
      </c>
    </row>
    <row r="59" spans="1:16" x14ac:dyDescent="0.35">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_xlfn.XLOOKUP(C59,customers!A58:A1058,customers!G58:G1058,,0)</f>
        <v>United States</v>
      </c>
      <c r="I59" t="str">
        <f>_xlfn.XLOOKUP(D59,products!$A$1:$A$49,products!$B$1:$B$49,,0)</f>
        <v>Exc</v>
      </c>
      <c r="J59" t="str">
        <f>_xlfn.XLOOKUP(D59,products!$A$1:$A$49,products!$C$1:$C$49,,0)</f>
        <v>L</v>
      </c>
      <c r="K59" s="4" cm="1">
        <f t="array" ref="K59">_xlfn.XLOOKUP(D59,products!$A$1:$A$49,products!$D$1:D$49,,0)</f>
        <v>1</v>
      </c>
      <c r="L59" s="5">
        <f>_xlfn.XLOOKUP(D59,products!$A$1:$A$49,products!$E$1:$E$49,,0)</f>
        <v>14.85</v>
      </c>
      <c r="M59" s="8">
        <f t="shared" si="0"/>
        <v>59.4</v>
      </c>
      <c r="N59" t="str">
        <f t="shared" si="1"/>
        <v>Excelsa</v>
      </c>
      <c r="O59" t="str">
        <f t="shared" si="2"/>
        <v>Large</v>
      </c>
      <c r="P59" t="str">
        <f>_xlfn.XLOOKUP(Table2[[#This Row],[Customer ID]],customers!$A$1:$A$1001,customers!$I$1:$I$1001,,0)</f>
        <v>No</v>
      </c>
    </row>
    <row r="60" spans="1:16" x14ac:dyDescent="0.35">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_xlfn.XLOOKUP(C60,customers!A59:A1059,customers!G59:G1059,,0)</f>
        <v>United States</v>
      </c>
      <c r="I60" t="str">
        <f>_xlfn.XLOOKUP(D60,products!$A$1:$A$49,products!$B$1:$B$49,,0)</f>
        <v>Lib</v>
      </c>
      <c r="J60" t="str">
        <f>_xlfn.XLOOKUP(D60,products!$A$1:$A$49,products!$C$1:$C$49,,0)</f>
        <v>D</v>
      </c>
      <c r="K60" s="4" cm="1">
        <f t="array" ref="K60">_xlfn.XLOOKUP(D60,products!$A$1:$A$49,products!$D$1:D$49,,0)</f>
        <v>2.5</v>
      </c>
      <c r="L60" s="5">
        <f>_xlfn.XLOOKUP(D60,products!$A$1:$A$49,products!$E$1:$E$49,,0)</f>
        <v>29.784999999999997</v>
      </c>
      <c r="M60" s="8">
        <f t="shared" si="0"/>
        <v>89.35499999999999</v>
      </c>
      <c r="N60" t="str">
        <f t="shared" si="1"/>
        <v>Libercia</v>
      </c>
      <c r="O60" t="str">
        <f t="shared" si="2"/>
        <v>Dark</v>
      </c>
      <c r="P60" t="str">
        <f>_xlfn.XLOOKUP(Table2[[#This Row],[Customer ID]],customers!$A$1:$A$1001,customers!$I$1:$I$1001,,0)</f>
        <v>Yes</v>
      </c>
    </row>
    <row r="61" spans="1:16" x14ac:dyDescent="0.35">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_xlfn.XLOOKUP(C61,customers!A60:A1060,customers!G60:G1060,,0)</f>
        <v>United States</v>
      </c>
      <c r="I61" t="str">
        <f>_xlfn.XLOOKUP(D61,products!$A$1:$A$49,products!$B$1:$B$49,,0)</f>
        <v>Lib</v>
      </c>
      <c r="J61" t="str">
        <f>_xlfn.XLOOKUP(D61,products!$A$1:$A$49,products!$C$1:$C$49,,0)</f>
        <v>M</v>
      </c>
      <c r="K61" s="4" cm="1">
        <f t="array" ref="K61">_xlfn.XLOOKUP(D61,products!$A$1:$A$49,products!$D$1:D$49,,0)</f>
        <v>0.5</v>
      </c>
      <c r="L61" s="5">
        <f>_xlfn.XLOOKUP(D61,products!$A$1:$A$49,products!$E$1:$E$49,,0)</f>
        <v>8.73</v>
      </c>
      <c r="M61" s="8">
        <f t="shared" si="0"/>
        <v>26.19</v>
      </c>
      <c r="N61" t="str">
        <f t="shared" si="1"/>
        <v>Libercia</v>
      </c>
      <c r="O61" t="str">
        <f t="shared" si="2"/>
        <v>Medium</v>
      </c>
      <c r="P61" t="str">
        <f>_xlfn.XLOOKUP(Table2[[#This Row],[Customer ID]],customers!$A$1:$A$1001,customers!$I$1:$I$1001,,0)</f>
        <v>Yes</v>
      </c>
    </row>
    <row r="62" spans="1:16" x14ac:dyDescent="0.35">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_xlfn.XLOOKUP(C62,customers!A61:A1061,customers!G61:G1061,,0)</f>
        <v>United States</v>
      </c>
      <c r="I62" t="str">
        <f>_xlfn.XLOOKUP(D62,products!$A$1:$A$49,products!$B$1:$B$49,,0)</f>
        <v>Ara</v>
      </c>
      <c r="J62" t="str">
        <f>_xlfn.XLOOKUP(D62,products!$A$1:$A$49,products!$C$1:$C$49,,0)</f>
        <v>D</v>
      </c>
      <c r="K62" s="4" cm="1">
        <f t="array" ref="K62">_xlfn.XLOOKUP(D62,products!$A$1:$A$49,products!$D$1:D$49,,0)</f>
        <v>2.5</v>
      </c>
      <c r="L62" s="5">
        <f>_xlfn.XLOOKUP(D62,products!$A$1:$A$49,products!$E$1:$E$49,,0)</f>
        <v>22.884999999999998</v>
      </c>
      <c r="M62" s="8">
        <f t="shared" si="0"/>
        <v>114.42499999999998</v>
      </c>
      <c r="N62" t="str">
        <f t="shared" si="1"/>
        <v>Arabica</v>
      </c>
      <c r="O62" t="str">
        <f t="shared" si="2"/>
        <v>Dark</v>
      </c>
      <c r="P62" t="str">
        <f>_xlfn.XLOOKUP(Table2[[#This Row],[Customer ID]],customers!$A$1:$A$1001,customers!$I$1:$I$1001,,0)</f>
        <v>No</v>
      </c>
    </row>
    <row r="63" spans="1:16" x14ac:dyDescent="0.35">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_xlfn.XLOOKUP(C63,customers!A62:A1062,customers!G62:G1062,,0)</f>
        <v>United Kingdom</v>
      </c>
      <c r="I63" t="str">
        <f>_xlfn.XLOOKUP(D63,products!$A$1:$A$49,products!$B$1:$B$49,,0)</f>
        <v>Rob</v>
      </c>
      <c r="J63" t="str">
        <f>_xlfn.XLOOKUP(D63,products!$A$1:$A$49,products!$C$1:$C$49,,0)</f>
        <v>D</v>
      </c>
      <c r="K63" s="4" cm="1">
        <f t="array" ref="K63">_xlfn.XLOOKUP(D63,products!$A$1:$A$49,products!$D$1:D$49,,0)</f>
        <v>0.5</v>
      </c>
      <c r="L63" s="5">
        <f>_xlfn.XLOOKUP(D63,products!$A$1:$A$49,products!$E$1:$E$49,,0)</f>
        <v>5.3699999999999992</v>
      </c>
      <c r="M63" s="8">
        <f t="shared" si="0"/>
        <v>26.849999999999994</v>
      </c>
      <c r="N63" t="str">
        <f t="shared" si="1"/>
        <v>Robusta</v>
      </c>
      <c r="O63" t="str">
        <f t="shared" si="2"/>
        <v>Dark</v>
      </c>
      <c r="P63" t="str">
        <f>_xlfn.XLOOKUP(Table2[[#This Row],[Customer ID]],customers!$A$1:$A$1001,customers!$I$1:$I$1001,,0)</f>
        <v>Yes</v>
      </c>
    </row>
    <row r="64" spans="1:16" x14ac:dyDescent="0.35">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_xlfn.XLOOKUP(C64,customers!A63:A1063,customers!G63:G1063,,0)</f>
        <v>United States</v>
      </c>
      <c r="I64" t="str">
        <f>_xlfn.XLOOKUP(D64,products!$A$1:$A$49,products!$B$1:$B$49,,0)</f>
        <v>Lib</v>
      </c>
      <c r="J64" t="str">
        <f>_xlfn.XLOOKUP(D64,products!$A$1:$A$49,products!$C$1:$C$49,,0)</f>
        <v>L</v>
      </c>
      <c r="K64" s="4" cm="1">
        <f t="array" ref="K64">_xlfn.XLOOKUP(D64,products!$A$1:$A$49,products!$D$1:D$49,,0)</f>
        <v>0.2</v>
      </c>
      <c r="L64" s="5">
        <f>_xlfn.XLOOKUP(D64,products!$A$1:$A$49,products!$E$1:$E$49,,0)</f>
        <v>4.7549999999999999</v>
      </c>
      <c r="M64" s="8">
        <f t="shared" si="0"/>
        <v>23.774999999999999</v>
      </c>
      <c r="N64" t="str">
        <f t="shared" si="1"/>
        <v>Libercia</v>
      </c>
      <c r="O64" t="str">
        <f t="shared" si="2"/>
        <v>Large</v>
      </c>
      <c r="P64" t="str">
        <f>_xlfn.XLOOKUP(Table2[[#This Row],[Customer ID]],customers!$A$1:$A$1001,customers!$I$1:$I$1001,,0)</f>
        <v>Yes</v>
      </c>
    </row>
    <row r="65" spans="1:16" x14ac:dyDescent="0.35">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_xlfn.XLOOKUP(C65,customers!A64:A1064,customers!G64:G1064,,0)</f>
        <v>United States</v>
      </c>
      <c r="I65" t="str">
        <f>_xlfn.XLOOKUP(D65,products!$A$1:$A$49,products!$B$1:$B$49,,0)</f>
        <v>Ara</v>
      </c>
      <c r="J65" t="str">
        <f>_xlfn.XLOOKUP(D65,products!$A$1:$A$49,products!$C$1:$C$49,,0)</f>
        <v>M</v>
      </c>
      <c r="K65" s="4" cm="1">
        <f t="array" ref="K65">_xlfn.XLOOKUP(D65,products!$A$1:$A$49,products!$D$1:D$49,,0)</f>
        <v>0.5</v>
      </c>
      <c r="L65" s="5">
        <f>_xlfn.XLOOKUP(D65,products!$A$1:$A$49,products!$E$1:$E$49,,0)</f>
        <v>6.75</v>
      </c>
      <c r="M65" s="8">
        <f t="shared" si="0"/>
        <v>6.75</v>
      </c>
      <c r="N65" t="str">
        <f t="shared" si="1"/>
        <v>Arabica</v>
      </c>
      <c r="O65" t="str">
        <f t="shared" si="2"/>
        <v>Medium</v>
      </c>
      <c r="P65" t="str">
        <f>_xlfn.XLOOKUP(Table2[[#This Row],[Customer ID]],customers!$A$1:$A$1001,customers!$I$1:$I$1001,,0)</f>
        <v>No</v>
      </c>
    </row>
    <row r="66" spans="1:16" x14ac:dyDescent="0.35">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_xlfn.XLOOKUP(C66,customers!A65:A1065,customers!G65:G1065,,0)</f>
        <v>United States</v>
      </c>
      <c r="I66" t="str">
        <f>_xlfn.XLOOKUP(D66,products!$A$1:$A$49,products!$B$1:$B$49,,0)</f>
        <v>Rob</v>
      </c>
      <c r="J66" t="str">
        <f>_xlfn.XLOOKUP(D66,products!$A$1:$A$49,products!$C$1:$C$49,,0)</f>
        <v>M</v>
      </c>
      <c r="K66" s="4" cm="1">
        <f t="array" ref="K66">_xlfn.XLOOKUP(D66,products!$A$1:$A$49,products!$D$1:D$49,,0)</f>
        <v>0.5</v>
      </c>
      <c r="L66" s="5">
        <f>_xlfn.XLOOKUP(D66,products!$A$1:$A$49,products!$E$1:$E$49,,0)</f>
        <v>5.97</v>
      </c>
      <c r="M66" s="8">
        <f t="shared" si="0"/>
        <v>35.82</v>
      </c>
      <c r="N66" t="str">
        <f t="shared" si="1"/>
        <v>Robusta</v>
      </c>
      <c r="O66" t="str">
        <f t="shared" si="2"/>
        <v>Medium</v>
      </c>
      <c r="P66" t="str">
        <f>_xlfn.XLOOKUP(Table2[[#This Row],[Customer ID]],customers!$A$1:$A$1001,customers!$I$1:$I$1001,,0)</f>
        <v>Yes</v>
      </c>
    </row>
    <row r="67" spans="1:16" x14ac:dyDescent="0.35">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_xlfn.XLOOKUP(C67,customers!A66:A1066,customers!G66:G1066,,0)</f>
        <v>United States</v>
      </c>
      <c r="I67" t="str">
        <f>_xlfn.XLOOKUP(D67,products!$A$1:$A$49,products!$B$1:$B$49,,0)</f>
        <v>Rob</v>
      </c>
      <c r="J67" t="str">
        <f>_xlfn.XLOOKUP(D67,products!$A$1:$A$49,products!$C$1:$C$49,,0)</f>
        <v>D</v>
      </c>
      <c r="K67" s="4" cm="1">
        <f t="array" ref="K67">_xlfn.XLOOKUP(D67,products!$A$1:$A$49,products!$D$1:D$49,,0)</f>
        <v>2.5</v>
      </c>
      <c r="L67" s="5">
        <f>_xlfn.XLOOKUP(D67,products!$A$1:$A$49,products!$E$1:$E$49,,0)</f>
        <v>20.584999999999997</v>
      </c>
      <c r="M67" s="8">
        <f t="shared" ref="M67:M130" si="3">L67*E67</f>
        <v>82.339999999999989</v>
      </c>
      <c r="N67" t="str">
        <f t="shared" ref="N67:N130" si="4">IF(I67="Rob","Robusta",IF(I67="Exc","Excelsa",IF(I67="Ara","Arabica",IF(I67="Lib","Libercia",""))))</f>
        <v>Robusta</v>
      </c>
      <c r="O67" t="str">
        <f t="shared" ref="O67:O130" si="5">IF(J67="M","Medium",IF(J67="L","Large",IF(J67="D","Dark")))</f>
        <v>Dark</v>
      </c>
      <c r="P67" t="str">
        <f>_xlfn.XLOOKUP(Table2[[#This Row],[Customer ID]],customers!$A$1:$A$1001,customers!$I$1:$I$1001,,0)</f>
        <v>Yes</v>
      </c>
    </row>
    <row r="68" spans="1:16" x14ac:dyDescent="0.35">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_xlfn.XLOOKUP(C68,customers!A67:A1067,customers!G67:G1067,,0)</f>
        <v>United States</v>
      </c>
      <c r="I68" t="str">
        <f>_xlfn.XLOOKUP(D68,products!$A$1:$A$49,products!$B$1:$B$49,,0)</f>
        <v>Rob</v>
      </c>
      <c r="J68" t="str">
        <f>_xlfn.XLOOKUP(D68,products!$A$1:$A$49,products!$C$1:$C$49,,0)</f>
        <v>L</v>
      </c>
      <c r="K68" s="4" cm="1">
        <f t="array" ref="K68">_xlfn.XLOOKUP(D68,products!$A$1:$A$49,products!$D$1:D$49,,0)</f>
        <v>0.5</v>
      </c>
      <c r="L68" s="5">
        <f>_xlfn.XLOOKUP(D68,products!$A$1:$A$49,products!$E$1:$E$49,,0)</f>
        <v>7.169999999999999</v>
      </c>
      <c r="M68" s="8">
        <f t="shared" si="3"/>
        <v>7.169999999999999</v>
      </c>
      <c r="N68" t="str">
        <f t="shared" si="4"/>
        <v>Robusta</v>
      </c>
      <c r="O68" t="str">
        <f t="shared" si="5"/>
        <v>Large</v>
      </c>
      <c r="P68" t="str">
        <f>_xlfn.XLOOKUP(Table2[[#This Row],[Customer ID]],customers!$A$1:$A$1001,customers!$I$1:$I$1001,,0)</f>
        <v>Yes</v>
      </c>
    </row>
    <row r="69" spans="1:16" x14ac:dyDescent="0.35">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_xlfn.XLOOKUP(C69,customers!A68:A1068,customers!G68:G1068,,0)</f>
        <v>United States</v>
      </c>
      <c r="I69" t="str">
        <f>_xlfn.XLOOKUP(D69,products!$A$1:$A$49,products!$B$1:$B$49,,0)</f>
        <v>Lib</v>
      </c>
      <c r="J69" t="str">
        <f>_xlfn.XLOOKUP(D69,products!$A$1:$A$49,products!$C$1:$C$49,,0)</f>
        <v>L</v>
      </c>
      <c r="K69" s="4" cm="1">
        <f t="array" ref="K69">_xlfn.XLOOKUP(D69,products!$A$1:$A$49,products!$D$1:D$49,,0)</f>
        <v>0.2</v>
      </c>
      <c r="L69" s="5">
        <f>_xlfn.XLOOKUP(D69,products!$A$1:$A$49,products!$E$1:$E$49,,0)</f>
        <v>4.7549999999999999</v>
      </c>
      <c r="M69" s="8">
        <f t="shared" si="3"/>
        <v>9.51</v>
      </c>
      <c r="N69" t="str">
        <f t="shared" si="4"/>
        <v>Libercia</v>
      </c>
      <c r="O69" t="str">
        <f t="shared" si="5"/>
        <v>Large</v>
      </c>
      <c r="P69" t="str">
        <f>_xlfn.XLOOKUP(Table2[[#This Row],[Customer ID]],customers!$A$1:$A$1001,customers!$I$1:$I$1001,,0)</f>
        <v>No</v>
      </c>
    </row>
    <row r="70" spans="1:16" x14ac:dyDescent="0.35">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_xlfn.XLOOKUP(C70,customers!A69:A1069,customers!G69:G1069,,0)</f>
        <v>United States</v>
      </c>
      <c r="I70" t="str">
        <f>_xlfn.XLOOKUP(D70,products!$A$1:$A$49,products!$B$1:$B$49,,0)</f>
        <v>Rob</v>
      </c>
      <c r="J70" t="str">
        <f>_xlfn.XLOOKUP(D70,products!$A$1:$A$49,products!$C$1:$C$49,,0)</f>
        <v>M</v>
      </c>
      <c r="K70" s="4" cm="1">
        <f t="array" ref="K70">_xlfn.XLOOKUP(D70,products!$A$1:$A$49,products!$D$1:D$49,,0)</f>
        <v>0.2</v>
      </c>
      <c r="L70" s="5">
        <f>_xlfn.XLOOKUP(D70,products!$A$1:$A$49,products!$E$1:$E$49,,0)</f>
        <v>2.9849999999999999</v>
      </c>
      <c r="M70" s="8">
        <f t="shared" si="3"/>
        <v>2.9849999999999999</v>
      </c>
      <c r="N70" t="str">
        <f t="shared" si="4"/>
        <v>Robusta</v>
      </c>
      <c r="O70" t="str">
        <f t="shared" si="5"/>
        <v>Medium</v>
      </c>
      <c r="P70" t="str">
        <f>_xlfn.XLOOKUP(Table2[[#This Row],[Customer ID]],customers!$A$1:$A$1001,customers!$I$1:$I$1001,,0)</f>
        <v>No</v>
      </c>
    </row>
    <row r="71" spans="1:16" x14ac:dyDescent="0.35">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_xlfn.XLOOKUP(C71,customers!A70:A1070,customers!G70:G1070,,0)</f>
        <v>United Kingdom</v>
      </c>
      <c r="I71" t="str">
        <f>_xlfn.XLOOKUP(D71,products!$A$1:$A$49,products!$B$1:$B$49,,0)</f>
        <v>Rob</v>
      </c>
      <c r="J71" t="str">
        <f>_xlfn.XLOOKUP(D71,products!$A$1:$A$49,products!$C$1:$C$49,,0)</f>
        <v>M</v>
      </c>
      <c r="K71" s="4" cm="1">
        <f t="array" ref="K71">_xlfn.XLOOKUP(D71,products!$A$1:$A$49,products!$D$1:D$49,,0)</f>
        <v>1</v>
      </c>
      <c r="L71" s="5">
        <f>_xlfn.XLOOKUP(D71,products!$A$1:$A$49,products!$E$1:$E$49,,0)</f>
        <v>9.9499999999999993</v>
      </c>
      <c r="M71" s="8">
        <f t="shared" si="3"/>
        <v>59.699999999999996</v>
      </c>
      <c r="N71" t="str">
        <f t="shared" si="4"/>
        <v>Robusta</v>
      </c>
      <c r="O71" t="str">
        <f t="shared" si="5"/>
        <v>Medium</v>
      </c>
      <c r="P71" t="str">
        <f>_xlfn.XLOOKUP(Table2[[#This Row],[Customer ID]],customers!$A$1:$A$1001,customers!$I$1:$I$1001,,0)</f>
        <v>Yes</v>
      </c>
    </row>
    <row r="72" spans="1:16" x14ac:dyDescent="0.35">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_xlfn.XLOOKUP(C72,customers!A71:A1071,customers!G71:G1071,,0)</f>
        <v>United States</v>
      </c>
      <c r="I72" t="str">
        <f>_xlfn.XLOOKUP(D72,products!$A$1:$A$49,products!$B$1:$B$49,,0)</f>
        <v>Exc</v>
      </c>
      <c r="J72" t="str">
        <f>_xlfn.XLOOKUP(D72,products!$A$1:$A$49,products!$C$1:$C$49,,0)</f>
        <v>L</v>
      </c>
      <c r="K72" s="4" cm="1">
        <f t="array" ref="K72">_xlfn.XLOOKUP(D72,products!$A$1:$A$49,products!$D$1:D$49,,0)</f>
        <v>2.5</v>
      </c>
      <c r="L72" s="5">
        <f>_xlfn.XLOOKUP(D72,products!$A$1:$A$49,products!$E$1:$E$49,,0)</f>
        <v>34.154999999999994</v>
      </c>
      <c r="M72" s="8">
        <f t="shared" si="3"/>
        <v>136.61999999999998</v>
      </c>
      <c r="N72" t="str">
        <f t="shared" si="4"/>
        <v>Excelsa</v>
      </c>
      <c r="O72" t="str">
        <f t="shared" si="5"/>
        <v>Large</v>
      </c>
      <c r="P72" t="str">
        <f>_xlfn.XLOOKUP(Table2[[#This Row],[Customer ID]],customers!$A$1:$A$1001,customers!$I$1:$I$1001,,0)</f>
        <v>No</v>
      </c>
    </row>
    <row r="73" spans="1:16" x14ac:dyDescent="0.35">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_xlfn.XLOOKUP(C73,customers!A72:A1072,customers!G72:G1072,,0)</f>
        <v>Ireland</v>
      </c>
      <c r="I73" t="str">
        <f>_xlfn.XLOOKUP(D73,products!$A$1:$A$49,products!$B$1:$B$49,,0)</f>
        <v>Lib</v>
      </c>
      <c r="J73" t="str">
        <f>_xlfn.XLOOKUP(D73,products!$A$1:$A$49,products!$C$1:$C$49,,0)</f>
        <v>L</v>
      </c>
      <c r="K73" s="4" cm="1">
        <f t="array" ref="K73">_xlfn.XLOOKUP(D73,products!$A$1:$A$49,products!$D$1:D$49,,0)</f>
        <v>0.2</v>
      </c>
      <c r="L73" s="5">
        <f>_xlfn.XLOOKUP(D73,products!$A$1:$A$49,products!$E$1:$E$49,,0)</f>
        <v>4.7549999999999999</v>
      </c>
      <c r="M73" s="8">
        <f t="shared" si="3"/>
        <v>9.51</v>
      </c>
      <c r="N73" t="str">
        <f t="shared" si="4"/>
        <v>Libercia</v>
      </c>
      <c r="O73" t="str">
        <f t="shared" si="5"/>
        <v>Large</v>
      </c>
      <c r="P73" t="str">
        <f>_xlfn.XLOOKUP(Table2[[#This Row],[Customer ID]],customers!$A$1:$A$1001,customers!$I$1:$I$1001,,0)</f>
        <v>No</v>
      </c>
    </row>
    <row r="74" spans="1:16" x14ac:dyDescent="0.35">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_xlfn.XLOOKUP(C74,customers!A73:A1073,customers!G73:G1073,,0)</f>
        <v>United States</v>
      </c>
      <c r="I74" t="str">
        <f>_xlfn.XLOOKUP(D74,products!$A$1:$A$49,products!$B$1:$B$49,,0)</f>
        <v>Ara</v>
      </c>
      <c r="J74" t="str">
        <f>_xlfn.XLOOKUP(D74,products!$A$1:$A$49,products!$C$1:$C$49,,0)</f>
        <v>M</v>
      </c>
      <c r="K74" s="4" cm="1">
        <f t="array" ref="K74">_xlfn.XLOOKUP(D74,products!$A$1:$A$49,products!$D$1:D$49,,0)</f>
        <v>2.5</v>
      </c>
      <c r="L74" s="5">
        <f>_xlfn.XLOOKUP(D74,products!$A$1:$A$49,products!$E$1:$E$49,,0)</f>
        <v>25.874999999999996</v>
      </c>
      <c r="M74" s="8">
        <f t="shared" si="3"/>
        <v>77.624999999999986</v>
      </c>
      <c r="N74" t="str">
        <f t="shared" si="4"/>
        <v>Arabica</v>
      </c>
      <c r="O74" t="str">
        <f t="shared" si="5"/>
        <v>Medium</v>
      </c>
      <c r="P74" t="str">
        <f>_xlfn.XLOOKUP(Table2[[#This Row],[Customer ID]],customers!$A$1:$A$1001,customers!$I$1:$I$1001,,0)</f>
        <v>No</v>
      </c>
    </row>
    <row r="75" spans="1:16" x14ac:dyDescent="0.35">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_xlfn.XLOOKUP(C75,customers!A74:A1074,customers!G74:G1074,,0)</f>
        <v>United States</v>
      </c>
      <c r="I75" t="str">
        <f>_xlfn.XLOOKUP(D75,products!$A$1:$A$49,products!$B$1:$B$49,,0)</f>
        <v>Lib</v>
      </c>
      <c r="J75" t="str">
        <f>_xlfn.XLOOKUP(D75,products!$A$1:$A$49,products!$C$1:$C$49,,0)</f>
        <v>M</v>
      </c>
      <c r="K75" s="4" cm="1">
        <f t="array" ref="K75">_xlfn.XLOOKUP(D75,products!$A$1:$A$49,products!$D$1:D$49,,0)</f>
        <v>0.2</v>
      </c>
      <c r="L75" s="5">
        <f>_xlfn.XLOOKUP(D75,products!$A$1:$A$49,products!$E$1:$E$49,,0)</f>
        <v>4.3650000000000002</v>
      </c>
      <c r="M75" s="8">
        <f t="shared" si="3"/>
        <v>21.825000000000003</v>
      </c>
      <c r="N75" t="str">
        <f t="shared" si="4"/>
        <v>Libercia</v>
      </c>
      <c r="O75" t="str">
        <f t="shared" si="5"/>
        <v>Medium</v>
      </c>
      <c r="P75" t="str">
        <f>_xlfn.XLOOKUP(Table2[[#This Row],[Customer ID]],customers!$A$1:$A$1001,customers!$I$1:$I$1001,,0)</f>
        <v>Yes</v>
      </c>
    </row>
    <row r="76" spans="1:16" x14ac:dyDescent="0.35">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_xlfn.XLOOKUP(C76,customers!A75:A1075,customers!G75:G1075,,0)</f>
        <v>United States</v>
      </c>
      <c r="I76" t="str">
        <f>_xlfn.XLOOKUP(D76,products!$A$1:$A$49,products!$B$1:$B$49,,0)</f>
        <v>Exc</v>
      </c>
      <c r="J76" t="str">
        <f>_xlfn.XLOOKUP(D76,products!$A$1:$A$49,products!$C$1:$C$49,,0)</f>
        <v>L</v>
      </c>
      <c r="K76" s="4" cm="1">
        <f t="array" ref="K76">_xlfn.XLOOKUP(D76,products!$A$1:$A$49,products!$D$1:D$49,,0)</f>
        <v>0.5</v>
      </c>
      <c r="L76" s="5">
        <f>_xlfn.XLOOKUP(D76,products!$A$1:$A$49,products!$E$1:$E$49,,0)</f>
        <v>8.91</v>
      </c>
      <c r="M76" s="8">
        <f t="shared" si="3"/>
        <v>17.82</v>
      </c>
      <c r="N76" t="str">
        <f t="shared" si="4"/>
        <v>Excelsa</v>
      </c>
      <c r="O76" t="str">
        <f t="shared" si="5"/>
        <v>Large</v>
      </c>
      <c r="P76" t="str">
        <f>_xlfn.XLOOKUP(Table2[[#This Row],[Customer ID]],customers!$A$1:$A$1001,customers!$I$1:$I$1001,,0)</f>
        <v>Yes</v>
      </c>
    </row>
    <row r="77" spans="1:16" x14ac:dyDescent="0.35">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_xlfn.XLOOKUP(C77,customers!A76:A1076,customers!G76:G1076,,0)</f>
        <v>Ireland</v>
      </c>
      <c r="I77" t="str">
        <f>_xlfn.XLOOKUP(D77,products!$A$1:$A$49,products!$B$1:$B$49,,0)</f>
        <v>Rob</v>
      </c>
      <c r="J77" t="str">
        <f>_xlfn.XLOOKUP(D77,products!$A$1:$A$49,products!$C$1:$C$49,,0)</f>
        <v>D</v>
      </c>
      <c r="K77" s="4" cm="1">
        <f t="array" ref="K77">_xlfn.XLOOKUP(D77,products!$A$1:$A$49,products!$D$1:D$49,,0)</f>
        <v>1</v>
      </c>
      <c r="L77" s="5">
        <f>_xlfn.XLOOKUP(D77,products!$A$1:$A$49,products!$E$1:$E$49,,0)</f>
        <v>8.9499999999999993</v>
      </c>
      <c r="M77" s="8">
        <f t="shared" si="3"/>
        <v>53.699999999999996</v>
      </c>
      <c r="N77" t="str">
        <f t="shared" si="4"/>
        <v>Robusta</v>
      </c>
      <c r="O77" t="str">
        <f t="shared" si="5"/>
        <v>Dark</v>
      </c>
      <c r="P77" t="str">
        <f>_xlfn.XLOOKUP(Table2[[#This Row],[Customer ID]],customers!$A$1:$A$1001,customers!$I$1:$I$1001,,0)</f>
        <v>Yes</v>
      </c>
    </row>
    <row r="78" spans="1:16" x14ac:dyDescent="0.35">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_xlfn.XLOOKUP(C78,customers!A77:A1077,customers!G77:G1077,,0)</f>
        <v>Ireland</v>
      </c>
      <c r="I78" t="str">
        <f>_xlfn.XLOOKUP(D78,products!$A$1:$A$49,products!$B$1:$B$49,,0)</f>
        <v>Rob</v>
      </c>
      <c r="J78" t="str">
        <f>_xlfn.XLOOKUP(D78,products!$A$1:$A$49,products!$C$1:$C$49,,0)</f>
        <v>L</v>
      </c>
      <c r="K78" s="4" cm="1">
        <f t="array" ref="K78">_xlfn.XLOOKUP(D78,products!$A$1:$A$49,products!$D$1:D$49,,0)</f>
        <v>0.2</v>
      </c>
      <c r="L78" s="5">
        <f>_xlfn.XLOOKUP(D78,products!$A$1:$A$49,products!$E$1:$E$49,,0)</f>
        <v>3.5849999999999995</v>
      </c>
      <c r="M78" s="8">
        <f t="shared" si="3"/>
        <v>3.5849999999999995</v>
      </c>
      <c r="N78" t="str">
        <f t="shared" si="4"/>
        <v>Robusta</v>
      </c>
      <c r="O78" t="str">
        <f t="shared" si="5"/>
        <v>Large</v>
      </c>
      <c r="P78" t="str">
        <f>_xlfn.XLOOKUP(Table2[[#This Row],[Customer ID]],customers!$A$1:$A$1001,customers!$I$1:$I$1001,,0)</f>
        <v>Yes</v>
      </c>
    </row>
    <row r="79" spans="1:16" x14ac:dyDescent="0.35">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_xlfn.XLOOKUP(C79,customers!A78:A1078,customers!G78:G1078,,0)</f>
        <v>United States</v>
      </c>
      <c r="I79" t="str">
        <f>_xlfn.XLOOKUP(D79,products!$A$1:$A$49,products!$B$1:$B$49,,0)</f>
        <v>Exc</v>
      </c>
      <c r="J79" t="str">
        <f>_xlfn.XLOOKUP(D79,products!$A$1:$A$49,products!$C$1:$C$49,,0)</f>
        <v>D</v>
      </c>
      <c r="K79" s="4" cm="1">
        <f t="array" ref="K79">_xlfn.XLOOKUP(D79,products!$A$1:$A$49,products!$D$1:D$49,,0)</f>
        <v>0.2</v>
      </c>
      <c r="L79" s="5">
        <f>_xlfn.XLOOKUP(D79,products!$A$1:$A$49,products!$E$1:$E$49,,0)</f>
        <v>3.645</v>
      </c>
      <c r="M79" s="8">
        <f t="shared" si="3"/>
        <v>7.29</v>
      </c>
      <c r="N79" t="str">
        <f t="shared" si="4"/>
        <v>Excelsa</v>
      </c>
      <c r="O79" t="str">
        <f t="shared" si="5"/>
        <v>Dark</v>
      </c>
      <c r="P79" t="str">
        <f>_xlfn.XLOOKUP(Table2[[#This Row],[Customer ID]],customers!$A$1:$A$1001,customers!$I$1:$I$1001,,0)</f>
        <v>No</v>
      </c>
    </row>
    <row r="80" spans="1:16" x14ac:dyDescent="0.35">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_xlfn.XLOOKUP(C80,customers!A79:A1079,customers!G79:G1079,,0)</f>
        <v>United States</v>
      </c>
      <c r="I80" t="str">
        <f>_xlfn.XLOOKUP(D80,products!$A$1:$A$49,products!$B$1:$B$49,,0)</f>
        <v>Ara</v>
      </c>
      <c r="J80" t="str">
        <f>_xlfn.XLOOKUP(D80,products!$A$1:$A$49,products!$C$1:$C$49,,0)</f>
        <v>M</v>
      </c>
      <c r="K80" s="4" cm="1">
        <f t="array" ref="K80">_xlfn.XLOOKUP(D80,products!$A$1:$A$49,products!$D$1:D$49,,0)</f>
        <v>0.5</v>
      </c>
      <c r="L80" s="5">
        <f>_xlfn.XLOOKUP(D80,products!$A$1:$A$49,products!$E$1:$E$49,,0)</f>
        <v>6.75</v>
      </c>
      <c r="M80" s="8">
        <f t="shared" si="3"/>
        <v>40.5</v>
      </c>
      <c r="N80" t="str">
        <f t="shared" si="4"/>
        <v>Arabica</v>
      </c>
      <c r="O80" t="str">
        <f t="shared" si="5"/>
        <v>Medium</v>
      </c>
      <c r="P80" t="str">
        <f>_xlfn.XLOOKUP(Table2[[#This Row],[Customer ID]],customers!$A$1:$A$1001,customers!$I$1:$I$1001,,0)</f>
        <v>Yes</v>
      </c>
    </row>
    <row r="81" spans="1:16" x14ac:dyDescent="0.35">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_xlfn.XLOOKUP(C81,customers!A80:A1080,customers!G80:G1080,,0)</f>
        <v>United States</v>
      </c>
      <c r="I81" t="str">
        <f>_xlfn.XLOOKUP(D81,products!$A$1:$A$49,products!$B$1:$B$49,,0)</f>
        <v>Rob</v>
      </c>
      <c r="J81" t="str">
        <f>_xlfn.XLOOKUP(D81,products!$A$1:$A$49,products!$C$1:$C$49,,0)</f>
        <v>L</v>
      </c>
      <c r="K81" s="4" cm="1">
        <f t="array" ref="K81">_xlfn.XLOOKUP(D81,products!$A$1:$A$49,products!$D$1:D$49,,0)</f>
        <v>1</v>
      </c>
      <c r="L81" s="5">
        <f>_xlfn.XLOOKUP(D81,products!$A$1:$A$49,products!$E$1:$E$49,,0)</f>
        <v>11.95</v>
      </c>
      <c r="M81" s="8">
        <f t="shared" si="3"/>
        <v>47.8</v>
      </c>
      <c r="N81" t="str">
        <f t="shared" si="4"/>
        <v>Robusta</v>
      </c>
      <c r="O81" t="str">
        <f t="shared" si="5"/>
        <v>Large</v>
      </c>
      <c r="P81" t="str">
        <f>_xlfn.XLOOKUP(Table2[[#This Row],[Customer ID]],customers!$A$1:$A$1001,customers!$I$1:$I$1001,,0)</f>
        <v>No</v>
      </c>
    </row>
    <row r="82" spans="1:16" x14ac:dyDescent="0.35">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_xlfn.XLOOKUP(C82,customers!A81:A1081,customers!G81:G1081,,0)</f>
        <v>United States</v>
      </c>
      <c r="I82" t="str">
        <f>_xlfn.XLOOKUP(D82,products!$A$1:$A$49,products!$B$1:$B$49,,0)</f>
        <v>Ara</v>
      </c>
      <c r="J82" t="str">
        <f>_xlfn.XLOOKUP(D82,products!$A$1:$A$49,products!$C$1:$C$49,,0)</f>
        <v>L</v>
      </c>
      <c r="K82" s="4" cm="1">
        <f t="array" ref="K82">_xlfn.XLOOKUP(D82,products!$A$1:$A$49,products!$D$1:D$49,,0)</f>
        <v>0.5</v>
      </c>
      <c r="L82" s="5">
        <f>_xlfn.XLOOKUP(D82,products!$A$1:$A$49,products!$E$1:$E$49,,0)</f>
        <v>7.77</v>
      </c>
      <c r="M82" s="8">
        <f t="shared" si="3"/>
        <v>38.849999999999994</v>
      </c>
      <c r="N82" t="str">
        <f t="shared" si="4"/>
        <v>Arabica</v>
      </c>
      <c r="O82" t="str">
        <f t="shared" si="5"/>
        <v>Large</v>
      </c>
      <c r="P82" t="str">
        <f>_xlfn.XLOOKUP(Table2[[#This Row],[Customer ID]],customers!$A$1:$A$1001,customers!$I$1:$I$1001,,0)</f>
        <v>Yes</v>
      </c>
    </row>
    <row r="83" spans="1:16" x14ac:dyDescent="0.35">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_xlfn.XLOOKUP(C83,customers!A82:A1082,customers!G82:G1082,,0)</f>
        <v>United States</v>
      </c>
      <c r="I83" t="str">
        <f>_xlfn.XLOOKUP(D83,products!$A$1:$A$49,products!$B$1:$B$49,,0)</f>
        <v>Lib</v>
      </c>
      <c r="J83" t="str">
        <f>_xlfn.XLOOKUP(D83,products!$A$1:$A$49,products!$C$1:$C$49,,0)</f>
        <v>L</v>
      </c>
      <c r="K83" s="4" cm="1">
        <f t="array" ref="K83">_xlfn.XLOOKUP(D83,products!$A$1:$A$49,products!$D$1:D$49,,0)</f>
        <v>2.5</v>
      </c>
      <c r="L83" s="5">
        <f>_xlfn.XLOOKUP(D83,products!$A$1:$A$49,products!$E$1:$E$49,,0)</f>
        <v>36.454999999999998</v>
      </c>
      <c r="M83" s="8">
        <f t="shared" si="3"/>
        <v>109.36499999999999</v>
      </c>
      <c r="N83" t="str">
        <f t="shared" si="4"/>
        <v>Libercia</v>
      </c>
      <c r="O83" t="str">
        <f t="shared" si="5"/>
        <v>Large</v>
      </c>
      <c r="P83" t="str">
        <f>_xlfn.XLOOKUP(Table2[[#This Row],[Customer ID]],customers!$A$1:$A$1001,customers!$I$1:$I$1001,,0)</f>
        <v>Yes</v>
      </c>
    </row>
    <row r="84" spans="1:16" x14ac:dyDescent="0.35">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_xlfn.XLOOKUP(C84,customers!A83:A1083,customers!G83:G1083,,0)</f>
        <v>Ireland</v>
      </c>
      <c r="I84" t="str">
        <f>_xlfn.XLOOKUP(D84,products!$A$1:$A$49,products!$B$1:$B$49,,0)</f>
        <v>Lib</v>
      </c>
      <c r="J84" t="str">
        <f>_xlfn.XLOOKUP(D84,products!$A$1:$A$49,products!$C$1:$C$49,,0)</f>
        <v>M</v>
      </c>
      <c r="K84" s="4" cm="1">
        <f t="array" ref="K84">_xlfn.XLOOKUP(D84,products!$A$1:$A$49,products!$D$1:D$49,,0)</f>
        <v>2.5</v>
      </c>
      <c r="L84" s="5">
        <f>_xlfn.XLOOKUP(D84,products!$A$1:$A$49,products!$E$1:$E$49,,0)</f>
        <v>33.464999999999996</v>
      </c>
      <c r="M84" s="8">
        <f t="shared" si="3"/>
        <v>100.39499999999998</v>
      </c>
      <c r="N84" t="str">
        <f t="shared" si="4"/>
        <v>Libercia</v>
      </c>
      <c r="O84" t="str">
        <f t="shared" si="5"/>
        <v>Medium</v>
      </c>
      <c r="P84" t="str">
        <f>_xlfn.XLOOKUP(Table2[[#This Row],[Customer ID]],customers!$A$1:$A$1001,customers!$I$1:$I$1001,,0)</f>
        <v>Yes</v>
      </c>
    </row>
    <row r="85" spans="1:16" x14ac:dyDescent="0.35">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_xlfn.XLOOKUP(C85,customers!A84:A1084,customers!G84:G1084,,0)</f>
        <v>United States</v>
      </c>
      <c r="I85" t="str">
        <f>_xlfn.XLOOKUP(D85,products!$A$1:$A$49,products!$B$1:$B$49,,0)</f>
        <v>Rob</v>
      </c>
      <c r="J85" t="str">
        <f>_xlfn.XLOOKUP(D85,products!$A$1:$A$49,products!$C$1:$C$49,,0)</f>
        <v>D</v>
      </c>
      <c r="K85" s="4" cm="1">
        <f t="array" ref="K85">_xlfn.XLOOKUP(D85,products!$A$1:$A$49,products!$D$1:D$49,,0)</f>
        <v>2.5</v>
      </c>
      <c r="L85" s="5">
        <f>_xlfn.XLOOKUP(D85,products!$A$1:$A$49,products!$E$1:$E$49,,0)</f>
        <v>20.584999999999997</v>
      </c>
      <c r="M85" s="8">
        <f t="shared" si="3"/>
        <v>82.339999999999989</v>
      </c>
      <c r="N85" t="str">
        <f t="shared" si="4"/>
        <v>Robusta</v>
      </c>
      <c r="O85" t="str">
        <f t="shared" si="5"/>
        <v>Dark</v>
      </c>
      <c r="P85" t="str">
        <f>_xlfn.XLOOKUP(Table2[[#This Row],[Customer ID]],customers!$A$1:$A$1001,customers!$I$1:$I$1001,,0)</f>
        <v>Yes</v>
      </c>
    </row>
    <row r="86" spans="1:16" x14ac:dyDescent="0.35">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_xlfn.XLOOKUP(C86,customers!A85:A1085,customers!G85:G1085,,0)</f>
        <v>United States</v>
      </c>
      <c r="I86" t="str">
        <f>_xlfn.XLOOKUP(D86,products!$A$1:$A$49,products!$B$1:$B$49,,0)</f>
        <v>Lib</v>
      </c>
      <c r="J86" t="str">
        <f>_xlfn.XLOOKUP(D86,products!$A$1:$A$49,products!$C$1:$C$49,,0)</f>
        <v>L</v>
      </c>
      <c r="K86" s="4" cm="1">
        <f t="array" ref="K86">_xlfn.XLOOKUP(D86,products!$A$1:$A$49,products!$D$1:D$49,,0)</f>
        <v>0.5</v>
      </c>
      <c r="L86" s="5">
        <f>_xlfn.XLOOKUP(D86,products!$A$1:$A$49,products!$E$1:$E$49,,0)</f>
        <v>9.51</v>
      </c>
      <c r="M86" s="8">
        <f t="shared" si="3"/>
        <v>9.51</v>
      </c>
      <c r="N86" t="str">
        <f t="shared" si="4"/>
        <v>Libercia</v>
      </c>
      <c r="O86" t="str">
        <f t="shared" si="5"/>
        <v>Large</v>
      </c>
      <c r="P86" t="str">
        <f>_xlfn.XLOOKUP(Table2[[#This Row],[Customer ID]],customers!$A$1:$A$1001,customers!$I$1:$I$1001,,0)</f>
        <v>No</v>
      </c>
    </row>
    <row r="87" spans="1:16" x14ac:dyDescent="0.35">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_xlfn.XLOOKUP(C87,customers!A86:A1086,customers!G86:G1086,,0)</f>
        <v>United States</v>
      </c>
      <c r="I87" t="str">
        <f>_xlfn.XLOOKUP(D87,products!$A$1:$A$49,products!$B$1:$B$49,,0)</f>
        <v>Ara</v>
      </c>
      <c r="J87" t="str">
        <f>_xlfn.XLOOKUP(D87,products!$A$1:$A$49,products!$C$1:$C$49,,0)</f>
        <v>L</v>
      </c>
      <c r="K87" s="4" cm="1">
        <f t="array" ref="K87">_xlfn.XLOOKUP(D87,products!$A$1:$A$49,products!$D$1:D$49,,0)</f>
        <v>2.5</v>
      </c>
      <c r="L87" s="5">
        <f>_xlfn.XLOOKUP(D87,products!$A$1:$A$49,products!$E$1:$E$49,,0)</f>
        <v>29.784999999999997</v>
      </c>
      <c r="M87" s="8">
        <f t="shared" si="3"/>
        <v>89.35499999999999</v>
      </c>
      <c r="N87" t="str">
        <f t="shared" si="4"/>
        <v>Arabica</v>
      </c>
      <c r="O87" t="str">
        <f t="shared" si="5"/>
        <v>Large</v>
      </c>
      <c r="P87" t="str">
        <f>_xlfn.XLOOKUP(Table2[[#This Row],[Customer ID]],customers!$A$1:$A$1001,customers!$I$1:$I$1001,,0)</f>
        <v>No</v>
      </c>
    </row>
    <row r="88" spans="1:16" x14ac:dyDescent="0.35">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_xlfn.XLOOKUP(C88,customers!A87:A1087,customers!G87:G1087,,0)</f>
        <v>United States</v>
      </c>
      <c r="I88" t="str">
        <f>_xlfn.XLOOKUP(D88,products!$A$1:$A$49,products!$B$1:$B$49,,0)</f>
        <v>Ara</v>
      </c>
      <c r="J88" t="str">
        <f>_xlfn.XLOOKUP(D88,products!$A$1:$A$49,products!$C$1:$C$49,,0)</f>
        <v>D</v>
      </c>
      <c r="K88" s="4" cm="1">
        <f t="array" ref="K88">_xlfn.XLOOKUP(D88,products!$A$1:$A$49,products!$D$1:D$49,,0)</f>
        <v>0.2</v>
      </c>
      <c r="L88" s="5">
        <f>_xlfn.XLOOKUP(D88,products!$A$1:$A$49,products!$E$1:$E$49,,0)</f>
        <v>2.9849999999999999</v>
      </c>
      <c r="M88" s="8">
        <f t="shared" si="3"/>
        <v>11.94</v>
      </c>
      <c r="N88" t="str">
        <f t="shared" si="4"/>
        <v>Arabica</v>
      </c>
      <c r="O88" t="str">
        <f t="shared" si="5"/>
        <v>Dark</v>
      </c>
      <c r="P88" t="str">
        <f>_xlfn.XLOOKUP(Table2[[#This Row],[Customer ID]],customers!$A$1:$A$1001,customers!$I$1:$I$1001,,0)</f>
        <v>No</v>
      </c>
    </row>
    <row r="89" spans="1:16" x14ac:dyDescent="0.35">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_xlfn.XLOOKUP(C89,customers!A88:A1088,customers!G88:G1088,,0)</f>
        <v>United States</v>
      </c>
      <c r="I89" t="str">
        <f>_xlfn.XLOOKUP(D89,products!$A$1:$A$49,products!$B$1:$B$49,,0)</f>
        <v>Ara</v>
      </c>
      <c r="J89" t="str">
        <f>_xlfn.XLOOKUP(D89,products!$A$1:$A$49,products!$C$1:$C$49,,0)</f>
        <v>M</v>
      </c>
      <c r="K89" s="4" cm="1">
        <f t="array" ref="K89">_xlfn.XLOOKUP(D89,products!$A$1:$A$49,products!$D$1:D$49,,0)</f>
        <v>1</v>
      </c>
      <c r="L89" s="5">
        <f>_xlfn.XLOOKUP(D89,products!$A$1:$A$49,products!$E$1:$E$49,,0)</f>
        <v>11.25</v>
      </c>
      <c r="M89" s="8">
        <f t="shared" si="3"/>
        <v>33.75</v>
      </c>
      <c r="N89" t="str">
        <f t="shared" si="4"/>
        <v>Arabica</v>
      </c>
      <c r="O89" t="str">
        <f t="shared" si="5"/>
        <v>Medium</v>
      </c>
      <c r="P89" t="str">
        <f>_xlfn.XLOOKUP(Table2[[#This Row],[Customer ID]],customers!$A$1:$A$1001,customers!$I$1:$I$1001,,0)</f>
        <v>No</v>
      </c>
    </row>
    <row r="90" spans="1:16" x14ac:dyDescent="0.35">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_xlfn.XLOOKUP(C90,customers!A89:A1089,customers!G89:G1089,,0)</f>
        <v>United States</v>
      </c>
      <c r="I90" t="str">
        <f>_xlfn.XLOOKUP(D90,products!$A$1:$A$49,products!$B$1:$B$49,,0)</f>
        <v>Rob</v>
      </c>
      <c r="J90" t="str">
        <f>_xlfn.XLOOKUP(D90,products!$A$1:$A$49,products!$C$1:$C$49,,0)</f>
        <v>L</v>
      </c>
      <c r="K90" s="4" cm="1">
        <f t="array" ref="K90">_xlfn.XLOOKUP(D90,products!$A$1:$A$49,products!$D$1:D$49,,0)</f>
        <v>1</v>
      </c>
      <c r="L90" s="5">
        <f>_xlfn.XLOOKUP(D90,products!$A$1:$A$49,products!$E$1:$E$49,,0)</f>
        <v>11.95</v>
      </c>
      <c r="M90" s="8">
        <f t="shared" si="3"/>
        <v>35.849999999999994</v>
      </c>
      <c r="N90" t="str">
        <f t="shared" si="4"/>
        <v>Robusta</v>
      </c>
      <c r="O90" t="str">
        <f t="shared" si="5"/>
        <v>Large</v>
      </c>
      <c r="P90" t="str">
        <f>_xlfn.XLOOKUP(Table2[[#This Row],[Customer ID]],customers!$A$1:$A$1001,customers!$I$1:$I$1001,,0)</f>
        <v>No</v>
      </c>
    </row>
    <row r="91" spans="1:16" x14ac:dyDescent="0.35">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_xlfn.XLOOKUP(C91,customers!A90:A1090,customers!G90:G1090,,0)</f>
        <v>United States</v>
      </c>
      <c r="I91" t="str">
        <f>_xlfn.XLOOKUP(D91,products!$A$1:$A$49,products!$B$1:$B$49,,0)</f>
        <v>Ara</v>
      </c>
      <c r="J91" t="str">
        <f>_xlfn.XLOOKUP(D91,products!$A$1:$A$49,products!$C$1:$C$49,,0)</f>
        <v>L</v>
      </c>
      <c r="K91" s="4" cm="1">
        <f t="array" ref="K91">_xlfn.XLOOKUP(D91,products!$A$1:$A$49,products!$D$1:D$49,,0)</f>
        <v>1</v>
      </c>
      <c r="L91" s="5">
        <f>_xlfn.XLOOKUP(D91,products!$A$1:$A$49,products!$E$1:$E$49,,0)</f>
        <v>12.95</v>
      </c>
      <c r="M91" s="8">
        <f t="shared" si="3"/>
        <v>77.699999999999989</v>
      </c>
      <c r="N91" t="str">
        <f t="shared" si="4"/>
        <v>Arabica</v>
      </c>
      <c r="O91" t="str">
        <f t="shared" si="5"/>
        <v>Large</v>
      </c>
      <c r="P91" t="str">
        <f>_xlfn.XLOOKUP(Table2[[#This Row],[Customer ID]],customers!$A$1:$A$1001,customers!$I$1:$I$1001,,0)</f>
        <v>No</v>
      </c>
    </row>
    <row r="92" spans="1:16" x14ac:dyDescent="0.35">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_xlfn.XLOOKUP(C92,customers!A91:A1091,customers!G91:G1091,,0)</f>
        <v>Ireland</v>
      </c>
      <c r="I92" t="str">
        <f>_xlfn.XLOOKUP(D92,products!$A$1:$A$49,products!$B$1:$B$49,,0)</f>
        <v>Ara</v>
      </c>
      <c r="J92" t="str">
        <f>_xlfn.XLOOKUP(D92,products!$A$1:$A$49,products!$C$1:$C$49,,0)</f>
        <v>L</v>
      </c>
      <c r="K92" s="4" cm="1">
        <f t="array" ref="K92">_xlfn.XLOOKUP(D92,products!$A$1:$A$49,products!$D$1:D$49,,0)</f>
        <v>1</v>
      </c>
      <c r="L92" s="5">
        <f>_xlfn.XLOOKUP(D92,products!$A$1:$A$49,products!$E$1:$E$49,,0)</f>
        <v>12.95</v>
      </c>
      <c r="M92" s="8">
        <f t="shared" si="3"/>
        <v>51.8</v>
      </c>
      <c r="N92" t="str">
        <f t="shared" si="4"/>
        <v>Arabica</v>
      </c>
      <c r="O92" t="str">
        <f t="shared" si="5"/>
        <v>Large</v>
      </c>
      <c r="P92" t="str">
        <f>_xlfn.XLOOKUP(Table2[[#This Row],[Customer ID]],customers!$A$1:$A$1001,customers!$I$1:$I$1001,,0)</f>
        <v>Yes</v>
      </c>
    </row>
    <row r="93" spans="1:16" x14ac:dyDescent="0.35">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_xlfn.XLOOKUP(C93,customers!A92:A1092,customers!G92:G1092,,0)</f>
        <v>United States</v>
      </c>
      <c r="I93" t="str">
        <f>_xlfn.XLOOKUP(D93,products!$A$1:$A$49,products!$B$1:$B$49,,0)</f>
        <v>Ara</v>
      </c>
      <c r="J93" t="str">
        <f>_xlfn.XLOOKUP(D93,products!$A$1:$A$49,products!$C$1:$C$49,,0)</f>
        <v>M</v>
      </c>
      <c r="K93" s="4" cm="1">
        <f t="array" ref="K93">_xlfn.XLOOKUP(D93,products!$A$1:$A$49,products!$D$1:D$49,,0)</f>
        <v>2.5</v>
      </c>
      <c r="L93" s="5">
        <f>_xlfn.XLOOKUP(D93,products!$A$1:$A$49,products!$E$1:$E$49,,0)</f>
        <v>25.874999999999996</v>
      </c>
      <c r="M93" s="8">
        <f t="shared" si="3"/>
        <v>103.49999999999999</v>
      </c>
      <c r="N93" t="str">
        <f t="shared" si="4"/>
        <v>Arabica</v>
      </c>
      <c r="O93" t="str">
        <f t="shared" si="5"/>
        <v>Medium</v>
      </c>
      <c r="P93" t="str">
        <f>_xlfn.XLOOKUP(Table2[[#This Row],[Customer ID]],customers!$A$1:$A$1001,customers!$I$1:$I$1001,,0)</f>
        <v>No</v>
      </c>
    </row>
    <row r="94" spans="1:16" x14ac:dyDescent="0.35">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_xlfn.XLOOKUP(C94,customers!A93:A1093,customers!G93:G1093,,0)</f>
        <v>United States</v>
      </c>
      <c r="I94" t="str">
        <f>_xlfn.XLOOKUP(D94,products!$A$1:$A$49,products!$B$1:$B$49,,0)</f>
        <v>Exc</v>
      </c>
      <c r="J94" t="str">
        <f>_xlfn.XLOOKUP(D94,products!$A$1:$A$49,products!$C$1:$C$49,,0)</f>
        <v>L</v>
      </c>
      <c r="K94" s="4" cm="1">
        <f t="array" ref="K94">_xlfn.XLOOKUP(D94,products!$A$1:$A$49,products!$D$1:D$49,,0)</f>
        <v>1</v>
      </c>
      <c r="L94" s="5">
        <f>_xlfn.XLOOKUP(D94,products!$A$1:$A$49,products!$E$1:$E$49,,0)</f>
        <v>14.85</v>
      </c>
      <c r="M94" s="8">
        <f t="shared" si="3"/>
        <v>44.55</v>
      </c>
      <c r="N94" t="str">
        <f t="shared" si="4"/>
        <v>Excelsa</v>
      </c>
      <c r="O94" t="str">
        <f t="shared" si="5"/>
        <v>Large</v>
      </c>
      <c r="P94" t="str">
        <f>_xlfn.XLOOKUP(Table2[[#This Row],[Customer ID]],customers!$A$1:$A$1001,customers!$I$1:$I$1001,,0)</f>
        <v>Yes</v>
      </c>
    </row>
    <row r="95" spans="1:16" x14ac:dyDescent="0.35">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_xlfn.XLOOKUP(C95,customers!A94:A1094,customers!G94:G1094,,0)</f>
        <v>United Kingdom</v>
      </c>
      <c r="I95" t="str">
        <f>_xlfn.XLOOKUP(D95,products!$A$1:$A$49,products!$B$1:$B$49,,0)</f>
        <v>Exc</v>
      </c>
      <c r="J95" t="str">
        <f>_xlfn.XLOOKUP(D95,products!$A$1:$A$49,products!$C$1:$C$49,,0)</f>
        <v>L</v>
      </c>
      <c r="K95" s="4" cm="1">
        <f t="array" ref="K95">_xlfn.XLOOKUP(D95,products!$A$1:$A$49,products!$D$1:D$49,,0)</f>
        <v>0.5</v>
      </c>
      <c r="L95" s="5">
        <f>_xlfn.XLOOKUP(D95,products!$A$1:$A$49,products!$E$1:$E$49,,0)</f>
        <v>8.91</v>
      </c>
      <c r="M95" s="8">
        <f t="shared" si="3"/>
        <v>35.64</v>
      </c>
      <c r="N95" t="str">
        <f t="shared" si="4"/>
        <v>Excelsa</v>
      </c>
      <c r="O95" t="str">
        <f t="shared" si="5"/>
        <v>Large</v>
      </c>
      <c r="P95" t="str">
        <f>_xlfn.XLOOKUP(Table2[[#This Row],[Customer ID]],customers!$A$1:$A$1001,customers!$I$1:$I$1001,,0)</f>
        <v>Yes</v>
      </c>
    </row>
    <row r="96" spans="1:16" x14ac:dyDescent="0.35">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_xlfn.XLOOKUP(C96,customers!A95:A1095,customers!G95:G1095,,0)</f>
        <v>Ireland</v>
      </c>
      <c r="I96" t="str">
        <f>_xlfn.XLOOKUP(D96,products!$A$1:$A$49,products!$B$1:$B$49,,0)</f>
        <v>Ara</v>
      </c>
      <c r="J96" t="str">
        <f>_xlfn.XLOOKUP(D96,products!$A$1:$A$49,products!$C$1:$C$49,,0)</f>
        <v>D</v>
      </c>
      <c r="K96" s="4" cm="1">
        <f t="array" ref="K96">_xlfn.XLOOKUP(D96,products!$A$1:$A$49,products!$D$1:D$49,,0)</f>
        <v>0.2</v>
      </c>
      <c r="L96" s="5">
        <f>_xlfn.XLOOKUP(D96,products!$A$1:$A$49,products!$E$1:$E$49,,0)</f>
        <v>2.9849999999999999</v>
      </c>
      <c r="M96" s="8">
        <f t="shared" si="3"/>
        <v>17.91</v>
      </c>
      <c r="N96" t="str">
        <f t="shared" si="4"/>
        <v>Arabica</v>
      </c>
      <c r="O96" t="str">
        <f t="shared" si="5"/>
        <v>Dark</v>
      </c>
      <c r="P96" t="str">
        <f>_xlfn.XLOOKUP(Table2[[#This Row],[Customer ID]],customers!$A$1:$A$1001,customers!$I$1:$I$1001,,0)</f>
        <v>Yes</v>
      </c>
    </row>
    <row r="97" spans="1:16" x14ac:dyDescent="0.35">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_xlfn.XLOOKUP(C97,customers!A96:A1096,customers!G96:G1096,,0)</f>
        <v>United States</v>
      </c>
      <c r="I97" t="str">
        <f>_xlfn.XLOOKUP(D97,products!$A$1:$A$49,products!$B$1:$B$49,,0)</f>
        <v>Ara</v>
      </c>
      <c r="J97" t="str">
        <f>_xlfn.XLOOKUP(D97,products!$A$1:$A$49,products!$C$1:$C$49,,0)</f>
        <v>M</v>
      </c>
      <c r="K97" s="4" cm="1">
        <f t="array" ref="K97">_xlfn.XLOOKUP(D97,products!$A$1:$A$49,products!$D$1:D$49,,0)</f>
        <v>2.5</v>
      </c>
      <c r="L97" s="5">
        <f>_xlfn.XLOOKUP(D97,products!$A$1:$A$49,products!$E$1:$E$49,,0)</f>
        <v>25.874999999999996</v>
      </c>
      <c r="M97" s="8">
        <f t="shared" si="3"/>
        <v>155.24999999999997</v>
      </c>
      <c r="N97" t="str">
        <f t="shared" si="4"/>
        <v>Arabica</v>
      </c>
      <c r="O97" t="str">
        <f t="shared" si="5"/>
        <v>Medium</v>
      </c>
      <c r="P97" t="str">
        <f>_xlfn.XLOOKUP(Table2[[#This Row],[Customer ID]],customers!$A$1:$A$1001,customers!$I$1:$I$1001,,0)</f>
        <v>No</v>
      </c>
    </row>
    <row r="98" spans="1:16" x14ac:dyDescent="0.35">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_xlfn.XLOOKUP(C98,customers!A97:A1097,customers!G97:G1097,,0)</f>
        <v>United States</v>
      </c>
      <c r="I98" t="str">
        <f>_xlfn.XLOOKUP(D98,products!$A$1:$A$49,products!$B$1:$B$49,,0)</f>
        <v>Ara</v>
      </c>
      <c r="J98" t="str">
        <f>_xlfn.XLOOKUP(D98,products!$A$1:$A$49,products!$C$1:$C$49,,0)</f>
        <v>D</v>
      </c>
      <c r="K98" s="4" cm="1">
        <f t="array" ref="K98">_xlfn.XLOOKUP(D98,products!$A$1:$A$49,products!$D$1:D$49,,0)</f>
        <v>0.2</v>
      </c>
      <c r="L98" s="5">
        <f>_xlfn.XLOOKUP(D98,products!$A$1:$A$49,products!$E$1:$E$49,,0)</f>
        <v>2.9849999999999999</v>
      </c>
      <c r="M98" s="8">
        <f t="shared" si="3"/>
        <v>5.97</v>
      </c>
      <c r="N98" t="str">
        <f t="shared" si="4"/>
        <v>Arabica</v>
      </c>
      <c r="O98" t="str">
        <f t="shared" si="5"/>
        <v>Dark</v>
      </c>
      <c r="P98" t="str">
        <f>_xlfn.XLOOKUP(Table2[[#This Row],[Customer ID]],customers!$A$1:$A$1001,customers!$I$1:$I$1001,,0)</f>
        <v>No</v>
      </c>
    </row>
    <row r="99" spans="1:16" x14ac:dyDescent="0.35">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_xlfn.XLOOKUP(C99,customers!A98:A1098,customers!G98:G1098,,0)</f>
        <v>United States</v>
      </c>
      <c r="I99" t="str">
        <f>_xlfn.XLOOKUP(D99,products!$A$1:$A$49,products!$B$1:$B$49,,0)</f>
        <v>Ara</v>
      </c>
      <c r="J99" t="str">
        <f>_xlfn.XLOOKUP(D99,products!$A$1:$A$49,products!$C$1:$C$49,,0)</f>
        <v>M</v>
      </c>
      <c r="K99" s="4" cm="1">
        <f t="array" ref="K99">_xlfn.XLOOKUP(D99,products!$A$1:$A$49,products!$D$1:D$49,,0)</f>
        <v>0.5</v>
      </c>
      <c r="L99" s="5">
        <f>_xlfn.XLOOKUP(D99,products!$A$1:$A$49,products!$E$1:$E$49,,0)</f>
        <v>6.75</v>
      </c>
      <c r="M99" s="8">
        <f t="shared" si="3"/>
        <v>13.5</v>
      </c>
      <c r="N99" t="str">
        <f t="shared" si="4"/>
        <v>Arabica</v>
      </c>
      <c r="O99" t="str">
        <f t="shared" si="5"/>
        <v>Medium</v>
      </c>
      <c r="P99" t="str">
        <f>_xlfn.XLOOKUP(Table2[[#This Row],[Customer ID]],customers!$A$1:$A$1001,customers!$I$1:$I$1001,,0)</f>
        <v>No</v>
      </c>
    </row>
    <row r="100" spans="1:16" x14ac:dyDescent="0.35">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_xlfn.XLOOKUP(C100,customers!A99:A1099,customers!G99:G1099,,0)</f>
        <v>Ireland</v>
      </c>
      <c r="I100" t="str">
        <f>_xlfn.XLOOKUP(D100,products!$A$1:$A$49,products!$B$1:$B$49,,0)</f>
        <v>Ara</v>
      </c>
      <c r="J100" t="str">
        <f>_xlfn.XLOOKUP(D100,products!$A$1:$A$49,products!$C$1:$C$49,,0)</f>
        <v>D</v>
      </c>
      <c r="K100" s="4" cm="1">
        <f t="array" ref="K100">_xlfn.XLOOKUP(D100,products!$A$1:$A$49,products!$D$1:D$49,,0)</f>
        <v>0.2</v>
      </c>
      <c r="L100" s="5">
        <f>_xlfn.XLOOKUP(D100,products!$A$1:$A$49,products!$E$1:$E$49,,0)</f>
        <v>2.9849999999999999</v>
      </c>
      <c r="M100" s="8">
        <f t="shared" si="3"/>
        <v>2.9849999999999999</v>
      </c>
      <c r="N100" t="str">
        <f t="shared" si="4"/>
        <v>Arabica</v>
      </c>
      <c r="O100" t="str">
        <f t="shared" si="5"/>
        <v>Dark</v>
      </c>
      <c r="P100" t="str">
        <f>_xlfn.XLOOKUP(Table2[[#This Row],[Customer ID]],customers!$A$1:$A$1001,customers!$I$1:$I$1001,,0)</f>
        <v>No</v>
      </c>
    </row>
    <row r="101" spans="1:16" x14ac:dyDescent="0.35">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_xlfn.XLOOKUP(C101,customers!A100:A1100,customers!G100:G1100,,0)</f>
        <v>United States</v>
      </c>
      <c r="I101" t="str">
        <f>_xlfn.XLOOKUP(D101,products!$A$1:$A$49,products!$B$1:$B$49,,0)</f>
        <v>Lib</v>
      </c>
      <c r="J101" t="str">
        <f>_xlfn.XLOOKUP(D101,products!$A$1:$A$49,products!$C$1:$C$49,,0)</f>
        <v>M</v>
      </c>
      <c r="K101" s="4" cm="1">
        <f t="array" ref="K101">_xlfn.XLOOKUP(D101,products!$A$1:$A$49,products!$D$1:D$49,,0)</f>
        <v>0.2</v>
      </c>
      <c r="L101" s="5">
        <f>_xlfn.XLOOKUP(D101,products!$A$1:$A$49,products!$E$1:$E$49,,0)</f>
        <v>4.3650000000000002</v>
      </c>
      <c r="M101" s="8">
        <f t="shared" si="3"/>
        <v>13.095000000000001</v>
      </c>
      <c r="N101" t="str">
        <f t="shared" si="4"/>
        <v>Libercia</v>
      </c>
      <c r="O101" t="str">
        <f t="shared" si="5"/>
        <v>Medium</v>
      </c>
      <c r="P101" t="str">
        <f>_xlfn.XLOOKUP(Table2[[#This Row],[Customer ID]],customers!$A$1:$A$1001,customers!$I$1:$I$1001,,0)</f>
        <v>Yes</v>
      </c>
    </row>
    <row r="102" spans="1:16" x14ac:dyDescent="0.35">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_xlfn.XLOOKUP(C102,customers!A101:A1101,customers!G101:G1101,,0)</f>
        <v>United States</v>
      </c>
      <c r="I102" t="str">
        <f>_xlfn.XLOOKUP(D102,products!$A$1:$A$49,products!$B$1:$B$49,,0)</f>
        <v>Ara</v>
      </c>
      <c r="J102" t="str">
        <f>_xlfn.XLOOKUP(D102,products!$A$1:$A$49,products!$C$1:$C$49,,0)</f>
        <v>L</v>
      </c>
      <c r="K102" s="4" cm="1">
        <f t="array" ref="K102">_xlfn.XLOOKUP(D102,products!$A$1:$A$49,products!$D$1:D$49,,0)</f>
        <v>0.2</v>
      </c>
      <c r="L102" s="5">
        <f>_xlfn.XLOOKUP(D102,products!$A$1:$A$49,products!$E$1:$E$49,,0)</f>
        <v>3.8849999999999998</v>
      </c>
      <c r="M102" s="8">
        <f t="shared" si="3"/>
        <v>7.77</v>
      </c>
      <c r="N102" t="str">
        <f t="shared" si="4"/>
        <v>Arabica</v>
      </c>
      <c r="O102" t="str">
        <f t="shared" si="5"/>
        <v>Large</v>
      </c>
      <c r="P102" t="str">
        <f>_xlfn.XLOOKUP(Table2[[#This Row],[Customer ID]],customers!$A$1:$A$1001,customers!$I$1:$I$1001,,0)</f>
        <v>Yes</v>
      </c>
    </row>
    <row r="103" spans="1:16" x14ac:dyDescent="0.35">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_xlfn.XLOOKUP(C103,customers!A102:A1102,customers!G102:G1102,,0)</f>
        <v>Ireland</v>
      </c>
      <c r="I103" t="str">
        <f>_xlfn.XLOOKUP(D103,products!$A$1:$A$49,products!$B$1:$B$49,,0)</f>
        <v>Lib</v>
      </c>
      <c r="J103" t="str">
        <f>_xlfn.XLOOKUP(D103,products!$A$1:$A$49,products!$C$1:$C$49,,0)</f>
        <v>D</v>
      </c>
      <c r="K103" s="4" cm="1">
        <f t="array" ref="K103">_xlfn.XLOOKUP(D103,products!$A$1:$A$49,products!$D$1:D$49,,0)</f>
        <v>2.5</v>
      </c>
      <c r="L103" s="5">
        <f>_xlfn.XLOOKUP(D103,products!$A$1:$A$49,products!$E$1:$E$49,,0)</f>
        <v>29.784999999999997</v>
      </c>
      <c r="M103" s="8">
        <f t="shared" si="3"/>
        <v>148.92499999999998</v>
      </c>
      <c r="N103" t="str">
        <f t="shared" si="4"/>
        <v>Libercia</v>
      </c>
      <c r="O103" t="str">
        <f t="shared" si="5"/>
        <v>Dark</v>
      </c>
      <c r="P103" t="str">
        <f>_xlfn.XLOOKUP(Table2[[#This Row],[Customer ID]],customers!$A$1:$A$1001,customers!$I$1:$I$1001,,0)</f>
        <v>Yes</v>
      </c>
    </row>
    <row r="104" spans="1:16" x14ac:dyDescent="0.35">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_xlfn.XLOOKUP(C104,customers!A103:A1103,customers!G103:G1103,,0)</f>
        <v>Ireland</v>
      </c>
      <c r="I104" t="str">
        <f>_xlfn.XLOOKUP(D104,products!$A$1:$A$49,products!$B$1:$B$49,,0)</f>
        <v>Lib</v>
      </c>
      <c r="J104" t="str">
        <f>_xlfn.XLOOKUP(D104,products!$A$1:$A$49,products!$C$1:$C$49,,0)</f>
        <v>D</v>
      </c>
      <c r="K104" s="4" cm="1">
        <f t="array" ref="K104">_xlfn.XLOOKUP(D104,products!$A$1:$A$49,products!$D$1:D$49,,0)</f>
        <v>1</v>
      </c>
      <c r="L104" s="5">
        <f>_xlfn.XLOOKUP(D104,products!$A$1:$A$49,products!$E$1:$E$49,,0)</f>
        <v>12.95</v>
      </c>
      <c r="M104" s="8">
        <f t="shared" si="3"/>
        <v>38.849999999999994</v>
      </c>
      <c r="N104" t="str">
        <f t="shared" si="4"/>
        <v>Libercia</v>
      </c>
      <c r="O104" t="str">
        <f t="shared" si="5"/>
        <v>Dark</v>
      </c>
      <c r="P104" t="str">
        <f>_xlfn.XLOOKUP(Table2[[#This Row],[Customer ID]],customers!$A$1:$A$1001,customers!$I$1:$I$1001,,0)</f>
        <v>Yes</v>
      </c>
    </row>
    <row r="105" spans="1:16" x14ac:dyDescent="0.35">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_xlfn.XLOOKUP(C105,customers!A104:A1104,customers!G104:G1104,,0)</f>
        <v>United States</v>
      </c>
      <c r="I105" t="str">
        <f>_xlfn.XLOOKUP(D105,products!$A$1:$A$49,products!$B$1:$B$49,,0)</f>
        <v>Rob</v>
      </c>
      <c r="J105" t="str">
        <f>_xlfn.XLOOKUP(D105,products!$A$1:$A$49,products!$C$1:$C$49,,0)</f>
        <v>M</v>
      </c>
      <c r="K105" s="4" cm="1">
        <f t="array" ref="K105">_xlfn.XLOOKUP(D105,products!$A$1:$A$49,products!$D$1:D$49,,0)</f>
        <v>0.2</v>
      </c>
      <c r="L105" s="5">
        <f>_xlfn.XLOOKUP(D105,products!$A$1:$A$49,products!$E$1:$E$49,,0)</f>
        <v>2.9849999999999999</v>
      </c>
      <c r="M105" s="8">
        <f t="shared" si="3"/>
        <v>11.94</v>
      </c>
      <c r="N105" t="str">
        <f t="shared" si="4"/>
        <v>Robusta</v>
      </c>
      <c r="O105" t="str">
        <f t="shared" si="5"/>
        <v>Medium</v>
      </c>
      <c r="P105" t="str">
        <f>_xlfn.XLOOKUP(Table2[[#This Row],[Customer ID]],customers!$A$1:$A$1001,customers!$I$1:$I$1001,,0)</f>
        <v>No</v>
      </c>
    </row>
    <row r="106" spans="1:16" x14ac:dyDescent="0.35">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_xlfn.XLOOKUP(C106,customers!A105:A1105,customers!G105:G1105,,0)</f>
        <v>United States</v>
      </c>
      <c r="I106" t="str">
        <f>_xlfn.XLOOKUP(D106,products!$A$1:$A$49,products!$B$1:$B$49,,0)</f>
        <v>Lib</v>
      </c>
      <c r="J106" t="str">
        <f>_xlfn.XLOOKUP(D106,products!$A$1:$A$49,products!$C$1:$C$49,,0)</f>
        <v>M</v>
      </c>
      <c r="K106" s="4" cm="1">
        <f t="array" ref="K106">_xlfn.XLOOKUP(D106,products!$A$1:$A$49,products!$D$1:D$49,,0)</f>
        <v>1</v>
      </c>
      <c r="L106" s="5">
        <f>_xlfn.XLOOKUP(D106,products!$A$1:$A$49,products!$E$1:$E$49,,0)</f>
        <v>14.55</v>
      </c>
      <c r="M106" s="8">
        <f t="shared" si="3"/>
        <v>87.300000000000011</v>
      </c>
      <c r="N106" t="str">
        <f t="shared" si="4"/>
        <v>Libercia</v>
      </c>
      <c r="O106" t="str">
        <f t="shared" si="5"/>
        <v>Medium</v>
      </c>
      <c r="P106" t="str">
        <f>_xlfn.XLOOKUP(Table2[[#This Row],[Customer ID]],customers!$A$1:$A$1001,customers!$I$1:$I$1001,,0)</f>
        <v>No</v>
      </c>
    </row>
    <row r="107" spans="1:16" x14ac:dyDescent="0.35">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_xlfn.XLOOKUP(C107,customers!A106:A1106,customers!G106:G1106,,0)</f>
        <v>United States</v>
      </c>
      <c r="I107" t="str">
        <f>_xlfn.XLOOKUP(D107,products!$A$1:$A$49,products!$B$1:$B$49,,0)</f>
        <v>Ara</v>
      </c>
      <c r="J107" t="str">
        <f>_xlfn.XLOOKUP(D107,products!$A$1:$A$49,products!$C$1:$C$49,,0)</f>
        <v>M</v>
      </c>
      <c r="K107" s="4" cm="1">
        <f t="array" ref="K107">_xlfn.XLOOKUP(D107,products!$A$1:$A$49,products!$D$1:D$49,,0)</f>
        <v>0.5</v>
      </c>
      <c r="L107" s="5">
        <f>_xlfn.XLOOKUP(D107,products!$A$1:$A$49,products!$E$1:$E$49,,0)</f>
        <v>6.75</v>
      </c>
      <c r="M107" s="8">
        <f t="shared" si="3"/>
        <v>40.5</v>
      </c>
      <c r="N107" t="str">
        <f t="shared" si="4"/>
        <v>Arabica</v>
      </c>
      <c r="O107" t="str">
        <f t="shared" si="5"/>
        <v>Medium</v>
      </c>
      <c r="P107" t="str">
        <f>_xlfn.XLOOKUP(Table2[[#This Row],[Customer ID]],customers!$A$1:$A$1001,customers!$I$1:$I$1001,,0)</f>
        <v>Yes</v>
      </c>
    </row>
    <row r="108" spans="1:16" x14ac:dyDescent="0.35">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_xlfn.XLOOKUP(C108,customers!A107:A1107,customers!G107:G1107,,0)</f>
        <v>United States</v>
      </c>
      <c r="I108" t="str">
        <f>_xlfn.XLOOKUP(D108,products!$A$1:$A$49,products!$B$1:$B$49,,0)</f>
        <v>Exc</v>
      </c>
      <c r="J108" t="str">
        <f>_xlfn.XLOOKUP(D108,products!$A$1:$A$49,products!$C$1:$C$49,,0)</f>
        <v>D</v>
      </c>
      <c r="K108" s="4" cm="1">
        <f t="array" ref="K108">_xlfn.XLOOKUP(D108,products!$A$1:$A$49,products!$D$1:D$49,,0)</f>
        <v>1</v>
      </c>
      <c r="L108" s="5">
        <f>_xlfn.XLOOKUP(D108,products!$A$1:$A$49,products!$E$1:$E$49,,0)</f>
        <v>12.15</v>
      </c>
      <c r="M108" s="8">
        <f t="shared" si="3"/>
        <v>24.3</v>
      </c>
      <c r="N108" t="str">
        <f t="shared" si="4"/>
        <v>Excelsa</v>
      </c>
      <c r="O108" t="str">
        <f t="shared" si="5"/>
        <v>Dark</v>
      </c>
      <c r="P108" t="str">
        <f>_xlfn.XLOOKUP(Table2[[#This Row],[Customer ID]],customers!$A$1:$A$1001,customers!$I$1:$I$1001,,0)</f>
        <v>No</v>
      </c>
    </row>
    <row r="109" spans="1:16" x14ac:dyDescent="0.35">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_xlfn.XLOOKUP(C109,customers!A108:A1108,customers!G108:G1108,,0)</f>
        <v>United States</v>
      </c>
      <c r="I109" t="str">
        <f>_xlfn.XLOOKUP(D109,products!$A$1:$A$49,products!$B$1:$B$49,,0)</f>
        <v>Rob</v>
      </c>
      <c r="J109" t="str">
        <f>_xlfn.XLOOKUP(D109,products!$A$1:$A$49,products!$C$1:$C$49,,0)</f>
        <v>M</v>
      </c>
      <c r="K109" s="4" cm="1">
        <f t="array" ref="K109">_xlfn.XLOOKUP(D109,products!$A$1:$A$49,products!$D$1:D$49,,0)</f>
        <v>0.5</v>
      </c>
      <c r="L109" s="5">
        <f>_xlfn.XLOOKUP(D109,products!$A$1:$A$49,products!$E$1:$E$49,,0)</f>
        <v>5.97</v>
      </c>
      <c r="M109" s="8">
        <f t="shared" si="3"/>
        <v>17.91</v>
      </c>
      <c r="N109" t="str">
        <f t="shared" si="4"/>
        <v>Robusta</v>
      </c>
      <c r="O109" t="str">
        <f t="shared" si="5"/>
        <v>Medium</v>
      </c>
      <c r="P109" t="str">
        <f>_xlfn.XLOOKUP(Table2[[#This Row],[Customer ID]],customers!$A$1:$A$1001,customers!$I$1:$I$1001,,0)</f>
        <v>Yes</v>
      </c>
    </row>
    <row r="110" spans="1:16" x14ac:dyDescent="0.35">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_xlfn.XLOOKUP(C110,customers!A109:A1109,customers!G109:G1109,,0)</f>
        <v>United States</v>
      </c>
      <c r="I110" t="str">
        <f>_xlfn.XLOOKUP(D110,products!$A$1:$A$49,products!$B$1:$B$49,,0)</f>
        <v>Ara</v>
      </c>
      <c r="J110" t="str">
        <f>_xlfn.XLOOKUP(D110,products!$A$1:$A$49,products!$C$1:$C$49,,0)</f>
        <v>M</v>
      </c>
      <c r="K110" s="4" cm="1">
        <f t="array" ref="K110">_xlfn.XLOOKUP(D110,products!$A$1:$A$49,products!$D$1:D$49,,0)</f>
        <v>0.5</v>
      </c>
      <c r="L110" s="5">
        <f>_xlfn.XLOOKUP(D110,products!$A$1:$A$49,products!$E$1:$E$49,,0)</f>
        <v>6.75</v>
      </c>
      <c r="M110" s="8">
        <f t="shared" si="3"/>
        <v>27</v>
      </c>
      <c r="N110" t="str">
        <f t="shared" si="4"/>
        <v>Arabica</v>
      </c>
      <c r="O110" t="str">
        <f t="shared" si="5"/>
        <v>Medium</v>
      </c>
      <c r="P110" t="str">
        <f>_xlfn.XLOOKUP(Table2[[#This Row],[Customer ID]],customers!$A$1:$A$1001,customers!$I$1:$I$1001,,0)</f>
        <v>No</v>
      </c>
    </row>
    <row r="111" spans="1:16" x14ac:dyDescent="0.35">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_xlfn.XLOOKUP(C111,customers!A110:A1110,customers!G110:G1110,,0)</f>
        <v>United States</v>
      </c>
      <c r="I111" t="str">
        <f>_xlfn.XLOOKUP(D111,products!$A$1:$A$49,products!$B$1:$B$49,,0)</f>
        <v>Lib</v>
      </c>
      <c r="J111" t="str">
        <f>_xlfn.XLOOKUP(D111,products!$A$1:$A$49,products!$C$1:$C$49,,0)</f>
        <v>D</v>
      </c>
      <c r="K111" s="4" cm="1">
        <f t="array" ref="K111">_xlfn.XLOOKUP(D111,products!$A$1:$A$49,products!$D$1:D$49,,0)</f>
        <v>0.5</v>
      </c>
      <c r="L111" s="5">
        <f>_xlfn.XLOOKUP(D111,products!$A$1:$A$49,products!$E$1:$E$49,,0)</f>
        <v>7.77</v>
      </c>
      <c r="M111" s="8">
        <f t="shared" si="3"/>
        <v>7.77</v>
      </c>
      <c r="N111" t="str">
        <f t="shared" si="4"/>
        <v>Libercia</v>
      </c>
      <c r="O111" t="str">
        <f t="shared" si="5"/>
        <v>Dark</v>
      </c>
      <c r="P111" t="str">
        <f>_xlfn.XLOOKUP(Table2[[#This Row],[Customer ID]],customers!$A$1:$A$1001,customers!$I$1:$I$1001,,0)</f>
        <v>Yes</v>
      </c>
    </row>
    <row r="112" spans="1:16" x14ac:dyDescent="0.35">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_xlfn.XLOOKUP(C112,customers!A111:A1111,customers!G111:G1111,,0)</f>
        <v>United States</v>
      </c>
      <c r="I112" t="str">
        <f>_xlfn.XLOOKUP(D112,products!$A$1:$A$49,products!$B$1:$B$49,,0)</f>
        <v>Exc</v>
      </c>
      <c r="J112" t="str">
        <f>_xlfn.XLOOKUP(D112,products!$A$1:$A$49,products!$C$1:$C$49,,0)</f>
        <v>L</v>
      </c>
      <c r="K112" s="4" cm="1">
        <f t="array" ref="K112">_xlfn.XLOOKUP(D112,products!$A$1:$A$49,products!$D$1:D$49,,0)</f>
        <v>0.2</v>
      </c>
      <c r="L112" s="5">
        <f>_xlfn.XLOOKUP(D112,products!$A$1:$A$49,products!$E$1:$E$49,,0)</f>
        <v>4.4550000000000001</v>
      </c>
      <c r="M112" s="8">
        <f t="shared" si="3"/>
        <v>13.365</v>
      </c>
      <c r="N112" t="str">
        <f t="shared" si="4"/>
        <v>Excelsa</v>
      </c>
      <c r="O112" t="str">
        <f t="shared" si="5"/>
        <v>Large</v>
      </c>
      <c r="P112" t="str">
        <f>_xlfn.XLOOKUP(Table2[[#This Row],[Customer ID]],customers!$A$1:$A$1001,customers!$I$1:$I$1001,,0)</f>
        <v>Yes</v>
      </c>
    </row>
    <row r="113" spans="1:16" x14ac:dyDescent="0.35">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_xlfn.XLOOKUP(C113,customers!A112:A1112,customers!G112:G1112,,0)</f>
        <v>United States</v>
      </c>
      <c r="I113" t="str">
        <f>_xlfn.XLOOKUP(D113,products!$A$1:$A$49,products!$B$1:$B$49,,0)</f>
        <v>Rob</v>
      </c>
      <c r="J113" t="str">
        <f>_xlfn.XLOOKUP(D113,products!$A$1:$A$49,products!$C$1:$C$49,,0)</f>
        <v>D</v>
      </c>
      <c r="K113" s="4" cm="1">
        <f t="array" ref="K113">_xlfn.XLOOKUP(D113,products!$A$1:$A$49,products!$D$1:D$49,,0)</f>
        <v>0.5</v>
      </c>
      <c r="L113" s="5">
        <f>_xlfn.XLOOKUP(D113,products!$A$1:$A$49,products!$E$1:$E$49,,0)</f>
        <v>5.3699999999999992</v>
      </c>
      <c r="M113" s="8">
        <f t="shared" si="3"/>
        <v>26.849999999999994</v>
      </c>
      <c r="N113" t="str">
        <f t="shared" si="4"/>
        <v>Robusta</v>
      </c>
      <c r="O113" t="str">
        <f t="shared" si="5"/>
        <v>Dark</v>
      </c>
      <c r="P113" t="str">
        <f>_xlfn.XLOOKUP(Table2[[#This Row],[Customer ID]],customers!$A$1:$A$1001,customers!$I$1:$I$1001,,0)</f>
        <v>No</v>
      </c>
    </row>
    <row r="114" spans="1:16" x14ac:dyDescent="0.35">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_xlfn.XLOOKUP(C114,customers!A113:A1113,customers!G113:G1113,,0)</f>
        <v>United States</v>
      </c>
      <c r="I114" t="str">
        <f>_xlfn.XLOOKUP(D114,products!$A$1:$A$49,products!$B$1:$B$49,,0)</f>
        <v>Ara</v>
      </c>
      <c r="J114" t="str">
        <f>_xlfn.XLOOKUP(D114,products!$A$1:$A$49,products!$C$1:$C$49,,0)</f>
        <v>M</v>
      </c>
      <c r="K114" s="4" cm="1">
        <f t="array" ref="K114">_xlfn.XLOOKUP(D114,products!$A$1:$A$49,products!$D$1:D$49,,0)</f>
        <v>1</v>
      </c>
      <c r="L114" s="5">
        <f>_xlfn.XLOOKUP(D114,products!$A$1:$A$49,products!$E$1:$E$49,,0)</f>
        <v>11.25</v>
      </c>
      <c r="M114" s="8">
        <f t="shared" si="3"/>
        <v>11.25</v>
      </c>
      <c r="N114" t="str">
        <f t="shared" si="4"/>
        <v>Arabica</v>
      </c>
      <c r="O114" t="str">
        <f t="shared" si="5"/>
        <v>Medium</v>
      </c>
      <c r="P114" t="str">
        <f>_xlfn.XLOOKUP(Table2[[#This Row],[Customer ID]],customers!$A$1:$A$1001,customers!$I$1:$I$1001,,0)</f>
        <v>No</v>
      </c>
    </row>
    <row r="115" spans="1:16" x14ac:dyDescent="0.35">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_xlfn.XLOOKUP(C115,customers!A114:A1114,customers!G114:G1114,,0)</f>
        <v>Ireland</v>
      </c>
      <c r="I115" t="str">
        <f>_xlfn.XLOOKUP(D115,products!$A$1:$A$49,products!$B$1:$B$49,,0)</f>
        <v>Lib</v>
      </c>
      <c r="J115" t="str">
        <f>_xlfn.XLOOKUP(D115,products!$A$1:$A$49,products!$C$1:$C$49,,0)</f>
        <v>M</v>
      </c>
      <c r="K115" s="4" cm="1">
        <f t="array" ref="K115">_xlfn.XLOOKUP(D115,products!$A$1:$A$49,products!$D$1:D$49,,0)</f>
        <v>1</v>
      </c>
      <c r="L115" s="5">
        <f>_xlfn.XLOOKUP(D115,products!$A$1:$A$49,products!$E$1:$E$49,,0)</f>
        <v>14.55</v>
      </c>
      <c r="M115" s="8">
        <f t="shared" si="3"/>
        <v>14.55</v>
      </c>
      <c r="N115" t="str">
        <f t="shared" si="4"/>
        <v>Libercia</v>
      </c>
      <c r="O115" t="str">
        <f t="shared" si="5"/>
        <v>Medium</v>
      </c>
      <c r="P115" t="str">
        <f>_xlfn.XLOOKUP(Table2[[#This Row],[Customer ID]],customers!$A$1:$A$1001,customers!$I$1:$I$1001,,0)</f>
        <v>No</v>
      </c>
    </row>
    <row r="116" spans="1:16" x14ac:dyDescent="0.35">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_xlfn.XLOOKUP(C116,customers!A115:A1115,customers!G115:G1115,,0)</f>
        <v>United States</v>
      </c>
      <c r="I116" t="str">
        <f>_xlfn.XLOOKUP(D116,products!$A$1:$A$49,products!$B$1:$B$49,,0)</f>
        <v>Rob</v>
      </c>
      <c r="J116" t="str">
        <f>_xlfn.XLOOKUP(D116,products!$A$1:$A$49,products!$C$1:$C$49,,0)</f>
        <v>L</v>
      </c>
      <c r="K116" s="4" cm="1">
        <f t="array" ref="K116">_xlfn.XLOOKUP(D116,products!$A$1:$A$49,products!$D$1:D$49,,0)</f>
        <v>0.2</v>
      </c>
      <c r="L116" s="5">
        <f>_xlfn.XLOOKUP(D116,products!$A$1:$A$49,products!$E$1:$E$49,,0)</f>
        <v>3.5849999999999995</v>
      </c>
      <c r="M116" s="8">
        <f t="shared" si="3"/>
        <v>14.339999999999998</v>
      </c>
      <c r="N116" t="str">
        <f t="shared" si="4"/>
        <v>Robusta</v>
      </c>
      <c r="O116" t="str">
        <f t="shared" si="5"/>
        <v>Large</v>
      </c>
      <c r="P116" t="str">
        <f>_xlfn.XLOOKUP(Table2[[#This Row],[Customer ID]],customers!$A$1:$A$1001,customers!$I$1:$I$1001,,0)</f>
        <v>No</v>
      </c>
    </row>
    <row r="117" spans="1:16" x14ac:dyDescent="0.35">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_xlfn.XLOOKUP(C117,customers!A116:A1116,customers!G116:G1116,,0)</f>
        <v>United Kingdom</v>
      </c>
      <c r="I117" t="str">
        <f>_xlfn.XLOOKUP(D117,products!$A$1:$A$49,products!$B$1:$B$49,,0)</f>
        <v>Lib</v>
      </c>
      <c r="J117" t="str">
        <f>_xlfn.XLOOKUP(D117,products!$A$1:$A$49,products!$C$1:$C$49,,0)</f>
        <v>L</v>
      </c>
      <c r="K117" s="4" cm="1">
        <f t="array" ref="K117">_xlfn.XLOOKUP(D117,products!$A$1:$A$49,products!$D$1:D$49,,0)</f>
        <v>1</v>
      </c>
      <c r="L117" s="5">
        <f>_xlfn.XLOOKUP(D117,products!$A$1:$A$49,products!$E$1:$E$49,,0)</f>
        <v>15.85</v>
      </c>
      <c r="M117" s="8">
        <f t="shared" si="3"/>
        <v>15.85</v>
      </c>
      <c r="N117" t="str">
        <f t="shared" si="4"/>
        <v>Libercia</v>
      </c>
      <c r="O117" t="str">
        <f t="shared" si="5"/>
        <v>Large</v>
      </c>
      <c r="P117" t="str">
        <f>_xlfn.XLOOKUP(Table2[[#This Row],[Customer ID]],customers!$A$1:$A$1001,customers!$I$1:$I$1001,,0)</f>
        <v>No</v>
      </c>
    </row>
    <row r="118" spans="1:16" x14ac:dyDescent="0.35">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_xlfn.XLOOKUP(C118,customers!A117:A1117,customers!G117:G1117,,0)</f>
        <v>Ireland</v>
      </c>
      <c r="I118" t="str">
        <f>_xlfn.XLOOKUP(D118,products!$A$1:$A$49,products!$B$1:$B$49,,0)</f>
        <v>Lib</v>
      </c>
      <c r="J118" t="str">
        <f>_xlfn.XLOOKUP(D118,products!$A$1:$A$49,products!$C$1:$C$49,,0)</f>
        <v>L</v>
      </c>
      <c r="K118" s="4" cm="1">
        <f t="array" ref="K118">_xlfn.XLOOKUP(D118,products!$A$1:$A$49,products!$D$1:D$49,,0)</f>
        <v>0.2</v>
      </c>
      <c r="L118" s="5">
        <f>_xlfn.XLOOKUP(D118,products!$A$1:$A$49,products!$E$1:$E$49,,0)</f>
        <v>4.7549999999999999</v>
      </c>
      <c r="M118" s="8">
        <f t="shared" si="3"/>
        <v>19.02</v>
      </c>
      <c r="N118" t="str">
        <f t="shared" si="4"/>
        <v>Libercia</v>
      </c>
      <c r="O118" t="str">
        <f t="shared" si="5"/>
        <v>Large</v>
      </c>
      <c r="P118" t="str">
        <f>_xlfn.XLOOKUP(Table2[[#This Row],[Customer ID]],customers!$A$1:$A$1001,customers!$I$1:$I$1001,,0)</f>
        <v>Yes</v>
      </c>
    </row>
    <row r="119" spans="1:16" x14ac:dyDescent="0.35">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_xlfn.XLOOKUP(C119,customers!A118:A1118,customers!G118:G1118,,0)</f>
        <v>United States</v>
      </c>
      <c r="I119" t="str">
        <f>_xlfn.XLOOKUP(D119,products!$A$1:$A$49,products!$B$1:$B$49,,0)</f>
        <v>Lib</v>
      </c>
      <c r="J119" t="str">
        <f>_xlfn.XLOOKUP(D119,products!$A$1:$A$49,products!$C$1:$C$49,,0)</f>
        <v>L</v>
      </c>
      <c r="K119" s="4" cm="1">
        <f t="array" ref="K119">_xlfn.XLOOKUP(D119,products!$A$1:$A$49,products!$D$1:D$49,,0)</f>
        <v>0.5</v>
      </c>
      <c r="L119" s="5">
        <f>_xlfn.XLOOKUP(D119,products!$A$1:$A$49,products!$E$1:$E$49,,0)</f>
        <v>9.51</v>
      </c>
      <c r="M119" s="8">
        <f t="shared" si="3"/>
        <v>38.04</v>
      </c>
      <c r="N119" t="str">
        <f t="shared" si="4"/>
        <v>Libercia</v>
      </c>
      <c r="O119" t="str">
        <f t="shared" si="5"/>
        <v>Large</v>
      </c>
      <c r="P119" t="str">
        <f>_xlfn.XLOOKUP(Table2[[#This Row],[Customer ID]],customers!$A$1:$A$1001,customers!$I$1:$I$1001,,0)</f>
        <v>No</v>
      </c>
    </row>
    <row r="120" spans="1:16" x14ac:dyDescent="0.35">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_xlfn.XLOOKUP(C120,customers!A119:A1119,customers!G119:G1119,,0)</f>
        <v>United States</v>
      </c>
      <c r="I120" t="str">
        <f>_xlfn.XLOOKUP(D120,products!$A$1:$A$49,products!$B$1:$B$49,,0)</f>
        <v>Exc</v>
      </c>
      <c r="J120" t="str">
        <f>_xlfn.XLOOKUP(D120,products!$A$1:$A$49,products!$C$1:$C$49,,0)</f>
        <v>D</v>
      </c>
      <c r="K120" s="4" cm="1">
        <f t="array" ref="K120">_xlfn.XLOOKUP(D120,products!$A$1:$A$49,products!$D$1:D$49,,0)</f>
        <v>0.5</v>
      </c>
      <c r="L120" s="5">
        <f>_xlfn.XLOOKUP(D120,products!$A$1:$A$49,products!$E$1:$E$49,,0)</f>
        <v>7.29</v>
      </c>
      <c r="M120" s="8">
        <f t="shared" si="3"/>
        <v>21.87</v>
      </c>
      <c r="N120" t="str">
        <f t="shared" si="4"/>
        <v>Excelsa</v>
      </c>
      <c r="O120" t="str">
        <f t="shared" si="5"/>
        <v>Dark</v>
      </c>
      <c r="P120" t="str">
        <f>_xlfn.XLOOKUP(Table2[[#This Row],[Customer ID]],customers!$A$1:$A$1001,customers!$I$1:$I$1001,,0)</f>
        <v>Yes</v>
      </c>
    </row>
    <row r="121" spans="1:16" x14ac:dyDescent="0.35">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_xlfn.XLOOKUP(C121,customers!A120:A1120,customers!G120:G1120,,0)</f>
        <v>United States</v>
      </c>
      <c r="I121" t="str">
        <f>_xlfn.XLOOKUP(D121,products!$A$1:$A$49,products!$B$1:$B$49,,0)</f>
        <v>Exc</v>
      </c>
      <c r="J121" t="str">
        <f>_xlfn.XLOOKUP(D121,products!$A$1:$A$49,products!$C$1:$C$49,,0)</f>
        <v>M</v>
      </c>
      <c r="K121" s="4" cm="1">
        <f t="array" ref="K121">_xlfn.XLOOKUP(D121,products!$A$1:$A$49,products!$D$1:D$49,,0)</f>
        <v>0.2</v>
      </c>
      <c r="L121" s="5">
        <f>_xlfn.XLOOKUP(D121,products!$A$1:$A$49,products!$E$1:$E$49,,0)</f>
        <v>4.125</v>
      </c>
      <c r="M121" s="8">
        <f t="shared" si="3"/>
        <v>4.125</v>
      </c>
      <c r="N121" t="str">
        <f t="shared" si="4"/>
        <v>Excelsa</v>
      </c>
      <c r="O121" t="str">
        <f t="shared" si="5"/>
        <v>Medium</v>
      </c>
      <c r="P121" t="str">
        <f>_xlfn.XLOOKUP(Table2[[#This Row],[Customer ID]],customers!$A$1:$A$1001,customers!$I$1:$I$1001,,0)</f>
        <v>No</v>
      </c>
    </row>
    <row r="122" spans="1:16" x14ac:dyDescent="0.35">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_xlfn.XLOOKUP(C122,customers!A121:A1121,customers!G121:G1121,,0)</f>
        <v>United States</v>
      </c>
      <c r="I122" t="str">
        <f>_xlfn.XLOOKUP(D122,products!$A$1:$A$49,products!$B$1:$B$49,,0)</f>
        <v>Ara</v>
      </c>
      <c r="J122" t="str">
        <f>_xlfn.XLOOKUP(D122,products!$A$1:$A$49,products!$C$1:$C$49,,0)</f>
        <v>L</v>
      </c>
      <c r="K122" s="4" cm="1">
        <f t="array" ref="K122">_xlfn.XLOOKUP(D122,products!$A$1:$A$49,products!$D$1:D$49,,0)</f>
        <v>0.2</v>
      </c>
      <c r="L122" s="5">
        <f>_xlfn.XLOOKUP(D122,products!$A$1:$A$49,products!$E$1:$E$49,,0)</f>
        <v>3.8849999999999998</v>
      </c>
      <c r="M122" s="8">
        <f t="shared" si="3"/>
        <v>3.8849999999999998</v>
      </c>
      <c r="N122" t="str">
        <f t="shared" si="4"/>
        <v>Arabica</v>
      </c>
      <c r="O122" t="str">
        <f t="shared" si="5"/>
        <v>Large</v>
      </c>
      <c r="P122" t="str">
        <f>_xlfn.XLOOKUP(Table2[[#This Row],[Customer ID]],customers!$A$1:$A$1001,customers!$I$1:$I$1001,,0)</f>
        <v>No</v>
      </c>
    </row>
    <row r="123" spans="1:16" x14ac:dyDescent="0.35">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e">
        <f>_xlfn.XLOOKUP(C123,customers!A122:A1122,customers!G122:G1122,,0)</f>
        <v>#N/A</v>
      </c>
      <c r="I123" t="str">
        <f>_xlfn.XLOOKUP(D123,products!$A$1:$A$49,products!$B$1:$B$49,,0)</f>
        <v>Exc</v>
      </c>
      <c r="J123" t="str">
        <f>_xlfn.XLOOKUP(D123,products!$A$1:$A$49,products!$C$1:$C$49,,0)</f>
        <v>M</v>
      </c>
      <c r="K123" s="4" cm="1">
        <f t="array" ref="K123">_xlfn.XLOOKUP(D123,products!$A$1:$A$49,products!$D$1:D$49,,0)</f>
        <v>1</v>
      </c>
      <c r="L123" s="5">
        <f>_xlfn.XLOOKUP(D123,products!$A$1:$A$49,products!$E$1:$E$49,,0)</f>
        <v>13.75</v>
      </c>
      <c r="M123" s="8">
        <f t="shared" si="3"/>
        <v>68.75</v>
      </c>
      <c r="N123" t="str">
        <f t="shared" si="4"/>
        <v>Excelsa</v>
      </c>
      <c r="O123" t="str">
        <f t="shared" si="5"/>
        <v>Medium</v>
      </c>
      <c r="P123" t="str">
        <f>_xlfn.XLOOKUP(Table2[[#This Row],[Customer ID]],customers!$A$1:$A$1001,customers!$I$1:$I$1001,,0)</f>
        <v>No</v>
      </c>
    </row>
    <row r="124" spans="1:16" x14ac:dyDescent="0.35">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_xlfn.XLOOKUP(C124,customers!A123:A1123,customers!G123:G1123,,0)</f>
        <v>United States</v>
      </c>
      <c r="I124" t="str">
        <f>_xlfn.XLOOKUP(D124,products!$A$1:$A$49,products!$B$1:$B$49,,0)</f>
        <v>Ara</v>
      </c>
      <c r="J124" t="str">
        <f>_xlfn.XLOOKUP(D124,products!$A$1:$A$49,products!$C$1:$C$49,,0)</f>
        <v>D</v>
      </c>
      <c r="K124" s="4" cm="1">
        <f t="array" ref="K124">_xlfn.XLOOKUP(D124,products!$A$1:$A$49,products!$D$1:D$49,,0)</f>
        <v>0.5</v>
      </c>
      <c r="L124" s="5">
        <f>_xlfn.XLOOKUP(D124,products!$A$1:$A$49,products!$E$1:$E$49,,0)</f>
        <v>5.97</v>
      </c>
      <c r="M124" s="8">
        <f t="shared" si="3"/>
        <v>23.88</v>
      </c>
      <c r="N124" t="str">
        <f t="shared" si="4"/>
        <v>Arabica</v>
      </c>
      <c r="O124" t="str">
        <f t="shared" si="5"/>
        <v>Dark</v>
      </c>
      <c r="P124" t="str">
        <f>_xlfn.XLOOKUP(Table2[[#This Row],[Customer ID]],customers!$A$1:$A$1001,customers!$I$1:$I$1001,,0)</f>
        <v>Yes</v>
      </c>
    </row>
    <row r="125" spans="1:16" x14ac:dyDescent="0.35">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_xlfn.XLOOKUP(C125,customers!A124:A1124,customers!G124:G1124,,0)</f>
        <v>United States</v>
      </c>
      <c r="I125" t="str">
        <f>_xlfn.XLOOKUP(D125,products!$A$1:$A$49,products!$B$1:$B$49,,0)</f>
        <v>Lib</v>
      </c>
      <c r="J125" t="str">
        <f>_xlfn.XLOOKUP(D125,products!$A$1:$A$49,products!$C$1:$C$49,,0)</f>
        <v>L</v>
      </c>
      <c r="K125" s="4" cm="1">
        <f t="array" ref="K125">_xlfn.XLOOKUP(D125,products!$A$1:$A$49,products!$D$1:D$49,,0)</f>
        <v>2.5</v>
      </c>
      <c r="L125" s="5">
        <f>_xlfn.XLOOKUP(D125,products!$A$1:$A$49,products!$E$1:$E$49,,0)</f>
        <v>36.454999999999998</v>
      </c>
      <c r="M125" s="8">
        <f t="shared" si="3"/>
        <v>145.82</v>
      </c>
      <c r="N125" t="str">
        <f t="shared" si="4"/>
        <v>Libercia</v>
      </c>
      <c r="O125" t="str">
        <f t="shared" si="5"/>
        <v>Large</v>
      </c>
      <c r="P125" t="str">
        <f>_xlfn.XLOOKUP(Table2[[#This Row],[Customer ID]],customers!$A$1:$A$1001,customers!$I$1:$I$1001,,0)</f>
        <v>No</v>
      </c>
    </row>
    <row r="126" spans="1:16" x14ac:dyDescent="0.35">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_xlfn.XLOOKUP(C126,customers!A125:A1125,customers!G125:G1125,,0)</f>
        <v>United States</v>
      </c>
      <c r="I126" t="str">
        <f>_xlfn.XLOOKUP(D126,products!$A$1:$A$49,products!$B$1:$B$49,,0)</f>
        <v>Lib</v>
      </c>
      <c r="J126" t="str">
        <f>_xlfn.XLOOKUP(D126,products!$A$1:$A$49,products!$C$1:$C$49,,0)</f>
        <v>M</v>
      </c>
      <c r="K126" s="4" cm="1">
        <f t="array" ref="K126">_xlfn.XLOOKUP(D126,products!$A$1:$A$49,products!$D$1:D$49,,0)</f>
        <v>0.2</v>
      </c>
      <c r="L126" s="5">
        <f>_xlfn.XLOOKUP(D126,products!$A$1:$A$49,products!$E$1:$E$49,,0)</f>
        <v>4.3650000000000002</v>
      </c>
      <c r="M126" s="8">
        <f t="shared" si="3"/>
        <v>21.825000000000003</v>
      </c>
      <c r="N126" t="str">
        <f t="shared" si="4"/>
        <v>Libercia</v>
      </c>
      <c r="O126" t="str">
        <f t="shared" si="5"/>
        <v>Medium</v>
      </c>
      <c r="P126" t="str">
        <f>_xlfn.XLOOKUP(Table2[[#This Row],[Customer ID]],customers!$A$1:$A$1001,customers!$I$1:$I$1001,,0)</f>
        <v>Yes</v>
      </c>
    </row>
    <row r="127" spans="1:16" x14ac:dyDescent="0.35">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_xlfn.XLOOKUP(C127,customers!A126:A1126,customers!G126:G1126,,0)</f>
        <v>Ireland</v>
      </c>
      <c r="I127" t="str">
        <f>_xlfn.XLOOKUP(D127,products!$A$1:$A$49,products!$B$1:$B$49,,0)</f>
        <v>Lib</v>
      </c>
      <c r="J127" t="str">
        <f>_xlfn.XLOOKUP(D127,products!$A$1:$A$49,products!$C$1:$C$49,,0)</f>
        <v>M</v>
      </c>
      <c r="K127" s="4" cm="1">
        <f t="array" ref="K127">_xlfn.XLOOKUP(D127,products!$A$1:$A$49,products!$D$1:D$49,,0)</f>
        <v>0.5</v>
      </c>
      <c r="L127" s="5">
        <f>_xlfn.XLOOKUP(D127,products!$A$1:$A$49,products!$E$1:$E$49,,0)</f>
        <v>8.73</v>
      </c>
      <c r="M127" s="8">
        <f t="shared" si="3"/>
        <v>26.19</v>
      </c>
      <c r="N127" t="str">
        <f t="shared" si="4"/>
        <v>Libercia</v>
      </c>
      <c r="O127" t="str">
        <f t="shared" si="5"/>
        <v>Medium</v>
      </c>
      <c r="P127" t="str">
        <f>_xlfn.XLOOKUP(Table2[[#This Row],[Customer ID]],customers!$A$1:$A$1001,customers!$I$1:$I$1001,,0)</f>
        <v>Yes</v>
      </c>
    </row>
    <row r="128" spans="1:16" x14ac:dyDescent="0.35">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_xlfn.XLOOKUP(C128,customers!A127:A1127,customers!G127:G1127,,0)</f>
        <v>United States</v>
      </c>
      <c r="I128" t="str">
        <f>_xlfn.XLOOKUP(D128,products!$A$1:$A$49,products!$B$1:$B$49,,0)</f>
        <v>Ara</v>
      </c>
      <c r="J128" t="str">
        <f>_xlfn.XLOOKUP(D128,products!$A$1:$A$49,products!$C$1:$C$49,,0)</f>
        <v>M</v>
      </c>
      <c r="K128" s="4" cm="1">
        <f t="array" ref="K128">_xlfn.XLOOKUP(D128,products!$A$1:$A$49,products!$D$1:D$49,,0)</f>
        <v>1</v>
      </c>
      <c r="L128" s="5">
        <f>_xlfn.XLOOKUP(D128,products!$A$1:$A$49,products!$E$1:$E$49,,0)</f>
        <v>11.25</v>
      </c>
      <c r="M128" s="8">
        <f t="shared" si="3"/>
        <v>11.25</v>
      </c>
      <c r="N128" t="str">
        <f t="shared" si="4"/>
        <v>Arabica</v>
      </c>
      <c r="O128" t="str">
        <f t="shared" si="5"/>
        <v>Medium</v>
      </c>
      <c r="P128" t="str">
        <f>_xlfn.XLOOKUP(Table2[[#This Row],[Customer ID]],customers!$A$1:$A$1001,customers!$I$1:$I$1001,,0)</f>
        <v>No</v>
      </c>
    </row>
    <row r="129" spans="1:16" x14ac:dyDescent="0.35">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_xlfn.XLOOKUP(C129,customers!A128:A1128,customers!G128:G1128,,0)</f>
        <v>Ireland</v>
      </c>
      <c r="I129" t="str">
        <f>_xlfn.XLOOKUP(D129,products!$A$1:$A$49,products!$B$1:$B$49,,0)</f>
        <v>Lib</v>
      </c>
      <c r="J129" t="str">
        <f>_xlfn.XLOOKUP(D129,products!$A$1:$A$49,products!$C$1:$C$49,,0)</f>
        <v>D</v>
      </c>
      <c r="K129" s="4" cm="1">
        <f t="array" ref="K129">_xlfn.XLOOKUP(D129,products!$A$1:$A$49,products!$D$1:D$49,,0)</f>
        <v>1</v>
      </c>
      <c r="L129" s="5">
        <f>_xlfn.XLOOKUP(D129,products!$A$1:$A$49,products!$E$1:$E$49,,0)</f>
        <v>12.95</v>
      </c>
      <c r="M129" s="8">
        <f t="shared" si="3"/>
        <v>77.699999999999989</v>
      </c>
      <c r="N129" t="str">
        <f t="shared" si="4"/>
        <v>Libercia</v>
      </c>
      <c r="O129" t="str">
        <f t="shared" si="5"/>
        <v>Dark</v>
      </c>
      <c r="P129" t="str">
        <f>_xlfn.XLOOKUP(Table2[[#This Row],[Customer ID]],customers!$A$1:$A$1001,customers!$I$1:$I$1001,,0)</f>
        <v>No</v>
      </c>
    </row>
    <row r="130" spans="1:16" x14ac:dyDescent="0.35">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_xlfn.XLOOKUP(C130,customers!A129:A1129,customers!G129:G1129,,0)</f>
        <v>United States</v>
      </c>
      <c r="I130" t="str">
        <f>_xlfn.XLOOKUP(D130,products!$A$1:$A$49,products!$B$1:$B$49,,0)</f>
        <v>Ara</v>
      </c>
      <c r="J130" t="str">
        <f>_xlfn.XLOOKUP(D130,products!$A$1:$A$49,products!$C$1:$C$49,,0)</f>
        <v>M</v>
      </c>
      <c r="K130" s="4" cm="1">
        <f t="array" ref="K130">_xlfn.XLOOKUP(D130,products!$A$1:$A$49,products!$D$1:D$49,,0)</f>
        <v>0.5</v>
      </c>
      <c r="L130" s="5">
        <f>_xlfn.XLOOKUP(D130,products!$A$1:$A$49,products!$E$1:$E$49,,0)</f>
        <v>6.75</v>
      </c>
      <c r="M130" s="8">
        <f t="shared" si="3"/>
        <v>6.75</v>
      </c>
      <c r="N130" t="str">
        <f t="shared" si="4"/>
        <v>Arabica</v>
      </c>
      <c r="O130" t="str">
        <f t="shared" si="5"/>
        <v>Medium</v>
      </c>
      <c r="P130" t="str">
        <f>_xlfn.XLOOKUP(Table2[[#This Row],[Customer ID]],customers!$A$1:$A$1001,customers!$I$1:$I$1001,,0)</f>
        <v>No</v>
      </c>
    </row>
    <row r="131" spans="1:16" x14ac:dyDescent="0.35">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_xlfn.XLOOKUP(C131,customers!A130:A1130,customers!G130:G1130,,0)</f>
        <v>United States</v>
      </c>
      <c r="I131" t="str">
        <f>_xlfn.XLOOKUP(D131,products!$A$1:$A$49,products!$B$1:$B$49,,0)</f>
        <v>Exc</v>
      </c>
      <c r="J131" t="str">
        <f>_xlfn.XLOOKUP(D131,products!$A$1:$A$49,products!$C$1:$C$49,,0)</f>
        <v>D</v>
      </c>
      <c r="K131" s="4" cm="1">
        <f t="array" ref="K131">_xlfn.XLOOKUP(D131,products!$A$1:$A$49,products!$D$1:D$49,,0)</f>
        <v>1</v>
      </c>
      <c r="L131" s="5">
        <f>_xlfn.XLOOKUP(D131,products!$A$1:$A$49,products!$E$1:$E$49,,0)</f>
        <v>12.15</v>
      </c>
      <c r="M131" s="8">
        <f t="shared" ref="M131:M194" si="6">L131*E131</f>
        <v>12.15</v>
      </c>
      <c r="N131" t="str">
        <f t="shared" ref="N131:N194" si="7">IF(I131="Rob","Robusta",IF(I131="Exc","Excelsa",IF(I131="Ara","Arabica",IF(I131="Lib","Libercia",""))))</f>
        <v>Excelsa</v>
      </c>
      <c r="O131" t="str">
        <f t="shared" ref="O131:O194" si="8">IF(J131="M","Medium",IF(J131="L","Large",IF(J131="D","Dark")))</f>
        <v>Dark</v>
      </c>
      <c r="P131" t="str">
        <f>_xlfn.XLOOKUP(Table2[[#This Row],[Customer ID]],customers!$A$1:$A$1001,customers!$I$1:$I$1001,,0)</f>
        <v>Yes</v>
      </c>
    </row>
    <row r="132" spans="1:16" x14ac:dyDescent="0.35">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_xlfn.XLOOKUP(C132,customers!A131:A1131,customers!G131:G1131,,0)</f>
        <v>Ireland</v>
      </c>
      <c r="I132" t="str">
        <f>_xlfn.XLOOKUP(D132,products!$A$1:$A$49,products!$B$1:$B$49,,0)</f>
        <v>Ara</v>
      </c>
      <c r="J132" t="str">
        <f>_xlfn.XLOOKUP(D132,products!$A$1:$A$49,products!$C$1:$C$49,,0)</f>
        <v>L</v>
      </c>
      <c r="K132" s="4" cm="1">
        <f t="array" ref="K132">_xlfn.XLOOKUP(D132,products!$A$1:$A$49,products!$D$1:D$49,,0)</f>
        <v>2.5</v>
      </c>
      <c r="L132" s="5">
        <f>_xlfn.XLOOKUP(D132,products!$A$1:$A$49,products!$E$1:$E$49,,0)</f>
        <v>29.784999999999997</v>
      </c>
      <c r="M132" s="8">
        <f t="shared" si="6"/>
        <v>148.92499999999998</v>
      </c>
      <c r="N132" t="str">
        <f t="shared" si="7"/>
        <v>Arabica</v>
      </c>
      <c r="O132" t="str">
        <f t="shared" si="8"/>
        <v>Large</v>
      </c>
      <c r="P132" t="str">
        <f>_xlfn.XLOOKUP(Table2[[#This Row],[Customer ID]],customers!$A$1:$A$1001,customers!$I$1:$I$1001,,0)</f>
        <v>Yes</v>
      </c>
    </row>
    <row r="133" spans="1:16" x14ac:dyDescent="0.35">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_xlfn.XLOOKUP(C133,customers!A132:A1132,customers!G132:G1132,,0)</f>
        <v>United States</v>
      </c>
      <c r="I133" t="str">
        <f>_xlfn.XLOOKUP(D133,products!$A$1:$A$49,products!$B$1:$B$49,,0)</f>
        <v>Exc</v>
      </c>
      <c r="J133" t="str">
        <f>_xlfn.XLOOKUP(D133,products!$A$1:$A$49,products!$C$1:$C$49,,0)</f>
        <v>D</v>
      </c>
      <c r="K133" s="4" cm="1">
        <f t="array" ref="K133">_xlfn.XLOOKUP(D133,products!$A$1:$A$49,products!$D$1:D$49,,0)</f>
        <v>0.5</v>
      </c>
      <c r="L133" s="5">
        <f>_xlfn.XLOOKUP(D133,products!$A$1:$A$49,products!$E$1:$E$49,,0)</f>
        <v>7.29</v>
      </c>
      <c r="M133" s="8">
        <f t="shared" si="6"/>
        <v>14.58</v>
      </c>
      <c r="N133" t="str">
        <f t="shared" si="7"/>
        <v>Excelsa</v>
      </c>
      <c r="O133" t="str">
        <f t="shared" si="8"/>
        <v>Dark</v>
      </c>
      <c r="P133" t="str">
        <f>_xlfn.XLOOKUP(Table2[[#This Row],[Customer ID]],customers!$A$1:$A$1001,customers!$I$1:$I$1001,,0)</f>
        <v>Yes</v>
      </c>
    </row>
    <row r="134" spans="1:16" x14ac:dyDescent="0.35">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_xlfn.XLOOKUP(C134,customers!A133:A1133,customers!G133:G1133,,0)</f>
        <v>United States</v>
      </c>
      <c r="I134" t="str">
        <f>_xlfn.XLOOKUP(D134,products!$A$1:$A$49,products!$B$1:$B$49,,0)</f>
        <v>Ara</v>
      </c>
      <c r="J134" t="str">
        <f>_xlfn.XLOOKUP(D134,products!$A$1:$A$49,products!$C$1:$C$49,,0)</f>
        <v>L</v>
      </c>
      <c r="K134" s="4" cm="1">
        <f t="array" ref="K134">_xlfn.XLOOKUP(D134,products!$A$1:$A$49,products!$D$1:D$49,,0)</f>
        <v>2.5</v>
      </c>
      <c r="L134" s="5">
        <f>_xlfn.XLOOKUP(D134,products!$A$1:$A$49,products!$E$1:$E$49,,0)</f>
        <v>29.784999999999997</v>
      </c>
      <c r="M134" s="8">
        <f t="shared" si="6"/>
        <v>148.92499999999998</v>
      </c>
      <c r="N134" t="str">
        <f t="shared" si="7"/>
        <v>Arabica</v>
      </c>
      <c r="O134" t="str">
        <f t="shared" si="8"/>
        <v>Large</v>
      </c>
      <c r="P134" t="str">
        <f>_xlfn.XLOOKUP(Table2[[#This Row],[Customer ID]],customers!$A$1:$A$1001,customers!$I$1:$I$1001,,0)</f>
        <v>Yes</v>
      </c>
    </row>
    <row r="135" spans="1:16" x14ac:dyDescent="0.35">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_xlfn.XLOOKUP(C135,customers!A134:A1134,customers!G134:G1134,,0)</f>
        <v>United States</v>
      </c>
      <c r="I135" t="str">
        <f>_xlfn.XLOOKUP(D135,products!$A$1:$A$49,products!$B$1:$B$49,,0)</f>
        <v>Lib</v>
      </c>
      <c r="J135" t="str">
        <f>_xlfn.XLOOKUP(D135,products!$A$1:$A$49,products!$C$1:$C$49,,0)</f>
        <v>D</v>
      </c>
      <c r="K135" s="4" cm="1">
        <f t="array" ref="K135">_xlfn.XLOOKUP(D135,products!$A$1:$A$49,products!$D$1:D$49,,0)</f>
        <v>1</v>
      </c>
      <c r="L135" s="5">
        <f>_xlfn.XLOOKUP(D135,products!$A$1:$A$49,products!$E$1:$E$49,,0)</f>
        <v>12.95</v>
      </c>
      <c r="M135" s="8">
        <f t="shared" si="6"/>
        <v>12.95</v>
      </c>
      <c r="N135" t="str">
        <f t="shared" si="7"/>
        <v>Libercia</v>
      </c>
      <c r="O135" t="str">
        <f t="shared" si="8"/>
        <v>Dark</v>
      </c>
      <c r="P135" t="str">
        <f>_xlfn.XLOOKUP(Table2[[#This Row],[Customer ID]],customers!$A$1:$A$1001,customers!$I$1:$I$1001,,0)</f>
        <v>No</v>
      </c>
    </row>
    <row r="136" spans="1:16" x14ac:dyDescent="0.35">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_xlfn.XLOOKUP(C136,customers!A135:A1135,customers!G135:G1135,,0)</f>
        <v>United States</v>
      </c>
      <c r="I136" t="str">
        <f>_xlfn.XLOOKUP(D136,products!$A$1:$A$49,products!$B$1:$B$49,,0)</f>
        <v>Exc</v>
      </c>
      <c r="J136" t="str">
        <f>_xlfn.XLOOKUP(D136,products!$A$1:$A$49,products!$C$1:$C$49,,0)</f>
        <v>M</v>
      </c>
      <c r="K136" s="4" cm="1">
        <f t="array" ref="K136">_xlfn.XLOOKUP(D136,products!$A$1:$A$49,products!$D$1:D$49,,0)</f>
        <v>2.5</v>
      </c>
      <c r="L136" s="5">
        <f>_xlfn.XLOOKUP(D136,products!$A$1:$A$49,products!$E$1:$E$49,,0)</f>
        <v>31.624999999999996</v>
      </c>
      <c r="M136" s="8">
        <f t="shared" si="6"/>
        <v>94.874999999999986</v>
      </c>
      <c r="N136" t="str">
        <f t="shared" si="7"/>
        <v>Excelsa</v>
      </c>
      <c r="O136" t="str">
        <f t="shared" si="8"/>
        <v>Medium</v>
      </c>
      <c r="P136" t="str">
        <f>_xlfn.XLOOKUP(Table2[[#This Row],[Customer ID]],customers!$A$1:$A$1001,customers!$I$1:$I$1001,,0)</f>
        <v>Yes</v>
      </c>
    </row>
    <row r="137" spans="1:16" x14ac:dyDescent="0.35">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e">
        <f>_xlfn.XLOOKUP(C137,customers!A136:A1136,customers!G136:G1136,,0)</f>
        <v>#N/A</v>
      </c>
      <c r="I137" t="str">
        <f>_xlfn.XLOOKUP(D137,products!$A$1:$A$49,products!$B$1:$B$49,,0)</f>
        <v>Ara</v>
      </c>
      <c r="J137" t="str">
        <f>_xlfn.XLOOKUP(D137,products!$A$1:$A$49,products!$C$1:$C$49,,0)</f>
        <v>L</v>
      </c>
      <c r="K137" s="4" cm="1">
        <f t="array" ref="K137">_xlfn.XLOOKUP(D137,products!$A$1:$A$49,products!$D$1:D$49,,0)</f>
        <v>0.5</v>
      </c>
      <c r="L137" s="5">
        <f>_xlfn.XLOOKUP(D137,products!$A$1:$A$49,products!$E$1:$E$49,,0)</f>
        <v>7.77</v>
      </c>
      <c r="M137" s="8">
        <f t="shared" si="6"/>
        <v>38.849999999999994</v>
      </c>
      <c r="N137" t="str">
        <f t="shared" si="7"/>
        <v>Arabica</v>
      </c>
      <c r="O137" t="str">
        <f t="shared" si="8"/>
        <v>Large</v>
      </c>
      <c r="P137" t="str">
        <f>_xlfn.XLOOKUP(Table2[[#This Row],[Customer ID]],customers!$A$1:$A$1001,customers!$I$1:$I$1001,,0)</f>
        <v>Yes</v>
      </c>
    </row>
    <row r="138" spans="1:16" x14ac:dyDescent="0.35">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_xlfn.XLOOKUP(C138,customers!A137:A1137,customers!G137:G1137,,0)</f>
        <v>United States</v>
      </c>
      <c r="I138" t="str">
        <f>_xlfn.XLOOKUP(D138,products!$A$1:$A$49,products!$B$1:$B$49,,0)</f>
        <v>Ara</v>
      </c>
      <c r="J138" t="str">
        <f>_xlfn.XLOOKUP(D138,products!$A$1:$A$49,products!$C$1:$C$49,,0)</f>
        <v>D</v>
      </c>
      <c r="K138" s="4" cm="1">
        <f t="array" ref="K138">_xlfn.XLOOKUP(D138,products!$A$1:$A$49,products!$D$1:D$49,,0)</f>
        <v>0.2</v>
      </c>
      <c r="L138" s="5">
        <f>_xlfn.XLOOKUP(D138,products!$A$1:$A$49,products!$E$1:$E$49,,0)</f>
        <v>2.9849999999999999</v>
      </c>
      <c r="M138" s="8">
        <f t="shared" si="6"/>
        <v>11.94</v>
      </c>
      <c r="N138" t="str">
        <f t="shared" si="7"/>
        <v>Arabica</v>
      </c>
      <c r="O138" t="str">
        <f t="shared" si="8"/>
        <v>Dark</v>
      </c>
      <c r="P138" t="str">
        <f>_xlfn.XLOOKUP(Table2[[#This Row],[Customer ID]],customers!$A$1:$A$1001,customers!$I$1:$I$1001,,0)</f>
        <v>No</v>
      </c>
    </row>
    <row r="139" spans="1:16" x14ac:dyDescent="0.35">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_xlfn.XLOOKUP(C139,customers!A138:A1138,customers!G138:G1138,,0)</f>
        <v>Ireland</v>
      </c>
      <c r="I139" t="str">
        <f>_xlfn.XLOOKUP(D139,products!$A$1:$A$49,products!$B$1:$B$49,,0)</f>
        <v>Exc</v>
      </c>
      <c r="J139" t="str">
        <f>_xlfn.XLOOKUP(D139,products!$A$1:$A$49,products!$C$1:$C$49,,0)</f>
        <v>L</v>
      </c>
      <c r="K139" s="4" cm="1">
        <f t="array" ref="K139">_xlfn.XLOOKUP(D139,products!$A$1:$A$49,products!$D$1:D$49,,0)</f>
        <v>2.5</v>
      </c>
      <c r="L139" s="5">
        <f>_xlfn.XLOOKUP(D139,products!$A$1:$A$49,products!$E$1:$E$49,,0)</f>
        <v>34.154999999999994</v>
      </c>
      <c r="M139" s="8">
        <f t="shared" si="6"/>
        <v>102.46499999999997</v>
      </c>
      <c r="N139" t="str">
        <f t="shared" si="7"/>
        <v>Excelsa</v>
      </c>
      <c r="O139" t="str">
        <f t="shared" si="8"/>
        <v>Large</v>
      </c>
      <c r="P139" t="str">
        <f>_xlfn.XLOOKUP(Table2[[#This Row],[Customer ID]],customers!$A$1:$A$1001,customers!$I$1:$I$1001,,0)</f>
        <v>No</v>
      </c>
    </row>
    <row r="140" spans="1:16" x14ac:dyDescent="0.35">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_xlfn.XLOOKUP(C140,customers!A139:A1139,customers!G139:G1139,,0)</f>
        <v>United States</v>
      </c>
      <c r="I140" t="str">
        <f>_xlfn.XLOOKUP(D140,products!$A$1:$A$49,products!$B$1:$B$49,,0)</f>
        <v>Exc</v>
      </c>
      <c r="J140" t="str">
        <f>_xlfn.XLOOKUP(D140,products!$A$1:$A$49,products!$C$1:$C$49,,0)</f>
        <v>D</v>
      </c>
      <c r="K140" s="4" cm="1">
        <f t="array" ref="K140">_xlfn.XLOOKUP(D140,products!$A$1:$A$49,products!$D$1:D$49,,0)</f>
        <v>1</v>
      </c>
      <c r="L140" s="5">
        <f>_xlfn.XLOOKUP(D140,products!$A$1:$A$49,products!$E$1:$E$49,,0)</f>
        <v>12.15</v>
      </c>
      <c r="M140" s="8">
        <f t="shared" si="6"/>
        <v>48.6</v>
      </c>
      <c r="N140" t="str">
        <f t="shared" si="7"/>
        <v>Excelsa</v>
      </c>
      <c r="O140" t="str">
        <f t="shared" si="8"/>
        <v>Dark</v>
      </c>
      <c r="P140" t="str">
        <f>_xlfn.XLOOKUP(Table2[[#This Row],[Customer ID]],customers!$A$1:$A$1001,customers!$I$1:$I$1001,,0)</f>
        <v>No</v>
      </c>
    </row>
    <row r="141" spans="1:16" x14ac:dyDescent="0.35">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_xlfn.XLOOKUP(C141,customers!A140:A1140,customers!G140:G1140,,0)</f>
        <v>United States</v>
      </c>
      <c r="I141" t="str">
        <f>_xlfn.XLOOKUP(D141,products!$A$1:$A$49,products!$B$1:$B$49,,0)</f>
        <v>Lib</v>
      </c>
      <c r="J141" t="str">
        <f>_xlfn.XLOOKUP(D141,products!$A$1:$A$49,products!$C$1:$C$49,,0)</f>
        <v>D</v>
      </c>
      <c r="K141" s="4" cm="1">
        <f t="array" ref="K141">_xlfn.XLOOKUP(D141,products!$A$1:$A$49,products!$D$1:D$49,,0)</f>
        <v>1</v>
      </c>
      <c r="L141" s="5">
        <f>_xlfn.XLOOKUP(D141,products!$A$1:$A$49,products!$E$1:$E$49,,0)</f>
        <v>12.95</v>
      </c>
      <c r="M141" s="8">
        <f t="shared" si="6"/>
        <v>77.699999999999989</v>
      </c>
      <c r="N141" t="str">
        <f t="shared" si="7"/>
        <v>Libercia</v>
      </c>
      <c r="O141" t="str">
        <f t="shared" si="8"/>
        <v>Dark</v>
      </c>
      <c r="P141" t="str">
        <f>_xlfn.XLOOKUP(Table2[[#This Row],[Customer ID]],customers!$A$1:$A$1001,customers!$I$1:$I$1001,,0)</f>
        <v>Yes</v>
      </c>
    </row>
    <row r="142" spans="1:16" x14ac:dyDescent="0.35">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_xlfn.XLOOKUP(C142,customers!A141:A1141,customers!G141:G1141,,0)</f>
        <v>Ireland</v>
      </c>
      <c r="I142" t="str">
        <f>_xlfn.XLOOKUP(D142,products!$A$1:$A$49,products!$B$1:$B$49,,0)</f>
        <v>Lib</v>
      </c>
      <c r="J142" t="str">
        <f>_xlfn.XLOOKUP(D142,products!$A$1:$A$49,products!$C$1:$C$49,,0)</f>
        <v>D</v>
      </c>
      <c r="K142" s="4" cm="1">
        <f t="array" ref="K142">_xlfn.XLOOKUP(D142,products!$A$1:$A$49,products!$D$1:D$49,,0)</f>
        <v>2.5</v>
      </c>
      <c r="L142" s="5">
        <f>_xlfn.XLOOKUP(D142,products!$A$1:$A$49,products!$E$1:$E$49,,0)</f>
        <v>29.784999999999997</v>
      </c>
      <c r="M142" s="8">
        <f t="shared" si="6"/>
        <v>29.784999999999997</v>
      </c>
      <c r="N142" t="str">
        <f t="shared" si="7"/>
        <v>Libercia</v>
      </c>
      <c r="O142" t="str">
        <f t="shared" si="8"/>
        <v>Dark</v>
      </c>
      <c r="P142" t="str">
        <f>_xlfn.XLOOKUP(Table2[[#This Row],[Customer ID]],customers!$A$1:$A$1001,customers!$I$1:$I$1001,,0)</f>
        <v>Yes</v>
      </c>
    </row>
    <row r="143" spans="1:16" x14ac:dyDescent="0.35">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_xlfn.XLOOKUP(C143,customers!A142:A1142,customers!G142:G1142,,0)</f>
        <v>United States</v>
      </c>
      <c r="I143" t="str">
        <f>_xlfn.XLOOKUP(D143,products!$A$1:$A$49,products!$B$1:$B$49,,0)</f>
        <v>Ara</v>
      </c>
      <c r="J143" t="str">
        <f>_xlfn.XLOOKUP(D143,products!$A$1:$A$49,products!$C$1:$C$49,,0)</f>
        <v>L</v>
      </c>
      <c r="K143" s="4" cm="1">
        <f t="array" ref="K143">_xlfn.XLOOKUP(D143,products!$A$1:$A$49,products!$D$1:D$49,,0)</f>
        <v>0.2</v>
      </c>
      <c r="L143" s="5">
        <f>_xlfn.XLOOKUP(D143,products!$A$1:$A$49,products!$E$1:$E$49,,0)</f>
        <v>3.8849999999999998</v>
      </c>
      <c r="M143" s="8">
        <f t="shared" si="6"/>
        <v>15.54</v>
      </c>
      <c r="N143" t="str">
        <f t="shared" si="7"/>
        <v>Arabica</v>
      </c>
      <c r="O143" t="str">
        <f t="shared" si="8"/>
        <v>Large</v>
      </c>
      <c r="P143" t="str">
        <f>_xlfn.XLOOKUP(Table2[[#This Row],[Customer ID]],customers!$A$1:$A$1001,customers!$I$1:$I$1001,,0)</f>
        <v>Yes</v>
      </c>
    </row>
    <row r="144" spans="1:16" x14ac:dyDescent="0.35">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_xlfn.XLOOKUP(C144,customers!A143:A1143,customers!G143:G1143,,0)</f>
        <v>Ireland</v>
      </c>
      <c r="I144" t="str">
        <f>_xlfn.XLOOKUP(D144,products!$A$1:$A$49,products!$B$1:$B$49,,0)</f>
        <v>Exc</v>
      </c>
      <c r="J144" t="str">
        <f>_xlfn.XLOOKUP(D144,products!$A$1:$A$49,products!$C$1:$C$49,,0)</f>
        <v>L</v>
      </c>
      <c r="K144" s="4" cm="1">
        <f t="array" ref="K144">_xlfn.XLOOKUP(D144,products!$A$1:$A$49,products!$D$1:D$49,,0)</f>
        <v>2.5</v>
      </c>
      <c r="L144" s="5">
        <f>_xlfn.XLOOKUP(D144,products!$A$1:$A$49,products!$E$1:$E$49,,0)</f>
        <v>34.154999999999994</v>
      </c>
      <c r="M144" s="8">
        <f t="shared" si="6"/>
        <v>136.61999999999998</v>
      </c>
      <c r="N144" t="str">
        <f t="shared" si="7"/>
        <v>Excelsa</v>
      </c>
      <c r="O144" t="str">
        <f t="shared" si="8"/>
        <v>Large</v>
      </c>
      <c r="P144" t="str">
        <f>_xlfn.XLOOKUP(Table2[[#This Row],[Customer ID]],customers!$A$1:$A$1001,customers!$I$1:$I$1001,,0)</f>
        <v>Yes</v>
      </c>
    </row>
    <row r="145" spans="1:16" x14ac:dyDescent="0.35">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_xlfn.XLOOKUP(C145,customers!A144:A1144,customers!G144:G1144,,0)</f>
        <v>United States</v>
      </c>
      <c r="I145" t="str">
        <f>_xlfn.XLOOKUP(D145,products!$A$1:$A$49,products!$B$1:$B$49,,0)</f>
        <v>Lib</v>
      </c>
      <c r="J145" t="str">
        <f>_xlfn.XLOOKUP(D145,products!$A$1:$A$49,products!$C$1:$C$49,,0)</f>
        <v>M</v>
      </c>
      <c r="K145" s="4" cm="1">
        <f t="array" ref="K145">_xlfn.XLOOKUP(D145,products!$A$1:$A$49,products!$D$1:D$49,,0)</f>
        <v>0.5</v>
      </c>
      <c r="L145" s="5">
        <f>_xlfn.XLOOKUP(D145,products!$A$1:$A$49,products!$E$1:$E$49,,0)</f>
        <v>8.73</v>
      </c>
      <c r="M145" s="8">
        <f t="shared" si="6"/>
        <v>17.46</v>
      </c>
      <c r="N145" t="str">
        <f t="shared" si="7"/>
        <v>Libercia</v>
      </c>
      <c r="O145" t="str">
        <f t="shared" si="8"/>
        <v>Medium</v>
      </c>
      <c r="P145" t="str">
        <f>_xlfn.XLOOKUP(Table2[[#This Row],[Customer ID]],customers!$A$1:$A$1001,customers!$I$1:$I$1001,,0)</f>
        <v>No</v>
      </c>
    </row>
    <row r="146" spans="1:16" x14ac:dyDescent="0.35">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_xlfn.XLOOKUP(C146,customers!A145:A1145,customers!G145:G1145,,0)</f>
        <v>United States</v>
      </c>
      <c r="I146" t="str">
        <f>_xlfn.XLOOKUP(D146,products!$A$1:$A$49,products!$B$1:$B$49,,0)</f>
        <v>Exc</v>
      </c>
      <c r="J146" t="str">
        <f>_xlfn.XLOOKUP(D146,products!$A$1:$A$49,products!$C$1:$C$49,,0)</f>
        <v>L</v>
      </c>
      <c r="K146" s="4" cm="1">
        <f t="array" ref="K146">_xlfn.XLOOKUP(D146,products!$A$1:$A$49,products!$D$1:D$49,,0)</f>
        <v>2.5</v>
      </c>
      <c r="L146" s="5">
        <f>_xlfn.XLOOKUP(D146,products!$A$1:$A$49,products!$E$1:$E$49,,0)</f>
        <v>34.154999999999994</v>
      </c>
      <c r="M146" s="8">
        <f t="shared" si="6"/>
        <v>68.309999999999988</v>
      </c>
      <c r="N146" t="str">
        <f t="shared" si="7"/>
        <v>Excelsa</v>
      </c>
      <c r="O146" t="str">
        <f t="shared" si="8"/>
        <v>Large</v>
      </c>
      <c r="P146" t="str">
        <f>_xlfn.XLOOKUP(Table2[[#This Row],[Customer ID]],customers!$A$1:$A$1001,customers!$I$1:$I$1001,,0)</f>
        <v>Yes</v>
      </c>
    </row>
    <row r="147" spans="1:16" x14ac:dyDescent="0.35">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_xlfn.XLOOKUP(C147,customers!A146:A1146,customers!G146:G1146,,0)</f>
        <v>United States</v>
      </c>
      <c r="I147" t="str">
        <f>_xlfn.XLOOKUP(D147,products!$A$1:$A$49,products!$B$1:$B$49,,0)</f>
        <v>Lib</v>
      </c>
      <c r="J147" t="str">
        <f>_xlfn.XLOOKUP(D147,products!$A$1:$A$49,products!$C$1:$C$49,,0)</f>
        <v>M</v>
      </c>
      <c r="K147" s="4" cm="1">
        <f t="array" ref="K147">_xlfn.XLOOKUP(D147,products!$A$1:$A$49,products!$D$1:D$49,,0)</f>
        <v>0.2</v>
      </c>
      <c r="L147" s="5">
        <f>_xlfn.XLOOKUP(D147,products!$A$1:$A$49,products!$E$1:$E$49,,0)</f>
        <v>4.3650000000000002</v>
      </c>
      <c r="M147" s="8">
        <f t="shared" si="6"/>
        <v>17.46</v>
      </c>
      <c r="N147" t="str">
        <f t="shared" si="7"/>
        <v>Libercia</v>
      </c>
      <c r="O147" t="str">
        <f t="shared" si="8"/>
        <v>Medium</v>
      </c>
      <c r="P147" t="str">
        <f>_xlfn.XLOOKUP(Table2[[#This Row],[Customer ID]],customers!$A$1:$A$1001,customers!$I$1:$I$1001,,0)</f>
        <v>No</v>
      </c>
    </row>
    <row r="148" spans="1:16" x14ac:dyDescent="0.35">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_xlfn.XLOOKUP(C148,customers!A147:A1147,customers!G147:G1147,,0)</f>
        <v>United States</v>
      </c>
      <c r="I148" t="str">
        <f>_xlfn.XLOOKUP(D148,products!$A$1:$A$49,products!$B$1:$B$49,,0)</f>
        <v>Lib</v>
      </c>
      <c r="J148" t="str">
        <f>_xlfn.XLOOKUP(D148,products!$A$1:$A$49,products!$C$1:$C$49,,0)</f>
        <v>M</v>
      </c>
      <c r="K148" s="4" cm="1">
        <f t="array" ref="K148">_xlfn.XLOOKUP(D148,products!$A$1:$A$49,products!$D$1:D$49,,0)</f>
        <v>1</v>
      </c>
      <c r="L148" s="5">
        <f>_xlfn.XLOOKUP(D148,products!$A$1:$A$49,products!$E$1:$E$49,,0)</f>
        <v>14.55</v>
      </c>
      <c r="M148" s="8">
        <f t="shared" si="6"/>
        <v>43.650000000000006</v>
      </c>
      <c r="N148" t="str">
        <f t="shared" si="7"/>
        <v>Libercia</v>
      </c>
      <c r="O148" t="str">
        <f t="shared" si="8"/>
        <v>Medium</v>
      </c>
      <c r="P148" t="str">
        <f>_xlfn.XLOOKUP(Table2[[#This Row],[Customer ID]],customers!$A$1:$A$1001,customers!$I$1:$I$1001,,0)</f>
        <v>No</v>
      </c>
    </row>
    <row r="149" spans="1:16" x14ac:dyDescent="0.35">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_xlfn.XLOOKUP(C149,customers!A148:A1148,customers!G148:G1148,,0)</f>
        <v>United States</v>
      </c>
      <c r="I149" t="str">
        <f>_xlfn.XLOOKUP(D149,products!$A$1:$A$49,products!$B$1:$B$49,,0)</f>
        <v>Exc</v>
      </c>
      <c r="J149" t="str">
        <f>_xlfn.XLOOKUP(D149,products!$A$1:$A$49,products!$C$1:$C$49,,0)</f>
        <v>M</v>
      </c>
      <c r="K149" s="4" cm="1">
        <f t="array" ref="K149">_xlfn.XLOOKUP(D149,products!$A$1:$A$49,products!$D$1:D$49,,0)</f>
        <v>1</v>
      </c>
      <c r="L149" s="5">
        <f>_xlfn.XLOOKUP(D149,products!$A$1:$A$49,products!$E$1:$E$49,,0)</f>
        <v>13.75</v>
      </c>
      <c r="M149" s="8">
        <f t="shared" si="6"/>
        <v>27.5</v>
      </c>
      <c r="N149" t="str">
        <f t="shared" si="7"/>
        <v>Excelsa</v>
      </c>
      <c r="O149" t="str">
        <f t="shared" si="8"/>
        <v>Medium</v>
      </c>
      <c r="P149" t="str">
        <f>_xlfn.XLOOKUP(Table2[[#This Row],[Customer ID]],customers!$A$1:$A$1001,customers!$I$1:$I$1001,,0)</f>
        <v>No</v>
      </c>
    </row>
    <row r="150" spans="1:16" x14ac:dyDescent="0.35">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_xlfn.XLOOKUP(C150,customers!A149:A1149,customers!G149:G1149,,0)</f>
        <v>United States</v>
      </c>
      <c r="I150" t="str">
        <f>_xlfn.XLOOKUP(D150,products!$A$1:$A$49,products!$B$1:$B$49,,0)</f>
        <v>Exc</v>
      </c>
      <c r="J150" t="str">
        <f>_xlfn.XLOOKUP(D150,products!$A$1:$A$49,products!$C$1:$C$49,,0)</f>
        <v>D</v>
      </c>
      <c r="K150" s="4" cm="1">
        <f t="array" ref="K150">_xlfn.XLOOKUP(D150,products!$A$1:$A$49,products!$D$1:D$49,,0)</f>
        <v>0.2</v>
      </c>
      <c r="L150" s="5">
        <f>_xlfn.XLOOKUP(D150,products!$A$1:$A$49,products!$E$1:$E$49,,0)</f>
        <v>3.645</v>
      </c>
      <c r="M150" s="8">
        <f t="shared" si="6"/>
        <v>18.225000000000001</v>
      </c>
      <c r="N150" t="str">
        <f t="shared" si="7"/>
        <v>Excelsa</v>
      </c>
      <c r="O150" t="str">
        <f t="shared" si="8"/>
        <v>Dark</v>
      </c>
      <c r="P150" t="str">
        <f>_xlfn.XLOOKUP(Table2[[#This Row],[Customer ID]],customers!$A$1:$A$1001,customers!$I$1:$I$1001,,0)</f>
        <v>Yes</v>
      </c>
    </row>
    <row r="151" spans="1:16" x14ac:dyDescent="0.35">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_xlfn.XLOOKUP(C151,customers!A150:A1150,customers!G150:G1150,,0)</f>
        <v>United States</v>
      </c>
      <c r="I151" t="str">
        <f>_xlfn.XLOOKUP(D151,products!$A$1:$A$49,products!$B$1:$B$49,,0)</f>
        <v>Ara</v>
      </c>
      <c r="J151" t="str">
        <f>_xlfn.XLOOKUP(D151,products!$A$1:$A$49,products!$C$1:$C$49,,0)</f>
        <v>M</v>
      </c>
      <c r="K151" s="4" cm="1">
        <f t="array" ref="K151">_xlfn.XLOOKUP(D151,products!$A$1:$A$49,products!$D$1:D$49,,0)</f>
        <v>2.5</v>
      </c>
      <c r="L151" s="5">
        <f>_xlfn.XLOOKUP(D151,products!$A$1:$A$49,products!$E$1:$E$49,,0)</f>
        <v>25.874999999999996</v>
      </c>
      <c r="M151" s="8">
        <f t="shared" si="6"/>
        <v>51.749999999999993</v>
      </c>
      <c r="N151" t="str">
        <f t="shared" si="7"/>
        <v>Arabica</v>
      </c>
      <c r="O151" t="str">
        <f t="shared" si="8"/>
        <v>Medium</v>
      </c>
      <c r="P151" t="str">
        <f>_xlfn.XLOOKUP(Table2[[#This Row],[Customer ID]],customers!$A$1:$A$1001,customers!$I$1:$I$1001,,0)</f>
        <v>Yes</v>
      </c>
    </row>
    <row r="152" spans="1:16" x14ac:dyDescent="0.35">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_xlfn.XLOOKUP(C152,customers!A151:A1151,customers!G151:G1151,,0)</f>
        <v>United States</v>
      </c>
      <c r="I152" t="str">
        <f>_xlfn.XLOOKUP(D152,products!$A$1:$A$49,products!$B$1:$B$49,,0)</f>
        <v>Lib</v>
      </c>
      <c r="J152" t="str">
        <f>_xlfn.XLOOKUP(D152,products!$A$1:$A$49,products!$C$1:$C$49,,0)</f>
        <v>D</v>
      </c>
      <c r="K152" s="4" cm="1">
        <f t="array" ref="K152">_xlfn.XLOOKUP(D152,products!$A$1:$A$49,products!$D$1:D$49,,0)</f>
        <v>1</v>
      </c>
      <c r="L152" s="5">
        <f>_xlfn.XLOOKUP(D152,products!$A$1:$A$49,products!$E$1:$E$49,,0)</f>
        <v>12.95</v>
      </c>
      <c r="M152" s="8">
        <f t="shared" si="6"/>
        <v>12.95</v>
      </c>
      <c r="N152" t="str">
        <f t="shared" si="7"/>
        <v>Libercia</v>
      </c>
      <c r="O152" t="str">
        <f t="shared" si="8"/>
        <v>Dark</v>
      </c>
      <c r="P152" t="str">
        <f>_xlfn.XLOOKUP(Table2[[#This Row],[Customer ID]],customers!$A$1:$A$1001,customers!$I$1:$I$1001,,0)</f>
        <v>Yes</v>
      </c>
    </row>
    <row r="153" spans="1:16" x14ac:dyDescent="0.35">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_xlfn.XLOOKUP(C153,customers!A152:A1152,customers!G152:G1152,,0)</f>
        <v>United States</v>
      </c>
      <c r="I153" t="str">
        <f>_xlfn.XLOOKUP(D153,products!$A$1:$A$49,products!$B$1:$B$49,,0)</f>
        <v>Ara</v>
      </c>
      <c r="J153" t="str">
        <f>_xlfn.XLOOKUP(D153,products!$A$1:$A$49,products!$C$1:$C$49,,0)</f>
        <v>M</v>
      </c>
      <c r="K153" s="4" cm="1">
        <f t="array" ref="K153">_xlfn.XLOOKUP(D153,products!$A$1:$A$49,products!$D$1:D$49,,0)</f>
        <v>1</v>
      </c>
      <c r="L153" s="5">
        <f>_xlfn.XLOOKUP(D153,products!$A$1:$A$49,products!$E$1:$E$49,,0)</f>
        <v>11.25</v>
      </c>
      <c r="M153" s="8">
        <f t="shared" si="6"/>
        <v>33.75</v>
      </c>
      <c r="N153" t="str">
        <f t="shared" si="7"/>
        <v>Arabica</v>
      </c>
      <c r="O153" t="str">
        <f t="shared" si="8"/>
        <v>Medium</v>
      </c>
      <c r="P153" t="str">
        <f>_xlfn.XLOOKUP(Table2[[#This Row],[Customer ID]],customers!$A$1:$A$1001,customers!$I$1:$I$1001,,0)</f>
        <v>Yes</v>
      </c>
    </row>
    <row r="154" spans="1:16" x14ac:dyDescent="0.35">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_xlfn.XLOOKUP(C154,customers!A153:A1153,customers!G153:G1153,,0)</f>
        <v>United States</v>
      </c>
      <c r="I154" t="str">
        <f>_xlfn.XLOOKUP(D154,products!$A$1:$A$49,products!$B$1:$B$49,,0)</f>
        <v>Rob</v>
      </c>
      <c r="J154" t="str">
        <f>_xlfn.XLOOKUP(D154,products!$A$1:$A$49,products!$C$1:$C$49,,0)</f>
        <v>M</v>
      </c>
      <c r="K154" s="4" cm="1">
        <f t="array" ref="K154">_xlfn.XLOOKUP(D154,products!$A$1:$A$49,products!$D$1:D$49,,0)</f>
        <v>2.5</v>
      </c>
      <c r="L154" s="5">
        <f>_xlfn.XLOOKUP(D154,products!$A$1:$A$49,products!$E$1:$E$49,,0)</f>
        <v>22.884999999999998</v>
      </c>
      <c r="M154" s="8">
        <f t="shared" si="6"/>
        <v>68.655000000000001</v>
      </c>
      <c r="N154" t="str">
        <f t="shared" si="7"/>
        <v>Robusta</v>
      </c>
      <c r="O154" t="str">
        <f t="shared" si="8"/>
        <v>Medium</v>
      </c>
      <c r="P154" t="str">
        <f>_xlfn.XLOOKUP(Table2[[#This Row],[Customer ID]],customers!$A$1:$A$1001,customers!$I$1:$I$1001,,0)</f>
        <v>Yes</v>
      </c>
    </row>
    <row r="155" spans="1:16" x14ac:dyDescent="0.35">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_xlfn.XLOOKUP(C155,customers!A154:A1154,customers!G154:G1154,,0)</f>
        <v>United States</v>
      </c>
      <c r="I155" t="str">
        <f>_xlfn.XLOOKUP(D155,products!$A$1:$A$49,products!$B$1:$B$49,,0)</f>
        <v>Rob</v>
      </c>
      <c r="J155" t="str">
        <f>_xlfn.XLOOKUP(D155,products!$A$1:$A$49,products!$C$1:$C$49,,0)</f>
        <v>D</v>
      </c>
      <c r="K155" s="4" cm="1">
        <f t="array" ref="K155">_xlfn.XLOOKUP(D155,products!$A$1:$A$49,products!$D$1:D$49,,0)</f>
        <v>0.2</v>
      </c>
      <c r="L155" s="5">
        <f>_xlfn.XLOOKUP(D155,products!$A$1:$A$49,products!$E$1:$E$49,,0)</f>
        <v>2.6849999999999996</v>
      </c>
      <c r="M155" s="8">
        <f t="shared" si="6"/>
        <v>2.6849999999999996</v>
      </c>
      <c r="N155" t="str">
        <f t="shared" si="7"/>
        <v>Robusta</v>
      </c>
      <c r="O155" t="str">
        <f t="shared" si="8"/>
        <v>Dark</v>
      </c>
      <c r="P155" t="str">
        <f>_xlfn.XLOOKUP(Table2[[#This Row],[Customer ID]],customers!$A$1:$A$1001,customers!$I$1:$I$1001,,0)</f>
        <v>No</v>
      </c>
    </row>
    <row r="156" spans="1:16" x14ac:dyDescent="0.35">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_xlfn.XLOOKUP(C156,customers!A155:A1155,customers!G155:G1155,,0)</f>
        <v>United States</v>
      </c>
      <c r="I156" t="str">
        <f>_xlfn.XLOOKUP(D156,products!$A$1:$A$49,products!$B$1:$B$49,,0)</f>
        <v>Ara</v>
      </c>
      <c r="J156" t="str">
        <f>_xlfn.XLOOKUP(D156,products!$A$1:$A$49,products!$C$1:$C$49,,0)</f>
        <v>D</v>
      </c>
      <c r="K156" s="4" cm="1">
        <f t="array" ref="K156">_xlfn.XLOOKUP(D156,products!$A$1:$A$49,products!$D$1:D$49,,0)</f>
        <v>2.5</v>
      </c>
      <c r="L156" s="5">
        <f>_xlfn.XLOOKUP(D156,products!$A$1:$A$49,products!$E$1:$E$49,,0)</f>
        <v>22.884999999999998</v>
      </c>
      <c r="M156" s="8">
        <f t="shared" si="6"/>
        <v>114.42499999999998</v>
      </c>
      <c r="N156" t="str">
        <f t="shared" si="7"/>
        <v>Arabica</v>
      </c>
      <c r="O156" t="str">
        <f t="shared" si="8"/>
        <v>Dark</v>
      </c>
      <c r="P156" t="str">
        <f>_xlfn.XLOOKUP(Table2[[#This Row],[Customer ID]],customers!$A$1:$A$1001,customers!$I$1:$I$1001,,0)</f>
        <v>No</v>
      </c>
    </row>
    <row r="157" spans="1:16" x14ac:dyDescent="0.35">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_xlfn.XLOOKUP(C157,customers!A156:A1156,customers!G156:G1156,,0)</f>
        <v>United States</v>
      </c>
      <c r="I157" t="str">
        <f>_xlfn.XLOOKUP(D157,products!$A$1:$A$49,products!$B$1:$B$49,,0)</f>
        <v>Ara</v>
      </c>
      <c r="J157" t="str">
        <f>_xlfn.XLOOKUP(D157,products!$A$1:$A$49,products!$C$1:$C$49,,0)</f>
        <v>M</v>
      </c>
      <c r="K157" s="4" cm="1">
        <f t="array" ref="K157">_xlfn.XLOOKUP(D157,products!$A$1:$A$49,products!$D$1:D$49,,0)</f>
        <v>2.5</v>
      </c>
      <c r="L157" s="5">
        <f>_xlfn.XLOOKUP(D157,products!$A$1:$A$49,products!$E$1:$E$49,,0)</f>
        <v>25.874999999999996</v>
      </c>
      <c r="M157" s="8">
        <f t="shared" si="6"/>
        <v>155.24999999999997</v>
      </c>
      <c r="N157" t="str">
        <f t="shared" si="7"/>
        <v>Arabica</v>
      </c>
      <c r="O157" t="str">
        <f t="shared" si="8"/>
        <v>Medium</v>
      </c>
      <c r="P157" t="str">
        <f>_xlfn.XLOOKUP(Table2[[#This Row],[Customer ID]],customers!$A$1:$A$1001,customers!$I$1:$I$1001,,0)</f>
        <v>Yes</v>
      </c>
    </row>
    <row r="158" spans="1:16" x14ac:dyDescent="0.35">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_xlfn.XLOOKUP(C158,customers!A157:A1157,customers!G157:G1157,,0)</f>
        <v>United States</v>
      </c>
      <c r="I158" t="str">
        <f>_xlfn.XLOOKUP(D158,products!$A$1:$A$49,products!$B$1:$B$49,,0)</f>
        <v>Ara</v>
      </c>
      <c r="J158" t="str">
        <f>_xlfn.XLOOKUP(D158,products!$A$1:$A$49,products!$C$1:$C$49,,0)</f>
        <v>M</v>
      </c>
      <c r="K158" s="4" cm="1">
        <f t="array" ref="K158">_xlfn.XLOOKUP(D158,products!$A$1:$A$49,products!$D$1:D$49,,0)</f>
        <v>2.5</v>
      </c>
      <c r="L158" s="5">
        <f>_xlfn.XLOOKUP(D158,products!$A$1:$A$49,products!$E$1:$E$49,,0)</f>
        <v>25.874999999999996</v>
      </c>
      <c r="M158" s="8">
        <f t="shared" si="6"/>
        <v>77.624999999999986</v>
      </c>
      <c r="N158" t="str">
        <f t="shared" si="7"/>
        <v>Arabica</v>
      </c>
      <c r="O158" t="str">
        <f t="shared" si="8"/>
        <v>Medium</v>
      </c>
      <c r="P158" t="str">
        <f>_xlfn.XLOOKUP(Table2[[#This Row],[Customer ID]],customers!$A$1:$A$1001,customers!$I$1:$I$1001,,0)</f>
        <v>Yes</v>
      </c>
    </row>
    <row r="159" spans="1:16" x14ac:dyDescent="0.35">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_xlfn.XLOOKUP(C159,customers!A158:A1158,customers!G158:G1158,,0)</f>
        <v>Ireland</v>
      </c>
      <c r="I159" t="str">
        <f>_xlfn.XLOOKUP(D159,products!$A$1:$A$49,products!$B$1:$B$49,,0)</f>
        <v>Rob</v>
      </c>
      <c r="J159" t="str">
        <f>_xlfn.XLOOKUP(D159,products!$A$1:$A$49,products!$C$1:$C$49,,0)</f>
        <v>D</v>
      </c>
      <c r="K159" s="4" cm="1">
        <f t="array" ref="K159">_xlfn.XLOOKUP(D159,products!$A$1:$A$49,products!$D$1:D$49,,0)</f>
        <v>2.5</v>
      </c>
      <c r="L159" s="5">
        <f>_xlfn.XLOOKUP(D159,products!$A$1:$A$49,products!$E$1:$E$49,,0)</f>
        <v>20.584999999999997</v>
      </c>
      <c r="M159" s="8">
        <f t="shared" si="6"/>
        <v>61.754999999999995</v>
      </c>
      <c r="N159" t="str">
        <f t="shared" si="7"/>
        <v>Robusta</v>
      </c>
      <c r="O159" t="str">
        <f t="shared" si="8"/>
        <v>Dark</v>
      </c>
      <c r="P159" t="str">
        <f>_xlfn.XLOOKUP(Table2[[#This Row],[Customer ID]],customers!$A$1:$A$1001,customers!$I$1:$I$1001,,0)</f>
        <v>No</v>
      </c>
    </row>
    <row r="160" spans="1:16" x14ac:dyDescent="0.35">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_xlfn.XLOOKUP(C160,customers!A159:A1159,customers!G159:G1159,,0)</f>
        <v>United States</v>
      </c>
      <c r="I160" t="str">
        <f>_xlfn.XLOOKUP(D160,products!$A$1:$A$49,products!$B$1:$B$49,,0)</f>
        <v>Rob</v>
      </c>
      <c r="J160" t="str">
        <f>_xlfn.XLOOKUP(D160,products!$A$1:$A$49,products!$C$1:$C$49,,0)</f>
        <v>D</v>
      </c>
      <c r="K160" s="4" cm="1">
        <f t="array" ref="K160">_xlfn.XLOOKUP(D160,products!$A$1:$A$49,products!$D$1:D$49,,0)</f>
        <v>2.5</v>
      </c>
      <c r="L160" s="5">
        <f>_xlfn.XLOOKUP(D160,products!$A$1:$A$49,products!$E$1:$E$49,,0)</f>
        <v>20.584999999999997</v>
      </c>
      <c r="M160" s="8">
        <f t="shared" si="6"/>
        <v>123.50999999999999</v>
      </c>
      <c r="N160" t="str">
        <f t="shared" si="7"/>
        <v>Robusta</v>
      </c>
      <c r="O160" t="str">
        <f t="shared" si="8"/>
        <v>Dark</v>
      </c>
      <c r="P160" t="str">
        <f>_xlfn.XLOOKUP(Table2[[#This Row],[Customer ID]],customers!$A$1:$A$1001,customers!$I$1:$I$1001,,0)</f>
        <v>Yes</v>
      </c>
    </row>
    <row r="161" spans="1:16" x14ac:dyDescent="0.35">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_xlfn.XLOOKUP(C161,customers!A160:A1160,customers!G160:G1160,,0)</f>
        <v>United States</v>
      </c>
      <c r="I161" t="str">
        <f>_xlfn.XLOOKUP(D161,products!$A$1:$A$49,products!$B$1:$B$49,,0)</f>
        <v>Lib</v>
      </c>
      <c r="J161" t="str">
        <f>_xlfn.XLOOKUP(D161,products!$A$1:$A$49,products!$C$1:$C$49,,0)</f>
        <v>L</v>
      </c>
      <c r="K161" s="4" cm="1">
        <f t="array" ref="K161">_xlfn.XLOOKUP(D161,products!$A$1:$A$49,products!$D$1:D$49,,0)</f>
        <v>2.5</v>
      </c>
      <c r="L161" s="5">
        <f>_xlfn.XLOOKUP(D161,products!$A$1:$A$49,products!$E$1:$E$49,,0)</f>
        <v>36.454999999999998</v>
      </c>
      <c r="M161" s="8">
        <f t="shared" si="6"/>
        <v>218.73</v>
      </c>
      <c r="N161" t="str">
        <f t="shared" si="7"/>
        <v>Libercia</v>
      </c>
      <c r="O161" t="str">
        <f t="shared" si="8"/>
        <v>Large</v>
      </c>
      <c r="P161" t="str">
        <f>_xlfn.XLOOKUP(Table2[[#This Row],[Customer ID]],customers!$A$1:$A$1001,customers!$I$1:$I$1001,,0)</f>
        <v>No</v>
      </c>
    </row>
    <row r="162" spans="1:16" x14ac:dyDescent="0.35">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_xlfn.XLOOKUP(C162,customers!A161:A1161,customers!G161:G1161,,0)</f>
        <v>United States</v>
      </c>
      <c r="I162" t="str">
        <f>_xlfn.XLOOKUP(D162,products!$A$1:$A$49,products!$B$1:$B$49,,0)</f>
        <v>Exc</v>
      </c>
      <c r="J162" t="str">
        <f>_xlfn.XLOOKUP(D162,products!$A$1:$A$49,products!$C$1:$C$49,,0)</f>
        <v>M</v>
      </c>
      <c r="K162" s="4" cm="1">
        <f t="array" ref="K162">_xlfn.XLOOKUP(D162,products!$A$1:$A$49,products!$D$1:D$49,,0)</f>
        <v>0.5</v>
      </c>
      <c r="L162" s="5">
        <f>_xlfn.XLOOKUP(D162,products!$A$1:$A$49,products!$E$1:$E$49,,0)</f>
        <v>8.25</v>
      </c>
      <c r="M162" s="8">
        <f t="shared" si="6"/>
        <v>33</v>
      </c>
      <c r="N162" t="str">
        <f t="shared" si="7"/>
        <v>Excelsa</v>
      </c>
      <c r="O162" t="str">
        <f t="shared" si="8"/>
        <v>Medium</v>
      </c>
      <c r="P162" t="str">
        <f>_xlfn.XLOOKUP(Table2[[#This Row],[Customer ID]],customers!$A$1:$A$1001,customers!$I$1:$I$1001,,0)</f>
        <v>No</v>
      </c>
    </row>
    <row r="163" spans="1:16" x14ac:dyDescent="0.35">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_xlfn.XLOOKUP(C163,customers!A162:A1162,customers!G162:G1162,,0)</f>
        <v>United States</v>
      </c>
      <c r="I163" t="str">
        <f>_xlfn.XLOOKUP(D163,products!$A$1:$A$49,products!$B$1:$B$49,,0)</f>
        <v>Ara</v>
      </c>
      <c r="J163" t="str">
        <f>_xlfn.XLOOKUP(D163,products!$A$1:$A$49,products!$C$1:$C$49,,0)</f>
        <v>L</v>
      </c>
      <c r="K163" s="4" cm="1">
        <f t="array" ref="K163">_xlfn.XLOOKUP(D163,products!$A$1:$A$49,products!$D$1:D$49,,0)</f>
        <v>0.5</v>
      </c>
      <c r="L163" s="5">
        <f>_xlfn.XLOOKUP(D163,products!$A$1:$A$49,products!$E$1:$E$49,,0)</f>
        <v>7.77</v>
      </c>
      <c r="M163" s="8">
        <f t="shared" si="6"/>
        <v>23.31</v>
      </c>
      <c r="N163" t="str">
        <f t="shared" si="7"/>
        <v>Arabica</v>
      </c>
      <c r="O163" t="str">
        <f t="shared" si="8"/>
        <v>Large</v>
      </c>
      <c r="P163" t="str">
        <f>_xlfn.XLOOKUP(Table2[[#This Row],[Customer ID]],customers!$A$1:$A$1001,customers!$I$1:$I$1001,,0)</f>
        <v>No</v>
      </c>
    </row>
    <row r="164" spans="1:16" x14ac:dyDescent="0.35">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_xlfn.XLOOKUP(C164,customers!A163:A1163,customers!G163:G1163,,0)</f>
        <v>United States</v>
      </c>
      <c r="I164" t="str">
        <f>_xlfn.XLOOKUP(D164,products!$A$1:$A$49,products!$B$1:$B$49,,0)</f>
        <v>Exc</v>
      </c>
      <c r="J164" t="str">
        <f>_xlfn.XLOOKUP(D164,products!$A$1:$A$49,products!$C$1:$C$49,,0)</f>
        <v>D</v>
      </c>
      <c r="K164" s="4" cm="1">
        <f t="array" ref="K164">_xlfn.XLOOKUP(D164,products!$A$1:$A$49,products!$D$1:D$49,,0)</f>
        <v>0.5</v>
      </c>
      <c r="L164" s="5">
        <f>_xlfn.XLOOKUP(D164,products!$A$1:$A$49,products!$E$1:$E$49,,0)</f>
        <v>7.29</v>
      </c>
      <c r="M164" s="8">
        <f t="shared" si="6"/>
        <v>21.87</v>
      </c>
      <c r="N164" t="str">
        <f t="shared" si="7"/>
        <v>Excelsa</v>
      </c>
      <c r="O164" t="str">
        <f t="shared" si="8"/>
        <v>Dark</v>
      </c>
      <c r="P164" t="str">
        <f>_xlfn.XLOOKUP(Table2[[#This Row],[Customer ID]],customers!$A$1:$A$1001,customers!$I$1:$I$1001,,0)</f>
        <v>Yes</v>
      </c>
    </row>
    <row r="165" spans="1:16" x14ac:dyDescent="0.35">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_xlfn.XLOOKUP(C165,customers!A164:A1164,customers!G164:G1164,,0)</f>
        <v>United States</v>
      </c>
      <c r="I165" t="str">
        <f>_xlfn.XLOOKUP(D165,products!$A$1:$A$49,products!$B$1:$B$49,,0)</f>
        <v>Rob</v>
      </c>
      <c r="J165" t="str">
        <f>_xlfn.XLOOKUP(D165,products!$A$1:$A$49,products!$C$1:$C$49,,0)</f>
        <v>D</v>
      </c>
      <c r="K165" s="4" cm="1">
        <f t="array" ref="K165">_xlfn.XLOOKUP(D165,products!$A$1:$A$49,products!$D$1:D$49,,0)</f>
        <v>0.2</v>
      </c>
      <c r="L165" s="5">
        <f>_xlfn.XLOOKUP(D165,products!$A$1:$A$49,products!$E$1:$E$49,,0)</f>
        <v>2.6849999999999996</v>
      </c>
      <c r="M165" s="8">
        <f t="shared" si="6"/>
        <v>16.11</v>
      </c>
      <c r="N165" t="str">
        <f t="shared" si="7"/>
        <v>Robusta</v>
      </c>
      <c r="O165" t="str">
        <f t="shared" si="8"/>
        <v>Dark</v>
      </c>
      <c r="P165" t="str">
        <f>_xlfn.XLOOKUP(Table2[[#This Row],[Customer ID]],customers!$A$1:$A$1001,customers!$I$1:$I$1001,,0)</f>
        <v>No</v>
      </c>
    </row>
    <row r="166" spans="1:16" x14ac:dyDescent="0.35">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_xlfn.XLOOKUP(C166,customers!A165:A1165,customers!G165:G1165,,0)</f>
        <v>Ireland</v>
      </c>
      <c r="I166" t="str">
        <f>_xlfn.XLOOKUP(D166,products!$A$1:$A$49,products!$B$1:$B$49,,0)</f>
        <v>Exc</v>
      </c>
      <c r="J166" t="str">
        <f>_xlfn.XLOOKUP(D166,products!$A$1:$A$49,products!$C$1:$C$49,,0)</f>
        <v>D</v>
      </c>
      <c r="K166" s="4" cm="1">
        <f t="array" ref="K166">_xlfn.XLOOKUP(D166,products!$A$1:$A$49,products!$D$1:D$49,,0)</f>
        <v>0.5</v>
      </c>
      <c r="L166" s="5">
        <f>_xlfn.XLOOKUP(D166,products!$A$1:$A$49,products!$E$1:$E$49,,0)</f>
        <v>7.29</v>
      </c>
      <c r="M166" s="8">
        <f t="shared" si="6"/>
        <v>29.16</v>
      </c>
      <c r="N166" t="str">
        <f t="shared" si="7"/>
        <v>Excelsa</v>
      </c>
      <c r="O166" t="str">
        <f t="shared" si="8"/>
        <v>Dark</v>
      </c>
      <c r="P166" t="str">
        <f>_xlfn.XLOOKUP(Table2[[#This Row],[Customer ID]],customers!$A$1:$A$1001,customers!$I$1:$I$1001,,0)</f>
        <v>No</v>
      </c>
    </row>
    <row r="167" spans="1:16" x14ac:dyDescent="0.35">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_xlfn.XLOOKUP(C167,customers!A166:A1166,customers!G166:G1166,,0)</f>
        <v>United States</v>
      </c>
      <c r="I167" t="str">
        <f>_xlfn.XLOOKUP(D167,products!$A$1:$A$49,products!$B$1:$B$49,,0)</f>
        <v>Rob</v>
      </c>
      <c r="J167" t="str">
        <f>_xlfn.XLOOKUP(D167,products!$A$1:$A$49,products!$C$1:$C$49,,0)</f>
        <v>D</v>
      </c>
      <c r="K167" s="4" cm="1">
        <f t="array" ref="K167">_xlfn.XLOOKUP(D167,products!$A$1:$A$49,products!$D$1:D$49,,0)</f>
        <v>1</v>
      </c>
      <c r="L167" s="5">
        <f>_xlfn.XLOOKUP(D167,products!$A$1:$A$49,products!$E$1:$E$49,,0)</f>
        <v>8.9499999999999993</v>
      </c>
      <c r="M167" s="8">
        <f t="shared" si="6"/>
        <v>53.699999999999996</v>
      </c>
      <c r="N167" t="str">
        <f t="shared" si="7"/>
        <v>Robusta</v>
      </c>
      <c r="O167" t="str">
        <f t="shared" si="8"/>
        <v>Dark</v>
      </c>
      <c r="P167" t="str">
        <f>_xlfn.XLOOKUP(Table2[[#This Row],[Customer ID]],customers!$A$1:$A$1001,customers!$I$1:$I$1001,,0)</f>
        <v>Yes</v>
      </c>
    </row>
    <row r="168" spans="1:16" x14ac:dyDescent="0.35">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_xlfn.XLOOKUP(C168,customers!A167:A1167,customers!G167:G1167,,0)</f>
        <v>United States</v>
      </c>
      <c r="I168" t="str">
        <f>_xlfn.XLOOKUP(D168,products!$A$1:$A$49,products!$B$1:$B$49,,0)</f>
        <v>Rob</v>
      </c>
      <c r="J168" t="str">
        <f>_xlfn.XLOOKUP(D168,products!$A$1:$A$49,products!$C$1:$C$49,,0)</f>
        <v>D</v>
      </c>
      <c r="K168" s="4" cm="1">
        <f t="array" ref="K168">_xlfn.XLOOKUP(D168,products!$A$1:$A$49,products!$D$1:D$49,,0)</f>
        <v>0.5</v>
      </c>
      <c r="L168" s="5">
        <f>_xlfn.XLOOKUP(D168,products!$A$1:$A$49,products!$E$1:$E$49,,0)</f>
        <v>5.3699999999999992</v>
      </c>
      <c r="M168" s="8">
        <f t="shared" si="6"/>
        <v>26.849999999999994</v>
      </c>
      <c r="N168" t="str">
        <f t="shared" si="7"/>
        <v>Robusta</v>
      </c>
      <c r="O168" t="str">
        <f t="shared" si="8"/>
        <v>Dark</v>
      </c>
      <c r="P168" t="str">
        <f>_xlfn.XLOOKUP(Table2[[#This Row],[Customer ID]],customers!$A$1:$A$1001,customers!$I$1:$I$1001,,0)</f>
        <v>Yes</v>
      </c>
    </row>
    <row r="169" spans="1:16" x14ac:dyDescent="0.35">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_xlfn.XLOOKUP(C169,customers!A168:A1168,customers!G168:G1168,,0)</f>
        <v>United States</v>
      </c>
      <c r="I169" t="str">
        <f>_xlfn.XLOOKUP(D169,products!$A$1:$A$49,products!$B$1:$B$49,,0)</f>
        <v>Exc</v>
      </c>
      <c r="J169" t="str">
        <f>_xlfn.XLOOKUP(D169,products!$A$1:$A$49,products!$C$1:$C$49,,0)</f>
        <v>M</v>
      </c>
      <c r="K169" s="4" cm="1">
        <f t="array" ref="K169">_xlfn.XLOOKUP(D169,products!$A$1:$A$49,products!$D$1:D$49,,0)</f>
        <v>0.5</v>
      </c>
      <c r="L169" s="5">
        <f>_xlfn.XLOOKUP(D169,products!$A$1:$A$49,products!$E$1:$E$49,,0)</f>
        <v>8.25</v>
      </c>
      <c r="M169" s="8">
        <f t="shared" si="6"/>
        <v>41.25</v>
      </c>
      <c r="N169" t="str">
        <f t="shared" si="7"/>
        <v>Excelsa</v>
      </c>
      <c r="O169" t="str">
        <f t="shared" si="8"/>
        <v>Medium</v>
      </c>
      <c r="P169" t="str">
        <f>_xlfn.XLOOKUP(Table2[[#This Row],[Customer ID]],customers!$A$1:$A$1001,customers!$I$1:$I$1001,,0)</f>
        <v>Yes</v>
      </c>
    </row>
    <row r="170" spans="1:16" x14ac:dyDescent="0.35">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_xlfn.XLOOKUP(C170,customers!A169:A1169,customers!G169:G1169,,0)</f>
        <v>Ireland</v>
      </c>
      <c r="I170" t="str">
        <f>_xlfn.XLOOKUP(D170,products!$A$1:$A$49,products!$B$1:$B$49,,0)</f>
        <v>Ara</v>
      </c>
      <c r="J170" t="str">
        <f>_xlfn.XLOOKUP(D170,products!$A$1:$A$49,products!$C$1:$C$49,,0)</f>
        <v>M</v>
      </c>
      <c r="K170" s="4" cm="1">
        <f t="array" ref="K170">_xlfn.XLOOKUP(D170,products!$A$1:$A$49,products!$D$1:D$49,,0)</f>
        <v>0.5</v>
      </c>
      <c r="L170" s="5">
        <f>_xlfn.XLOOKUP(D170,products!$A$1:$A$49,products!$E$1:$E$49,,0)</f>
        <v>6.75</v>
      </c>
      <c r="M170" s="8">
        <f t="shared" si="6"/>
        <v>40.5</v>
      </c>
      <c r="N170" t="str">
        <f t="shared" si="7"/>
        <v>Arabica</v>
      </c>
      <c r="O170" t="str">
        <f t="shared" si="8"/>
        <v>Medium</v>
      </c>
      <c r="P170" t="str">
        <f>_xlfn.XLOOKUP(Table2[[#This Row],[Customer ID]],customers!$A$1:$A$1001,customers!$I$1:$I$1001,,0)</f>
        <v>No</v>
      </c>
    </row>
    <row r="171" spans="1:16" x14ac:dyDescent="0.35">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_xlfn.XLOOKUP(C171,customers!A170:A1170,customers!G170:G1170,,0)</f>
        <v>Ireland</v>
      </c>
      <c r="I171" t="str">
        <f>_xlfn.XLOOKUP(D171,products!$A$1:$A$49,products!$B$1:$B$49,,0)</f>
        <v>Rob</v>
      </c>
      <c r="J171" t="str">
        <f>_xlfn.XLOOKUP(D171,products!$A$1:$A$49,products!$C$1:$C$49,,0)</f>
        <v>D</v>
      </c>
      <c r="K171" s="4" cm="1">
        <f t="array" ref="K171">_xlfn.XLOOKUP(D171,products!$A$1:$A$49,products!$D$1:D$49,,0)</f>
        <v>1</v>
      </c>
      <c r="L171" s="5">
        <f>_xlfn.XLOOKUP(D171,products!$A$1:$A$49,products!$E$1:$E$49,,0)</f>
        <v>8.9499999999999993</v>
      </c>
      <c r="M171" s="8">
        <f t="shared" si="6"/>
        <v>17.899999999999999</v>
      </c>
      <c r="N171" t="str">
        <f t="shared" si="7"/>
        <v>Robusta</v>
      </c>
      <c r="O171" t="str">
        <f t="shared" si="8"/>
        <v>Dark</v>
      </c>
      <c r="P171" t="str">
        <f>_xlfn.XLOOKUP(Table2[[#This Row],[Customer ID]],customers!$A$1:$A$1001,customers!$I$1:$I$1001,,0)</f>
        <v>No</v>
      </c>
    </row>
    <row r="172" spans="1:16" x14ac:dyDescent="0.35">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_xlfn.XLOOKUP(C172,customers!A171:A1171,customers!G171:G1171,,0)</f>
        <v>United Kingdom</v>
      </c>
      <c r="I172" t="str">
        <f>_xlfn.XLOOKUP(D172,products!$A$1:$A$49,products!$B$1:$B$49,,0)</f>
        <v>Exc</v>
      </c>
      <c r="J172" t="str">
        <f>_xlfn.XLOOKUP(D172,products!$A$1:$A$49,products!$C$1:$C$49,,0)</f>
        <v>L</v>
      </c>
      <c r="K172" s="4" cm="1">
        <f t="array" ref="K172">_xlfn.XLOOKUP(D172,products!$A$1:$A$49,products!$D$1:D$49,,0)</f>
        <v>2.5</v>
      </c>
      <c r="L172" s="5">
        <f>_xlfn.XLOOKUP(D172,products!$A$1:$A$49,products!$E$1:$E$49,,0)</f>
        <v>34.154999999999994</v>
      </c>
      <c r="M172" s="8">
        <f t="shared" si="6"/>
        <v>68.309999999999988</v>
      </c>
      <c r="N172" t="str">
        <f t="shared" si="7"/>
        <v>Excelsa</v>
      </c>
      <c r="O172" t="str">
        <f t="shared" si="8"/>
        <v>Large</v>
      </c>
      <c r="P172" t="str">
        <f>_xlfn.XLOOKUP(Table2[[#This Row],[Customer ID]],customers!$A$1:$A$1001,customers!$I$1:$I$1001,,0)</f>
        <v>No</v>
      </c>
    </row>
    <row r="173" spans="1:16" x14ac:dyDescent="0.35">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_xlfn.XLOOKUP(C173,customers!A172:A1172,customers!G172:G1172,,0)</f>
        <v>United States</v>
      </c>
      <c r="I173" t="str">
        <f>_xlfn.XLOOKUP(D173,products!$A$1:$A$49,products!$B$1:$B$49,,0)</f>
        <v>Exc</v>
      </c>
      <c r="J173" t="str">
        <f>_xlfn.XLOOKUP(D173,products!$A$1:$A$49,products!$C$1:$C$49,,0)</f>
        <v>M</v>
      </c>
      <c r="K173" s="4" cm="1">
        <f t="array" ref="K173">_xlfn.XLOOKUP(D173,products!$A$1:$A$49,products!$D$1:D$49,,0)</f>
        <v>2.5</v>
      </c>
      <c r="L173" s="5">
        <f>_xlfn.XLOOKUP(D173,products!$A$1:$A$49,products!$E$1:$E$49,,0)</f>
        <v>31.624999999999996</v>
      </c>
      <c r="M173" s="8">
        <f t="shared" si="6"/>
        <v>63.249999999999993</v>
      </c>
      <c r="N173" t="str">
        <f t="shared" si="7"/>
        <v>Excelsa</v>
      </c>
      <c r="O173" t="str">
        <f t="shared" si="8"/>
        <v>Medium</v>
      </c>
      <c r="P173" t="str">
        <f>_xlfn.XLOOKUP(Table2[[#This Row],[Customer ID]],customers!$A$1:$A$1001,customers!$I$1:$I$1001,,0)</f>
        <v>Yes</v>
      </c>
    </row>
    <row r="174" spans="1:16" x14ac:dyDescent="0.35">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_xlfn.XLOOKUP(C174,customers!A173:A1173,customers!G173:G1173,,0)</f>
        <v>Ireland</v>
      </c>
      <c r="I174" t="str">
        <f>_xlfn.XLOOKUP(D174,products!$A$1:$A$49,products!$B$1:$B$49,,0)</f>
        <v>Exc</v>
      </c>
      <c r="J174" t="str">
        <f>_xlfn.XLOOKUP(D174,products!$A$1:$A$49,products!$C$1:$C$49,,0)</f>
        <v>D</v>
      </c>
      <c r="K174" s="4" cm="1">
        <f t="array" ref="K174">_xlfn.XLOOKUP(D174,products!$A$1:$A$49,products!$D$1:D$49,,0)</f>
        <v>0.5</v>
      </c>
      <c r="L174" s="5">
        <f>_xlfn.XLOOKUP(D174,products!$A$1:$A$49,products!$E$1:$E$49,,0)</f>
        <v>7.29</v>
      </c>
      <c r="M174" s="8">
        <f t="shared" si="6"/>
        <v>21.87</v>
      </c>
      <c r="N174" t="str">
        <f t="shared" si="7"/>
        <v>Excelsa</v>
      </c>
      <c r="O174" t="str">
        <f t="shared" si="8"/>
        <v>Dark</v>
      </c>
      <c r="P174" t="str">
        <f>_xlfn.XLOOKUP(Table2[[#This Row],[Customer ID]],customers!$A$1:$A$1001,customers!$I$1:$I$1001,,0)</f>
        <v>No</v>
      </c>
    </row>
    <row r="175" spans="1:16" x14ac:dyDescent="0.35">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_xlfn.XLOOKUP(C175,customers!A174:A1174,customers!G174:G1174,,0)</f>
        <v>United States</v>
      </c>
      <c r="I175" t="str">
        <f>_xlfn.XLOOKUP(D175,products!$A$1:$A$49,products!$B$1:$B$49,,0)</f>
        <v>Rob</v>
      </c>
      <c r="J175" t="str">
        <f>_xlfn.XLOOKUP(D175,products!$A$1:$A$49,products!$C$1:$C$49,,0)</f>
        <v>M</v>
      </c>
      <c r="K175" s="4" cm="1">
        <f t="array" ref="K175">_xlfn.XLOOKUP(D175,products!$A$1:$A$49,products!$D$1:D$49,,0)</f>
        <v>2.5</v>
      </c>
      <c r="L175" s="5">
        <f>_xlfn.XLOOKUP(D175,products!$A$1:$A$49,products!$E$1:$E$49,,0)</f>
        <v>22.884999999999998</v>
      </c>
      <c r="M175" s="8">
        <f t="shared" si="6"/>
        <v>91.539999999999992</v>
      </c>
      <c r="N175" t="str">
        <f t="shared" si="7"/>
        <v>Robusta</v>
      </c>
      <c r="O175" t="str">
        <f t="shared" si="8"/>
        <v>Medium</v>
      </c>
      <c r="P175" t="str">
        <f>_xlfn.XLOOKUP(Table2[[#This Row],[Customer ID]],customers!$A$1:$A$1001,customers!$I$1:$I$1001,,0)</f>
        <v>No</v>
      </c>
    </row>
    <row r="176" spans="1:16" x14ac:dyDescent="0.35">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_xlfn.XLOOKUP(C176,customers!A175:A1175,customers!G175:G1175,,0)</f>
        <v>United States</v>
      </c>
      <c r="I176" t="str">
        <f>_xlfn.XLOOKUP(D176,products!$A$1:$A$49,products!$B$1:$B$49,,0)</f>
        <v>Exc</v>
      </c>
      <c r="J176" t="str">
        <f>_xlfn.XLOOKUP(D176,products!$A$1:$A$49,products!$C$1:$C$49,,0)</f>
        <v>L</v>
      </c>
      <c r="K176" s="4" cm="1">
        <f t="array" ref="K176">_xlfn.XLOOKUP(D176,products!$A$1:$A$49,products!$D$1:D$49,,0)</f>
        <v>2.5</v>
      </c>
      <c r="L176" s="5">
        <f>_xlfn.XLOOKUP(D176,products!$A$1:$A$49,products!$E$1:$E$49,,0)</f>
        <v>34.154999999999994</v>
      </c>
      <c r="M176" s="8">
        <f t="shared" si="6"/>
        <v>204.92999999999995</v>
      </c>
      <c r="N176" t="str">
        <f t="shared" si="7"/>
        <v>Excelsa</v>
      </c>
      <c r="O176" t="str">
        <f t="shared" si="8"/>
        <v>Large</v>
      </c>
      <c r="P176" t="str">
        <f>_xlfn.XLOOKUP(Table2[[#This Row],[Customer ID]],customers!$A$1:$A$1001,customers!$I$1:$I$1001,,0)</f>
        <v>Yes</v>
      </c>
    </row>
    <row r="177" spans="1:16" x14ac:dyDescent="0.35">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_xlfn.XLOOKUP(C177,customers!A176:A1176,customers!G176:G1176,,0)</f>
        <v>United States</v>
      </c>
      <c r="I177" t="str">
        <f>_xlfn.XLOOKUP(D177,products!$A$1:$A$49,products!$B$1:$B$49,,0)</f>
        <v>Exc</v>
      </c>
      <c r="J177" t="str">
        <f>_xlfn.XLOOKUP(D177,products!$A$1:$A$49,products!$C$1:$C$49,,0)</f>
        <v>M</v>
      </c>
      <c r="K177" s="4" cm="1">
        <f t="array" ref="K177">_xlfn.XLOOKUP(D177,products!$A$1:$A$49,products!$D$1:D$49,,0)</f>
        <v>2.5</v>
      </c>
      <c r="L177" s="5">
        <f>_xlfn.XLOOKUP(D177,products!$A$1:$A$49,products!$E$1:$E$49,,0)</f>
        <v>31.624999999999996</v>
      </c>
      <c r="M177" s="8">
        <f t="shared" si="6"/>
        <v>63.249999999999993</v>
      </c>
      <c r="N177" t="str">
        <f t="shared" si="7"/>
        <v>Excelsa</v>
      </c>
      <c r="O177" t="str">
        <f t="shared" si="8"/>
        <v>Medium</v>
      </c>
      <c r="P177" t="str">
        <f>_xlfn.XLOOKUP(Table2[[#This Row],[Customer ID]],customers!$A$1:$A$1001,customers!$I$1:$I$1001,,0)</f>
        <v>Yes</v>
      </c>
    </row>
    <row r="178" spans="1:16" x14ac:dyDescent="0.35">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_xlfn.XLOOKUP(C178,customers!A177:A1177,customers!G177:G1177,,0)</f>
        <v>United States</v>
      </c>
      <c r="I178" t="str">
        <f>_xlfn.XLOOKUP(D178,products!$A$1:$A$49,products!$B$1:$B$49,,0)</f>
        <v>Exc</v>
      </c>
      <c r="J178" t="str">
        <f>_xlfn.XLOOKUP(D178,products!$A$1:$A$49,products!$C$1:$C$49,,0)</f>
        <v>L</v>
      </c>
      <c r="K178" s="4" cm="1">
        <f t="array" ref="K178">_xlfn.XLOOKUP(D178,products!$A$1:$A$49,products!$D$1:D$49,,0)</f>
        <v>2.5</v>
      </c>
      <c r="L178" s="5">
        <f>_xlfn.XLOOKUP(D178,products!$A$1:$A$49,products!$E$1:$E$49,,0)</f>
        <v>34.154999999999994</v>
      </c>
      <c r="M178" s="8">
        <f t="shared" si="6"/>
        <v>34.154999999999994</v>
      </c>
      <c r="N178" t="str">
        <f t="shared" si="7"/>
        <v>Excelsa</v>
      </c>
      <c r="O178" t="str">
        <f t="shared" si="8"/>
        <v>Large</v>
      </c>
      <c r="P178" t="str">
        <f>_xlfn.XLOOKUP(Table2[[#This Row],[Customer ID]],customers!$A$1:$A$1001,customers!$I$1:$I$1001,,0)</f>
        <v>Yes</v>
      </c>
    </row>
    <row r="179" spans="1:16" x14ac:dyDescent="0.35">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_xlfn.XLOOKUP(C179,customers!A178:A1178,customers!G178:G1178,,0)</f>
        <v>United States</v>
      </c>
      <c r="I179" t="str">
        <f>_xlfn.XLOOKUP(D179,products!$A$1:$A$49,products!$B$1:$B$49,,0)</f>
        <v>Rob</v>
      </c>
      <c r="J179" t="str">
        <f>_xlfn.XLOOKUP(D179,products!$A$1:$A$49,products!$C$1:$C$49,,0)</f>
        <v>L</v>
      </c>
      <c r="K179" s="4" cm="1">
        <f t="array" ref="K179">_xlfn.XLOOKUP(D179,products!$A$1:$A$49,products!$D$1:D$49,,0)</f>
        <v>2.5</v>
      </c>
      <c r="L179" s="5">
        <f>_xlfn.XLOOKUP(D179,products!$A$1:$A$49,products!$E$1:$E$49,,0)</f>
        <v>27.484999999999996</v>
      </c>
      <c r="M179" s="8">
        <f t="shared" si="6"/>
        <v>109.93999999999998</v>
      </c>
      <c r="N179" t="str">
        <f t="shared" si="7"/>
        <v>Robusta</v>
      </c>
      <c r="O179" t="str">
        <f t="shared" si="8"/>
        <v>Large</v>
      </c>
      <c r="P179" t="str">
        <f>_xlfn.XLOOKUP(Table2[[#This Row],[Customer ID]],customers!$A$1:$A$1001,customers!$I$1:$I$1001,,0)</f>
        <v>Yes</v>
      </c>
    </row>
    <row r="180" spans="1:16" x14ac:dyDescent="0.35">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_xlfn.XLOOKUP(C180,customers!A179:A1179,customers!G179:G1179,,0)</f>
        <v>United States</v>
      </c>
      <c r="I180" t="str">
        <f>_xlfn.XLOOKUP(D180,products!$A$1:$A$49,products!$B$1:$B$49,,0)</f>
        <v>Ara</v>
      </c>
      <c r="J180" t="str">
        <f>_xlfn.XLOOKUP(D180,products!$A$1:$A$49,products!$C$1:$C$49,,0)</f>
        <v>L</v>
      </c>
      <c r="K180" s="4" cm="1">
        <f t="array" ref="K180">_xlfn.XLOOKUP(D180,products!$A$1:$A$49,products!$D$1:D$49,,0)</f>
        <v>1</v>
      </c>
      <c r="L180" s="5">
        <f>_xlfn.XLOOKUP(D180,products!$A$1:$A$49,products!$E$1:$E$49,,0)</f>
        <v>12.95</v>
      </c>
      <c r="M180" s="8">
        <f t="shared" si="6"/>
        <v>25.9</v>
      </c>
      <c r="N180" t="str">
        <f t="shared" si="7"/>
        <v>Arabica</v>
      </c>
      <c r="O180" t="str">
        <f t="shared" si="8"/>
        <v>Large</v>
      </c>
      <c r="P180" t="str">
        <f>_xlfn.XLOOKUP(Table2[[#This Row],[Customer ID]],customers!$A$1:$A$1001,customers!$I$1:$I$1001,,0)</f>
        <v>No</v>
      </c>
    </row>
    <row r="181" spans="1:16" x14ac:dyDescent="0.35">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_xlfn.XLOOKUP(C181,customers!A180:A1180,customers!G180:G1180,,0)</f>
        <v>Ireland</v>
      </c>
      <c r="I181" t="str">
        <f>_xlfn.XLOOKUP(D181,products!$A$1:$A$49,products!$B$1:$B$49,,0)</f>
        <v>Ara</v>
      </c>
      <c r="J181" t="str">
        <f>_xlfn.XLOOKUP(D181,products!$A$1:$A$49,products!$C$1:$C$49,,0)</f>
        <v>D</v>
      </c>
      <c r="K181" s="4" cm="1">
        <f t="array" ref="K181">_xlfn.XLOOKUP(D181,products!$A$1:$A$49,products!$D$1:D$49,,0)</f>
        <v>0.2</v>
      </c>
      <c r="L181" s="5">
        <f>_xlfn.XLOOKUP(D181,products!$A$1:$A$49,products!$E$1:$E$49,,0)</f>
        <v>2.9849999999999999</v>
      </c>
      <c r="M181" s="8">
        <f t="shared" si="6"/>
        <v>2.9849999999999999</v>
      </c>
      <c r="N181" t="str">
        <f t="shared" si="7"/>
        <v>Arabica</v>
      </c>
      <c r="O181" t="str">
        <f t="shared" si="8"/>
        <v>Dark</v>
      </c>
      <c r="P181" t="str">
        <f>_xlfn.XLOOKUP(Table2[[#This Row],[Customer ID]],customers!$A$1:$A$1001,customers!$I$1:$I$1001,,0)</f>
        <v>No</v>
      </c>
    </row>
    <row r="182" spans="1:16" x14ac:dyDescent="0.35">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_xlfn.XLOOKUP(C182,customers!A181:A1181,customers!G181:G1181,,0)</f>
        <v>United States</v>
      </c>
      <c r="I182" t="str">
        <f>_xlfn.XLOOKUP(D182,products!$A$1:$A$49,products!$B$1:$B$49,,0)</f>
        <v>Exc</v>
      </c>
      <c r="J182" t="str">
        <f>_xlfn.XLOOKUP(D182,products!$A$1:$A$49,products!$C$1:$C$49,,0)</f>
        <v>L</v>
      </c>
      <c r="K182" s="4" cm="1">
        <f t="array" ref="K182">_xlfn.XLOOKUP(D182,products!$A$1:$A$49,products!$D$1:D$49,,0)</f>
        <v>0.2</v>
      </c>
      <c r="L182" s="5">
        <f>_xlfn.XLOOKUP(D182,products!$A$1:$A$49,products!$E$1:$E$49,,0)</f>
        <v>4.4550000000000001</v>
      </c>
      <c r="M182" s="8">
        <f t="shared" si="6"/>
        <v>22.274999999999999</v>
      </c>
      <c r="N182" t="str">
        <f t="shared" si="7"/>
        <v>Excelsa</v>
      </c>
      <c r="O182" t="str">
        <f t="shared" si="8"/>
        <v>Large</v>
      </c>
      <c r="P182" t="str">
        <f>_xlfn.XLOOKUP(Table2[[#This Row],[Customer ID]],customers!$A$1:$A$1001,customers!$I$1:$I$1001,,0)</f>
        <v>No</v>
      </c>
    </row>
    <row r="183" spans="1:16" x14ac:dyDescent="0.35">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_xlfn.XLOOKUP(C183,customers!A182:A1182,customers!G182:G1182,,0)</f>
        <v>United States</v>
      </c>
      <c r="I183" t="str">
        <f>_xlfn.XLOOKUP(D183,products!$A$1:$A$49,products!$B$1:$B$49,,0)</f>
        <v>Ara</v>
      </c>
      <c r="J183" t="str">
        <f>_xlfn.XLOOKUP(D183,products!$A$1:$A$49,products!$C$1:$C$49,,0)</f>
        <v>D</v>
      </c>
      <c r="K183" s="4" cm="1">
        <f t="array" ref="K183">_xlfn.XLOOKUP(D183,products!$A$1:$A$49,products!$D$1:D$49,,0)</f>
        <v>0.5</v>
      </c>
      <c r="L183" s="5">
        <f>_xlfn.XLOOKUP(D183,products!$A$1:$A$49,products!$E$1:$E$49,,0)</f>
        <v>5.97</v>
      </c>
      <c r="M183" s="8">
        <f t="shared" si="6"/>
        <v>29.849999999999998</v>
      </c>
      <c r="N183" t="str">
        <f t="shared" si="7"/>
        <v>Arabica</v>
      </c>
      <c r="O183" t="str">
        <f t="shared" si="8"/>
        <v>Dark</v>
      </c>
      <c r="P183" t="str">
        <f>_xlfn.XLOOKUP(Table2[[#This Row],[Customer ID]],customers!$A$1:$A$1001,customers!$I$1:$I$1001,,0)</f>
        <v>No</v>
      </c>
    </row>
    <row r="184" spans="1:16" x14ac:dyDescent="0.35">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_xlfn.XLOOKUP(C184,customers!A183:A1183,customers!G183:G1183,,0)</f>
        <v>United States</v>
      </c>
      <c r="I184" t="str">
        <f>_xlfn.XLOOKUP(D184,products!$A$1:$A$49,products!$B$1:$B$49,,0)</f>
        <v>Rob</v>
      </c>
      <c r="J184" t="str">
        <f>_xlfn.XLOOKUP(D184,products!$A$1:$A$49,products!$C$1:$C$49,,0)</f>
        <v>D</v>
      </c>
      <c r="K184" s="4" cm="1">
        <f t="array" ref="K184">_xlfn.XLOOKUP(D184,products!$A$1:$A$49,products!$D$1:D$49,,0)</f>
        <v>0.5</v>
      </c>
      <c r="L184" s="5">
        <f>_xlfn.XLOOKUP(D184,products!$A$1:$A$49,products!$E$1:$E$49,,0)</f>
        <v>5.3699999999999992</v>
      </c>
      <c r="M184" s="8">
        <f t="shared" si="6"/>
        <v>32.22</v>
      </c>
      <c r="N184" t="str">
        <f t="shared" si="7"/>
        <v>Robusta</v>
      </c>
      <c r="O184" t="str">
        <f t="shared" si="8"/>
        <v>Dark</v>
      </c>
      <c r="P184" t="str">
        <f>_xlfn.XLOOKUP(Table2[[#This Row],[Customer ID]],customers!$A$1:$A$1001,customers!$I$1:$I$1001,,0)</f>
        <v>No</v>
      </c>
    </row>
    <row r="185" spans="1:16" x14ac:dyDescent="0.35">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_xlfn.XLOOKUP(C185,customers!A184:A1184,customers!G184:G1184,,0)</f>
        <v>United States</v>
      </c>
      <c r="I185" t="str">
        <f>_xlfn.XLOOKUP(D185,products!$A$1:$A$49,products!$B$1:$B$49,,0)</f>
        <v>Exc</v>
      </c>
      <c r="J185" t="str">
        <f>_xlfn.XLOOKUP(D185,products!$A$1:$A$49,products!$C$1:$C$49,,0)</f>
        <v>M</v>
      </c>
      <c r="K185" s="4" cm="1">
        <f t="array" ref="K185">_xlfn.XLOOKUP(D185,products!$A$1:$A$49,products!$D$1:D$49,,0)</f>
        <v>0.2</v>
      </c>
      <c r="L185" s="5">
        <f>_xlfn.XLOOKUP(D185,products!$A$1:$A$49,products!$E$1:$E$49,,0)</f>
        <v>4.125</v>
      </c>
      <c r="M185" s="8">
        <f t="shared" si="6"/>
        <v>8.25</v>
      </c>
      <c r="N185" t="str">
        <f t="shared" si="7"/>
        <v>Excelsa</v>
      </c>
      <c r="O185" t="str">
        <f t="shared" si="8"/>
        <v>Medium</v>
      </c>
      <c r="P185" t="str">
        <f>_xlfn.XLOOKUP(Table2[[#This Row],[Customer ID]],customers!$A$1:$A$1001,customers!$I$1:$I$1001,,0)</f>
        <v>No</v>
      </c>
    </row>
    <row r="186" spans="1:16" x14ac:dyDescent="0.35">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_xlfn.XLOOKUP(C186,customers!A185:A1185,customers!G185:G1185,,0)</f>
        <v>United States</v>
      </c>
      <c r="I186" t="str">
        <f>_xlfn.XLOOKUP(D186,products!$A$1:$A$49,products!$B$1:$B$49,,0)</f>
        <v>Ara</v>
      </c>
      <c r="J186" t="str">
        <f>_xlfn.XLOOKUP(D186,products!$A$1:$A$49,products!$C$1:$C$49,,0)</f>
        <v>L</v>
      </c>
      <c r="K186" s="4" cm="1">
        <f t="array" ref="K186">_xlfn.XLOOKUP(D186,products!$A$1:$A$49,products!$D$1:D$49,,0)</f>
        <v>0.5</v>
      </c>
      <c r="L186" s="5">
        <f>_xlfn.XLOOKUP(D186,products!$A$1:$A$49,products!$E$1:$E$49,,0)</f>
        <v>7.77</v>
      </c>
      <c r="M186" s="8">
        <f t="shared" si="6"/>
        <v>31.08</v>
      </c>
      <c r="N186" t="str">
        <f t="shared" si="7"/>
        <v>Arabica</v>
      </c>
      <c r="O186" t="str">
        <f t="shared" si="8"/>
        <v>Large</v>
      </c>
      <c r="P186" t="str">
        <f>_xlfn.XLOOKUP(Table2[[#This Row],[Customer ID]],customers!$A$1:$A$1001,customers!$I$1:$I$1001,,0)</f>
        <v>No</v>
      </c>
    </row>
    <row r="187" spans="1:16" x14ac:dyDescent="0.35">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_xlfn.XLOOKUP(C187,customers!A186:A1186,customers!G186:G1186,,0)</f>
        <v>United States</v>
      </c>
      <c r="I187" t="str">
        <f>_xlfn.XLOOKUP(D187,products!$A$1:$A$49,products!$B$1:$B$49,,0)</f>
        <v>Exc</v>
      </c>
      <c r="J187" t="str">
        <f>_xlfn.XLOOKUP(D187,products!$A$1:$A$49,products!$C$1:$C$49,,0)</f>
        <v>D</v>
      </c>
      <c r="K187" s="4" cm="1">
        <f t="array" ref="K187">_xlfn.XLOOKUP(D187,products!$A$1:$A$49,products!$D$1:D$49,,0)</f>
        <v>0.5</v>
      </c>
      <c r="L187" s="5">
        <f>_xlfn.XLOOKUP(D187,products!$A$1:$A$49,products!$E$1:$E$49,,0)</f>
        <v>7.29</v>
      </c>
      <c r="M187" s="8">
        <f t="shared" si="6"/>
        <v>36.450000000000003</v>
      </c>
      <c r="N187" t="str">
        <f t="shared" si="7"/>
        <v>Excelsa</v>
      </c>
      <c r="O187" t="str">
        <f t="shared" si="8"/>
        <v>Dark</v>
      </c>
      <c r="P187" t="str">
        <f>_xlfn.XLOOKUP(Table2[[#This Row],[Customer ID]],customers!$A$1:$A$1001,customers!$I$1:$I$1001,,0)</f>
        <v>Yes</v>
      </c>
    </row>
    <row r="188" spans="1:16" x14ac:dyDescent="0.35">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_xlfn.XLOOKUP(C188,customers!A187:A1187,customers!G187:G1187,,0)</f>
        <v>United States</v>
      </c>
      <c r="I188" t="str">
        <f>_xlfn.XLOOKUP(D188,products!$A$1:$A$49,products!$B$1:$B$49,,0)</f>
        <v>Rob</v>
      </c>
      <c r="J188" t="str">
        <f>_xlfn.XLOOKUP(D188,products!$A$1:$A$49,products!$C$1:$C$49,,0)</f>
        <v>M</v>
      </c>
      <c r="K188" s="4" cm="1">
        <f t="array" ref="K188">_xlfn.XLOOKUP(D188,products!$A$1:$A$49,products!$D$1:D$49,,0)</f>
        <v>2.5</v>
      </c>
      <c r="L188" s="5">
        <f>_xlfn.XLOOKUP(D188,products!$A$1:$A$49,products!$E$1:$E$49,,0)</f>
        <v>22.884999999999998</v>
      </c>
      <c r="M188" s="8">
        <f t="shared" si="6"/>
        <v>68.655000000000001</v>
      </c>
      <c r="N188" t="str">
        <f t="shared" si="7"/>
        <v>Robusta</v>
      </c>
      <c r="O188" t="str">
        <f t="shared" si="8"/>
        <v>Medium</v>
      </c>
      <c r="P188" t="str">
        <f>_xlfn.XLOOKUP(Table2[[#This Row],[Customer ID]],customers!$A$1:$A$1001,customers!$I$1:$I$1001,,0)</f>
        <v>No</v>
      </c>
    </row>
    <row r="189" spans="1:16" x14ac:dyDescent="0.35">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_xlfn.XLOOKUP(C189,customers!A188:A1188,customers!G188:G1188,,0)</f>
        <v>United States</v>
      </c>
      <c r="I189" t="str">
        <f>_xlfn.XLOOKUP(D189,products!$A$1:$A$49,products!$B$1:$B$49,,0)</f>
        <v>Lib</v>
      </c>
      <c r="J189" t="str">
        <f>_xlfn.XLOOKUP(D189,products!$A$1:$A$49,products!$C$1:$C$49,,0)</f>
        <v>M</v>
      </c>
      <c r="K189" s="4" cm="1">
        <f t="array" ref="K189">_xlfn.XLOOKUP(D189,products!$A$1:$A$49,products!$D$1:D$49,,0)</f>
        <v>0.5</v>
      </c>
      <c r="L189" s="5">
        <f>_xlfn.XLOOKUP(D189,products!$A$1:$A$49,products!$E$1:$E$49,,0)</f>
        <v>8.73</v>
      </c>
      <c r="M189" s="8">
        <f t="shared" si="6"/>
        <v>43.650000000000006</v>
      </c>
      <c r="N189" t="str">
        <f t="shared" si="7"/>
        <v>Libercia</v>
      </c>
      <c r="O189" t="str">
        <f t="shared" si="8"/>
        <v>Medium</v>
      </c>
      <c r="P189" t="str">
        <f>_xlfn.XLOOKUP(Table2[[#This Row],[Customer ID]],customers!$A$1:$A$1001,customers!$I$1:$I$1001,,0)</f>
        <v>Yes</v>
      </c>
    </row>
    <row r="190" spans="1:16" x14ac:dyDescent="0.35">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_xlfn.XLOOKUP(C190,customers!A189:A1189,customers!G189:G1189,,0)</f>
        <v>United States</v>
      </c>
      <c r="I190" t="str">
        <f>_xlfn.XLOOKUP(D190,products!$A$1:$A$49,products!$B$1:$B$49,,0)</f>
        <v>Exc</v>
      </c>
      <c r="J190" t="str">
        <f>_xlfn.XLOOKUP(D190,products!$A$1:$A$49,products!$C$1:$C$49,,0)</f>
        <v>L</v>
      </c>
      <c r="K190" s="4" cm="1">
        <f t="array" ref="K190">_xlfn.XLOOKUP(D190,products!$A$1:$A$49,products!$D$1:D$49,,0)</f>
        <v>0.2</v>
      </c>
      <c r="L190" s="5">
        <f>_xlfn.XLOOKUP(D190,products!$A$1:$A$49,products!$E$1:$E$49,,0)</f>
        <v>4.4550000000000001</v>
      </c>
      <c r="M190" s="8">
        <f t="shared" si="6"/>
        <v>4.4550000000000001</v>
      </c>
      <c r="N190" t="str">
        <f t="shared" si="7"/>
        <v>Excelsa</v>
      </c>
      <c r="O190" t="str">
        <f t="shared" si="8"/>
        <v>Large</v>
      </c>
      <c r="P190" t="str">
        <f>_xlfn.XLOOKUP(Table2[[#This Row],[Customer ID]],customers!$A$1:$A$1001,customers!$I$1:$I$1001,,0)</f>
        <v>Yes</v>
      </c>
    </row>
    <row r="191" spans="1:16" x14ac:dyDescent="0.35">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_xlfn.XLOOKUP(C191,customers!A190:A1190,customers!G190:G1190,,0)</f>
        <v>United States</v>
      </c>
      <c r="I191" t="str">
        <f>_xlfn.XLOOKUP(D191,products!$A$1:$A$49,products!$B$1:$B$49,,0)</f>
        <v>Lib</v>
      </c>
      <c r="J191" t="str">
        <f>_xlfn.XLOOKUP(D191,products!$A$1:$A$49,products!$C$1:$C$49,,0)</f>
        <v>M</v>
      </c>
      <c r="K191" s="4" cm="1">
        <f t="array" ref="K191">_xlfn.XLOOKUP(D191,products!$A$1:$A$49,products!$D$1:D$49,,0)</f>
        <v>1</v>
      </c>
      <c r="L191" s="5">
        <f>_xlfn.XLOOKUP(D191,products!$A$1:$A$49,products!$E$1:$E$49,,0)</f>
        <v>14.55</v>
      </c>
      <c r="M191" s="8">
        <f t="shared" si="6"/>
        <v>43.650000000000006</v>
      </c>
      <c r="N191" t="str">
        <f t="shared" si="7"/>
        <v>Libercia</v>
      </c>
      <c r="O191" t="str">
        <f t="shared" si="8"/>
        <v>Medium</v>
      </c>
      <c r="P191" t="str">
        <f>_xlfn.XLOOKUP(Table2[[#This Row],[Customer ID]],customers!$A$1:$A$1001,customers!$I$1:$I$1001,,0)</f>
        <v>Yes</v>
      </c>
    </row>
    <row r="192" spans="1:16" x14ac:dyDescent="0.35">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_xlfn.XLOOKUP(C192,customers!A191:A1191,customers!G191:G1191,,0)</f>
        <v>United States</v>
      </c>
      <c r="I192" t="str">
        <f>_xlfn.XLOOKUP(D192,products!$A$1:$A$49,products!$B$1:$B$49,,0)</f>
        <v>Lib</v>
      </c>
      <c r="J192" t="str">
        <f>_xlfn.XLOOKUP(D192,products!$A$1:$A$49,products!$C$1:$C$49,,0)</f>
        <v>M</v>
      </c>
      <c r="K192" s="4" cm="1">
        <f t="array" ref="K192">_xlfn.XLOOKUP(D192,products!$A$1:$A$49,products!$D$1:D$49,,0)</f>
        <v>2.5</v>
      </c>
      <c r="L192" s="5">
        <f>_xlfn.XLOOKUP(D192,products!$A$1:$A$49,products!$E$1:$E$49,,0)</f>
        <v>33.464999999999996</v>
      </c>
      <c r="M192" s="8">
        <f t="shared" si="6"/>
        <v>33.464999999999996</v>
      </c>
      <c r="N192" t="str">
        <f t="shared" si="7"/>
        <v>Libercia</v>
      </c>
      <c r="O192" t="str">
        <f t="shared" si="8"/>
        <v>Medium</v>
      </c>
      <c r="P192" t="str">
        <f>_xlfn.XLOOKUP(Table2[[#This Row],[Customer ID]],customers!$A$1:$A$1001,customers!$I$1:$I$1001,,0)</f>
        <v>Yes</v>
      </c>
    </row>
    <row r="193" spans="1:16" x14ac:dyDescent="0.35">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_xlfn.XLOOKUP(C193,customers!A192:A1192,customers!G192:G1192,,0)</f>
        <v>United States</v>
      </c>
      <c r="I193" t="str">
        <f>_xlfn.XLOOKUP(D193,products!$A$1:$A$49,products!$B$1:$B$49,,0)</f>
        <v>Lib</v>
      </c>
      <c r="J193" t="str">
        <f>_xlfn.XLOOKUP(D193,products!$A$1:$A$49,products!$C$1:$C$49,,0)</f>
        <v>D</v>
      </c>
      <c r="K193" s="4" cm="1">
        <f t="array" ref="K193">_xlfn.XLOOKUP(D193,products!$A$1:$A$49,products!$D$1:D$49,,0)</f>
        <v>0.2</v>
      </c>
      <c r="L193" s="5">
        <f>_xlfn.XLOOKUP(D193,products!$A$1:$A$49,products!$E$1:$E$49,,0)</f>
        <v>3.8849999999999998</v>
      </c>
      <c r="M193" s="8">
        <f t="shared" si="6"/>
        <v>19.424999999999997</v>
      </c>
      <c r="N193" t="str">
        <f t="shared" si="7"/>
        <v>Libercia</v>
      </c>
      <c r="O193" t="str">
        <f t="shared" si="8"/>
        <v>Dark</v>
      </c>
      <c r="P193" t="str">
        <f>_xlfn.XLOOKUP(Table2[[#This Row],[Customer ID]],customers!$A$1:$A$1001,customers!$I$1:$I$1001,,0)</f>
        <v>Yes</v>
      </c>
    </row>
    <row r="194" spans="1:16" x14ac:dyDescent="0.35">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_xlfn.XLOOKUP(C194,customers!A193:A1193,customers!G193:G1193,,0)</f>
        <v>Ireland</v>
      </c>
      <c r="I194" t="str">
        <f>_xlfn.XLOOKUP(D194,products!$A$1:$A$49,products!$B$1:$B$49,,0)</f>
        <v>Exc</v>
      </c>
      <c r="J194" t="str">
        <f>_xlfn.XLOOKUP(D194,products!$A$1:$A$49,products!$C$1:$C$49,,0)</f>
        <v>D</v>
      </c>
      <c r="K194" s="4" cm="1">
        <f t="array" ref="K194">_xlfn.XLOOKUP(D194,products!$A$1:$A$49,products!$D$1:D$49,,0)</f>
        <v>1</v>
      </c>
      <c r="L194" s="5">
        <f>_xlfn.XLOOKUP(D194,products!$A$1:$A$49,products!$E$1:$E$49,,0)</f>
        <v>12.15</v>
      </c>
      <c r="M194" s="8">
        <f t="shared" si="6"/>
        <v>72.900000000000006</v>
      </c>
      <c r="N194" t="str">
        <f t="shared" si="7"/>
        <v>Excelsa</v>
      </c>
      <c r="O194" t="str">
        <f t="shared" si="8"/>
        <v>Dark</v>
      </c>
      <c r="P194" t="str">
        <f>_xlfn.XLOOKUP(Table2[[#This Row],[Customer ID]],customers!$A$1:$A$1001,customers!$I$1:$I$1001,,0)</f>
        <v>Yes</v>
      </c>
    </row>
    <row r="195" spans="1:16" x14ac:dyDescent="0.35">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_xlfn.XLOOKUP(C195,customers!A194:A1194,customers!G194:G1194,,0)</f>
        <v>United States</v>
      </c>
      <c r="I195" t="str">
        <f>_xlfn.XLOOKUP(D195,products!$A$1:$A$49,products!$B$1:$B$49,,0)</f>
        <v>Exc</v>
      </c>
      <c r="J195" t="str">
        <f>_xlfn.XLOOKUP(D195,products!$A$1:$A$49,products!$C$1:$C$49,,0)</f>
        <v>L</v>
      </c>
      <c r="K195" s="4" cm="1">
        <f t="array" ref="K195">_xlfn.XLOOKUP(D195,products!$A$1:$A$49,products!$D$1:D$49,,0)</f>
        <v>1</v>
      </c>
      <c r="L195" s="5">
        <f>_xlfn.XLOOKUP(D195,products!$A$1:$A$49,products!$E$1:$E$49,,0)</f>
        <v>14.85</v>
      </c>
      <c r="M195" s="8">
        <f t="shared" ref="M195:M258" si="9">L195*E195</f>
        <v>44.55</v>
      </c>
      <c r="N195" t="str">
        <f t="shared" ref="N195:N258" si="10">IF(I195="Rob","Robusta",IF(I195="Exc","Excelsa",IF(I195="Ara","Arabica",IF(I195="Lib","Libercia",""))))</f>
        <v>Excelsa</v>
      </c>
      <c r="O195" t="str">
        <f t="shared" ref="O195:O258" si="11">IF(J195="M","Medium",IF(J195="L","Large",IF(J195="D","Dark")))</f>
        <v>Large</v>
      </c>
      <c r="P195" t="str">
        <f>_xlfn.XLOOKUP(Table2[[#This Row],[Customer ID]],customers!$A$1:$A$1001,customers!$I$1:$I$1001,,0)</f>
        <v>No</v>
      </c>
    </row>
    <row r="196" spans="1:16" x14ac:dyDescent="0.35">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_xlfn.XLOOKUP(C196,customers!A195:A1195,customers!G195:G1195,,0)</f>
        <v>United States</v>
      </c>
      <c r="I196" t="str">
        <f>_xlfn.XLOOKUP(D196,products!$A$1:$A$49,products!$B$1:$B$49,,0)</f>
        <v>Exc</v>
      </c>
      <c r="J196" t="str">
        <f>_xlfn.XLOOKUP(D196,products!$A$1:$A$49,products!$C$1:$C$49,,0)</f>
        <v>D</v>
      </c>
      <c r="K196" s="4" cm="1">
        <f t="array" ref="K196">_xlfn.XLOOKUP(D196,products!$A$1:$A$49,products!$D$1:D$49,,0)</f>
        <v>0.5</v>
      </c>
      <c r="L196" s="5">
        <f>_xlfn.XLOOKUP(D196,products!$A$1:$A$49,products!$E$1:$E$49,,0)</f>
        <v>7.29</v>
      </c>
      <c r="M196" s="8">
        <f t="shared" si="9"/>
        <v>36.450000000000003</v>
      </c>
      <c r="N196" t="str">
        <f t="shared" si="10"/>
        <v>Excelsa</v>
      </c>
      <c r="O196" t="str">
        <f t="shared" si="11"/>
        <v>Dark</v>
      </c>
      <c r="P196" t="str">
        <f>_xlfn.XLOOKUP(Table2[[#This Row],[Customer ID]],customers!$A$1:$A$1001,customers!$I$1:$I$1001,,0)</f>
        <v>No</v>
      </c>
    </row>
    <row r="197" spans="1:16" x14ac:dyDescent="0.35">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_xlfn.XLOOKUP(C197,customers!A196:A1196,customers!G196:G1196,,0)</f>
        <v>United States</v>
      </c>
      <c r="I197" t="str">
        <f>_xlfn.XLOOKUP(D197,products!$A$1:$A$49,products!$B$1:$B$49,,0)</f>
        <v>Ara</v>
      </c>
      <c r="J197" t="str">
        <f>_xlfn.XLOOKUP(D197,products!$A$1:$A$49,products!$C$1:$C$49,,0)</f>
        <v>L</v>
      </c>
      <c r="K197" s="4" cm="1">
        <f t="array" ref="K197">_xlfn.XLOOKUP(D197,products!$A$1:$A$49,products!$D$1:D$49,,0)</f>
        <v>1</v>
      </c>
      <c r="L197" s="5">
        <f>_xlfn.XLOOKUP(D197,products!$A$1:$A$49,products!$E$1:$E$49,,0)</f>
        <v>12.95</v>
      </c>
      <c r="M197" s="8">
        <f t="shared" si="9"/>
        <v>38.849999999999994</v>
      </c>
      <c r="N197" t="str">
        <f t="shared" si="10"/>
        <v>Arabica</v>
      </c>
      <c r="O197" t="str">
        <f t="shared" si="11"/>
        <v>Large</v>
      </c>
      <c r="P197" t="str">
        <f>_xlfn.XLOOKUP(Table2[[#This Row],[Customer ID]],customers!$A$1:$A$1001,customers!$I$1:$I$1001,,0)</f>
        <v>No</v>
      </c>
    </row>
    <row r="198" spans="1:16" x14ac:dyDescent="0.35">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_xlfn.XLOOKUP(C198,customers!A197:A1197,customers!G197:G1197,,0)</f>
        <v>United States</v>
      </c>
      <c r="I198" t="str">
        <f>_xlfn.XLOOKUP(D198,products!$A$1:$A$49,products!$B$1:$B$49,,0)</f>
        <v>Exc</v>
      </c>
      <c r="J198" t="str">
        <f>_xlfn.XLOOKUP(D198,products!$A$1:$A$49,products!$C$1:$C$49,,0)</f>
        <v>L</v>
      </c>
      <c r="K198" s="4" cm="1">
        <f t="array" ref="K198">_xlfn.XLOOKUP(D198,products!$A$1:$A$49,products!$D$1:D$49,,0)</f>
        <v>0.5</v>
      </c>
      <c r="L198" s="5">
        <f>_xlfn.XLOOKUP(D198,products!$A$1:$A$49,products!$E$1:$E$49,,0)</f>
        <v>8.91</v>
      </c>
      <c r="M198" s="8">
        <f t="shared" si="9"/>
        <v>53.46</v>
      </c>
      <c r="N198" t="str">
        <f t="shared" si="10"/>
        <v>Excelsa</v>
      </c>
      <c r="O198" t="str">
        <f t="shared" si="11"/>
        <v>Large</v>
      </c>
      <c r="P198" t="str">
        <f>_xlfn.XLOOKUP(Table2[[#This Row],[Customer ID]],customers!$A$1:$A$1001,customers!$I$1:$I$1001,,0)</f>
        <v>No</v>
      </c>
    </row>
    <row r="199" spans="1:16" x14ac:dyDescent="0.35">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_xlfn.XLOOKUP(C199,customers!A198:A1198,customers!G198:G1198,,0)</f>
        <v>United States</v>
      </c>
      <c r="I199" t="str">
        <f>_xlfn.XLOOKUP(D199,products!$A$1:$A$49,products!$B$1:$B$49,,0)</f>
        <v>Lib</v>
      </c>
      <c r="J199" t="str">
        <f>_xlfn.XLOOKUP(D199,products!$A$1:$A$49,products!$C$1:$C$49,,0)</f>
        <v>D</v>
      </c>
      <c r="K199" s="4" cm="1">
        <f t="array" ref="K199">_xlfn.XLOOKUP(D199,products!$A$1:$A$49,products!$D$1:D$49,,0)</f>
        <v>2.5</v>
      </c>
      <c r="L199" s="5">
        <f>_xlfn.XLOOKUP(D199,products!$A$1:$A$49,products!$E$1:$E$49,,0)</f>
        <v>29.784999999999997</v>
      </c>
      <c r="M199" s="8">
        <f t="shared" si="9"/>
        <v>59.569999999999993</v>
      </c>
      <c r="N199" t="str">
        <f t="shared" si="10"/>
        <v>Libercia</v>
      </c>
      <c r="O199" t="str">
        <f t="shared" si="11"/>
        <v>Dark</v>
      </c>
      <c r="P199" t="str">
        <f>_xlfn.XLOOKUP(Table2[[#This Row],[Customer ID]],customers!$A$1:$A$1001,customers!$I$1:$I$1001,,0)</f>
        <v>No</v>
      </c>
    </row>
    <row r="200" spans="1:16" x14ac:dyDescent="0.35">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e">
        <f>_xlfn.XLOOKUP(C200,customers!A199:A1199,customers!G199:G1199,,0)</f>
        <v>#N/A</v>
      </c>
      <c r="I200" t="str">
        <f>_xlfn.XLOOKUP(D200,products!$A$1:$A$49,products!$B$1:$B$49,,0)</f>
        <v>Lib</v>
      </c>
      <c r="J200" t="str">
        <f>_xlfn.XLOOKUP(D200,products!$A$1:$A$49,products!$C$1:$C$49,,0)</f>
        <v>D</v>
      </c>
      <c r="K200" s="4" cm="1">
        <f t="array" ref="K200">_xlfn.XLOOKUP(D200,products!$A$1:$A$49,products!$D$1:D$49,,0)</f>
        <v>2.5</v>
      </c>
      <c r="L200" s="5">
        <f>_xlfn.XLOOKUP(D200,products!$A$1:$A$49,products!$E$1:$E$49,,0)</f>
        <v>29.784999999999997</v>
      </c>
      <c r="M200" s="8">
        <f t="shared" si="9"/>
        <v>89.35499999999999</v>
      </c>
      <c r="N200" t="str">
        <f t="shared" si="10"/>
        <v>Libercia</v>
      </c>
      <c r="O200" t="str">
        <f t="shared" si="11"/>
        <v>Dark</v>
      </c>
      <c r="P200" t="str">
        <f>_xlfn.XLOOKUP(Table2[[#This Row],[Customer ID]],customers!$A$1:$A$1001,customers!$I$1:$I$1001,,0)</f>
        <v>No</v>
      </c>
    </row>
    <row r="201" spans="1:16" x14ac:dyDescent="0.35">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e">
        <f>_xlfn.XLOOKUP(C201,customers!A200:A1200,customers!G200:G1200,,0)</f>
        <v>#N/A</v>
      </c>
      <c r="I201" t="str">
        <f>_xlfn.XLOOKUP(D201,products!$A$1:$A$49,products!$B$1:$B$49,,0)</f>
        <v>Lib</v>
      </c>
      <c r="J201" t="str">
        <f>_xlfn.XLOOKUP(D201,products!$A$1:$A$49,products!$C$1:$C$49,,0)</f>
        <v>L</v>
      </c>
      <c r="K201" s="4" cm="1">
        <f t="array" ref="K201">_xlfn.XLOOKUP(D201,products!$A$1:$A$49,products!$D$1:D$49,,0)</f>
        <v>0.5</v>
      </c>
      <c r="L201" s="5">
        <f>_xlfn.XLOOKUP(D201,products!$A$1:$A$49,products!$E$1:$E$49,,0)</f>
        <v>9.51</v>
      </c>
      <c r="M201" s="8">
        <f t="shared" si="9"/>
        <v>38.04</v>
      </c>
      <c r="N201" t="str">
        <f t="shared" si="10"/>
        <v>Libercia</v>
      </c>
      <c r="O201" t="str">
        <f t="shared" si="11"/>
        <v>Large</v>
      </c>
      <c r="P201" t="str">
        <f>_xlfn.XLOOKUP(Table2[[#This Row],[Customer ID]],customers!$A$1:$A$1001,customers!$I$1:$I$1001,,0)</f>
        <v>No</v>
      </c>
    </row>
    <row r="202" spans="1:16" x14ac:dyDescent="0.35">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e">
        <f>_xlfn.XLOOKUP(C202,customers!A201:A1201,customers!G201:G1201,,0)</f>
        <v>#N/A</v>
      </c>
      <c r="I202" t="str">
        <f>_xlfn.XLOOKUP(D202,products!$A$1:$A$49,products!$B$1:$B$49,,0)</f>
        <v>Exc</v>
      </c>
      <c r="J202" t="str">
        <f>_xlfn.XLOOKUP(D202,products!$A$1:$A$49,products!$C$1:$C$49,,0)</f>
        <v>M</v>
      </c>
      <c r="K202" s="4" cm="1">
        <f t="array" ref="K202">_xlfn.XLOOKUP(D202,products!$A$1:$A$49,products!$D$1:D$49,,0)</f>
        <v>1</v>
      </c>
      <c r="L202" s="5">
        <f>_xlfn.XLOOKUP(D202,products!$A$1:$A$49,products!$E$1:$E$49,,0)</f>
        <v>13.75</v>
      </c>
      <c r="M202" s="8">
        <f t="shared" si="9"/>
        <v>41.25</v>
      </c>
      <c r="N202" t="str">
        <f t="shared" si="10"/>
        <v>Excelsa</v>
      </c>
      <c r="O202" t="str">
        <f t="shared" si="11"/>
        <v>Medium</v>
      </c>
      <c r="P202" t="str">
        <f>_xlfn.XLOOKUP(Table2[[#This Row],[Customer ID]],customers!$A$1:$A$1001,customers!$I$1:$I$1001,,0)</f>
        <v>No</v>
      </c>
    </row>
    <row r="203" spans="1:16" x14ac:dyDescent="0.35">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_xlfn.XLOOKUP(C203,customers!A202:A1202,customers!G202:G1202,,0)</f>
        <v>United States</v>
      </c>
      <c r="I203" t="str">
        <f>_xlfn.XLOOKUP(D203,products!$A$1:$A$49,products!$B$1:$B$49,,0)</f>
        <v>Lib</v>
      </c>
      <c r="J203" t="str">
        <f>_xlfn.XLOOKUP(D203,products!$A$1:$A$49,products!$C$1:$C$49,,0)</f>
        <v>L</v>
      </c>
      <c r="K203" s="4" cm="1">
        <f t="array" ref="K203">_xlfn.XLOOKUP(D203,products!$A$1:$A$49,products!$D$1:D$49,,0)</f>
        <v>0.5</v>
      </c>
      <c r="L203" s="5">
        <f>_xlfn.XLOOKUP(D203,products!$A$1:$A$49,products!$E$1:$E$49,,0)</f>
        <v>9.51</v>
      </c>
      <c r="M203" s="8">
        <f t="shared" si="9"/>
        <v>57.06</v>
      </c>
      <c r="N203" t="str">
        <f t="shared" si="10"/>
        <v>Libercia</v>
      </c>
      <c r="O203" t="str">
        <f t="shared" si="11"/>
        <v>Large</v>
      </c>
      <c r="P203" t="str">
        <f>_xlfn.XLOOKUP(Table2[[#This Row],[Customer ID]],customers!$A$1:$A$1001,customers!$I$1:$I$1001,,0)</f>
        <v>No</v>
      </c>
    </row>
    <row r="204" spans="1:16" x14ac:dyDescent="0.35">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_xlfn.XLOOKUP(C204,customers!A203:A1203,customers!G203:G1203,,0)</f>
        <v>United States</v>
      </c>
      <c r="I204" t="str">
        <f>_xlfn.XLOOKUP(D204,products!$A$1:$A$49,products!$B$1:$B$49,,0)</f>
        <v>Lib</v>
      </c>
      <c r="J204" t="str">
        <f>_xlfn.XLOOKUP(D204,products!$A$1:$A$49,products!$C$1:$C$49,,0)</f>
        <v>D</v>
      </c>
      <c r="K204" s="4" cm="1">
        <f t="array" ref="K204">_xlfn.XLOOKUP(D204,products!$A$1:$A$49,products!$D$1:D$49,,0)</f>
        <v>2.5</v>
      </c>
      <c r="L204" s="5">
        <f>_xlfn.XLOOKUP(D204,products!$A$1:$A$49,products!$E$1:$E$49,,0)</f>
        <v>29.784999999999997</v>
      </c>
      <c r="M204" s="8">
        <f t="shared" si="9"/>
        <v>178.70999999999998</v>
      </c>
      <c r="N204" t="str">
        <f t="shared" si="10"/>
        <v>Libercia</v>
      </c>
      <c r="O204" t="str">
        <f t="shared" si="11"/>
        <v>Dark</v>
      </c>
      <c r="P204" t="str">
        <f>_xlfn.XLOOKUP(Table2[[#This Row],[Customer ID]],customers!$A$1:$A$1001,customers!$I$1:$I$1001,,0)</f>
        <v>Yes</v>
      </c>
    </row>
    <row r="205" spans="1:16" x14ac:dyDescent="0.35">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_xlfn.XLOOKUP(C205,customers!A204:A1204,customers!G204:G1204,,0)</f>
        <v>United States</v>
      </c>
      <c r="I205" t="str">
        <f>_xlfn.XLOOKUP(D205,products!$A$1:$A$49,products!$B$1:$B$49,,0)</f>
        <v>Lib</v>
      </c>
      <c r="J205" t="str">
        <f>_xlfn.XLOOKUP(D205,products!$A$1:$A$49,products!$C$1:$C$49,,0)</f>
        <v>L</v>
      </c>
      <c r="K205" s="4" cm="1">
        <f t="array" ref="K205">_xlfn.XLOOKUP(D205,products!$A$1:$A$49,products!$D$1:D$49,,0)</f>
        <v>0.2</v>
      </c>
      <c r="L205" s="5">
        <f>_xlfn.XLOOKUP(D205,products!$A$1:$A$49,products!$E$1:$E$49,,0)</f>
        <v>4.7549999999999999</v>
      </c>
      <c r="M205" s="8">
        <f t="shared" si="9"/>
        <v>4.7549999999999999</v>
      </c>
      <c r="N205" t="str">
        <f t="shared" si="10"/>
        <v>Libercia</v>
      </c>
      <c r="O205" t="str">
        <f t="shared" si="11"/>
        <v>Large</v>
      </c>
      <c r="P205" t="str">
        <f>_xlfn.XLOOKUP(Table2[[#This Row],[Customer ID]],customers!$A$1:$A$1001,customers!$I$1:$I$1001,,0)</f>
        <v>No</v>
      </c>
    </row>
    <row r="206" spans="1:16" x14ac:dyDescent="0.35">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_xlfn.XLOOKUP(C206,customers!A205:A1205,customers!G205:G1205,,0)</f>
        <v>United States</v>
      </c>
      <c r="I206" t="str">
        <f>_xlfn.XLOOKUP(D206,products!$A$1:$A$49,products!$B$1:$B$49,,0)</f>
        <v>Exc</v>
      </c>
      <c r="J206" t="str">
        <f>_xlfn.XLOOKUP(D206,products!$A$1:$A$49,products!$C$1:$C$49,,0)</f>
        <v>M</v>
      </c>
      <c r="K206" s="4" cm="1">
        <f t="array" ref="K206">_xlfn.XLOOKUP(D206,products!$A$1:$A$49,products!$D$1:D$49,,0)</f>
        <v>1</v>
      </c>
      <c r="L206" s="5">
        <f>_xlfn.XLOOKUP(D206,products!$A$1:$A$49,products!$E$1:$E$49,,0)</f>
        <v>13.75</v>
      </c>
      <c r="M206" s="8">
        <f t="shared" si="9"/>
        <v>82.5</v>
      </c>
      <c r="N206" t="str">
        <f t="shared" si="10"/>
        <v>Excelsa</v>
      </c>
      <c r="O206" t="str">
        <f t="shared" si="11"/>
        <v>Medium</v>
      </c>
      <c r="P206" t="str">
        <f>_xlfn.XLOOKUP(Table2[[#This Row],[Customer ID]],customers!$A$1:$A$1001,customers!$I$1:$I$1001,,0)</f>
        <v>No</v>
      </c>
    </row>
    <row r="207" spans="1:16" x14ac:dyDescent="0.35">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_xlfn.XLOOKUP(C207,customers!A206:A1206,customers!G206:G1206,,0)</f>
        <v>United States</v>
      </c>
      <c r="I207" t="str">
        <f>_xlfn.XLOOKUP(D207,products!$A$1:$A$49,products!$B$1:$B$49,,0)</f>
        <v>Rob</v>
      </c>
      <c r="J207" t="str">
        <f>_xlfn.XLOOKUP(D207,products!$A$1:$A$49,products!$C$1:$C$49,,0)</f>
        <v>D</v>
      </c>
      <c r="K207" s="4" cm="1">
        <f t="array" ref="K207">_xlfn.XLOOKUP(D207,products!$A$1:$A$49,products!$D$1:D$49,,0)</f>
        <v>0.2</v>
      </c>
      <c r="L207" s="5">
        <f>_xlfn.XLOOKUP(D207,products!$A$1:$A$49,products!$E$1:$E$49,,0)</f>
        <v>2.6849999999999996</v>
      </c>
      <c r="M207" s="8">
        <f t="shared" si="9"/>
        <v>8.0549999999999997</v>
      </c>
      <c r="N207" t="str">
        <f t="shared" si="10"/>
        <v>Robusta</v>
      </c>
      <c r="O207" t="str">
        <f t="shared" si="11"/>
        <v>Dark</v>
      </c>
      <c r="P207" t="str">
        <f>_xlfn.XLOOKUP(Table2[[#This Row],[Customer ID]],customers!$A$1:$A$1001,customers!$I$1:$I$1001,,0)</f>
        <v>Yes</v>
      </c>
    </row>
    <row r="208" spans="1:16" x14ac:dyDescent="0.35">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_xlfn.XLOOKUP(C208,customers!A207:A1207,customers!G207:G1207,,0)</f>
        <v>United States</v>
      </c>
      <c r="I208" t="str">
        <f>_xlfn.XLOOKUP(D208,products!$A$1:$A$49,products!$B$1:$B$49,,0)</f>
        <v>Ara</v>
      </c>
      <c r="J208" t="str">
        <f>_xlfn.XLOOKUP(D208,products!$A$1:$A$49,products!$C$1:$C$49,,0)</f>
        <v>M</v>
      </c>
      <c r="K208" s="4" cm="1">
        <f t="array" ref="K208">_xlfn.XLOOKUP(D208,products!$A$1:$A$49,products!$D$1:D$49,,0)</f>
        <v>1</v>
      </c>
      <c r="L208" s="5">
        <f>_xlfn.XLOOKUP(D208,products!$A$1:$A$49,products!$E$1:$E$49,,0)</f>
        <v>11.25</v>
      </c>
      <c r="M208" s="8">
        <f t="shared" si="9"/>
        <v>22.5</v>
      </c>
      <c r="N208" t="str">
        <f t="shared" si="10"/>
        <v>Arabica</v>
      </c>
      <c r="O208" t="str">
        <f t="shared" si="11"/>
        <v>Medium</v>
      </c>
      <c r="P208" t="str">
        <f>_xlfn.XLOOKUP(Table2[[#This Row],[Customer ID]],customers!$A$1:$A$1001,customers!$I$1:$I$1001,,0)</f>
        <v>No</v>
      </c>
    </row>
    <row r="209" spans="1:16" x14ac:dyDescent="0.35">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_xlfn.XLOOKUP(C209,customers!A208:A1208,customers!G208:G1208,,0)</f>
        <v>United States</v>
      </c>
      <c r="I209" t="str">
        <f>_xlfn.XLOOKUP(D209,products!$A$1:$A$49,products!$B$1:$B$49,,0)</f>
        <v>Ara</v>
      </c>
      <c r="J209" t="str">
        <f>_xlfn.XLOOKUP(D209,products!$A$1:$A$49,products!$C$1:$C$49,,0)</f>
        <v>M</v>
      </c>
      <c r="K209" s="4" cm="1">
        <f t="array" ref="K209">_xlfn.XLOOKUP(D209,products!$A$1:$A$49,products!$D$1:D$49,,0)</f>
        <v>0.5</v>
      </c>
      <c r="L209" s="5">
        <f>_xlfn.XLOOKUP(D209,products!$A$1:$A$49,products!$E$1:$E$49,,0)</f>
        <v>6.75</v>
      </c>
      <c r="M209" s="8">
        <f t="shared" si="9"/>
        <v>40.5</v>
      </c>
      <c r="N209" t="str">
        <f t="shared" si="10"/>
        <v>Arabica</v>
      </c>
      <c r="O209" t="str">
        <f t="shared" si="11"/>
        <v>Medium</v>
      </c>
      <c r="P209" t="str">
        <f>_xlfn.XLOOKUP(Table2[[#This Row],[Customer ID]],customers!$A$1:$A$1001,customers!$I$1:$I$1001,,0)</f>
        <v>Yes</v>
      </c>
    </row>
    <row r="210" spans="1:16" x14ac:dyDescent="0.35">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_xlfn.XLOOKUP(C210,customers!A209:A1209,customers!G209:G1209,,0)</f>
        <v>Ireland</v>
      </c>
      <c r="I210" t="str">
        <f>_xlfn.XLOOKUP(D210,products!$A$1:$A$49,products!$B$1:$B$49,,0)</f>
        <v>Exc</v>
      </c>
      <c r="J210" t="str">
        <f>_xlfn.XLOOKUP(D210,products!$A$1:$A$49,products!$C$1:$C$49,,0)</f>
        <v>D</v>
      </c>
      <c r="K210" s="4" cm="1">
        <f t="array" ref="K210">_xlfn.XLOOKUP(D210,products!$A$1:$A$49,products!$D$1:D$49,,0)</f>
        <v>0.5</v>
      </c>
      <c r="L210" s="5">
        <f>_xlfn.XLOOKUP(D210,products!$A$1:$A$49,products!$E$1:$E$49,,0)</f>
        <v>7.29</v>
      </c>
      <c r="M210" s="8">
        <f t="shared" si="9"/>
        <v>29.16</v>
      </c>
      <c r="N210" t="str">
        <f t="shared" si="10"/>
        <v>Excelsa</v>
      </c>
      <c r="O210" t="str">
        <f t="shared" si="11"/>
        <v>Dark</v>
      </c>
      <c r="P210" t="str">
        <f>_xlfn.XLOOKUP(Table2[[#This Row],[Customer ID]],customers!$A$1:$A$1001,customers!$I$1:$I$1001,,0)</f>
        <v>Yes</v>
      </c>
    </row>
    <row r="211" spans="1:16" x14ac:dyDescent="0.35">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_xlfn.XLOOKUP(C211,customers!A210:A1210,customers!G210:G1210,,0)</f>
        <v>United Kingdom</v>
      </c>
      <c r="I211" t="str">
        <f>_xlfn.XLOOKUP(D211,products!$A$1:$A$49,products!$B$1:$B$49,,0)</f>
        <v>Ara</v>
      </c>
      <c r="J211" t="str">
        <f>_xlfn.XLOOKUP(D211,products!$A$1:$A$49,products!$C$1:$C$49,,0)</f>
        <v>M</v>
      </c>
      <c r="K211" s="4" cm="1">
        <f t="array" ref="K211">_xlfn.XLOOKUP(D211,products!$A$1:$A$49,products!$D$1:D$49,,0)</f>
        <v>0.5</v>
      </c>
      <c r="L211" s="5">
        <f>_xlfn.XLOOKUP(D211,products!$A$1:$A$49,products!$E$1:$E$49,,0)</f>
        <v>6.75</v>
      </c>
      <c r="M211" s="8">
        <f t="shared" si="9"/>
        <v>6.75</v>
      </c>
      <c r="N211" t="str">
        <f t="shared" si="10"/>
        <v>Arabica</v>
      </c>
      <c r="O211" t="str">
        <f t="shared" si="11"/>
        <v>Medium</v>
      </c>
      <c r="P211" t="str">
        <f>_xlfn.XLOOKUP(Table2[[#This Row],[Customer ID]],customers!$A$1:$A$1001,customers!$I$1:$I$1001,,0)</f>
        <v>No</v>
      </c>
    </row>
    <row r="212" spans="1:16" x14ac:dyDescent="0.35">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_xlfn.XLOOKUP(C212,customers!A211:A1211,customers!G211:G1211,,0)</f>
        <v>United States</v>
      </c>
      <c r="I212" t="str">
        <f>_xlfn.XLOOKUP(D212,products!$A$1:$A$49,products!$B$1:$B$49,,0)</f>
        <v>Lib</v>
      </c>
      <c r="J212" t="str">
        <f>_xlfn.XLOOKUP(D212,products!$A$1:$A$49,products!$C$1:$C$49,,0)</f>
        <v>D</v>
      </c>
      <c r="K212" s="4" cm="1">
        <f t="array" ref="K212">_xlfn.XLOOKUP(D212,products!$A$1:$A$49,products!$D$1:D$49,,0)</f>
        <v>1</v>
      </c>
      <c r="L212" s="5">
        <f>_xlfn.XLOOKUP(D212,products!$A$1:$A$49,products!$E$1:$E$49,,0)</f>
        <v>12.95</v>
      </c>
      <c r="M212" s="8">
        <f t="shared" si="9"/>
        <v>51.8</v>
      </c>
      <c r="N212" t="str">
        <f t="shared" si="10"/>
        <v>Libercia</v>
      </c>
      <c r="O212" t="str">
        <f t="shared" si="11"/>
        <v>Dark</v>
      </c>
      <c r="P212" t="str">
        <f>_xlfn.XLOOKUP(Table2[[#This Row],[Customer ID]],customers!$A$1:$A$1001,customers!$I$1:$I$1001,,0)</f>
        <v>Yes</v>
      </c>
    </row>
    <row r="213" spans="1:16" x14ac:dyDescent="0.35">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_xlfn.XLOOKUP(C213,customers!A212:A1212,customers!G212:G1212,,0)</f>
        <v>United States</v>
      </c>
      <c r="I213" t="str">
        <f>_xlfn.XLOOKUP(D213,products!$A$1:$A$49,products!$B$1:$B$49,,0)</f>
        <v>Exc</v>
      </c>
      <c r="J213" t="str">
        <f>_xlfn.XLOOKUP(D213,products!$A$1:$A$49,products!$C$1:$C$49,,0)</f>
        <v>L</v>
      </c>
      <c r="K213" s="4" cm="1">
        <f t="array" ref="K213">_xlfn.XLOOKUP(D213,products!$A$1:$A$49,products!$D$1:D$49,,0)</f>
        <v>0.5</v>
      </c>
      <c r="L213" s="5">
        <f>_xlfn.XLOOKUP(D213,products!$A$1:$A$49,products!$E$1:$E$49,,0)</f>
        <v>8.91</v>
      </c>
      <c r="M213" s="8">
        <f t="shared" si="9"/>
        <v>53.46</v>
      </c>
      <c r="N213" t="str">
        <f t="shared" si="10"/>
        <v>Excelsa</v>
      </c>
      <c r="O213" t="str">
        <f t="shared" si="11"/>
        <v>Large</v>
      </c>
      <c r="P213" t="str">
        <f>_xlfn.XLOOKUP(Table2[[#This Row],[Customer ID]],customers!$A$1:$A$1001,customers!$I$1:$I$1001,,0)</f>
        <v>No</v>
      </c>
    </row>
    <row r="214" spans="1:16" x14ac:dyDescent="0.35">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_xlfn.XLOOKUP(C214,customers!A213:A1213,customers!G213:G1213,,0)</f>
        <v>United States</v>
      </c>
      <c r="I214" t="str">
        <f>_xlfn.XLOOKUP(D214,products!$A$1:$A$49,products!$B$1:$B$49,,0)</f>
        <v>Exc</v>
      </c>
      <c r="J214" t="str">
        <f>_xlfn.XLOOKUP(D214,products!$A$1:$A$49,products!$C$1:$C$49,,0)</f>
        <v>D</v>
      </c>
      <c r="K214" s="4" cm="1">
        <f t="array" ref="K214">_xlfn.XLOOKUP(D214,products!$A$1:$A$49,products!$D$1:D$49,,0)</f>
        <v>0.2</v>
      </c>
      <c r="L214" s="5">
        <f>_xlfn.XLOOKUP(D214,products!$A$1:$A$49,products!$E$1:$E$49,,0)</f>
        <v>3.645</v>
      </c>
      <c r="M214" s="8">
        <f t="shared" si="9"/>
        <v>14.58</v>
      </c>
      <c r="N214" t="str">
        <f t="shared" si="10"/>
        <v>Excelsa</v>
      </c>
      <c r="O214" t="str">
        <f t="shared" si="11"/>
        <v>Dark</v>
      </c>
      <c r="P214" t="str">
        <f>_xlfn.XLOOKUP(Table2[[#This Row],[Customer ID]],customers!$A$1:$A$1001,customers!$I$1:$I$1001,,0)</f>
        <v>Yes</v>
      </c>
    </row>
    <row r="215" spans="1:16" x14ac:dyDescent="0.35">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_xlfn.XLOOKUP(C215,customers!A214:A1214,customers!G214:G1214,,0)</f>
        <v>United States</v>
      </c>
      <c r="I215" t="str">
        <f>_xlfn.XLOOKUP(D215,products!$A$1:$A$49,products!$B$1:$B$49,,0)</f>
        <v>Rob</v>
      </c>
      <c r="J215" t="str">
        <f>_xlfn.XLOOKUP(D215,products!$A$1:$A$49,products!$C$1:$C$49,,0)</f>
        <v>D</v>
      </c>
      <c r="K215" s="4" cm="1">
        <f t="array" ref="K215">_xlfn.XLOOKUP(D215,products!$A$1:$A$49,products!$D$1:D$49,,0)</f>
        <v>2.5</v>
      </c>
      <c r="L215" s="5">
        <f>_xlfn.XLOOKUP(D215,products!$A$1:$A$49,products!$E$1:$E$49,,0)</f>
        <v>20.584999999999997</v>
      </c>
      <c r="M215" s="8">
        <f t="shared" si="9"/>
        <v>20.584999999999997</v>
      </c>
      <c r="N215" t="str">
        <f t="shared" si="10"/>
        <v>Robusta</v>
      </c>
      <c r="O215" t="str">
        <f t="shared" si="11"/>
        <v>Dark</v>
      </c>
      <c r="P215" t="str">
        <f>_xlfn.XLOOKUP(Table2[[#This Row],[Customer ID]],customers!$A$1:$A$1001,customers!$I$1:$I$1001,,0)</f>
        <v>No</v>
      </c>
    </row>
    <row r="216" spans="1:16" x14ac:dyDescent="0.35">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_xlfn.XLOOKUP(C216,customers!A215:A1215,customers!G215:G1215,,0)</f>
        <v>Ireland</v>
      </c>
      <c r="I216" t="str">
        <f>_xlfn.XLOOKUP(D216,products!$A$1:$A$49,products!$B$1:$B$49,,0)</f>
        <v>Lib</v>
      </c>
      <c r="J216" t="str">
        <f>_xlfn.XLOOKUP(D216,products!$A$1:$A$49,products!$C$1:$C$49,,0)</f>
        <v>L</v>
      </c>
      <c r="K216" s="4" cm="1">
        <f t="array" ref="K216">_xlfn.XLOOKUP(D216,products!$A$1:$A$49,products!$D$1:D$49,,0)</f>
        <v>1</v>
      </c>
      <c r="L216" s="5">
        <f>_xlfn.XLOOKUP(D216,products!$A$1:$A$49,products!$E$1:$E$49,,0)</f>
        <v>15.85</v>
      </c>
      <c r="M216" s="8">
        <f t="shared" si="9"/>
        <v>31.7</v>
      </c>
      <c r="N216" t="str">
        <f t="shared" si="10"/>
        <v>Libercia</v>
      </c>
      <c r="O216" t="str">
        <f t="shared" si="11"/>
        <v>Large</v>
      </c>
      <c r="P216" t="str">
        <f>_xlfn.XLOOKUP(Table2[[#This Row],[Customer ID]],customers!$A$1:$A$1001,customers!$I$1:$I$1001,,0)</f>
        <v>No</v>
      </c>
    </row>
    <row r="217" spans="1:16" x14ac:dyDescent="0.35">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_xlfn.XLOOKUP(C217,customers!A216:A1216,customers!G216:G1216,,0)</f>
        <v>United States</v>
      </c>
      <c r="I217" t="str">
        <f>_xlfn.XLOOKUP(D217,products!$A$1:$A$49,products!$B$1:$B$49,,0)</f>
        <v>Lib</v>
      </c>
      <c r="J217" t="str">
        <f>_xlfn.XLOOKUP(D217,products!$A$1:$A$49,products!$C$1:$C$49,,0)</f>
        <v>D</v>
      </c>
      <c r="K217" s="4" cm="1">
        <f t="array" ref="K217">_xlfn.XLOOKUP(D217,products!$A$1:$A$49,products!$D$1:D$49,,0)</f>
        <v>0.2</v>
      </c>
      <c r="L217" s="5">
        <f>_xlfn.XLOOKUP(D217,products!$A$1:$A$49,products!$E$1:$E$49,,0)</f>
        <v>3.8849999999999998</v>
      </c>
      <c r="M217" s="8">
        <f t="shared" si="9"/>
        <v>23.31</v>
      </c>
      <c r="N217" t="str">
        <f t="shared" si="10"/>
        <v>Libercia</v>
      </c>
      <c r="O217" t="str">
        <f t="shared" si="11"/>
        <v>Dark</v>
      </c>
      <c r="P217" t="str">
        <f>_xlfn.XLOOKUP(Table2[[#This Row],[Customer ID]],customers!$A$1:$A$1001,customers!$I$1:$I$1001,,0)</f>
        <v>No</v>
      </c>
    </row>
    <row r="218" spans="1:16" x14ac:dyDescent="0.35">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_xlfn.XLOOKUP(C218,customers!A217:A1217,customers!G217:G1217,,0)</f>
        <v>United States</v>
      </c>
      <c r="I218" t="str">
        <f>_xlfn.XLOOKUP(D218,products!$A$1:$A$49,products!$B$1:$B$49,,0)</f>
        <v>Lib</v>
      </c>
      <c r="J218" t="str">
        <f>_xlfn.XLOOKUP(D218,products!$A$1:$A$49,products!$C$1:$C$49,,0)</f>
        <v>M</v>
      </c>
      <c r="K218" s="4" cm="1">
        <f t="array" ref="K218">_xlfn.XLOOKUP(D218,products!$A$1:$A$49,products!$D$1:D$49,,0)</f>
        <v>1</v>
      </c>
      <c r="L218" s="5">
        <f>_xlfn.XLOOKUP(D218,products!$A$1:$A$49,products!$E$1:$E$49,,0)</f>
        <v>14.55</v>
      </c>
      <c r="M218" s="8">
        <f t="shared" si="9"/>
        <v>58.2</v>
      </c>
      <c r="N218" t="str">
        <f t="shared" si="10"/>
        <v>Libercia</v>
      </c>
      <c r="O218" t="str">
        <f t="shared" si="11"/>
        <v>Medium</v>
      </c>
      <c r="P218" t="str">
        <f>_xlfn.XLOOKUP(Table2[[#This Row],[Customer ID]],customers!$A$1:$A$1001,customers!$I$1:$I$1001,,0)</f>
        <v>Yes</v>
      </c>
    </row>
    <row r="219" spans="1:16" x14ac:dyDescent="0.35">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_xlfn.XLOOKUP(C219,customers!A218:A1218,customers!G218:G1218,,0)</f>
        <v>United States</v>
      </c>
      <c r="I219" t="str">
        <f>_xlfn.XLOOKUP(D219,products!$A$1:$A$49,products!$B$1:$B$49,,0)</f>
        <v>Exc</v>
      </c>
      <c r="J219" t="str">
        <f>_xlfn.XLOOKUP(D219,products!$A$1:$A$49,products!$C$1:$C$49,,0)</f>
        <v>L</v>
      </c>
      <c r="K219" s="4" cm="1">
        <f t="array" ref="K219">_xlfn.XLOOKUP(D219,products!$A$1:$A$49,products!$D$1:D$49,,0)</f>
        <v>0.5</v>
      </c>
      <c r="L219" s="5">
        <f>_xlfn.XLOOKUP(D219,products!$A$1:$A$49,products!$E$1:$E$49,,0)</f>
        <v>8.91</v>
      </c>
      <c r="M219" s="8">
        <f t="shared" si="9"/>
        <v>35.64</v>
      </c>
      <c r="N219" t="str">
        <f t="shared" si="10"/>
        <v>Excelsa</v>
      </c>
      <c r="O219" t="str">
        <f t="shared" si="11"/>
        <v>Large</v>
      </c>
      <c r="P219" t="str">
        <f>_xlfn.XLOOKUP(Table2[[#This Row],[Customer ID]],customers!$A$1:$A$1001,customers!$I$1:$I$1001,,0)</f>
        <v>No</v>
      </c>
    </row>
    <row r="220" spans="1:16" x14ac:dyDescent="0.35">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_xlfn.XLOOKUP(C220,customers!A219:A1219,customers!G219:G1219,,0)</f>
        <v>Ireland</v>
      </c>
      <c r="I220" t="str">
        <f>_xlfn.XLOOKUP(D220,products!$A$1:$A$49,products!$B$1:$B$49,,0)</f>
        <v>Ara</v>
      </c>
      <c r="J220" t="str">
        <f>_xlfn.XLOOKUP(D220,products!$A$1:$A$49,products!$C$1:$C$49,,0)</f>
        <v>M</v>
      </c>
      <c r="K220" s="4" cm="1">
        <f t="array" ref="K220">_xlfn.XLOOKUP(D220,products!$A$1:$A$49,products!$D$1:D$49,,0)</f>
        <v>1</v>
      </c>
      <c r="L220" s="5">
        <f>_xlfn.XLOOKUP(D220,products!$A$1:$A$49,products!$E$1:$E$49,,0)</f>
        <v>11.25</v>
      </c>
      <c r="M220" s="8">
        <f t="shared" si="9"/>
        <v>56.25</v>
      </c>
      <c r="N220" t="str">
        <f t="shared" si="10"/>
        <v>Arabica</v>
      </c>
      <c r="O220" t="str">
        <f t="shared" si="11"/>
        <v>Medium</v>
      </c>
      <c r="P220" t="str">
        <f>_xlfn.XLOOKUP(Table2[[#This Row],[Customer ID]],customers!$A$1:$A$1001,customers!$I$1:$I$1001,,0)</f>
        <v>Yes</v>
      </c>
    </row>
    <row r="221" spans="1:16" x14ac:dyDescent="0.35">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_xlfn.XLOOKUP(C221,customers!A220:A1220,customers!G220:G1220,,0)</f>
        <v>United States</v>
      </c>
      <c r="I221" t="str">
        <f>_xlfn.XLOOKUP(D221,products!$A$1:$A$49,products!$B$1:$B$49,,0)</f>
        <v>Rob</v>
      </c>
      <c r="J221" t="str">
        <f>_xlfn.XLOOKUP(D221,products!$A$1:$A$49,products!$C$1:$C$49,,0)</f>
        <v>L</v>
      </c>
      <c r="K221" s="4" cm="1">
        <f t="array" ref="K221">_xlfn.XLOOKUP(D221,products!$A$1:$A$49,products!$D$1:D$49,,0)</f>
        <v>0.2</v>
      </c>
      <c r="L221" s="5">
        <f>_xlfn.XLOOKUP(D221,products!$A$1:$A$49,products!$E$1:$E$49,,0)</f>
        <v>3.5849999999999995</v>
      </c>
      <c r="M221" s="8">
        <f t="shared" si="9"/>
        <v>10.754999999999999</v>
      </c>
      <c r="N221" t="str">
        <f t="shared" si="10"/>
        <v>Robusta</v>
      </c>
      <c r="O221" t="str">
        <f t="shared" si="11"/>
        <v>Large</v>
      </c>
      <c r="P221" t="str">
        <f>_xlfn.XLOOKUP(Table2[[#This Row],[Customer ID]],customers!$A$1:$A$1001,customers!$I$1:$I$1001,,0)</f>
        <v>No</v>
      </c>
    </row>
    <row r="222" spans="1:16" x14ac:dyDescent="0.35">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_xlfn.XLOOKUP(C222,customers!A221:A1221,customers!G221:G1221,,0)</f>
        <v>United States</v>
      </c>
      <c r="I222" t="str">
        <f>_xlfn.XLOOKUP(D222,products!$A$1:$A$49,products!$B$1:$B$49,,0)</f>
        <v>Rob</v>
      </c>
      <c r="J222" t="str">
        <f>_xlfn.XLOOKUP(D222,products!$A$1:$A$49,products!$C$1:$C$49,,0)</f>
        <v>M</v>
      </c>
      <c r="K222" s="4" cm="1">
        <f t="array" ref="K222">_xlfn.XLOOKUP(D222,products!$A$1:$A$49,products!$D$1:D$49,,0)</f>
        <v>0.2</v>
      </c>
      <c r="L222" s="5">
        <f>_xlfn.XLOOKUP(D222,products!$A$1:$A$49,products!$E$1:$E$49,,0)</f>
        <v>2.9849999999999999</v>
      </c>
      <c r="M222" s="8">
        <f t="shared" si="9"/>
        <v>14.924999999999999</v>
      </c>
      <c r="N222" t="str">
        <f t="shared" si="10"/>
        <v>Robusta</v>
      </c>
      <c r="O222" t="str">
        <f t="shared" si="11"/>
        <v>Medium</v>
      </c>
      <c r="P222" t="str">
        <f>_xlfn.XLOOKUP(Table2[[#This Row],[Customer ID]],customers!$A$1:$A$1001,customers!$I$1:$I$1001,,0)</f>
        <v>No</v>
      </c>
    </row>
    <row r="223" spans="1:16" x14ac:dyDescent="0.35">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_xlfn.XLOOKUP(C223,customers!A222:A1222,customers!G222:G1222,,0)</f>
        <v>United States</v>
      </c>
      <c r="I223" t="str">
        <f>_xlfn.XLOOKUP(D223,products!$A$1:$A$49,products!$B$1:$B$49,,0)</f>
        <v>Ara</v>
      </c>
      <c r="J223" t="str">
        <f>_xlfn.XLOOKUP(D223,products!$A$1:$A$49,products!$C$1:$C$49,,0)</f>
        <v>L</v>
      </c>
      <c r="K223" s="4" cm="1">
        <f t="array" ref="K223">_xlfn.XLOOKUP(D223,products!$A$1:$A$49,products!$D$1:D$49,,0)</f>
        <v>1</v>
      </c>
      <c r="L223" s="5">
        <f>_xlfn.XLOOKUP(D223,products!$A$1:$A$49,products!$E$1:$E$49,,0)</f>
        <v>12.95</v>
      </c>
      <c r="M223" s="8">
        <f t="shared" si="9"/>
        <v>77.699999999999989</v>
      </c>
      <c r="N223" t="str">
        <f t="shared" si="10"/>
        <v>Arabica</v>
      </c>
      <c r="O223" t="str">
        <f t="shared" si="11"/>
        <v>Large</v>
      </c>
      <c r="P223" t="str">
        <f>_xlfn.XLOOKUP(Table2[[#This Row],[Customer ID]],customers!$A$1:$A$1001,customers!$I$1:$I$1001,,0)</f>
        <v>Yes</v>
      </c>
    </row>
    <row r="224" spans="1:16" x14ac:dyDescent="0.35">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_xlfn.XLOOKUP(C224,customers!A223:A1223,customers!G223:G1223,,0)</f>
        <v>United States</v>
      </c>
      <c r="I224" t="str">
        <f>_xlfn.XLOOKUP(D224,products!$A$1:$A$49,products!$B$1:$B$49,,0)</f>
        <v>Lib</v>
      </c>
      <c r="J224" t="str">
        <f>_xlfn.XLOOKUP(D224,products!$A$1:$A$49,products!$C$1:$C$49,,0)</f>
        <v>D</v>
      </c>
      <c r="K224" s="4" cm="1">
        <f t="array" ref="K224">_xlfn.XLOOKUP(D224,products!$A$1:$A$49,products!$D$1:D$49,,0)</f>
        <v>0.5</v>
      </c>
      <c r="L224" s="5">
        <f>_xlfn.XLOOKUP(D224,products!$A$1:$A$49,products!$E$1:$E$49,,0)</f>
        <v>7.77</v>
      </c>
      <c r="M224" s="8">
        <f t="shared" si="9"/>
        <v>23.31</v>
      </c>
      <c r="N224" t="str">
        <f t="shared" si="10"/>
        <v>Libercia</v>
      </c>
      <c r="O224" t="str">
        <f t="shared" si="11"/>
        <v>Dark</v>
      </c>
      <c r="P224" t="str">
        <f>_xlfn.XLOOKUP(Table2[[#This Row],[Customer ID]],customers!$A$1:$A$1001,customers!$I$1:$I$1001,,0)</f>
        <v>No</v>
      </c>
    </row>
    <row r="225" spans="1:16" x14ac:dyDescent="0.35">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_xlfn.XLOOKUP(C225,customers!A224:A1224,customers!G224:G1224,,0)</f>
        <v>United States</v>
      </c>
      <c r="I225" t="str">
        <f>_xlfn.XLOOKUP(D225,products!$A$1:$A$49,products!$B$1:$B$49,,0)</f>
        <v>Exc</v>
      </c>
      <c r="J225" t="str">
        <f>_xlfn.XLOOKUP(D225,products!$A$1:$A$49,products!$C$1:$C$49,,0)</f>
        <v>L</v>
      </c>
      <c r="K225" s="4" cm="1">
        <f t="array" ref="K225">_xlfn.XLOOKUP(D225,products!$A$1:$A$49,products!$D$1:D$49,,0)</f>
        <v>1</v>
      </c>
      <c r="L225" s="5">
        <f>_xlfn.XLOOKUP(D225,products!$A$1:$A$49,products!$E$1:$E$49,,0)</f>
        <v>14.85</v>
      </c>
      <c r="M225" s="8">
        <f t="shared" si="9"/>
        <v>59.4</v>
      </c>
      <c r="N225" t="str">
        <f t="shared" si="10"/>
        <v>Excelsa</v>
      </c>
      <c r="O225" t="str">
        <f t="shared" si="11"/>
        <v>Large</v>
      </c>
      <c r="P225" t="str">
        <f>_xlfn.XLOOKUP(Table2[[#This Row],[Customer ID]],customers!$A$1:$A$1001,customers!$I$1:$I$1001,,0)</f>
        <v>Yes</v>
      </c>
    </row>
    <row r="226" spans="1:16" x14ac:dyDescent="0.35">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_xlfn.XLOOKUP(C226,customers!A225:A1225,customers!G225:G1225,,0)</f>
        <v>United States</v>
      </c>
      <c r="I226" t="str">
        <f>_xlfn.XLOOKUP(D226,products!$A$1:$A$49,products!$B$1:$B$49,,0)</f>
        <v>Lib</v>
      </c>
      <c r="J226" t="str">
        <f>_xlfn.XLOOKUP(D226,products!$A$1:$A$49,products!$C$1:$C$49,,0)</f>
        <v>D</v>
      </c>
      <c r="K226" s="4" cm="1">
        <f t="array" ref="K226">_xlfn.XLOOKUP(D226,products!$A$1:$A$49,products!$D$1:D$49,,0)</f>
        <v>2.5</v>
      </c>
      <c r="L226" s="5">
        <f>_xlfn.XLOOKUP(D226,products!$A$1:$A$49,products!$E$1:$E$49,,0)</f>
        <v>29.784999999999997</v>
      </c>
      <c r="M226" s="8">
        <f t="shared" si="9"/>
        <v>119.13999999999999</v>
      </c>
      <c r="N226" t="str">
        <f t="shared" si="10"/>
        <v>Libercia</v>
      </c>
      <c r="O226" t="str">
        <f t="shared" si="11"/>
        <v>Dark</v>
      </c>
      <c r="P226" t="str">
        <f>_xlfn.XLOOKUP(Table2[[#This Row],[Customer ID]],customers!$A$1:$A$1001,customers!$I$1:$I$1001,,0)</f>
        <v>Yes</v>
      </c>
    </row>
    <row r="227" spans="1:16" x14ac:dyDescent="0.35">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_xlfn.XLOOKUP(C227,customers!A226:A1226,customers!G226:G1226,,0)</f>
        <v>Ireland</v>
      </c>
      <c r="I227" t="str">
        <f>_xlfn.XLOOKUP(D227,products!$A$1:$A$49,products!$B$1:$B$49,,0)</f>
        <v>Rob</v>
      </c>
      <c r="J227" t="str">
        <f>_xlfn.XLOOKUP(D227,products!$A$1:$A$49,products!$C$1:$C$49,,0)</f>
        <v>L</v>
      </c>
      <c r="K227" s="4" cm="1">
        <f t="array" ref="K227">_xlfn.XLOOKUP(D227,products!$A$1:$A$49,products!$D$1:D$49,,0)</f>
        <v>0.2</v>
      </c>
      <c r="L227" s="5">
        <f>_xlfn.XLOOKUP(D227,products!$A$1:$A$49,products!$E$1:$E$49,,0)</f>
        <v>3.5849999999999995</v>
      </c>
      <c r="M227" s="8">
        <f t="shared" si="9"/>
        <v>14.339999999999998</v>
      </c>
      <c r="N227" t="str">
        <f t="shared" si="10"/>
        <v>Robusta</v>
      </c>
      <c r="O227" t="str">
        <f t="shared" si="11"/>
        <v>Large</v>
      </c>
      <c r="P227" t="str">
        <f>_xlfn.XLOOKUP(Table2[[#This Row],[Customer ID]],customers!$A$1:$A$1001,customers!$I$1:$I$1001,,0)</f>
        <v>No</v>
      </c>
    </row>
    <row r="228" spans="1:16" x14ac:dyDescent="0.35">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_xlfn.XLOOKUP(C228,customers!A227:A1227,customers!G227:G1227,,0)</f>
        <v>United States</v>
      </c>
      <c r="I228" t="str">
        <f>_xlfn.XLOOKUP(D228,products!$A$1:$A$49,products!$B$1:$B$49,,0)</f>
        <v>Ara</v>
      </c>
      <c r="J228" t="str">
        <f>_xlfn.XLOOKUP(D228,products!$A$1:$A$49,products!$C$1:$C$49,,0)</f>
        <v>M</v>
      </c>
      <c r="K228" s="4" cm="1">
        <f t="array" ref="K228">_xlfn.XLOOKUP(D228,products!$A$1:$A$49,products!$D$1:D$49,,0)</f>
        <v>2.5</v>
      </c>
      <c r="L228" s="5">
        <f>_xlfn.XLOOKUP(D228,products!$A$1:$A$49,products!$E$1:$E$49,,0)</f>
        <v>25.874999999999996</v>
      </c>
      <c r="M228" s="8">
        <f t="shared" si="9"/>
        <v>129.37499999999997</v>
      </c>
      <c r="N228" t="str">
        <f t="shared" si="10"/>
        <v>Arabica</v>
      </c>
      <c r="O228" t="str">
        <f t="shared" si="11"/>
        <v>Medium</v>
      </c>
      <c r="P228" t="str">
        <f>_xlfn.XLOOKUP(Table2[[#This Row],[Customer ID]],customers!$A$1:$A$1001,customers!$I$1:$I$1001,,0)</f>
        <v>No</v>
      </c>
    </row>
    <row r="229" spans="1:16" x14ac:dyDescent="0.35">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_xlfn.XLOOKUP(C229,customers!A228:A1228,customers!G228:G1228,,0)</f>
        <v>United Kingdom</v>
      </c>
      <c r="I229" t="str">
        <f>_xlfn.XLOOKUP(D229,products!$A$1:$A$49,products!$B$1:$B$49,,0)</f>
        <v>Rob</v>
      </c>
      <c r="J229" t="str">
        <f>_xlfn.XLOOKUP(D229,products!$A$1:$A$49,products!$C$1:$C$49,,0)</f>
        <v>D</v>
      </c>
      <c r="K229" s="4" cm="1">
        <f t="array" ref="K229">_xlfn.XLOOKUP(D229,products!$A$1:$A$49,products!$D$1:D$49,,0)</f>
        <v>0.2</v>
      </c>
      <c r="L229" s="5">
        <f>_xlfn.XLOOKUP(D229,products!$A$1:$A$49,products!$E$1:$E$49,,0)</f>
        <v>2.6849999999999996</v>
      </c>
      <c r="M229" s="8">
        <f t="shared" si="9"/>
        <v>16.11</v>
      </c>
      <c r="N229" t="str">
        <f t="shared" si="10"/>
        <v>Robusta</v>
      </c>
      <c r="O229" t="str">
        <f t="shared" si="11"/>
        <v>Dark</v>
      </c>
      <c r="P229" t="str">
        <f>_xlfn.XLOOKUP(Table2[[#This Row],[Customer ID]],customers!$A$1:$A$1001,customers!$I$1:$I$1001,,0)</f>
        <v>Yes</v>
      </c>
    </row>
    <row r="230" spans="1:16" x14ac:dyDescent="0.35">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_xlfn.XLOOKUP(C230,customers!A229:A1229,customers!G229:G1229,,0)</f>
        <v>United States</v>
      </c>
      <c r="I230" t="str">
        <f>_xlfn.XLOOKUP(D230,products!$A$1:$A$49,products!$B$1:$B$49,,0)</f>
        <v>Rob</v>
      </c>
      <c r="J230" t="str">
        <f>_xlfn.XLOOKUP(D230,products!$A$1:$A$49,products!$C$1:$C$49,,0)</f>
        <v>L</v>
      </c>
      <c r="K230" s="4" cm="1">
        <f t="array" ref="K230">_xlfn.XLOOKUP(D230,products!$A$1:$A$49,products!$D$1:D$49,,0)</f>
        <v>0.2</v>
      </c>
      <c r="L230" s="5">
        <f>_xlfn.XLOOKUP(D230,products!$A$1:$A$49,products!$E$1:$E$49,,0)</f>
        <v>3.5849999999999995</v>
      </c>
      <c r="M230" s="8">
        <f t="shared" si="9"/>
        <v>17.924999999999997</v>
      </c>
      <c r="N230" t="str">
        <f t="shared" si="10"/>
        <v>Robusta</v>
      </c>
      <c r="O230" t="str">
        <f t="shared" si="11"/>
        <v>Large</v>
      </c>
      <c r="P230" t="str">
        <f>_xlfn.XLOOKUP(Table2[[#This Row],[Customer ID]],customers!$A$1:$A$1001,customers!$I$1:$I$1001,,0)</f>
        <v>No</v>
      </c>
    </row>
    <row r="231" spans="1:16" x14ac:dyDescent="0.35">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_xlfn.XLOOKUP(C231,customers!A230:A1230,customers!G230:G1230,,0)</f>
        <v>United States</v>
      </c>
      <c r="I231" t="str">
        <f>_xlfn.XLOOKUP(D231,products!$A$1:$A$49,products!$B$1:$B$49,,0)</f>
        <v>Lib</v>
      </c>
      <c r="J231" t="str">
        <f>_xlfn.XLOOKUP(D231,products!$A$1:$A$49,products!$C$1:$C$49,,0)</f>
        <v>M</v>
      </c>
      <c r="K231" s="4" cm="1">
        <f t="array" ref="K231">_xlfn.XLOOKUP(D231,products!$A$1:$A$49,products!$D$1:D$49,,0)</f>
        <v>0.2</v>
      </c>
      <c r="L231" s="5">
        <f>_xlfn.XLOOKUP(D231,products!$A$1:$A$49,products!$E$1:$E$49,,0)</f>
        <v>4.3650000000000002</v>
      </c>
      <c r="M231" s="8">
        <f t="shared" si="9"/>
        <v>8.73</v>
      </c>
      <c r="N231" t="str">
        <f t="shared" si="10"/>
        <v>Libercia</v>
      </c>
      <c r="O231" t="str">
        <f t="shared" si="11"/>
        <v>Medium</v>
      </c>
      <c r="P231" t="str">
        <f>_xlfn.XLOOKUP(Table2[[#This Row],[Customer ID]],customers!$A$1:$A$1001,customers!$I$1:$I$1001,,0)</f>
        <v>No</v>
      </c>
    </row>
    <row r="232" spans="1:16" x14ac:dyDescent="0.35">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_xlfn.XLOOKUP(C232,customers!A231:A1231,customers!G231:G1231,,0)</f>
        <v>United States</v>
      </c>
      <c r="I232" t="str">
        <f>_xlfn.XLOOKUP(D232,products!$A$1:$A$49,products!$B$1:$B$49,,0)</f>
        <v>Ara</v>
      </c>
      <c r="J232" t="str">
        <f>_xlfn.XLOOKUP(D232,products!$A$1:$A$49,products!$C$1:$C$49,,0)</f>
        <v>M</v>
      </c>
      <c r="K232" s="4" cm="1">
        <f t="array" ref="K232">_xlfn.XLOOKUP(D232,products!$A$1:$A$49,products!$D$1:D$49,,0)</f>
        <v>2.5</v>
      </c>
      <c r="L232" s="5">
        <f>_xlfn.XLOOKUP(D232,products!$A$1:$A$49,products!$E$1:$E$49,,0)</f>
        <v>25.874999999999996</v>
      </c>
      <c r="M232" s="8">
        <f t="shared" si="9"/>
        <v>51.749999999999993</v>
      </c>
      <c r="N232" t="str">
        <f t="shared" si="10"/>
        <v>Arabica</v>
      </c>
      <c r="O232" t="str">
        <f t="shared" si="11"/>
        <v>Medium</v>
      </c>
      <c r="P232" t="str">
        <f>_xlfn.XLOOKUP(Table2[[#This Row],[Customer ID]],customers!$A$1:$A$1001,customers!$I$1:$I$1001,,0)</f>
        <v>No</v>
      </c>
    </row>
    <row r="233" spans="1:16" x14ac:dyDescent="0.35">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_xlfn.XLOOKUP(C233,customers!A232:A1232,customers!G232:G1232,,0)</f>
        <v>United States</v>
      </c>
      <c r="I233" t="str">
        <f>_xlfn.XLOOKUP(D233,products!$A$1:$A$49,products!$B$1:$B$49,,0)</f>
        <v>Lib</v>
      </c>
      <c r="J233" t="str">
        <f>_xlfn.XLOOKUP(D233,products!$A$1:$A$49,products!$C$1:$C$49,,0)</f>
        <v>M</v>
      </c>
      <c r="K233" s="4" cm="1">
        <f t="array" ref="K233">_xlfn.XLOOKUP(D233,products!$A$1:$A$49,products!$D$1:D$49,,0)</f>
        <v>0.2</v>
      </c>
      <c r="L233" s="5">
        <f>_xlfn.XLOOKUP(D233,products!$A$1:$A$49,products!$E$1:$E$49,,0)</f>
        <v>4.3650000000000002</v>
      </c>
      <c r="M233" s="8">
        <f t="shared" si="9"/>
        <v>8.73</v>
      </c>
      <c r="N233" t="str">
        <f t="shared" si="10"/>
        <v>Libercia</v>
      </c>
      <c r="O233" t="str">
        <f t="shared" si="11"/>
        <v>Medium</v>
      </c>
      <c r="P233" t="str">
        <f>_xlfn.XLOOKUP(Table2[[#This Row],[Customer ID]],customers!$A$1:$A$1001,customers!$I$1:$I$1001,,0)</f>
        <v>Yes</v>
      </c>
    </row>
    <row r="234" spans="1:16" x14ac:dyDescent="0.35">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_xlfn.XLOOKUP(C234,customers!A233:A1233,customers!G233:G1233,,0)</f>
        <v>United Kingdom</v>
      </c>
      <c r="I234" t="str">
        <f>_xlfn.XLOOKUP(D234,products!$A$1:$A$49,products!$B$1:$B$49,,0)</f>
        <v>Lib</v>
      </c>
      <c r="J234" t="str">
        <f>_xlfn.XLOOKUP(D234,products!$A$1:$A$49,products!$C$1:$C$49,,0)</f>
        <v>L</v>
      </c>
      <c r="K234" s="4" cm="1">
        <f t="array" ref="K234">_xlfn.XLOOKUP(D234,products!$A$1:$A$49,products!$D$1:D$49,,0)</f>
        <v>0.2</v>
      </c>
      <c r="L234" s="5">
        <f>_xlfn.XLOOKUP(D234,products!$A$1:$A$49,products!$E$1:$E$49,,0)</f>
        <v>4.7549999999999999</v>
      </c>
      <c r="M234" s="8">
        <f t="shared" si="9"/>
        <v>23.774999999999999</v>
      </c>
      <c r="N234" t="str">
        <f t="shared" si="10"/>
        <v>Libercia</v>
      </c>
      <c r="O234" t="str">
        <f t="shared" si="11"/>
        <v>Large</v>
      </c>
      <c r="P234" t="str">
        <f>_xlfn.XLOOKUP(Table2[[#This Row],[Customer ID]],customers!$A$1:$A$1001,customers!$I$1:$I$1001,,0)</f>
        <v>No</v>
      </c>
    </row>
    <row r="235" spans="1:16" x14ac:dyDescent="0.35">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_xlfn.XLOOKUP(C235,customers!A234:A1234,customers!G234:G1234,,0)</f>
        <v>United States</v>
      </c>
      <c r="I235" t="str">
        <f>_xlfn.XLOOKUP(D235,products!$A$1:$A$49,products!$B$1:$B$49,,0)</f>
        <v>Exc</v>
      </c>
      <c r="J235" t="str">
        <f>_xlfn.XLOOKUP(D235,products!$A$1:$A$49,products!$C$1:$C$49,,0)</f>
        <v>M</v>
      </c>
      <c r="K235" s="4" cm="1">
        <f t="array" ref="K235">_xlfn.XLOOKUP(D235,products!$A$1:$A$49,products!$D$1:D$49,,0)</f>
        <v>0.2</v>
      </c>
      <c r="L235" s="5">
        <f>_xlfn.XLOOKUP(D235,products!$A$1:$A$49,products!$E$1:$E$49,,0)</f>
        <v>4.125</v>
      </c>
      <c r="M235" s="8">
        <f t="shared" si="9"/>
        <v>20.625</v>
      </c>
      <c r="N235" t="str">
        <f t="shared" si="10"/>
        <v>Excelsa</v>
      </c>
      <c r="O235" t="str">
        <f t="shared" si="11"/>
        <v>Medium</v>
      </c>
      <c r="P235" t="str">
        <f>_xlfn.XLOOKUP(Table2[[#This Row],[Customer ID]],customers!$A$1:$A$1001,customers!$I$1:$I$1001,,0)</f>
        <v>No</v>
      </c>
    </row>
    <row r="236" spans="1:16" x14ac:dyDescent="0.35">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_xlfn.XLOOKUP(C236,customers!A235:A1235,customers!G235:G1235,,0)</f>
        <v>United States</v>
      </c>
      <c r="I236" t="str">
        <f>_xlfn.XLOOKUP(D236,products!$A$1:$A$49,products!$B$1:$B$49,,0)</f>
        <v>Lib</v>
      </c>
      <c r="J236" t="str">
        <f>_xlfn.XLOOKUP(D236,products!$A$1:$A$49,products!$C$1:$C$49,,0)</f>
        <v>L</v>
      </c>
      <c r="K236" s="4" cm="1">
        <f t="array" ref="K236">_xlfn.XLOOKUP(D236,products!$A$1:$A$49,products!$D$1:D$49,,0)</f>
        <v>2.5</v>
      </c>
      <c r="L236" s="5">
        <f>_xlfn.XLOOKUP(D236,products!$A$1:$A$49,products!$E$1:$E$49,,0)</f>
        <v>36.454999999999998</v>
      </c>
      <c r="M236" s="8">
        <f t="shared" si="9"/>
        <v>36.454999999999998</v>
      </c>
      <c r="N236" t="str">
        <f t="shared" si="10"/>
        <v>Libercia</v>
      </c>
      <c r="O236" t="str">
        <f t="shared" si="11"/>
        <v>Large</v>
      </c>
      <c r="P236" t="str">
        <f>_xlfn.XLOOKUP(Table2[[#This Row],[Customer ID]],customers!$A$1:$A$1001,customers!$I$1:$I$1001,,0)</f>
        <v>No</v>
      </c>
    </row>
    <row r="237" spans="1:16" x14ac:dyDescent="0.35">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_xlfn.XLOOKUP(C237,customers!A236:A1236,customers!G236:G1236,,0)</f>
        <v>Ireland</v>
      </c>
      <c r="I237" t="str">
        <f>_xlfn.XLOOKUP(D237,products!$A$1:$A$49,products!$B$1:$B$49,,0)</f>
        <v>Lib</v>
      </c>
      <c r="J237" t="str">
        <f>_xlfn.XLOOKUP(D237,products!$A$1:$A$49,products!$C$1:$C$49,,0)</f>
        <v>L</v>
      </c>
      <c r="K237" s="4" cm="1">
        <f t="array" ref="K237">_xlfn.XLOOKUP(D237,products!$A$1:$A$49,products!$D$1:D$49,,0)</f>
        <v>2.5</v>
      </c>
      <c r="L237" s="5">
        <f>_xlfn.XLOOKUP(D237,products!$A$1:$A$49,products!$E$1:$E$49,,0)</f>
        <v>36.454999999999998</v>
      </c>
      <c r="M237" s="8">
        <f t="shared" si="9"/>
        <v>182.27499999999998</v>
      </c>
      <c r="N237" t="str">
        <f t="shared" si="10"/>
        <v>Libercia</v>
      </c>
      <c r="O237" t="str">
        <f t="shared" si="11"/>
        <v>Large</v>
      </c>
      <c r="P237" t="str">
        <f>_xlfn.XLOOKUP(Table2[[#This Row],[Customer ID]],customers!$A$1:$A$1001,customers!$I$1:$I$1001,,0)</f>
        <v>No</v>
      </c>
    </row>
    <row r="238" spans="1:16" x14ac:dyDescent="0.35">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_xlfn.XLOOKUP(C238,customers!A237:A1237,customers!G237:G1237,,0)</f>
        <v>Ireland</v>
      </c>
      <c r="I238" t="str">
        <f>_xlfn.XLOOKUP(D238,products!$A$1:$A$49,products!$B$1:$B$49,,0)</f>
        <v>Lib</v>
      </c>
      <c r="J238" t="str">
        <f>_xlfn.XLOOKUP(D238,products!$A$1:$A$49,products!$C$1:$C$49,,0)</f>
        <v>D</v>
      </c>
      <c r="K238" s="4" cm="1">
        <f t="array" ref="K238">_xlfn.XLOOKUP(D238,products!$A$1:$A$49,products!$D$1:D$49,,0)</f>
        <v>2.5</v>
      </c>
      <c r="L238" s="5">
        <f>_xlfn.XLOOKUP(D238,products!$A$1:$A$49,products!$E$1:$E$49,,0)</f>
        <v>29.784999999999997</v>
      </c>
      <c r="M238" s="8">
        <f t="shared" si="9"/>
        <v>89.35499999999999</v>
      </c>
      <c r="N238" t="str">
        <f t="shared" si="10"/>
        <v>Libercia</v>
      </c>
      <c r="O238" t="str">
        <f t="shared" si="11"/>
        <v>Dark</v>
      </c>
      <c r="P238" t="str">
        <f>_xlfn.XLOOKUP(Table2[[#This Row],[Customer ID]],customers!$A$1:$A$1001,customers!$I$1:$I$1001,,0)</f>
        <v>No</v>
      </c>
    </row>
    <row r="239" spans="1:16" x14ac:dyDescent="0.35">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_xlfn.XLOOKUP(C239,customers!A238:A1238,customers!G238:G1238,,0)</f>
        <v>United States</v>
      </c>
      <c r="I239" t="str">
        <f>_xlfn.XLOOKUP(D239,products!$A$1:$A$49,products!$B$1:$B$49,,0)</f>
        <v>Rob</v>
      </c>
      <c r="J239" t="str">
        <f>_xlfn.XLOOKUP(D239,products!$A$1:$A$49,products!$C$1:$C$49,,0)</f>
        <v>L</v>
      </c>
      <c r="K239" s="4" cm="1">
        <f t="array" ref="K239">_xlfn.XLOOKUP(D239,products!$A$1:$A$49,products!$D$1:D$49,,0)</f>
        <v>0.2</v>
      </c>
      <c r="L239" s="5">
        <f>_xlfn.XLOOKUP(D239,products!$A$1:$A$49,products!$E$1:$E$49,,0)</f>
        <v>3.5849999999999995</v>
      </c>
      <c r="M239" s="8">
        <f t="shared" si="9"/>
        <v>3.5849999999999995</v>
      </c>
      <c r="N239" t="str">
        <f t="shared" si="10"/>
        <v>Robusta</v>
      </c>
      <c r="O239" t="str">
        <f t="shared" si="11"/>
        <v>Large</v>
      </c>
      <c r="P239" t="str">
        <f>_xlfn.XLOOKUP(Table2[[#This Row],[Customer ID]],customers!$A$1:$A$1001,customers!$I$1:$I$1001,,0)</f>
        <v>Yes</v>
      </c>
    </row>
    <row r="240" spans="1:16" x14ac:dyDescent="0.35">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_xlfn.XLOOKUP(C240,customers!A239:A1239,customers!G239:G1239,,0)</f>
        <v>United States</v>
      </c>
      <c r="I240" t="str">
        <f>_xlfn.XLOOKUP(D240,products!$A$1:$A$49,products!$B$1:$B$49,,0)</f>
        <v>Rob</v>
      </c>
      <c r="J240" t="str">
        <f>_xlfn.XLOOKUP(D240,products!$A$1:$A$49,products!$C$1:$C$49,,0)</f>
        <v>M</v>
      </c>
      <c r="K240" s="4" cm="1">
        <f t="array" ref="K240">_xlfn.XLOOKUP(D240,products!$A$1:$A$49,products!$D$1:D$49,,0)</f>
        <v>2.5</v>
      </c>
      <c r="L240" s="5">
        <f>_xlfn.XLOOKUP(D240,products!$A$1:$A$49,products!$E$1:$E$49,,0)</f>
        <v>22.884999999999998</v>
      </c>
      <c r="M240" s="8">
        <f t="shared" si="9"/>
        <v>45.769999999999996</v>
      </c>
      <c r="N240" t="str">
        <f t="shared" si="10"/>
        <v>Robusta</v>
      </c>
      <c r="O240" t="str">
        <f t="shared" si="11"/>
        <v>Medium</v>
      </c>
      <c r="P240" t="str">
        <f>_xlfn.XLOOKUP(Table2[[#This Row],[Customer ID]],customers!$A$1:$A$1001,customers!$I$1:$I$1001,,0)</f>
        <v>Yes</v>
      </c>
    </row>
    <row r="241" spans="1:16" x14ac:dyDescent="0.35">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_xlfn.XLOOKUP(C241,customers!A240:A1240,customers!G240:G1240,,0)</f>
        <v>United States</v>
      </c>
      <c r="I241" t="str">
        <f>_xlfn.XLOOKUP(D241,products!$A$1:$A$49,products!$B$1:$B$49,,0)</f>
        <v>Exc</v>
      </c>
      <c r="J241" t="str">
        <f>_xlfn.XLOOKUP(D241,products!$A$1:$A$49,products!$C$1:$C$49,,0)</f>
        <v>L</v>
      </c>
      <c r="K241" s="4" cm="1">
        <f t="array" ref="K241">_xlfn.XLOOKUP(D241,products!$A$1:$A$49,products!$D$1:D$49,,0)</f>
        <v>1</v>
      </c>
      <c r="L241" s="5">
        <f>_xlfn.XLOOKUP(D241,products!$A$1:$A$49,products!$E$1:$E$49,,0)</f>
        <v>14.85</v>
      </c>
      <c r="M241" s="8">
        <f t="shared" si="9"/>
        <v>59.4</v>
      </c>
      <c r="N241" t="str">
        <f t="shared" si="10"/>
        <v>Excelsa</v>
      </c>
      <c r="O241" t="str">
        <f t="shared" si="11"/>
        <v>Large</v>
      </c>
      <c r="P241" t="str">
        <f>_xlfn.XLOOKUP(Table2[[#This Row],[Customer ID]],customers!$A$1:$A$1001,customers!$I$1:$I$1001,,0)</f>
        <v>No</v>
      </c>
    </row>
    <row r="242" spans="1:16" x14ac:dyDescent="0.35">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_xlfn.XLOOKUP(C242,customers!A241:A1241,customers!G241:G1241,,0)</f>
        <v>United States</v>
      </c>
      <c r="I242" t="str">
        <f>_xlfn.XLOOKUP(D242,products!$A$1:$A$49,products!$B$1:$B$49,,0)</f>
        <v>Ara</v>
      </c>
      <c r="J242" t="str">
        <f>_xlfn.XLOOKUP(D242,products!$A$1:$A$49,products!$C$1:$C$49,,0)</f>
        <v>M</v>
      </c>
      <c r="K242" s="4" cm="1">
        <f t="array" ref="K242">_xlfn.XLOOKUP(D242,products!$A$1:$A$49,products!$D$1:D$49,,0)</f>
        <v>2.5</v>
      </c>
      <c r="L242" s="5">
        <f>_xlfn.XLOOKUP(D242,products!$A$1:$A$49,products!$E$1:$E$49,,0)</f>
        <v>25.874999999999996</v>
      </c>
      <c r="M242" s="8">
        <f t="shared" si="9"/>
        <v>155.24999999999997</v>
      </c>
      <c r="N242" t="str">
        <f t="shared" si="10"/>
        <v>Arabica</v>
      </c>
      <c r="O242" t="str">
        <f t="shared" si="11"/>
        <v>Medium</v>
      </c>
      <c r="P242" t="str">
        <f>_xlfn.XLOOKUP(Table2[[#This Row],[Customer ID]],customers!$A$1:$A$1001,customers!$I$1:$I$1001,,0)</f>
        <v>Yes</v>
      </c>
    </row>
    <row r="243" spans="1:16" x14ac:dyDescent="0.35">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_xlfn.XLOOKUP(C243,customers!A242:A1242,customers!G242:G1242,,0)</f>
        <v>United States</v>
      </c>
      <c r="I243" t="str">
        <f>_xlfn.XLOOKUP(D243,products!$A$1:$A$49,products!$B$1:$B$49,,0)</f>
        <v>Rob</v>
      </c>
      <c r="J243" t="str">
        <f>_xlfn.XLOOKUP(D243,products!$A$1:$A$49,products!$C$1:$C$49,,0)</f>
        <v>M</v>
      </c>
      <c r="K243" s="4" cm="1">
        <f t="array" ref="K243">_xlfn.XLOOKUP(D243,products!$A$1:$A$49,products!$D$1:D$49,,0)</f>
        <v>2.5</v>
      </c>
      <c r="L243" s="5">
        <f>_xlfn.XLOOKUP(D243,products!$A$1:$A$49,products!$E$1:$E$49,,0)</f>
        <v>22.884999999999998</v>
      </c>
      <c r="M243" s="8">
        <f t="shared" si="9"/>
        <v>45.769999999999996</v>
      </c>
      <c r="N243" t="str">
        <f t="shared" si="10"/>
        <v>Robusta</v>
      </c>
      <c r="O243" t="str">
        <f t="shared" si="11"/>
        <v>Medium</v>
      </c>
      <c r="P243" t="str">
        <f>_xlfn.XLOOKUP(Table2[[#This Row],[Customer ID]],customers!$A$1:$A$1001,customers!$I$1:$I$1001,,0)</f>
        <v>No</v>
      </c>
    </row>
    <row r="244" spans="1:16" x14ac:dyDescent="0.35">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_xlfn.XLOOKUP(C244,customers!A243:A1243,customers!G243:G1243,,0)</f>
        <v>United States</v>
      </c>
      <c r="I244" t="str">
        <f>_xlfn.XLOOKUP(D244,products!$A$1:$A$49,products!$B$1:$B$49,,0)</f>
        <v>Exc</v>
      </c>
      <c r="J244" t="str">
        <f>_xlfn.XLOOKUP(D244,products!$A$1:$A$49,products!$C$1:$C$49,,0)</f>
        <v>D</v>
      </c>
      <c r="K244" s="4" cm="1">
        <f t="array" ref="K244">_xlfn.XLOOKUP(D244,products!$A$1:$A$49,products!$D$1:D$49,,0)</f>
        <v>1</v>
      </c>
      <c r="L244" s="5">
        <f>_xlfn.XLOOKUP(D244,products!$A$1:$A$49,products!$E$1:$E$49,,0)</f>
        <v>12.15</v>
      </c>
      <c r="M244" s="8">
        <f t="shared" si="9"/>
        <v>36.450000000000003</v>
      </c>
      <c r="N244" t="str">
        <f t="shared" si="10"/>
        <v>Excelsa</v>
      </c>
      <c r="O244" t="str">
        <f t="shared" si="11"/>
        <v>Dark</v>
      </c>
      <c r="P244" t="str">
        <f>_xlfn.XLOOKUP(Table2[[#This Row],[Customer ID]],customers!$A$1:$A$1001,customers!$I$1:$I$1001,,0)</f>
        <v>Yes</v>
      </c>
    </row>
    <row r="245" spans="1:16" x14ac:dyDescent="0.35">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_xlfn.XLOOKUP(C245,customers!A244:A1244,customers!G244:G1244,,0)</f>
        <v>United States</v>
      </c>
      <c r="I245" t="str">
        <f>_xlfn.XLOOKUP(D245,products!$A$1:$A$49,products!$B$1:$B$49,,0)</f>
        <v>Exc</v>
      </c>
      <c r="J245" t="str">
        <f>_xlfn.XLOOKUP(D245,products!$A$1:$A$49,products!$C$1:$C$49,,0)</f>
        <v>D</v>
      </c>
      <c r="K245" s="4" cm="1">
        <f t="array" ref="K245">_xlfn.XLOOKUP(D245,products!$A$1:$A$49,products!$D$1:D$49,,0)</f>
        <v>0.5</v>
      </c>
      <c r="L245" s="5">
        <f>_xlfn.XLOOKUP(D245,products!$A$1:$A$49,products!$E$1:$E$49,,0)</f>
        <v>7.29</v>
      </c>
      <c r="M245" s="8">
        <f t="shared" si="9"/>
        <v>29.16</v>
      </c>
      <c r="N245" t="str">
        <f t="shared" si="10"/>
        <v>Excelsa</v>
      </c>
      <c r="O245" t="str">
        <f t="shared" si="11"/>
        <v>Dark</v>
      </c>
      <c r="P245" t="str">
        <f>_xlfn.XLOOKUP(Table2[[#This Row],[Customer ID]],customers!$A$1:$A$1001,customers!$I$1:$I$1001,,0)</f>
        <v>Yes</v>
      </c>
    </row>
    <row r="246" spans="1:16" x14ac:dyDescent="0.35">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_xlfn.XLOOKUP(C246,customers!A245:A1245,customers!G245:G1245,,0)</f>
        <v>United States</v>
      </c>
      <c r="I246" t="str">
        <f>_xlfn.XLOOKUP(D246,products!$A$1:$A$49,products!$B$1:$B$49,,0)</f>
        <v>Lib</v>
      </c>
      <c r="J246" t="str">
        <f>_xlfn.XLOOKUP(D246,products!$A$1:$A$49,products!$C$1:$C$49,,0)</f>
        <v>M</v>
      </c>
      <c r="K246" s="4" cm="1">
        <f t="array" ref="K246">_xlfn.XLOOKUP(D246,products!$A$1:$A$49,products!$D$1:D$49,,0)</f>
        <v>2.5</v>
      </c>
      <c r="L246" s="5">
        <f>_xlfn.XLOOKUP(D246,products!$A$1:$A$49,products!$E$1:$E$49,,0)</f>
        <v>33.464999999999996</v>
      </c>
      <c r="M246" s="8">
        <f t="shared" si="9"/>
        <v>133.85999999999999</v>
      </c>
      <c r="N246" t="str">
        <f t="shared" si="10"/>
        <v>Libercia</v>
      </c>
      <c r="O246" t="str">
        <f t="shared" si="11"/>
        <v>Medium</v>
      </c>
      <c r="P246" t="str">
        <f>_xlfn.XLOOKUP(Table2[[#This Row],[Customer ID]],customers!$A$1:$A$1001,customers!$I$1:$I$1001,,0)</f>
        <v>No</v>
      </c>
    </row>
    <row r="247" spans="1:16" x14ac:dyDescent="0.35">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_xlfn.XLOOKUP(C247,customers!A246:A1246,customers!G246:G1246,,0)</f>
        <v>United States</v>
      </c>
      <c r="I247" t="str">
        <f>_xlfn.XLOOKUP(D247,products!$A$1:$A$49,products!$B$1:$B$49,,0)</f>
        <v>Lib</v>
      </c>
      <c r="J247" t="str">
        <f>_xlfn.XLOOKUP(D247,products!$A$1:$A$49,products!$C$1:$C$49,,0)</f>
        <v>L</v>
      </c>
      <c r="K247" s="4" cm="1">
        <f t="array" ref="K247">_xlfn.XLOOKUP(D247,products!$A$1:$A$49,products!$D$1:D$49,,0)</f>
        <v>0.2</v>
      </c>
      <c r="L247" s="5">
        <f>_xlfn.XLOOKUP(D247,products!$A$1:$A$49,products!$E$1:$E$49,,0)</f>
        <v>4.7549999999999999</v>
      </c>
      <c r="M247" s="8">
        <f t="shared" si="9"/>
        <v>23.774999999999999</v>
      </c>
      <c r="N247" t="str">
        <f t="shared" si="10"/>
        <v>Libercia</v>
      </c>
      <c r="O247" t="str">
        <f t="shared" si="11"/>
        <v>Large</v>
      </c>
      <c r="P247" t="str">
        <f>_xlfn.XLOOKUP(Table2[[#This Row],[Customer ID]],customers!$A$1:$A$1001,customers!$I$1:$I$1001,,0)</f>
        <v>Yes</v>
      </c>
    </row>
    <row r="248" spans="1:16" x14ac:dyDescent="0.35">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_xlfn.XLOOKUP(C248,customers!A247:A1247,customers!G247:G1247,,0)</f>
        <v>United Kingdom</v>
      </c>
      <c r="I248" t="str">
        <f>_xlfn.XLOOKUP(D248,products!$A$1:$A$49,products!$B$1:$B$49,,0)</f>
        <v>Lib</v>
      </c>
      <c r="J248" t="str">
        <f>_xlfn.XLOOKUP(D248,products!$A$1:$A$49,products!$C$1:$C$49,,0)</f>
        <v>D</v>
      </c>
      <c r="K248" s="4" cm="1">
        <f t="array" ref="K248">_xlfn.XLOOKUP(D248,products!$A$1:$A$49,products!$D$1:D$49,,0)</f>
        <v>1</v>
      </c>
      <c r="L248" s="5">
        <f>_xlfn.XLOOKUP(D248,products!$A$1:$A$49,products!$E$1:$E$49,,0)</f>
        <v>12.95</v>
      </c>
      <c r="M248" s="8">
        <f t="shared" si="9"/>
        <v>38.849999999999994</v>
      </c>
      <c r="N248" t="str">
        <f t="shared" si="10"/>
        <v>Libercia</v>
      </c>
      <c r="O248" t="str">
        <f t="shared" si="11"/>
        <v>Dark</v>
      </c>
      <c r="P248" t="str">
        <f>_xlfn.XLOOKUP(Table2[[#This Row],[Customer ID]],customers!$A$1:$A$1001,customers!$I$1:$I$1001,,0)</f>
        <v>No</v>
      </c>
    </row>
    <row r="249" spans="1:16" x14ac:dyDescent="0.35">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_xlfn.XLOOKUP(C249,customers!A248:A1248,customers!G248:G1248,,0)</f>
        <v>Ireland</v>
      </c>
      <c r="I249" t="str">
        <f>_xlfn.XLOOKUP(D249,products!$A$1:$A$49,products!$B$1:$B$49,,0)</f>
        <v>Rob</v>
      </c>
      <c r="J249" t="str">
        <f>_xlfn.XLOOKUP(D249,products!$A$1:$A$49,products!$C$1:$C$49,,0)</f>
        <v>L</v>
      </c>
      <c r="K249" s="4" cm="1">
        <f t="array" ref="K249">_xlfn.XLOOKUP(D249,products!$A$1:$A$49,products!$D$1:D$49,,0)</f>
        <v>0.2</v>
      </c>
      <c r="L249" s="5">
        <f>_xlfn.XLOOKUP(D249,products!$A$1:$A$49,products!$E$1:$E$49,,0)</f>
        <v>3.5849999999999995</v>
      </c>
      <c r="M249" s="8">
        <f t="shared" si="9"/>
        <v>21.509999999999998</v>
      </c>
      <c r="N249" t="str">
        <f t="shared" si="10"/>
        <v>Robusta</v>
      </c>
      <c r="O249" t="str">
        <f t="shared" si="11"/>
        <v>Large</v>
      </c>
      <c r="P249" t="str">
        <f>_xlfn.XLOOKUP(Table2[[#This Row],[Customer ID]],customers!$A$1:$A$1001,customers!$I$1:$I$1001,,0)</f>
        <v>Yes</v>
      </c>
    </row>
    <row r="250" spans="1:16" x14ac:dyDescent="0.35">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_xlfn.XLOOKUP(C250,customers!A249:A1249,customers!G249:G1249,,0)</f>
        <v>United States</v>
      </c>
      <c r="I250" t="str">
        <f>_xlfn.XLOOKUP(D250,products!$A$1:$A$49,products!$B$1:$B$49,,0)</f>
        <v>Ara</v>
      </c>
      <c r="J250" t="str">
        <f>_xlfn.XLOOKUP(D250,products!$A$1:$A$49,products!$C$1:$C$49,,0)</f>
        <v>D</v>
      </c>
      <c r="K250" s="4" cm="1">
        <f t="array" ref="K250">_xlfn.XLOOKUP(D250,products!$A$1:$A$49,products!$D$1:D$49,,0)</f>
        <v>1</v>
      </c>
      <c r="L250" s="5">
        <f>_xlfn.XLOOKUP(D250,products!$A$1:$A$49,products!$E$1:$E$49,,0)</f>
        <v>9.9499999999999993</v>
      </c>
      <c r="M250" s="8">
        <f t="shared" si="9"/>
        <v>9.9499999999999993</v>
      </c>
      <c r="N250" t="str">
        <f t="shared" si="10"/>
        <v>Arabica</v>
      </c>
      <c r="O250" t="str">
        <f t="shared" si="11"/>
        <v>Dark</v>
      </c>
      <c r="P250" t="str">
        <f>_xlfn.XLOOKUP(Table2[[#This Row],[Customer ID]],customers!$A$1:$A$1001,customers!$I$1:$I$1001,,0)</f>
        <v>Yes</v>
      </c>
    </row>
    <row r="251" spans="1:16" x14ac:dyDescent="0.35">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_xlfn.XLOOKUP(C251,customers!A250:A1250,customers!G250:G1250,,0)</f>
        <v>United States</v>
      </c>
      <c r="I251" t="str">
        <f>_xlfn.XLOOKUP(D251,products!$A$1:$A$49,products!$B$1:$B$49,,0)</f>
        <v>Lib</v>
      </c>
      <c r="J251" t="str">
        <f>_xlfn.XLOOKUP(D251,products!$A$1:$A$49,products!$C$1:$C$49,,0)</f>
        <v>L</v>
      </c>
      <c r="K251" s="4" cm="1">
        <f t="array" ref="K251">_xlfn.XLOOKUP(D251,products!$A$1:$A$49,products!$D$1:D$49,,0)</f>
        <v>1</v>
      </c>
      <c r="L251" s="5">
        <f>_xlfn.XLOOKUP(D251,products!$A$1:$A$49,products!$E$1:$E$49,,0)</f>
        <v>15.85</v>
      </c>
      <c r="M251" s="8">
        <f t="shared" si="9"/>
        <v>15.85</v>
      </c>
      <c r="N251" t="str">
        <f t="shared" si="10"/>
        <v>Libercia</v>
      </c>
      <c r="O251" t="str">
        <f t="shared" si="11"/>
        <v>Large</v>
      </c>
      <c r="P251" t="str">
        <f>_xlfn.XLOOKUP(Table2[[#This Row],[Customer ID]],customers!$A$1:$A$1001,customers!$I$1:$I$1001,,0)</f>
        <v>Yes</v>
      </c>
    </row>
    <row r="252" spans="1:16" x14ac:dyDescent="0.35">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_xlfn.XLOOKUP(C252,customers!A251:A1251,customers!G251:G1251,,0)</f>
        <v>United States</v>
      </c>
      <c r="I252" t="str">
        <f>_xlfn.XLOOKUP(D252,products!$A$1:$A$49,products!$B$1:$B$49,,0)</f>
        <v>Rob</v>
      </c>
      <c r="J252" t="str">
        <f>_xlfn.XLOOKUP(D252,products!$A$1:$A$49,products!$C$1:$C$49,,0)</f>
        <v>M</v>
      </c>
      <c r="K252" s="4" cm="1">
        <f t="array" ref="K252">_xlfn.XLOOKUP(D252,products!$A$1:$A$49,products!$D$1:D$49,,0)</f>
        <v>0.2</v>
      </c>
      <c r="L252" s="5">
        <f>_xlfn.XLOOKUP(D252,products!$A$1:$A$49,products!$E$1:$E$49,,0)</f>
        <v>2.9849999999999999</v>
      </c>
      <c r="M252" s="8">
        <f t="shared" si="9"/>
        <v>2.9849999999999999</v>
      </c>
      <c r="N252" t="str">
        <f t="shared" si="10"/>
        <v>Robusta</v>
      </c>
      <c r="O252" t="str">
        <f t="shared" si="11"/>
        <v>Medium</v>
      </c>
      <c r="P252" t="str">
        <f>_xlfn.XLOOKUP(Table2[[#This Row],[Customer ID]],customers!$A$1:$A$1001,customers!$I$1:$I$1001,,0)</f>
        <v>Yes</v>
      </c>
    </row>
    <row r="253" spans="1:16" x14ac:dyDescent="0.35">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_xlfn.XLOOKUP(C253,customers!A252:A1252,customers!G252:G1252,,0)</f>
        <v>United States</v>
      </c>
      <c r="I253" t="str">
        <f>_xlfn.XLOOKUP(D253,products!$A$1:$A$49,products!$B$1:$B$49,,0)</f>
        <v>Exc</v>
      </c>
      <c r="J253" t="str">
        <f>_xlfn.XLOOKUP(D253,products!$A$1:$A$49,products!$C$1:$C$49,,0)</f>
        <v>M</v>
      </c>
      <c r="K253" s="4" cm="1">
        <f t="array" ref="K253">_xlfn.XLOOKUP(D253,products!$A$1:$A$49,products!$D$1:D$49,,0)</f>
        <v>1</v>
      </c>
      <c r="L253" s="5">
        <f>_xlfn.XLOOKUP(D253,products!$A$1:$A$49,products!$E$1:$E$49,,0)</f>
        <v>13.75</v>
      </c>
      <c r="M253" s="8">
        <f t="shared" si="9"/>
        <v>68.75</v>
      </c>
      <c r="N253" t="str">
        <f t="shared" si="10"/>
        <v>Excelsa</v>
      </c>
      <c r="O253" t="str">
        <f t="shared" si="11"/>
        <v>Medium</v>
      </c>
      <c r="P253" t="str">
        <f>_xlfn.XLOOKUP(Table2[[#This Row],[Customer ID]],customers!$A$1:$A$1001,customers!$I$1:$I$1001,,0)</f>
        <v>Yes</v>
      </c>
    </row>
    <row r="254" spans="1:16" x14ac:dyDescent="0.35">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_xlfn.XLOOKUP(C254,customers!A253:A1253,customers!G253:G1253,,0)</f>
        <v>United States</v>
      </c>
      <c r="I254" t="str">
        <f>_xlfn.XLOOKUP(D254,products!$A$1:$A$49,products!$B$1:$B$49,,0)</f>
        <v>Ara</v>
      </c>
      <c r="J254" t="str">
        <f>_xlfn.XLOOKUP(D254,products!$A$1:$A$49,products!$C$1:$C$49,,0)</f>
        <v>D</v>
      </c>
      <c r="K254" s="4" cm="1">
        <f t="array" ref="K254">_xlfn.XLOOKUP(D254,products!$A$1:$A$49,products!$D$1:D$49,,0)</f>
        <v>1</v>
      </c>
      <c r="L254" s="5">
        <f>_xlfn.XLOOKUP(D254,products!$A$1:$A$49,products!$E$1:$E$49,,0)</f>
        <v>9.9499999999999993</v>
      </c>
      <c r="M254" s="8">
        <f t="shared" si="9"/>
        <v>29.849999999999998</v>
      </c>
      <c r="N254" t="str">
        <f t="shared" si="10"/>
        <v>Arabica</v>
      </c>
      <c r="O254" t="str">
        <f t="shared" si="11"/>
        <v>Dark</v>
      </c>
      <c r="P254" t="str">
        <f>_xlfn.XLOOKUP(Table2[[#This Row],[Customer ID]],customers!$A$1:$A$1001,customers!$I$1:$I$1001,,0)</f>
        <v>No</v>
      </c>
    </row>
    <row r="255" spans="1:16" x14ac:dyDescent="0.35">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_xlfn.XLOOKUP(C255,customers!A254:A1254,customers!G254:G1254,,0)</f>
        <v>United States</v>
      </c>
      <c r="I255" t="str">
        <f>_xlfn.XLOOKUP(D255,products!$A$1:$A$49,products!$B$1:$B$49,,0)</f>
        <v>Lib</v>
      </c>
      <c r="J255" t="str">
        <f>_xlfn.XLOOKUP(D255,products!$A$1:$A$49,products!$C$1:$C$49,,0)</f>
        <v>M</v>
      </c>
      <c r="K255" s="4" cm="1">
        <f t="array" ref="K255">_xlfn.XLOOKUP(D255,products!$A$1:$A$49,products!$D$1:D$49,,0)</f>
        <v>1</v>
      </c>
      <c r="L255" s="5">
        <f>_xlfn.XLOOKUP(D255,products!$A$1:$A$49,products!$E$1:$E$49,,0)</f>
        <v>14.55</v>
      </c>
      <c r="M255" s="8">
        <f t="shared" si="9"/>
        <v>58.2</v>
      </c>
      <c r="N255" t="str">
        <f t="shared" si="10"/>
        <v>Libercia</v>
      </c>
      <c r="O255" t="str">
        <f t="shared" si="11"/>
        <v>Medium</v>
      </c>
      <c r="P255" t="str">
        <f>_xlfn.XLOOKUP(Table2[[#This Row],[Customer ID]],customers!$A$1:$A$1001,customers!$I$1:$I$1001,,0)</f>
        <v>No</v>
      </c>
    </row>
    <row r="256" spans="1:16" x14ac:dyDescent="0.35">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_xlfn.XLOOKUP(C256,customers!A255:A1255,customers!G255:G1255,,0)</f>
        <v>United Kingdom</v>
      </c>
      <c r="I256" t="str">
        <f>_xlfn.XLOOKUP(D256,products!$A$1:$A$49,products!$B$1:$B$49,,0)</f>
        <v>Rob</v>
      </c>
      <c r="J256" t="str">
        <f>_xlfn.XLOOKUP(D256,products!$A$1:$A$49,products!$C$1:$C$49,,0)</f>
        <v>L</v>
      </c>
      <c r="K256" s="4" cm="1">
        <f t="array" ref="K256">_xlfn.XLOOKUP(D256,products!$A$1:$A$49,products!$D$1:D$49,,0)</f>
        <v>0.5</v>
      </c>
      <c r="L256" s="5">
        <f>_xlfn.XLOOKUP(D256,products!$A$1:$A$49,products!$E$1:$E$49,,0)</f>
        <v>7.169999999999999</v>
      </c>
      <c r="M256" s="8">
        <f t="shared" si="9"/>
        <v>28.679999999999996</v>
      </c>
      <c r="N256" t="str">
        <f t="shared" si="10"/>
        <v>Robusta</v>
      </c>
      <c r="O256" t="str">
        <f t="shared" si="11"/>
        <v>Large</v>
      </c>
      <c r="P256" t="str">
        <f>_xlfn.XLOOKUP(Table2[[#This Row],[Customer ID]],customers!$A$1:$A$1001,customers!$I$1:$I$1001,,0)</f>
        <v>No</v>
      </c>
    </row>
    <row r="257" spans="1:16" x14ac:dyDescent="0.35">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_xlfn.XLOOKUP(C257,customers!A256:A1256,customers!G256:G1256,,0)</f>
        <v>United States</v>
      </c>
      <c r="I257" t="str">
        <f>_xlfn.XLOOKUP(D257,products!$A$1:$A$49,products!$B$1:$B$49,,0)</f>
        <v>Rob</v>
      </c>
      <c r="J257" t="str">
        <f>_xlfn.XLOOKUP(D257,products!$A$1:$A$49,products!$C$1:$C$49,,0)</f>
        <v>L</v>
      </c>
      <c r="K257" s="4" cm="1">
        <f t="array" ref="K257">_xlfn.XLOOKUP(D257,products!$A$1:$A$49,products!$D$1:D$49,,0)</f>
        <v>0.5</v>
      </c>
      <c r="L257" s="5">
        <f>_xlfn.XLOOKUP(D257,products!$A$1:$A$49,products!$E$1:$E$49,,0)</f>
        <v>7.169999999999999</v>
      </c>
      <c r="M257" s="8">
        <f t="shared" si="9"/>
        <v>21.509999999999998</v>
      </c>
      <c r="N257" t="str">
        <f t="shared" si="10"/>
        <v>Robusta</v>
      </c>
      <c r="O257" t="str">
        <f t="shared" si="11"/>
        <v>Large</v>
      </c>
      <c r="P257" t="str">
        <f>_xlfn.XLOOKUP(Table2[[#This Row],[Customer ID]],customers!$A$1:$A$1001,customers!$I$1:$I$1001,,0)</f>
        <v>No</v>
      </c>
    </row>
    <row r="258" spans="1:16" x14ac:dyDescent="0.35">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_xlfn.XLOOKUP(C258,customers!A257:A1257,customers!G257:G1257,,0)</f>
        <v>United States</v>
      </c>
      <c r="I258" t="str">
        <f>_xlfn.XLOOKUP(D258,products!$A$1:$A$49,products!$B$1:$B$49,,0)</f>
        <v>Lib</v>
      </c>
      <c r="J258" t="str">
        <f>_xlfn.XLOOKUP(D258,products!$A$1:$A$49,products!$C$1:$C$49,,0)</f>
        <v>M</v>
      </c>
      <c r="K258" s="4" cm="1">
        <f t="array" ref="K258">_xlfn.XLOOKUP(D258,products!$A$1:$A$49,products!$D$1:D$49,,0)</f>
        <v>0.5</v>
      </c>
      <c r="L258" s="5">
        <f>_xlfn.XLOOKUP(D258,products!$A$1:$A$49,products!$E$1:$E$49,,0)</f>
        <v>8.73</v>
      </c>
      <c r="M258" s="8">
        <f t="shared" si="9"/>
        <v>17.46</v>
      </c>
      <c r="N258" t="str">
        <f t="shared" si="10"/>
        <v>Libercia</v>
      </c>
      <c r="O258" t="str">
        <f t="shared" si="11"/>
        <v>Medium</v>
      </c>
      <c r="P258" t="str">
        <f>_xlfn.XLOOKUP(Table2[[#This Row],[Customer ID]],customers!$A$1:$A$1001,customers!$I$1:$I$1001,,0)</f>
        <v>Yes</v>
      </c>
    </row>
    <row r="259" spans="1:16" x14ac:dyDescent="0.35">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_xlfn.XLOOKUP(C259,customers!A258:A1258,customers!G258:G1258,,0)</f>
        <v>United States</v>
      </c>
      <c r="I259" t="str">
        <f>_xlfn.XLOOKUP(D259,products!$A$1:$A$49,products!$B$1:$B$49,,0)</f>
        <v>Exc</v>
      </c>
      <c r="J259" t="str">
        <f>_xlfn.XLOOKUP(D259,products!$A$1:$A$49,products!$C$1:$C$49,,0)</f>
        <v>D</v>
      </c>
      <c r="K259" s="4" cm="1">
        <f t="array" ref="K259">_xlfn.XLOOKUP(D259,products!$A$1:$A$49,products!$D$1:D$49,,0)</f>
        <v>2.5</v>
      </c>
      <c r="L259" s="5">
        <f>_xlfn.XLOOKUP(D259,products!$A$1:$A$49,products!$E$1:$E$49,,0)</f>
        <v>27.945</v>
      </c>
      <c r="M259" s="8">
        <f t="shared" ref="M259:M322" si="12">L259*E259</f>
        <v>27.945</v>
      </c>
      <c r="N259" t="str">
        <f t="shared" ref="N259:N322" si="13">IF(I259="Rob","Robusta",IF(I259="Exc","Excelsa",IF(I259="Ara","Arabica",IF(I259="Lib","Libercia",""))))</f>
        <v>Excelsa</v>
      </c>
      <c r="O259" t="str">
        <f t="shared" ref="O259:O322" si="14">IF(J259="M","Medium",IF(J259="L","Large",IF(J259="D","Dark")))</f>
        <v>Dark</v>
      </c>
      <c r="P259" t="str">
        <f>_xlfn.XLOOKUP(Table2[[#This Row],[Customer ID]],customers!$A$1:$A$1001,customers!$I$1:$I$1001,,0)</f>
        <v>Yes</v>
      </c>
    </row>
    <row r="260" spans="1:16" x14ac:dyDescent="0.35">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_xlfn.XLOOKUP(C260,customers!A259:A1259,customers!G259:G1259,,0)</f>
        <v>United States</v>
      </c>
      <c r="I260" t="str">
        <f>_xlfn.XLOOKUP(D260,products!$A$1:$A$49,products!$B$1:$B$49,,0)</f>
        <v>Exc</v>
      </c>
      <c r="J260" t="str">
        <f>_xlfn.XLOOKUP(D260,products!$A$1:$A$49,products!$C$1:$C$49,,0)</f>
        <v>D</v>
      </c>
      <c r="K260" s="4" cm="1">
        <f t="array" ref="K260">_xlfn.XLOOKUP(D260,products!$A$1:$A$49,products!$D$1:D$49,,0)</f>
        <v>2.5</v>
      </c>
      <c r="L260" s="5">
        <f>_xlfn.XLOOKUP(D260,products!$A$1:$A$49,products!$E$1:$E$49,,0)</f>
        <v>27.945</v>
      </c>
      <c r="M260" s="8">
        <f t="shared" si="12"/>
        <v>139.72499999999999</v>
      </c>
      <c r="N260" t="str">
        <f t="shared" si="13"/>
        <v>Excelsa</v>
      </c>
      <c r="O260" t="str">
        <f t="shared" si="14"/>
        <v>Dark</v>
      </c>
      <c r="P260" t="str">
        <f>_xlfn.XLOOKUP(Table2[[#This Row],[Customer ID]],customers!$A$1:$A$1001,customers!$I$1:$I$1001,,0)</f>
        <v>No</v>
      </c>
    </row>
    <row r="261" spans="1:16" x14ac:dyDescent="0.35">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_xlfn.XLOOKUP(C261,customers!A260:A1260,customers!G260:G1260,,0)</f>
        <v>United Kingdom</v>
      </c>
      <c r="I261" t="str">
        <f>_xlfn.XLOOKUP(D261,products!$A$1:$A$49,products!$B$1:$B$49,,0)</f>
        <v>Rob</v>
      </c>
      <c r="J261" t="str">
        <f>_xlfn.XLOOKUP(D261,products!$A$1:$A$49,products!$C$1:$C$49,,0)</f>
        <v>M</v>
      </c>
      <c r="K261" s="4" cm="1">
        <f t="array" ref="K261">_xlfn.XLOOKUP(D261,products!$A$1:$A$49,products!$D$1:D$49,,0)</f>
        <v>0.2</v>
      </c>
      <c r="L261" s="5">
        <f>_xlfn.XLOOKUP(D261,products!$A$1:$A$49,products!$E$1:$E$49,,0)</f>
        <v>2.9849999999999999</v>
      </c>
      <c r="M261" s="8">
        <f t="shared" si="12"/>
        <v>5.97</v>
      </c>
      <c r="N261" t="str">
        <f t="shared" si="13"/>
        <v>Robusta</v>
      </c>
      <c r="O261" t="str">
        <f t="shared" si="14"/>
        <v>Medium</v>
      </c>
      <c r="P261" t="str">
        <f>_xlfn.XLOOKUP(Table2[[#This Row],[Customer ID]],customers!$A$1:$A$1001,customers!$I$1:$I$1001,,0)</f>
        <v>No</v>
      </c>
    </row>
    <row r="262" spans="1:16" x14ac:dyDescent="0.35">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_xlfn.XLOOKUP(C262,customers!A261:A1261,customers!G261:G1261,,0)</f>
        <v>United States</v>
      </c>
      <c r="I262" t="str">
        <f>_xlfn.XLOOKUP(D262,products!$A$1:$A$49,products!$B$1:$B$49,,0)</f>
        <v>Rob</v>
      </c>
      <c r="J262" t="str">
        <f>_xlfn.XLOOKUP(D262,products!$A$1:$A$49,products!$C$1:$C$49,,0)</f>
        <v>L</v>
      </c>
      <c r="K262" s="4" cm="1">
        <f t="array" ref="K262">_xlfn.XLOOKUP(D262,products!$A$1:$A$49,products!$D$1:D$49,,0)</f>
        <v>2.5</v>
      </c>
      <c r="L262" s="5">
        <f>_xlfn.XLOOKUP(D262,products!$A$1:$A$49,products!$E$1:$E$49,,0)</f>
        <v>27.484999999999996</v>
      </c>
      <c r="M262" s="8">
        <f t="shared" si="12"/>
        <v>27.484999999999996</v>
      </c>
      <c r="N262" t="str">
        <f t="shared" si="13"/>
        <v>Robusta</v>
      </c>
      <c r="O262" t="str">
        <f t="shared" si="14"/>
        <v>Large</v>
      </c>
      <c r="P262" t="str">
        <f>_xlfn.XLOOKUP(Table2[[#This Row],[Customer ID]],customers!$A$1:$A$1001,customers!$I$1:$I$1001,,0)</f>
        <v>Yes</v>
      </c>
    </row>
    <row r="263" spans="1:16" x14ac:dyDescent="0.35">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_xlfn.XLOOKUP(C263,customers!A262:A1262,customers!G262:G1262,,0)</f>
        <v>United States</v>
      </c>
      <c r="I263" t="str">
        <f>_xlfn.XLOOKUP(D263,products!$A$1:$A$49,products!$B$1:$B$49,,0)</f>
        <v>Rob</v>
      </c>
      <c r="J263" t="str">
        <f>_xlfn.XLOOKUP(D263,products!$A$1:$A$49,products!$C$1:$C$49,,0)</f>
        <v>L</v>
      </c>
      <c r="K263" s="4" cm="1">
        <f t="array" ref="K263">_xlfn.XLOOKUP(D263,products!$A$1:$A$49,products!$D$1:D$49,,0)</f>
        <v>1</v>
      </c>
      <c r="L263" s="5">
        <f>_xlfn.XLOOKUP(D263,products!$A$1:$A$49,products!$E$1:$E$49,,0)</f>
        <v>11.95</v>
      </c>
      <c r="M263" s="8">
        <f t="shared" si="12"/>
        <v>59.75</v>
      </c>
      <c r="N263" t="str">
        <f t="shared" si="13"/>
        <v>Robusta</v>
      </c>
      <c r="O263" t="str">
        <f t="shared" si="14"/>
        <v>Large</v>
      </c>
      <c r="P263" t="str">
        <f>_xlfn.XLOOKUP(Table2[[#This Row],[Customer ID]],customers!$A$1:$A$1001,customers!$I$1:$I$1001,,0)</f>
        <v>Yes</v>
      </c>
    </row>
    <row r="264" spans="1:16" x14ac:dyDescent="0.35">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_xlfn.XLOOKUP(C264,customers!A263:A1263,customers!G263:G1263,,0)</f>
        <v>United States</v>
      </c>
      <c r="I264" t="str">
        <f>_xlfn.XLOOKUP(D264,products!$A$1:$A$49,products!$B$1:$B$49,,0)</f>
        <v>Exc</v>
      </c>
      <c r="J264" t="str">
        <f>_xlfn.XLOOKUP(D264,products!$A$1:$A$49,products!$C$1:$C$49,,0)</f>
        <v>M</v>
      </c>
      <c r="K264" s="4" cm="1">
        <f t="array" ref="K264">_xlfn.XLOOKUP(D264,products!$A$1:$A$49,products!$D$1:D$49,,0)</f>
        <v>1</v>
      </c>
      <c r="L264" s="5">
        <f>_xlfn.XLOOKUP(D264,products!$A$1:$A$49,products!$E$1:$E$49,,0)</f>
        <v>13.75</v>
      </c>
      <c r="M264" s="8">
        <f t="shared" si="12"/>
        <v>41.25</v>
      </c>
      <c r="N264" t="str">
        <f t="shared" si="13"/>
        <v>Excelsa</v>
      </c>
      <c r="O264" t="str">
        <f t="shared" si="14"/>
        <v>Medium</v>
      </c>
      <c r="P264" t="str">
        <f>_xlfn.XLOOKUP(Table2[[#This Row],[Customer ID]],customers!$A$1:$A$1001,customers!$I$1:$I$1001,,0)</f>
        <v>No</v>
      </c>
    </row>
    <row r="265" spans="1:16" x14ac:dyDescent="0.35">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_xlfn.XLOOKUP(C265,customers!A264:A1264,customers!G264:G1264,,0)</f>
        <v>United States</v>
      </c>
      <c r="I265" t="str">
        <f>_xlfn.XLOOKUP(D265,products!$A$1:$A$49,products!$B$1:$B$49,,0)</f>
        <v>Lib</v>
      </c>
      <c r="J265" t="str">
        <f>_xlfn.XLOOKUP(D265,products!$A$1:$A$49,products!$C$1:$C$49,,0)</f>
        <v>M</v>
      </c>
      <c r="K265" s="4" cm="1">
        <f t="array" ref="K265">_xlfn.XLOOKUP(D265,products!$A$1:$A$49,products!$D$1:D$49,,0)</f>
        <v>2.5</v>
      </c>
      <c r="L265" s="5">
        <f>_xlfn.XLOOKUP(D265,products!$A$1:$A$49,products!$E$1:$E$49,,0)</f>
        <v>33.464999999999996</v>
      </c>
      <c r="M265" s="8">
        <f t="shared" si="12"/>
        <v>133.85999999999999</v>
      </c>
      <c r="N265" t="str">
        <f t="shared" si="13"/>
        <v>Libercia</v>
      </c>
      <c r="O265" t="str">
        <f t="shared" si="14"/>
        <v>Medium</v>
      </c>
      <c r="P265" t="str">
        <f>_xlfn.XLOOKUP(Table2[[#This Row],[Customer ID]],customers!$A$1:$A$1001,customers!$I$1:$I$1001,,0)</f>
        <v>No</v>
      </c>
    </row>
    <row r="266" spans="1:16" x14ac:dyDescent="0.35">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_xlfn.XLOOKUP(C266,customers!A265:A1265,customers!G265:G1265,,0)</f>
        <v>Ireland</v>
      </c>
      <c r="I266" t="str">
        <f>_xlfn.XLOOKUP(D266,products!$A$1:$A$49,products!$B$1:$B$49,,0)</f>
        <v>Rob</v>
      </c>
      <c r="J266" t="str">
        <f>_xlfn.XLOOKUP(D266,products!$A$1:$A$49,products!$C$1:$C$49,,0)</f>
        <v>L</v>
      </c>
      <c r="K266" s="4" cm="1">
        <f t="array" ref="K266">_xlfn.XLOOKUP(D266,products!$A$1:$A$49,products!$D$1:D$49,,0)</f>
        <v>1</v>
      </c>
      <c r="L266" s="5">
        <f>_xlfn.XLOOKUP(D266,products!$A$1:$A$49,products!$E$1:$E$49,,0)</f>
        <v>11.95</v>
      </c>
      <c r="M266" s="8">
        <f t="shared" si="12"/>
        <v>59.75</v>
      </c>
      <c r="N266" t="str">
        <f t="shared" si="13"/>
        <v>Robusta</v>
      </c>
      <c r="O266" t="str">
        <f t="shared" si="14"/>
        <v>Large</v>
      </c>
      <c r="P266" t="str">
        <f>_xlfn.XLOOKUP(Table2[[#This Row],[Customer ID]],customers!$A$1:$A$1001,customers!$I$1:$I$1001,,0)</f>
        <v>Yes</v>
      </c>
    </row>
    <row r="267" spans="1:16" x14ac:dyDescent="0.35">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_xlfn.XLOOKUP(C267,customers!A266:A1266,customers!G266:G1266,,0)</f>
        <v>United States</v>
      </c>
      <c r="I267" t="str">
        <f>_xlfn.XLOOKUP(D267,products!$A$1:$A$49,products!$B$1:$B$49,,0)</f>
        <v>Ara</v>
      </c>
      <c r="J267" t="str">
        <f>_xlfn.XLOOKUP(D267,products!$A$1:$A$49,products!$C$1:$C$49,,0)</f>
        <v>D</v>
      </c>
      <c r="K267" s="4" cm="1">
        <f t="array" ref="K267">_xlfn.XLOOKUP(D267,products!$A$1:$A$49,products!$D$1:D$49,,0)</f>
        <v>0.5</v>
      </c>
      <c r="L267" s="5">
        <f>_xlfn.XLOOKUP(D267,products!$A$1:$A$49,products!$E$1:$E$49,,0)</f>
        <v>5.97</v>
      </c>
      <c r="M267" s="8">
        <f t="shared" si="12"/>
        <v>5.97</v>
      </c>
      <c r="N267" t="str">
        <f t="shared" si="13"/>
        <v>Arabica</v>
      </c>
      <c r="O267" t="str">
        <f t="shared" si="14"/>
        <v>Dark</v>
      </c>
      <c r="P267" t="str">
        <f>_xlfn.XLOOKUP(Table2[[#This Row],[Customer ID]],customers!$A$1:$A$1001,customers!$I$1:$I$1001,,0)</f>
        <v>Yes</v>
      </c>
    </row>
    <row r="268" spans="1:16" x14ac:dyDescent="0.35">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_xlfn.XLOOKUP(C268,customers!A267:A1267,customers!G267:G1267,,0)</f>
        <v>United Kingdom</v>
      </c>
      <c r="I268" t="str">
        <f>_xlfn.XLOOKUP(D268,products!$A$1:$A$49,products!$B$1:$B$49,,0)</f>
        <v>Exc</v>
      </c>
      <c r="J268" t="str">
        <f>_xlfn.XLOOKUP(D268,products!$A$1:$A$49,products!$C$1:$C$49,,0)</f>
        <v>D</v>
      </c>
      <c r="K268" s="4" cm="1">
        <f t="array" ref="K268">_xlfn.XLOOKUP(D268,products!$A$1:$A$49,products!$D$1:D$49,,0)</f>
        <v>1</v>
      </c>
      <c r="L268" s="5">
        <f>_xlfn.XLOOKUP(D268,products!$A$1:$A$49,products!$E$1:$E$49,,0)</f>
        <v>12.15</v>
      </c>
      <c r="M268" s="8">
        <f t="shared" si="12"/>
        <v>24.3</v>
      </c>
      <c r="N268" t="str">
        <f t="shared" si="13"/>
        <v>Excelsa</v>
      </c>
      <c r="O268" t="str">
        <f t="shared" si="14"/>
        <v>Dark</v>
      </c>
      <c r="P268" t="str">
        <f>_xlfn.XLOOKUP(Table2[[#This Row],[Customer ID]],customers!$A$1:$A$1001,customers!$I$1:$I$1001,,0)</f>
        <v>No</v>
      </c>
    </row>
    <row r="269" spans="1:16" x14ac:dyDescent="0.35">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_xlfn.XLOOKUP(C269,customers!A268:A1268,customers!G268:G1268,,0)</f>
        <v>United States</v>
      </c>
      <c r="I269" t="str">
        <f>_xlfn.XLOOKUP(D269,products!$A$1:$A$49,products!$B$1:$B$49,,0)</f>
        <v>Exc</v>
      </c>
      <c r="J269" t="str">
        <f>_xlfn.XLOOKUP(D269,products!$A$1:$A$49,products!$C$1:$C$49,,0)</f>
        <v>D</v>
      </c>
      <c r="K269" s="4" cm="1">
        <f t="array" ref="K269">_xlfn.XLOOKUP(D269,products!$A$1:$A$49,products!$D$1:D$49,,0)</f>
        <v>0.2</v>
      </c>
      <c r="L269" s="5">
        <f>_xlfn.XLOOKUP(D269,products!$A$1:$A$49,products!$E$1:$E$49,,0)</f>
        <v>3.645</v>
      </c>
      <c r="M269" s="8">
        <f t="shared" si="12"/>
        <v>21.87</v>
      </c>
      <c r="N269" t="str">
        <f t="shared" si="13"/>
        <v>Excelsa</v>
      </c>
      <c r="O269" t="str">
        <f t="shared" si="14"/>
        <v>Dark</v>
      </c>
      <c r="P269" t="str">
        <f>_xlfn.XLOOKUP(Table2[[#This Row],[Customer ID]],customers!$A$1:$A$1001,customers!$I$1:$I$1001,,0)</f>
        <v>Yes</v>
      </c>
    </row>
    <row r="270" spans="1:16" x14ac:dyDescent="0.35">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e">
        <f>_xlfn.XLOOKUP(C270,customers!A269:A1269,customers!G269:G1269,,0)</f>
        <v>#N/A</v>
      </c>
      <c r="I270" t="str">
        <f>_xlfn.XLOOKUP(D270,products!$A$1:$A$49,products!$B$1:$B$49,,0)</f>
        <v>Ara</v>
      </c>
      <c r="J270" t="str">
        <f>_xlfn.XLOOKUP(D270,products!$A$1:$A$49,products!$C$1:$C$49,,0)</f>
        <v>D</v>
      </c>
      <c r="K270" s="4" cm="1">
        <f t="array" ref="K270">_xlfn.XLOOKUP(D270,products!$A$1:$A$49,products!$D$1:D$49,,0)</f>
        <v>1</v>
      </c>
      <c r="L270" s="5">
        <f>_xlfn.XLOOKUP(D270,products!$A$1:$A$49,products!$E$1:$E$49,,0)</f>
        <v>9.9499999999999993</v>
      </c>
      <c r="M270" s="8">
        <f t="shared" si="12"/>
        <v>19.899999999999999</v>
      </c>
      <c r="N270" t="str">
        <f t="shared" si="13"/>
        <v>Arabica</v>
      </c>
      <c r="O270" t="str">
        <f t="shared" si="14"/>
        <v>Dark</v>
      </c>
      <c r="P270" t="str">
        <f>_xlfn.XLOOKUP(Table2[[#This Row],[Customer ID]],customers!$A$1:$A$1001,customers!$I$1:$I$1001,,0)</f>
        <v>Yes</v>
      </c>
    </row>
    <row r="271" spans="1:16" x14ac:dyDescent="0.35">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_xlfn.XLOOKUP(C271,customers!A270:A1270,customers!G270:G1270,,0)</f>
        <v>United States</v>
      </c>
      <c r="I271" t="str">
        <f>_xlfn.XLOOKUP(D271,products!$A$1:$A$49,products!$B$1:$B$49,,0)</f>
        <v>Ara</v>
      </c>
      <c r="J271" t="str">
        <f>_xlfn.XLOOKUP(D271,products!$A$1:$A$49,products!$C$1:$C$49,,0)</f>
        <v>D</v>
      </c>
      <c r="K271" s="4" cm="1">
        <f t="array" ref="K271">_xlfn.XLOOKUP(D271,products!$A$1:$A$49,products!$D$1:D$49,,0)</f>
        <v>0.2</v>
      </c>
      <c r="L271" s="5">
        <f>_xlfn.XLOOKUP(D271,products!$A$1:$A$49,products!$E$1:$E$49,,0)</f>
        <v>2.9849999999999999</v>
      </c>
      <c r="M271" s="8">
        <f t="shared" si="12"/>
        <v>5.97</v>
      </c>
      <c r="N271" t="str">
        <f t="shared" si="13"/>
        <v>Arabica</v>
      </c>
      <c r="O271" t="str">
        <f t="shared" si="14"/>
        <v>Dark</v>
      </c>
      <c r="P271" t="str">
        <f>_xlfn.XLOOKUP(Table2[[#This Row],[Customer ID]],customers!$A$1:$A$1001,customers!$I$1:$I$1001,,0)</f>
        <v>No</v>
      </c>
    </row>
    <row r="272" spans="1:16" x14ac:dyDescent="0.35">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_xlfn.XLOOKUP(C272,customers!A271:A1271,customers!G271:G1271,,0)</f>
        <v>Ireland</v>
      </c>
      <c r="I272" t="str">
        <f>_xlfn.XLOOKUP(D272,products!$A$1:$A$49,products!$B$1:$B$49,,0)</f>
        <v>Exc</v>
      </c>
      <c r="J272" t="str">
        <f>_xlfn.XLOOKUP(D272,products!$A$1:$A$49,products!$C$1:$C$49,,0)</f>
        <v>D</v>
      </c>
      <c r="K272" s="4" cm="1">
        <f t="array" ref="K272">_xlfn.XLOOKUP(D272,products!$A$1:$A$49,products!$D$1:D$49,,0)</f>
        <v>0.5</v>
      </c>
      <c r="L272" s="5">
        <f>_xlfn.XLOOKUP(D272,products!$A$1:$A$49,products!$E$1:$E$49,,0)</f>
        <v>7.29</v>
      </c>
      <c r="M272" s="8">
        <f t="shared" si="12"/>
        <v>7.29</v>
      </c>
      <c r="N272" t="str">
        <f t="shared" si="13"/>
        <v>Excelsa</v>
      </c>
      <c r="O272" t="str">
        <f t="shared" si="14"/>
        <v>Dark</v>
      </c>
      <c r="P272" t="str">
        <f>_xlfn.XLOOKUP(Table2[[#This Row],[Customer ID]],customers!$A$1:$A$1001,customers!$I$1:$I$1001,,0)</f>
        <v>Yes</v>
      </c>
    </row>
    <row r="273" spans="1:16" x14ac:dyDescent="0.35">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_xlfn.XLOOKUP(C273,customers!A272:A1272,customers!G272:G1272,,0)</f>
        <v>United States</v>
      </c>
      <c r="I273" t="str">
        <f>_xlfn.XLOOKUP(D273,products!$A$1:$A$49,products!$B$1:$B$49,,0)</f>
        <v>Ara</v>
      </c>
      <c r="J273" t="str">
        <f>_xlfn.XLOOKUP(D273,products!$A$1:$A$49,products!$C$1:$C$49,,0)</f>
        <v>D</v>
      </c>
      <c r="K273" s="4" cm="1">
        <f t="array" ref="K273">_xlfn.XLOOKUP(D273,products!$A$1:$A$49,products!$D$1:D$49,,0)</f>
        <v>0.2</v>
      </c>
      <c r="L273" s="5">
        <f>_xlfn.XLOOKUP(D273,products!$A$1:$A$49,products!$E$1:$E$49,,0)</f>
        <v>2.9849999999999999</v>
      </c>
      <c r="M273" s="8">
        <f t="shared" si="12"/>
        <v>11.94</v>
      </c>
      <c r="N273" t="str">
        <f t="shared" si="13"/>
        <v>Arabica</v>
      </c>
      <c r="O273" t="str">
        <f t="shared" si="14"/>
        <v>Dark</v>
      </c>
      <c r="P273" t="str">
        <f>_xlfn.XLOOKUP(Table2[[#This Row],[Customer ID]],customers!$A$1:$A$1001,customers!$I$1:$I$1001,,0)</f>
        <v>Yes</v>
      </c>
    </row>
    <row r="274" spans="1:16" x14ac:dyDescent="0.35">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_xlfn.XLOOKUP(C274,customers!A273:A1273,customers!G273:G1273,,0)</f>
        <v>Ireland</v>
      </c>
      <c r="I274" t="str">
        <f>_xlfn.XLOOKUP(D274,products!$A$1:$A$49,products!$B$1:$B$49,,0)</f>
        <v>Rob</v>
      </c>
      <c r="J274" t="str">
        <f>_xlfn.XLOOKUP(D274,products!$A$1:$A$49,products!$C$1:$C$49,,0)</f>
        <v>L</v>
      </c>
      <c r="K274" s="4" cm="1">
        <f t="array" ref="K274">_xlfn.XLOOKUP(D274,products!$A$1:$A$49,products!$D$1:D$49,,0)</f>
        <v>1</v>
      </c>
      <c r="L274" s="5">
        <f>_xlfn.XLOOKUP(D274,products!$A$1:$A$49,products!$E$1:$E$49,,0)</f>
        <v>11.95</v>
      </c>
      <c r="M274" s="8">
        <f t="shared" si="12"/>
        <v>71.699999999999989</v>
      </c>
      <c r="N274" t="str">
        <f t="shared" si="13"/>
        <v>Robusta</v>
      </c>
      <c r="O274" t="str">
        <f t="shared" si="14"/>
        <v>Large</v>
      </c>
      <c r="P274" t="str">
        <f>_xlfn.XLOOKUP(Table2[[#This Row],[Customer ID]],customers!$A$1:$A$1001,customers!$I$1:$I$1001,,0)</f>
        <v>Yes</v>
      </c>
    </row>
    <row r="275" spans="1:16" x14ac:dyDescent="0.35">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_xlfn.XLOOKUP(C275,customers!A274:A1274,customers!G274:G1274,,0)</f>
        <v>United States</v>
      </c>
      <c r="I275" t="str">
        <f>_xlfn.XLOOKUP(D275,products!$A$1:$A$49,products!$B$1:$B$49,,0)</f>
        <v>Ara</v>
      </c>
      <c r="J275" t="str">
        <f>_xlfn.XLOOKUP(D275,products!$A$1:$A$49,products!$C$1:$C$49,,0)</f>
        <v>L</v>
      </c>
      <c r="K275" s="4" cm="1">
        <f t="array" ref="K275">_xlfn.XLOOKUP(D275,products!$A$1:$A$49,products!$D$1:D$49,,0)</f>
        <v>0.2</v>
      </c>
      <c r="L275" s="5">
        <f>_xlfn.XLOOKUP(D275,products!$A$1:$A$49,products!$E$1:$E$49,,0)</f>
        <v>3.8849999999999998</v>
      </c>
      <c r="M275" s="8">
        <f t="shared" si="12"/>
        <v>7.77</v>
      </c>
      <c r="N275" t="str">
        <f t="shared" si="13"/>
        <v>Arabica</v>
      </c>
      <c r="O275" t="str">
        <f t="shared" si="14"/>
        <v>Large</v>
      </c>
      <c r="P275" t="str">
        <f>_xlfn.XLOOKUP(Table2[[#This Row],[Customer ID]],customers!$A$1:$A$1001,customers!$I$1:$I$1001,,0)</f>
        <v>No</v>
      </c>
    </row>
    <row r="276" spans="1:16" x14ac:dyDescent="0.35">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_xlfn.XLOOKUP(C276,customers!A275:A1275,customers!G275:G1275,,0)</f>
        <v>United States</v>
      </c>
      <c r="I276" t="str">
        <f>_xlfn.XLOOKUP(D276,products!$A$1:$A$49,products!$B$1:$B$49,,0)</f>
        <v>Ara</v>
      </c>
      <c r="J276" t="str">
        <f>_xlfn.XLOOKUP(D276,products!$A$1:$A$49,products!$C$1:$C$49,,0)</f>
        <v>M</v>
      </c>
      <c r="K276" s="4" cm="1">
        <f t="array" ref="K276">_xlfn.XLOOKUP(D276,products!$A$1:$A$49,products!$D$1:D$49,,0)</f>
        <v>2.5</v>
      </c>
      <c r="L276" s="5">
        <f>_xlfn.XLOOKUP(D276,products!$A$1:$A$49,products!$E$1:$E$49,,0)</f>
        <v>25.874999999999996</v>
      </c>
      <c r="M276" s="8">
        <f t="shared" si="12"/>
        <v>25.874999999999996</v>
      </c>
      <c r="N276" t="str">
        <f t="shared" si="13"/>
        <v>Arabica</v>
      </c>
      <c r="O276" t="str">
        <f t="shared" si="14"/>
        <v>Medium</v>
      </c>
      <c r="P276" t="str">
        <f>_xlfn.XLOOKUP(Table2[[#This Row],[Customer ID]],customers!$A$1:$A$1001,customers!$I$1:$I$1001,,0)</f>
        <v>No</v>
      </c>
    </row>
    <row r="277" spans="1:16" x14ac:dyDescent="0.35">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_xlfn.XLOOKUP(C277,customers!A276:A1276,customers!G276:G1276,,0)</f>
        <v>United States</v>
      </c>
      <c r="I277" t="str">
        <f>_xlfn.XLOOKUP(D277,products!$A$1:$A$49,products!$B$1:$B$49,,0)</f>
        <v>Exc</v>
      </c>
      <c r="J277" t="str">
        <f>_xlfn.XLOOKUP(D277,products!$A$1:$A$49,products!$C$1:$C$49,,0)</f>
        <v>L</v>
      </c>
      <c r="K277" s="4" cm="1">
        <f t="array" ref="K277">_xlfn.XLOOKUP(D277,products!$A$1:$A$49,products!$D$1:D$49,,0)</f>
        <v>2.5</v>
      </c>
      <c r="L277" s="5">
        <f>_xlfn.XLOOKUP(D277,products!$A$1:$A$49,products!$E$1:$E$49,,0)</f>
        <v>34.154999999999994</v>
      </c>
      <c r="M277" s="8">
        <f t="shared" si="12"/>
        <v>204.92999999999995</v>
      </c>
      <c r="N277" t="str">
        <f t="shared" si="13"/>
        <v>Excelsa</v>
      </c>
      <c r="O277" t="str">
        <f t="shared" si="14"/>
        <v>Large</v>
      </c>
      <c r="P277" t="str">
        <f>_xlfn.XLOOKUP(Table2[[#This Row],[Customer ID]],customers!$A$1:$A$1001,customers!$I$1:$I$1001,,0)</f>
        <v>No</v>
      </c>
    </row>
    <row r="278" spans="1:16" x14ac:dyDescent="0.35">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_xlfn.XLOOKUP(C278,customers!A277:A1277,customers!G277:G1277,,0)</f>
        <v>Ireland</v>
      </c>
      <c r="I278" t="str">
        <f>_xlfn.XLOOKUP(D278,products!$A$1:$A$49,products!$B$1:$B$49,,0)</f>
        <v>Rob</v>
      </c>
      <c r="J278" t="str">
        <f>_xlfn.XLOOKUP(D278,products!$A$1:$A$49,products!$C$1:$C$49,,0)</f>
        <v>L</v>
      </c>
      <c r="K278" s="4" cm="1">
        <f t="array" ref="K278">_xlfn.XLOOKUP(D278,products!$A$1:$A$49,products!$D$1:D$49,,0)</f>
        <v>2.5</v>
      </c>
      <c r="L278" s="5">
        <f>_xlfn.XLOOKUP(D278,products!$A$1:$A$49,products!$E$1:$E$49,,0)</f>
        <v>27.484999999999996</v>
      </c>
      <c r="M278" s="8">
        <f t="shared" si="12"/>
        <v>109.93999999999998</v>
      </c>
      <c r="N278" t="str">
        <f t="shared" si="13"/>
        <v>Robusta</v>
      </c>
      <c r="O278" t="str">
        <f t="shared" si="14"/>
        <v>Large</v>
      </c>
      <c r="P278" t="str">
        <f>_xlfn.XLOOKUP(Table2[[#This Row],[Customer ID]],customers!$A$1:$A$1001,customers!$I$1:$I$1001,,0)</f>
        <v>Yes</v>
      </c>
    </row>
    <row r="279" spans="1:16" x14ac:dyDescent="0.35">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_xlfn.XLOOKUP(C279,customers!A278:A1278,customers!G278:G1278,,0)</f>
        <v>United States</v>
      </c>
      <c r="I279" t="str">
        <f>_xlfn.XLOOKUP(D279,products!$A$1:$A$49,products!$B$1:$B$49,,0)</f>
        <v>Exc</v>
      </c>
      <c r="J279" t="str">
        <f>_xlfn.XLOOKUP(D279,products!$A$1:$A$49,products!$C$1:$C$49,,0)</f>
        <v>L</v>
      </c>
      <c r="K279" s="4" cm="1">
        <f t="array" ref="K279">_xlfn.XLOOKUP(D279,products!$A$1:$A$49,products!$D$1:D$49,,0)</f>
        <v>1</v>
      </c>
      <c r="L279" s="5">
        <f>_xlfn.XLOOKUP(D279,products!$A$1:$A$49,products!$E$1:$E$49,,0)</f>
        <v>14.85</v>
      </c>
      <c r="M279" s="8">
        <f t="shared" si="12"/>
        <v>89.1</v>
      </c>
      <c r="N279" t="str">
        <f t="shared" si="13"/>
        <v>Excelsa</v>
      </c>
      <c r="O279" t="str">
        <f t="shared" si="14"/>
        <v>Large</v>
      </c>
      <c r="P279" t="str">
        <f>_xlfn.XLOOKUP(Table2[[#This Row],[Customer ID]],customers!$A$1:$A$1001,customers!$I$1:$I$1001,,0)</f>
        <v>No</v>
      </c>
    </row>
    <row r="280" spans="1:16" x14ac:dyDescent="0.35">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_xlfn.XLOOKUP(C280,customers!A279:A1279,customers!G279:G1279,,0)</f>
        <v>United States</v>
      </c>
      <c r="I280" t="str">
        <f>_xlfn.XLOOKUP(D280,products!$A$1:$A$49,products!$B$1:$B$49,,0)</f>
        <v>Ara</v>
      </c>
      <c r="J280" t="str">
        <f>_xlfn.XLOOKUP(D280,products!$A$1:$A$49,products!$C$1:$C$49,,0)</f>
        <v>L</v>
      </c>
      <c r="K280" s="4" cm="1">
        <f t="array" ref="K280">_xlfn.XLOOKUP(D280,products!$A$1:$A$49,products!$D$1:D$49,,0)</f>
        <v>0.2</v>
      </c>
      <c r="L280" s="5">
        <f>_xlfn.XLOOKUP(D280,products!$A$1:$A$49,products!$E$1:$E$49,,0)</f>
        <v>3.8849999999999998</v>
      </c>
      <c r="M280" s="8">
        <f t="shared" si="12"/>
        <v>7.77</v>
      </c>
      <c r="N280" t="str">
        <f t="shared" si="13"/>
        <v>Arabica</v>
      </c>
      <c r="O280" t="str">
        <f t="shared" si="14"/>
        <v>Large</v>
      </c>
      <c r="P280" t="str">
        <f>_xlfn.XLOOKUP(Table2[[#This Row],[Customer ID]],customers!$A$1:$A$1001,customers!$I$1:$I$1001,,0)</f>
        <v>Yes</v>
      </c>
    </row>
    <row r="281" spans="1:16" x14ac:dyDescent="0.35">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_xlfn.XLOOKUP(C281,customers!A280:A1280,customers!G280:G1280,,0)</f>
        <v>United States</v>
      </c>
      <c r="I281" t="str">
        <f>_xlfn.XLOOKUP(D281,products!$A$1:$A$49,products!$B$1:$B$49,,0)</f>
        <v>Lib</v>
      </c>
      <c r="J281" t="str">
        <f>_xlfn.XLOOKUP(D281,products!$A$1:$A$49,products!$C$1:$C$49,,0)</f>
        <v>M</v>
      </c>
      <c r="K281" s="4" cm="1">
        <f t="array" ref="K281">_xlfn.XLOOKUP(D281,products!$A$1:$A$49,products!$D$1:D$49,,0)</f>
        <v>2.5</v>
      </c>
      <c r="L281" s="5">
        <f>_xlfn.XLOOKUP(D281,products!$A$1:$A$49,products!$E$1:$E$49,,0)</f>
        <v>33.464999999999996</v>
      </c>
      <c r="M281" s="8">
        <f t="shared" si="12"/>
        <v>33.464999999999996</v>
      </c>
      <c r="N281" t="str">
        <f t="shared" si="13"/>
        <v>Libercia</v>
      </c>
      <c r="O281" t="str">
        <f t="shared" si="14"/>
        <v>Medium</v>
      </c>
      <c r="P281" t="str">
        <f>_xlfn.XLOOKUP(Table2[[#This Row],[Customer ID]],customers!$A$1:$A$1001,customers!$I$1:$I$1001,,0)</f>
        <v>Yes</v>
      </c>
    </row>
    <row r="282" spans="1:16" x14ac:dyDescent="0.35">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_xlfn.XLOOKUP(C282,customers!A281:A1281,customers!G281:G1281,,0)</f>
        <v>United States</v>
      </c>
      <c r="I282" t="str">
        <f>_xlfn.XLOOKUP(D282,products!$A$1:$A$49,products!$B$1:$B$49,,0)</f>
        <v>Exc</v>
      </c>
      <c r="J282" t="str">
        <f>_xlfn.XLOOKUP(D282,products!$A$1:$A$49,products!$C$1:$C$49,,0)</f>
        <v>M</v>
      </c>
      <c r="K282" s="4" cm="1">
        <f t="array" ref="K282">_xlfn.XLOOKUP(D282,products!$A$1:$A$49,products!$D$1:D$49,,0)</f>
        <v>0.5</v>
      </c>
      <c r="L282" s="5">
        <f>_xlfn.XLOOKUP(D282,products!$A$1:$A$49,products!$E$1:$E$49,,0)</f>
        <v>8.25</v>
      </c>
      <c r="M282" s="8">
        <f t="shared" si="12"/>
        <v>41.25</v>
      </c>
      <c r="N282" t="str">
        <f t="shared" si="13"/>
        <v>Excelsa</v>
      </c>
      <c r="O282" t="str">
        <f t="shared" si="14"/>
        <v>Medium</v>
      </c>
      <c r="P282" t="str">
        <f>_xlfn.XLOOKUP(Table2[[#This Row],[Customer ID]],customers!$A$1:$A$1001,customers!$I$1:$I$1001,,0)</f>
        <v>Yes</v>
      </c>
    </row>
    <row r="283" spans="1:16" x14ac:dyDescent="0.35">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_xlfn.XLOOKUP(C283,customers!A282:A1282,customers!G282:G1282,,0)</f>
        <v>United States</v>
      </c>
      <c r="I283" t="str">
        <f>_xlfn.XLOOKUP(D283,products!$A$1:$A$49,products!$B$1:$B$49,,0)</f>
        <v>Exc</v>
      </c>
      <c r="J283" t="str">
        <f>_xlfn.XLOOKUP(D283,products!$A$1:$A$49,products!$C$1:$C$49,,0)</f>
        <v>L</v>
      </c>
      <c r="K283" s="4" cm="1">
        <f t="array" ref="K283">_xlfn.XLOOKUP(D283,products!$A$1:$A$49,products!$D$1:D$49,,0)</f>
        <v>1</v>
      </c>
      <c r="L283" s="5">
        <f>_xlfn.XLOOKUP(D283,products!$A$1:$A$49,products!$E$1:$E$49,,0)</f>
        <v>14.85</v>
      </c>
      <c r="M283" s="8">
        <f t="shared" si="12"/>
        <v>59.4</v>
      </c>
      <c r="N283" t="str">
        <f t="shared" si="13"/>
        <v>Excelsa</v>
      </c>
      <c r="O283" t="str">
        <f t="shared" si="14"/>
        <v>Large</v>
      </c>
      <c r="P283" t="str">
        <f>_xlfn.XLOOKUP(Table2[[#This Row],[Customer ID]],customers!$A$1:$A$1001,customers!$I$1:$I$1001,,0)</f>
        <v>Yes</v>
      </c>
    </row>
    <row r="284" spans="1:16" x14ac:dyDescent="0.35">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_xlfn.XLOOKUP(C284,customers!A283:A1283,customers!G283:G1283,,0)</f>
        <v>United Kingdom</v>
      </c>
      <c r="I284" t="str">
        <f>_xlfn.XLOOKUP(D284,products!$A$1:$A$49,products!$B$1:$B$49,,0)</f>
        <v>Ara</v>
      </c>
      <c r="J284" t="str">
        <f>_xlfn.XLOOKUP(D284,products!$A$1:$A$49,products!$C$1:$C$49,,0)</f>
        <v>L</v>
      </c>
      <c r="K284" s="4" cm="1">
        <f t="array" ref="K284">_xlfn.XLOOKUP(D284,products!$A$1:$A$49,products!$D$1:D$49,,0)</f>
        <v>0.5</v>
      </c>
      <c r="L284" s="5">
        <f>_xlfn.XLOOKUP(D284,products!$A$1:$A$49,products!$E$1:$E$49,,0)</f>
        <v>7.77</v>
      </c>
      <c r="M284" s="8">
        <f t="shared" si="12"/>
        <v>7.77</v>
      </c>
      <c r="N284" t="str">
        <f t="shared" si="13"/>
        <v>Arabica</v>
      </c>
      <c r="O284" t="str">
        <f t="shared" si="14"/>
        <v>Large</v>
      </c>
      <c r="P284" t="str">
        <f>_xlfn.XLOOKUP(Table2[[#This Row],[Customer ID]],customers!$A$1:$A$1001,customers!$I$1:$I$1001,,0)</f>
        <v>No</v>
      </c>
    </row>
    <row r="285" spans="1:16" x14ac:dyDescent="0.35">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_xlfn.XLOOKUP(C285,customers!A284:A1284,customers!G284:G1284,,0)</f>
        <v>United Kingdom</v>
      </c>
      <c r="I285" t="str">
        <f>_xlfn.XLOOKUP(D285,products!$A$1:$A$49,products!$B$1:$B$49,,0)</f>
        <v>Rob</v>
      </c>
      <c r="J285" t="str">
        <f>_xlfn.XLOOKUP(D285,products!$A$1:$A$49,products!$C$1:$C$49,,0)</f>
        <v>D</v>
      </c>
      <c r="K285" s="4" cm="1">
        <f t="array" ref="K285">_xlfn.XLOOKUP(D285,products!$A$1:$A$49,products!$D$1:D$49,,0)</f>
        <v>0.5</v>
      </c>
      <c r="L285" s="5">
        <f>_xlfn.XLOOKUP(D285,products!$A$1:$A$49,products!$E$1:$E$49,,0)</f>
        <v>5.3699999999999992</v>
      </c>
      <c r="M285" s="8">
        <f t="shared" si="12"/>
        <v>5.3699999999999992</v>
      </c>
      <c r="N285" t="str">
        <f t="shared" si="13"/>
        <v>Robusta</v>
      </c>
      <c r="O285" t="str">
        <f t="shared" si="14"/>
        <v>Dark</v>
      </c>
      <c r="P285" t="str">
        <f>_xlfn.XLOOKUP(Table2[[#This Row],[Customer ID]],customers!$A$1:$A$1001,customers!$I$1:$I$1001,,0)</f>
        <v>Yes</v>
      </c>
    </row>
    <row r="286" spans="1:16" x14ac:dyDescent="0.35">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_xlfn.XLOOKUP(C286,customers!A285:A1285,customers!G285:G1285,,0)</f>
        <v>United States</v>
      </c>
      <c r="I286" t="str">
        <f>_xlfn.XLOOKUP(D286,products!$A$1:$A$49,products!$B$1:$B$49,,0)</f>
        <v>Exc</v>
      </c>
      <c r="J286" t="str">
        <f>_xlfn.XLOOKUP(D286,products!$A$1:$A$49,products!$C$1:$C$49,,0)</f>
        <v>M</v>
      </c>
      <c r="K286" s="4" cm="1">
        <f t="array" ref="K286">_xlfn.XLOOKUP(D286,products!$A$1:$A$49,products!$D$1:D$49,,0)</f>
        <v>2.5</v>
      </c>
      <c r="L286" s="5">
        <f>_xlfn.XLOOKUP(D286,products!$A$1:$A$49,products!$E$1:$E$49,,0)</f>
        <v>31.624999999999996</v>
      </c>
      <c r="M286" s="8">
        <f t="shared" si="12"/>
        <v>94.874999999999986</v>
      </c>
      <c r="N286" t="str">
        <f t="shared" si="13"/>
        <v>Excelsa</v>
      </c>
      <c r="O286" t="str">
        <f t="shared" si="14"/>
        <v>Medium</v>
      </c>
      <c r="P286" t="str">
        <f>_xlfn.XLOOKUP(Table2[[#This Row],[Customer ID]],customers!$A$1:$A$1001,customers!$I$1:$I$1001,,0)</f>
        <v>No</v>
      </c>
    </row>
    <row r="287" spans="1:16" x14ac:dyDescent="0.35">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_xlfn.XLOOKUP(C287,customers!A286:A1286,customers!G286:G1286,,0)</f>
        <v>United States</v>
      </c>
      <c r="I287" t="str">
        <f>_xlfn.XLOOKUP(D287,products!$A$1:$A$49,products!$B$1:$B$49,,0)</f>
        <v>Lib</v>
      </c>
      <c r="J287" t="str">
        <f>_xlfn.XLOOKUP(D287,products!$A$1:$A$49,products!$C$1:$C$49,,0)</f>
        <v>L</v>
      </c>
      <c r="K287" s="4" cm="1">
        <f t="array" ref="K287">_xlfn.XLOOKUP(D287,products!$A$1:$A$49,products!$D$1:D$49,,0)</f>
        <v>2.5</v>
      </c>
      <c r="L287" s="5">
        <f>_xlfn.XLOOKUP(D287,products!$A$1:$A$49,products!$E$1:$E$49,,0)</f>
        <v>36.454999999999998</v>
      </c>
      <c r="M287" s="8">
        <f t="shared" si="12"/>
        <v>36.454999999999998</v>
      </c>
      <c r="N287" t="str">
        <f t="shared" si="13"/>
        <v>Libercia</v>
      </c>
      <c r="O287" t="str">
        <f t="shared" si="14"/>
        <v>Large</v>
      </c>
      <c r="P287" t="str">
        <f>_xlfn.XLOOKUP(Table2[[#This Row],[Customer ID]],customers!$A$1:$A$1001,customers!$I$1:$I$1001,,0)</f>
        <v>No</v>
      </c>
    </row>
    <row r="288" spans="1:16" x14ac:dyDescent="0.35">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_xlfn.XLOOKUP(C288,customers!A287:A1287,customers!G287:G1287,,0)</f>
        <v>United States</v>
      </c>
      <c r="I288" t="str">
        <f>_xlfn.XLOOKUP(D288,products!$A$1:$A$49,products!$B$1:$B$49,,0)</f>
        <v>Ara</v>
      </c>
      <c r="J288" t="str">
        <f>_xlfn.XLOOKUP(D288,products!$A$1:$A$49,products!$C$1:$C$49,,0)</f>
        <v>M</v>
      </c>
      <c r="K288" s="4" cm="1">
        <f t="array" ref="K288">_xlfn.XLOOKUP(D288,products!$A$1:$A$49,products!$D$1:D$49,,0)</f>
        <v>0.2</v>
      </c>
      <c r="L288" s="5">
        <f>_xlfn.XLOOKUP(D288,products!$A$1:$A$49,products!$E$1:$E$49,,0)</f>
        <v>3.375</v>
      </c>
      <c r="M288" s="8">
        <f t="shared" si="12"/>
        <v>13.5</v>
      </c>
      <c r="N288" t="str">
        <f t="shared" si="13"/>
        <v>Arabica</v>
      </c>
      <c r="O288" t="str">
        <f t="shared" si="14"/>
        <v>Medium</v>
      </c>
      <c r="P288" t="str">
        <f>_xlfn.XLOOKUP(Table2[[#This Row],[Customer ID]],customers!$A$1:$A$1001,customers!$I$1:$I$1001,,0)</f>
        <v>Yes</v>
      </c>
    </row>
    <row r="289" spans="1:16" x14ac:dyDescent="0.35">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_xlfn.XLOOKUP(C289,customers!A288:A1288,customers!G288:G1288,,0)</f>
        <v>United States</v>
      </c>
      <c r="I289" t="str">
        <f>_xlfn.XLOOKUP(D289,products!$A$1:$A$49,products!$B$1:$B$49,,0)</f>
        <v>Rob</v>
      </c>
      <c r="J289" t="str">
        <f>_xlfn.XLOOKUP(D289,products!$A$1:$A$49,products!$C$1:$C$49,,0)</f>
        <v>L</v>
      </c>
      <c r="K289" s="4" cm="1">
        <f t="array" ref="K289">_xlfn.XLOOKUP(D289,products!$A$1:$A$49,products!$D$1:D$49,,0)</f>
        <v>0.2</v>
      </c>
      <c r="L289" s="5">
        <f>_xlfn.XLOOKUP(D289,products!$A$1:$A$49,products!$E$1:$E$49,,0)</f>
        <v>3.5849999999999995</v>
      </c>
      <c r="M289" s="8">
        <f t="shared" si="12"/>
        <v>14.339999999999998</v>
      </c>
      <c r="N289" t="str">
        <f t="shared" si="13"/>
        <v>Robusta</v>
      </c>
      <c r="O289" t="str">
        <f t="shared" si="14"/>
        <v>Large</v>
      </c>
      <c r="P289" t="str">
        <f>_xlfn.XLOOKUP(Table2[[#This Row],[Customer ID]],customers!$A$1:$A$1001,customers!$I$1:$I$1001,,0)</f>
        <v>No</v>
      </c>
    </row>
    <row r="290" spans="1:16" x14ac:dyDescent="0.35">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_xlfn.XLOOKUP(C290,customers!A289:A1289,customers!G289:G1289,,0)</f>
        <v>Ireland</v>
      </c>
      <c r="I290" t="str">
        <f>_xlfn.XLOOKUP(D290,products!$A$1:$A$49,products!$B$1:$B$49,,0)</f>
        <v>Exc</v>
      </c>
      <c r="J290" t="str">
        <f>_xlfn.XLOOKUP(D290,products!$A$1:$A$49,products!$C$1:$C$49,,0)</f>
        <v>M</v>
      </c>
      <c r="K290" s="4" cm="1">
        <f t="array" ref="K290">_xlfn.XLOOKUP(D290,products!$A$1:$A$49,products!$D$1:D$49,,0)</f>
        <v>0.5</v>
      </c>
      <c r="L290" s="5">
        <f>_xlfn.XLOOKUP(D290,products!$A$1:$A$49,products!$E$1:$E$49,,0)</f>
        <v>8.25</v>
      </c>
      <c r="M290" s="8">
        <f t="shared" si="12"/>
        <v>8.25</v>
      </c>
      <c r="N290" t="str">
        <f t="shared" si="13"/>
        <v>Excelsa</v>
      </c>
      <c r="O290" t="str">
        <f t="shared" si="14"/>
        <v>Medium</v>
      </c>
      <c r="P290" t="str">
        <f>_xlfn.XLOOKUP(Table2[[#This Row],[Customer ID]],customers!$A$1:$A$1001,customers!$I$1:$I$1001,,0)</f>
        <v>Yes</v>
      </c>
    </row>
    <row r="291" spans="1:16" x14ac:dyDescent="0.35">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_xlfn.XLOOKUP(C291,customers!A290:A1290,customers!G290:G1290,,0)</f>
        <v>United States</v>
      </c>
      <c r="I291" t="str">
        <f>_xlfn.XLOOKUP(D291,products!$A$1:$A$49,products!$B$1:$B$49,,0)</f>
        <v>Rob</v>
      </c>
      <c r="J291" t="str">
        <f>_xlfn.XLOOKUP(D291,products!$A$1:$A$49,products!$C$1:$C$49,,0)</f>
        <v>D</v>
      </c>
      <c r="K291" s="4" cm="1">
        <f t="array" ref="K291">_xlfn.XLOOKUP(D291,products!$A$1:$A$49,products!$D$1:D$49,,0)</f>
        <v>0.2</v>
      </c>
      <c r="L291" s="5">
        <f>_xlfn.XLOOKUP(D291,products!$A$1:$A$49,products!$E$1:$E$49,,0)</f>
        <v>2.6849999999999996</v>
      </c>
      <c r="M291" s="8">
        <f t="shared" si="12"/>
        <v>13.424999999999997</v>
      </c>
      <c r="N291" t="str">
        <f t="shared" si="13"/>
        <v>Robusta</v>
      </c>
      <c r="O291" t="str">
        <f t="shared" si="14"/>
        <v>Dark</v>
      </c>
      <c r="P291" t="str">
        <f>_xlfn.XLOOKUP(Table2[[#This Row],[Customer ID]],customers!$A$1:$A$1001,customers!$I$1:$I$1001,,0)</f>
        <v>Yes</v>
      </c>
    </row>
    <row r="292" spans="1:16" x14ac:dyDescent="0.35">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_xlfn.XLOOKUP(C292,customers!A291:A1291,customers!G291:G1291,,0)</f>
        <v>United States</v>
      </c>
      <c r="I292" t="str">
        <f>_xlfn.XLOOKUP(D292,products!$A$1:$A$49,products!$B$1:$B$49,,0)</f>
        <v>Ara</v>
      </c>
      <c r="J292" t="str">
        <f>_xlfn.XLOOKUP(D292,products!$A$1:$A$49,products!$C$1:$C$49,,0)</f>
        <v>D</v>
      </c>
      <c r="K292" s="4" cm="1">
        <f t="array" ref="K292">_xlfn.XLOOKUP(D292,products!$A$1:$A$49,products!$D$1:D$49,,0)</f>
        <v>1</v>
      </c>
      <c r="L292" s="5">
        <f>_xlfn.XLOOKUP(D292,products!$A$1:$A$49,products!$E$1:$E$49,,0)</f>
        <v>9.9499999999999993</v>
      </c>
      <c r="M292" s="8">
        <f t="shared" si="12"/>
        <v>49.75</v>
      </c>
      <c r="N292" t="str">
        <f t="shared" si="13"/>
        <v>Arabica</v>
      </c>
      <c r="O292" t="str">
        <f t="shared" si="14"/>
        <v>Dark</v>
      </c>
      <c r="P292" t="str">
        <f>_xlfn.XLOOKUP(Table2[[#This Row],[Customer ID]],customers!$A$1:$A$1001,customers!$I$1:$I$1001,,0)</f>
        <v>No</v>
      </c>
    </row>
    <row r="293" spans="1:16" x14ac:dyDescent="0.35">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_xlfn.XLOOKUP(C293,customers!A292:A1292,customers!G292:G1292,,0)</f>
        <v>Ireland</v>
      </c>
      <c r="I293" t="str">
        <f>_xlfn.XLOOKUP(D293,products!$A$1:$A$49,products!$B$1:$B$49,,0)</f>
        <v>Exc</v>
      </c>
      <c r="J293" t="str">
        <f>_xlfn.XLOOKUP(D293,products!$A$1:$A$49,products!$C$1:$C$49,,0)</f>
        <v>M</v>
      </c>
      <c r="K293" s="4" cm="1">
        <f t="array" ref="K293">_xlfn.XLOOKUP(D293,products!$A$1:$A$49,products!$D$1:D$49,,0)</f>
        <v>0.5</v>
      </c>
      <c r="L293" s="5">
        <f>_xlfn.XLOOKUP(D293,products!$A$1:$A$49,products!$E$1:$E$49,,0)</f>
        <v>8.25</v>
      </c>
      <c r="M293" s="8">
        <f t="shared" si="12"/>
        <v>16.5</v>
      </c>
      <c r="N293" t="str">
        <f t="shared" si="13"/>
        <v>Excelsa</v>
      </c>
      <c r="O293" t="str">
        <f t="shared" si="14"/>
        <v>Medium</v>
      </c>
      <c r="P293" t="str">
        <f>_xlfn.XLOOKUP(Table2[[#This Row],[Customer ID]],customers!$A$1:$A$1001,customers!$I$1:$I$1001,,0)</f>
        <v>No</v>
      </c>
    </row>
    <row r="294" spans="1:16" x14ac:dyDescent="0.35">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_xlfn.XLOOKUP(C294,customers!A293:A1293,customers!G293:G1293,,0)</f>
        <v>United States</v>
      </c>
      <c r="I294" t="str">
        <f>_xlfn.XLOOKUP(D294,products!$A$1:$A$49,products!$B$1:$B$49,,0)</f>
        <v>Ara</v>
      </c>
      <c r="J294" t="str">
        <f>_xlfn.XLOOKUP(D294,products!$A$1:$A$49,products!$C$1:$C$49,,0)</f>
        <v>D</v>
      </c>
      <c r="K294" s="4" cm="1">
        <f t="array" ref="K294">_xlfn.XLOOKUP(D294,products!$A$1:$A$49,products!$D$1:D$49,,0)</f>
        <v>0.5</v>
      </c>
      <c r="L294" s="5">
        <f>_xlfn.XLOOKUP(D294,products!$A$1:$A$49,products!$E$1:$E$49,,0)</f>
        <v>5.97</v>
      </c>
      <c r="M294" s="8">
        <f t="shared" si="12"/>
        <v>17.91</v>
      </c>
      <c r="N294" t="str">
        <f t="shared" si="13"/>
        <v>Arabica</v>
      </c>
      <c r="O294" t="str">
        <f t="shared" si="14"/>
        <v>Dark</v>
      </c>
      <c r="P294" t="str">
        <f>_xlfn.XLOOKUP(Table2[[#This Row],[Customer ID]],customers!$A$1:$A$1001,customers!$I$1:$I$1001,,0)</f>
        <v>No</v>
      </c>
    </row>
    <row r="295" spans="1:16" x14ac:dyDescent="0.35">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_xlfn.XLOOKUP(C295,customers!A294:A1294,customers!G294:G1294,,0)</f>
        <v>United States</v>
      </c>
      <c r="I295" t="str">
        <f>_xlfn.XLOOKUP(D295,products!$A$1:$A$49,products!$B$1:$B$49,,0)</f>
        <v>Ara</v>
      </c>
      <c r="J295" t="str">
        <f>_xlfn.XLOOKUP(D295,products!$A$1:$A$49,products!$C$1:$C$49,,0)</f>
        <v>D</v>
      </c>
      <c r="K295" s="4" cm="1">
        <f t="array" ref="K295">_xlfn.XLOOKUP(D295,products!$A$1:$A$49,products!$D$1:D$49,,0)</f>
        <v>0.5</v>
      </c>
      <c r="L295" s="5">
        <f>_xlfn.XLOOKUP(D295,products!$A$1:$A$49,products!$E$1:$E$49,,0)</f>
        <v>5.97</v>
      </c>
      <c r="M295" s="8">
        <f t="shared" si="12"/>
        <v>29.849999999999998</v>
      </c>
      <c r="N295" t="str">
        <f t="shared" si="13"/>
        <v>Arabica</v>
      </c>
      <c r="O295" t="str">
        <f t="shared" si="14"/>
        <v>Dark</v>
      </c>
      <c r="P295" t="str">
        <f>_xlfn.XLOOKUP(Table2[[#This Row],[Customer ID]],customers!$A$1:$A$1001,customers!$I$1:$I$1001,,0)</f>
        <v>No</v>
      </c>
    </row>
    <row r="296" spans="1:16" x14ac:dyDescent="0.35">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_xlfn.XLOOKUP(C296,customers!A295:A1295,customers!G295:G1295,,0)</f>
        <v>United States</v>
      </c>
      <c r="I296" t="str">
        <f>_xlfn.XLOOKUP(D296,products!$A$1:$A$49,products!$B$1:$B$49,,0)</f>
        <v>Exc</v>
      </c>
      <c r="J296" t="str">
        <f>_xlfn.XLOOKUP(D296,products!$A$1:$A$49,products!$C$1:$C$49,,0)</f>
        <v>L</v>
      </c>
      <c r="K296" s="4" cm="1">
        <f t="array" ref="K296">_xlfn.XLOOKUP(D296,products!$A$1:$A$49,products!$D$1:D$49,,0)</f>
        <v>1</v>
      </c>
      <c r="L296" s="5">
        <f>_xlfn.XLOOKUP(D296,products!$A$1:$A$49,products!$E$1:$E$49,,0)</f>
        <v>14.85</v>
      </c>
      <c r="M296" s="8">
        <f t="shared" si="12"/>
        <v>44.55</v>
      </c>
      <c r="N296" t="str">
        <f t="shared" si="13"/>
        <v>Excelsa</v>
      </c>
      <c r="O296" t="str">
        <f t="shared" si="14"/>
        <v>Large</v>
      </c>
      <c r="P296" t="str">
        <f>_xlfn.XLOOKUP(Table2[[#This Row],[Customer ID]],customers!$A$1:$A$1001,customers!$I$1:$I$1001,,0)</f>
        <v>No</v>
      </c>
    </row>
    <row r="297" spans="1:16" x14ac:dyDescent="0.35">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_xlfn.XLOOKUP(C297,customers!A296:A1296,customers!G296:G1296,,0)</f>
        <v>United States</v>
      </c>
      <c r="I297" t="str">
        <f>_xlfn.XLOOKUP(D297,products!$A$1:$A$49,products!$B$1:$B$49,,0)</f>
        <v>Exc</v>
      </c>
      <c r="J297" t="str">
        <f>_xlfn.XLOOKUP(D297,products!$A$1:$A$49,products!$C$1:$C$49,,0)</f>
        <v>M</v>
      </c>
      <c r="K297" s="4" cm="1">
        <f t="array" ref="K297">_xlfn.XLOOKUP(D297,products!$A$1:$A$49,products!$D$1:D$49,,0)</f>
        <v>1</v>
      </c>
      <c r="L297" s="5">
        <f>_xlfn.XLOOKUP(D297,products!$A$1:$A$49,products!$E$1:$E$49,,0)</f>
        <v>13.75</v>
      </c>
      <c r="M297" s="8">
        <f t="shared" si="12"/>
        <v>27.5</v>
      </c>
      <c r="N297" t="str">
        <f t="shared" si="13"/>
        <v>Excelsa</v>
      </c>
      <c r="O297" t="str">
        <f t="shared" si="14"/>
        <v>Medium</v>
      </c>
      <c r="P297" t="str">
        <f>_xlfn.XLOOKUP(Table2[[#This Row],[Customer ID]],customers!$A$1:$A$1001,customers!$I$1:$I$1001,,0)</f>
        <v>No</v>
      </c>
    </row>
    <row r="298" spans="1:16" x14ac:dyDescent="0.35">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_xlfn.XLOOKUP(C298,customers!A297:A1297,customers!G297:G1297,,0)</f>
        <v>United States</v>
      </c>
      <c r="I298" t="str">
        <f>_xlfn.XLOOKUP(D298,products!$A$1:$A$49,products!$B$1:$B$49,,0)</f>
        <v>Rob</v>
      </c>
      <c r="J298" t="str">
        <f>_xlfn.XLOOKUP(D298,products!$A$1:$A$49,products!$C$1:$C$49,,0)</f>
        <v>M</v>
      </c>
      <c r="K298" s="4" cm="1">
        <f t="array" ref="K298">_xlfn.XLOOKUP(D298,products!$A$1:$A$49,products!$D$1:D$49,,0)</f>
        <v>0.5</v>
      </c>
      <c r="L298" s="5">
        <f>_xlfn.XLOOKUP(D298,products!$A$1:$A$49,products!$E$1:$E$49,,0)</f>
        <v>5.97</v>
      </c>
      <c r="M298" s="8">
        <f t="shared" si="12"/>
        <v>35.82</v>
      </c>
      <c r="N298" t="str">
        <f t="shared" si="13"/>
        <v>Robusta</v>
      </c>
      <c r="O298" t="str">
        <f t="shared" si="14"/>
        <v>Medium</v>
      </c>
      <c r="P298" t="str">
        <f>_xlfn.XLOOKUP(Table2[[#This Row],[Customer ID]],customers!$A$1:$A$1001,customers!$I$1:$I$1001,,0)</f>
        <v>Yes</v>
      </c>
    </row>
    <row r="299" spans="1:16" x14ac:dyDescent="0.35">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_xlfn.XLOOKUP(C299,customers!A298:A1298,customers!G298:G1298,,0)</f>
        <v>United States</v>
      </c>
      <c r="I299" t="str">
        <f>_xlfn.XLOOKUP(D299,products!$A$1:$A$49,products!$B$1:$B$49,,0)</f>
        <v>Rob</v>
      </c>
      <c r="J299" t="str">
        <f>_xlfn.XLOOKUP(D299,products!$A$1:$A$49,products!$C$1:$C$49,,0)</f>
        <v>D</v>
      </c>
      <c r="K299" s="4" cm="1">
        <f t="array" ref="K299">_xlfn.XLOOKUP(D299,products!$A$1:$A$49,products!$D$1:D$49,,0)</f>
        <v>0.5</v>
      </c>
      <c r="L299" s="5">
        <f>_xlfn.XLOOKUP(D299,products!$A$1:$A$49,products!$E$1:$E$49,,0)</f>
        <v>5.3699999999999992</v>
      </c>
      <c r="M299" s="8">
        <f t="shared" si="12"/>
        <v>16.11</v>
      </c>
      <c r="N299" t="str">
        <f t="shared" si="13"/>
        <v>Robusta</v>
      </c>
      <c r="O299" t="str">
        <f t="shared" si="14"/>
        <v>Dark</v>
      </c>
      <c r="P299" t="str">
        <f>_xlfn.XLOOKUP(Table2[[#This Row],[Customer ID]],customers!$A$1:$A$1001,customers!$I$1:$I$1001,,0)</f>
        <v>Yes</v>
      </c>
    </row>
    <row r="300" spans="1:16" x14ac:dyDescent="0.35">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_xlfn.XLOOKUP(C300,customers!A299:A1299,customers!G299:G1299,,0)</f>
        <v>United States</v>
      </c>
      <c r="I300" t="str">
        <f>_xlfn.XLOOKUP(D300,products!$A$1:$A$49,products!$B$1:$B$49,,0)</f>
        <v>Exc</v>
      </c>
      <c r="J300" t="str">
        <f>_xlfn.XLOOKUP(D300,products!$A$1:$A$49,products!$C$1:$C$49,,0)</f>
        <v>L</v>
      </c>
      <c r="K300" s="4" cm="1">
        <f t="array" ref="K300">_xlfn.XLOOKUP(D300,products!$A$1:$A$49,products!$D$1:D$49,,0)</f>
        <v>0.2</v>
      </c>
      <c r="L300" s="5">
        <f>_xlfn.XLOOKUP(D300,products!$A$1:$A$49,products!$E$1:$E$49,,0)</f>
        <v>4.4550000000000001</v>
      </c>
      <c r="M300" s="8">
        <f t="shared" si="12"/>
        <v>26.73</v>
      </c>
      <c r="N300" t="str">
        <f t="shared" si="13"/>
        <v>Excelsa</v>
      </c>
      <c r="O300" t="str">
        <f t="shared" si="14"/>
        <v>Large</v>
      </c>
      <c r="P300" t="str">
        <f>_xlfn.XLOOKUP(Table2[[#This Row],[Customer ID]],customers!$A$1:$A$1001,customers!$I$1:$I$1001,,0)</f>
        <v>Yes</v>
      </c>
    </row>
    <row r="301" spans="1:16" x14ac:dyDescent="0.35">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_xlfn.XLOOKUP(C301,customers!A300:A1300,customers!G300:G1300,,0)</f>
        <v>United States</v>
      </c>
      <c r="I301" t="str">
        <f>_xlfn.XLOOKUP(D301,products!$A$1:$A$49,products!$B$1:$B$49,,0)</f>
        <v>Exc</v>
      </c>
      <c r="J301" t="str">
        <f>_xlfn.XLOOKUP(D301,products!$A$1:$A$49,products!$C$1:$C$49,,0)</f>
        <v>L</v>
      </c>
      <c r="K301" s="4" cm="1">
        <f t="array" ref="K301">_xlfn.XLOOKUP(D301,products!$A$1:$A$49,products!$D$1:D$49,,0)</f>
        <v>2.5</v>
      </c>
      <c r="L301" s="5">
        <f>_xlfn.XLOOKUP(D301,products!$A$1:$A$49,products!$E$1:$E$49,,0)</f>
        <v>34.154999999999994</v>
      </c>
      <c r="M301" s="8">
        <f t="shared" si="12"/>
        <v>204.92999999999995</v>
      </c>
      <c r="N301" t="str">
        <f t="shared" si="13"/>
        <v>Excelsa</v>
      </c>
      <c r="O301" t="str">
        <f t="shared" si="14"/>
        <v>Large</v>
      </c>
      <c r="P301" t="str">
        <f>_xlfn.XLOOKUP(Table2[[#This Row],[Customer ID]],customers!$A$1:$A$1001,customers!$I$1:$I$1001,,0)</f>
        <v>Yes</v>
      </c>
    </row>
    <row r="302" spans="1:16" x14ac:dyDescent="0.35">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_xlfn.XLOOKUP(C302,customers!A301:A1301,customers!G301:G1301,,0)</f>
        <v>United States</v>
      </c>
      <c r="I302" t="str">
        <f>_xlfn.XLOOKUP(D302,products!$A$1:$A$49,products!$B$1:$B$49,,0)</f>
        <v>Ara</v>
      </c>
      <c r="J302" t="str">
        <f>_xlfn.XLOOKUP(D302,products!$A$1:$A$49,products!$C$1:$C$49,,0)</f>
        <v>L</v>
      </c>
      <c r="K302" s="4" cm="1">
        <f t="array" ref="K302">_xlfn.XLOOKUP(D302,products!$A$1:$A$49,products!$D$1:D$49,,0)</f>
        <v>1</v>
      </c>
      <c r="L302" s="5">
        <f>_xlfn.XLOOKUP(D302,products!$A$1:$A$49,products!$E$1:$E$49,,0)</f>
        <v>12.95</v>
      </c>
      <c r="M302" s="8">
        <f t="shared" si="12"/>
        <v>38.849999999999994</v>
      </c>
      <c r="N302" t="str">
        <f t="shared" si="13"/>
        <v>Arabica</v>
      </c>
      <c r="O302" t="str">
        <f t="shared" si="14"/>
        <v>Large</v>
      </c>
      <c r="P302" t="str">
        <f>_xlfn.XLOOKUP(Table2[[#This Row],[Customer ID]],customers!$A$1:$A$1001,customers!$I$1:$I$1001,,0)</f>
        <v>Yes</v>
      </c>
    </row>
    <row r="303" spans="1:16" x14ac:dyDescent="0.35">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_xlfn.XLOOKUP(C303,customers!A302:A1302,customers!G302:G1302,,0)</f>
        <v>United States</v>
      </c>
      <c r="I303" t="str">
        <f>_xlfn.XLOOKUP(D303,products!$A$1:$A$49,products!$B$1:$B$49,,0)</f>
        <v>Lib</v>
      </c>
      <c r="J303" t="str">
        <f>_xlfn.XLOOKUP(D303,products!$A$1:$A$49,products!$C$1:$C$49,,0)</f>
        <v>D</v>
      </c>
      <c r="K303" s="4" cm="1">
        <f t="array" ref="K303">_xlfn.XLOOKUP(D303,products!$A$1:$A$49,products!$D$1:D$49,,0)</f>
        <v>0.2</v>
      </c>
      <c r="L303" s="5">
        <f>_xlfn.XLOOKUP(D303,products!$A$1:$A$49,products!$E$1:$E$49,,0)</f>
        <v>3.8849999999999998</v>
      </c>
      <c r="M303" s="8">
        <f t="shared" si="12"/>
        <v>15.54</v>
      </c>
      <c r="N303" t="str">
        <f t="shared" si="13"/>
        <v>Libercia</v>
      </c>
      <c r="O303" t="str">
        <f t="shared" si="14"/>
        <v>Dark</v>
      </c>
      <c r="P303" t="str">
        <f>_xlfn.XLOOKUP(Table2[[#This Row],[Customer ID]],customers!$A$1:$A$1001,customers!$I$1:$I$1001,,0)</f>
        <v>Yes</v>
      </c>
    </row>
    <row r="304" spans="1:16" x14ac:dyDescent="0.35">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_xlfn.XLOOKUP(C304,customers!A303:A1303,customers!G303:G1303,,0)</f>
        <v>United States</v>
      </c>
      <c r="I304" t="str">
        <f>_xlfn.XLOOKUP(D304,products!$A$1:$A$49,products!$B$1:$B$49,,0)</f>
        <v>Ara</v>
      </c>
      <c r="J304" t="str">
        <f>_xlfn.XLOOKUP(D304,products!$A$1:$A$49,products!$C$1:$C$49,,0)</f>
        <v>M</v>
      </c>
      <c r="K304" s="4" cm="1">
        <f t="array" ref="K304">_xlfn.XLOOKUP(D304,products!$A$1:$A$49,products!$D$1:D$49,,0)</f>
        <v>0.5</v>
      </c>
      <c r="L304" s="5">
        <f>_xlfn.XLOOKUP(D304,products!$A$1:$A$49,products!$E$1:$E$49,,0)</f>
        <v>6.75</v>
      </c>
      <c r="M304" s="8">
        <f t="shared" si="12"/>
        <v>6.75</v>
      </c>
      <c r="N304" t="str">
        <f t="shared" si="13"/>
        <v>Arabica</v>
      </c>
      <c r="O304" t="str">
        <f t="shared" si="14"/>
        <v>Medium</v>
      </c>
      <c r="P304" t="str">
        <f>_xlfn.XLOOKUP(Table2[[#This Row],[Customer ID]],customers!$A$1:$A$1001,customers!$I$1:$I$1001,,0)</f>
        <v>No</v>
      </c>
    </row>
    <row r="305" spans="1:16" x14ac:dyDescent="0.35">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_xlfn.XLOOKUP(C305,customers!A304:A1304,customers!G304:G1304,,0)</f>
        <v>United States</v>
      </c>
      <c r="I305" t="str">
        <f>_xlfn.XLOOKUP(D305,products!$A$1:$A$49,products!$B$1:$B$49,,0)</f>
        <v>Exc</v>
      </c>
      <c r="J305" t="str">
        <f>_xlfn.XLOOKUP(D305,products!$A$1:$A$49,products!$C$1:$C$49,,0)</f>
        <v>D</v>
      </c>
      <c r="K305" s="4" cm="1">
        <f t="array" ref="K305">_xlfn.XLOOKUP(D305,products!$A$1:$A$49,products!$D$1:D$49,,0)</f>
        <v>2.5</v>
      </c>
      <c r="L305" s="5">
        <f>_xlfn.XLOOKUP(D305,products!$A$1:$A$49,products!$E$1:$E$49,,0)</f>
        <v>27.945</v>
      </c>
      <c r="M305" s="8">
        <f t="shared" si="12"/>
        <v>111.78</v>
      </c>
      <c r="N305" t="str">
        <f t="shared" si="13"/>
        <v>Excelsa</v>
      </c>
      <c r="O305" t="str">
        <f t="shared" si="14"/>
        <v>Dark</v>
      </c>
      <c r="P305" t="str">
        <f>_xlfn.XLOOKUP(Table2[[#This Row],[Customer ID]],customers!$A$1:$A$1001,customers!$I$1:$I$1001,,0)</f>
        <v>Yes</v>
      </c>
    </row>
    <row r="306" spans="1:16" x14ac:dyDescent="0.35">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_xlfn.XLOOKUP(C306,customers!A305:A1305,customers!G305:G1305,,0)</f>
        <v>United States</v>
      </c>
      <c r="I306" t="str">
        <f>_xlfn.XLOOKUP(D306,products!$A$1:$A$49,products!$B$1:$B$49,,0)</f>
        <v>Ara</v>
      </c>
      <c r="J306" t="str">
        <f>_xlfn.XLOOKUP(D306,products!$A$1:$A$49,products!$C$1:$C$49,,0)</f>
        <v>L</v>
      </c>
      <c r="K306" s="4" cm="1">
        <f t="array" ref="K306">_xlfn.XLOOKUP(D306,products!$A$1:$A$49,products!$D$1:D$49,,0)</f>
        <v>0.2</v>
      </c>
      <c r="L306" s="5">
        <f>_xlfn.XLOOKUP(D306,products!$A$1:$A$49,products!$E$1:$E$49,,0)</f>
        <v>3.8849999999999998</v>
      </c>
      <c r="M306" s="8">
        <f t="shared" si="12"/>
        <v>3.8849999999999998</v>
      </c>
      <c r="N306" t="str">
        <f t="shared" si="13"/>
        <v>Arabica</v>
      </c>
      <c r="O306" t="str">
        <f t="shared" si="14"/>
        <v>Large</v>
      </c>
      <c r="P306" t="str">
        <f>_xlfn.XLOOKUP(Table2[[#This Row],[Customer ID]],customers!$A$1:$A$1001,customers!$I$1:$I$1001,,0)</f>
        <v>Yes</v>
      </c>
    </row>
    <row r="307" spans="1:16" x14ac:dyDescent="0.35">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_xlfn.XLOOKUP(C307,customers!A306:A1306,customers!G306:G1306,,0)</f>
        <v>United Kingdom</v>
      </c>
      <c r="I307" t="str">
        <f>_xlfn.XLOOKUP(D307,products!$A$1:$A$49,products!$B$1:$B$49,,0)</f>
        <v>Lib</v>
      </c>
      <c r="J307" t="str">
        <f>_xlfn.XLOOKUP(D307,products!$A$1:$A$49,products!$C$1:$C$49,,0)</f>
        <v>M</v>
      </c>
      <c r="K307" s="4" cm="1">
        <f t="array" ref="K307">_xlfn.XLOOKUP(D307,products!$A$1:$A$49,products!$D$1:D$49,,0)</f>
        <v>0.2</v>
      </c>
      <c r="L307" s="5">
        <f>_xlfn.XLOOKUP(D307,products!$A$1:$A$49,products!$E$1:$E$49,,0)</f>
        <v>4.3650000000000002</v>
      </c>
      <c r="M307" s="8">
        <f t="shared" si="12"/>
        <v>21.825000000000003</v>
      </c>
      <c r="N307" t="str">
        <f t="shared" si="13"/>
        <v>Libercia</v>
      </c>
      <c r="O307" t="str">
        <f t="shared" si="14"/>
        <v>Medium</v>
      </c>
      <c r="P307" t="str">
        <f>_xlfn.XLOOKUP(Table2[[#This Row],[Customer ID]],customers!$A$1:$A$1001,customers!$I$1:$I$1001,,0)</f>
        <v>No</v>
      </c>
    </row>
    <row r="308" spans="1:16" x14ac:dyDescent="0.35">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_xlfn.XLOOKUP(C308,customers!A307:A1307,customers!G307:G1307,,0)</f>
        <v>United States</v>
      </c>
      <c r="I308" t="str">
        <f>_xlfn.XLOOKUP(D308,products!$A$1:$A$49,products!$B$1:$B$49,,0)</f>
        <v>Rob</v>
      </c>
      <c r="J308" t="str">
        <f>_xlfn.XLOOKUP(D308,products!$A$1:$A$49,products!$C$1:$C$49,,0)</f>
        <v>M</v>
      </c>
      <c r="K308" s="4" cm="1">
        <f t="array" ref="K308">_xlfn.XLOOKUP(D308,products!$A$1:$A$49,products!$D$1:D$49,,0)</f>
        <v>0.2</v>
      </c>
      <c r="L308" s="5">
        <f>_xlfn.XLOOKUP(D308,products!$A$1:$A$49,products!$E$1:$E$49,,0)</f>
        <v>2.9849999999999999</v>
      </c>
      <c r="M308" s="8">
        <f t="shared" si="12"/>
        <v>14.924999999999999</v>
      </c>
      <c r="N308" t="str">
        <f t="shared" si="13"/>
        <v>Robusta</v>
      </c>
      <c r="O308" t="str">
        <f t="shared" si="14"/>
        <v>Medium</v>
      </c>
      <c r="P308" t="str">
        <f>_xlfn.XLOOKUP(Table2[[#This Row],[Customer ID]],customers!$A$1:$A$1001,customers!$I$1:$I$1001,,0)</f>
        <v>No</v>
      </c>
    </row>
    <row r="309" spans="1:16" x14ac:dyDescent="0.35">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_xlfn.XLOOKUP(C309,customers!A308:A1308,customers!G308:G1308,,0)</f>
        <v>United States</v>
      </c>
      <c r="I309" t="str">
        <f>_xlfn.XLOOKUP(D309,products!$A$1:$A$49,products!$B$1:$B$49,,0)</f>
        <v>Ara</v>
      </c>
      <c r="J309" t="str">
        <f>_xlfn.XLOOKUP(D309,products!$A$1:$A$49,products!$C$1:$C$49,,0)</f>
        <v>M</v>
      </c>
      <c r="K309" s="4" cm="1">
        <f t="array" ref="K309">_xlfn.XLOOKUP(D309,products!$A$1:$A$49,products!$D$1:D$49,,0)</f>
        <v>1</v>
      </c>
      <c r="L309" s="5">
        <f>_xlfn.XLOOKUP(D309,products!$A$1:$A$49,products!$E$1:$E$49,,0)</f>
        <v>11.25</v>
      </c>
      <c r="M309" s="8">
        <f t="shared" si="12"/>
        <v>33.75</v>
      </c>
      <c r="N309" t="str">
        <f t="shared" si="13"/>
        <v>Arabica</v>
      </c>
      <c r="O309" t="str">
        <f t="shared" si="14"/>
        <v>Medium</v>
      </c>
      <c r="P309" t="str">
        <f>_xlfn.XLOOKUP(Table2[[#This Row],[Customer ID]],customers!$A$1:$A$1001,customers!$I$1:$I$1001,,0)</f>
        <v>Yes</v>
      </c>
    </row>
    <row r="310" spans="1:16" x14ac:dyDescent="0.35">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_xlfn.XLOOKUP(C310,customers!A309:A1309,customers!G309:G1309,,0)</f>
        <v>United Kingdom</v>
      </c>
      <c r="I310" t="str">
        <f>_xlfn.XLOOKUP(D310,products!$A$1:$A$49,products!$B$1:$B$49,,0)</f>
        <v>Ara</v>
      </c>
      <c r="J310" t="str">
        <f>_xlfn.XLOOKUP(D310,products!$A$1:$A$49,products!$C$1:$C$49,,0)</f>
        <v>M</v>
      </c>
      <c r="K310" s="4" cm="1">
        <f t="array" ref="K310">_xlfn.XLOOKUP(D310,products!$A$1:$A$49,products!$D$1:D$49,,0)</f>
        <v>1</v>
      </c>
      <c r="L310" s="5">
        <f>_xlfn.XLOOKUP(D310,products!$A$1:$A$49,products!$E$1:$E$49,,0)</f>
        <v>11.25</v>
      </c>
      <c r="M310" s="8">
        <f t="shared" si="12"/>
        <v>33.75</v>
      </c>
      <c r="N310" t="str">
        <f t="shared" si="13"/>
        <v>Arabica</v>
      </c>
      <c r="O310" t="str">
        <f t="shared" si="14"/>
        <v>Medium</v>
      </c>
      <c r="P310" t="str">
        <f>_xlfn.XLOOKUP(Table2[[#This Row],[Customer ID]],customers!$A$1:$A$1001,customers!$I$1:$I$1001,,0)</f>
        <v>No</v>
      </c>
    </row>
    <row r="311" spans="1:16" x14ac:dyDescent="0.35">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_xlfn.XLOOKUP(C311,customers!A310:A1310,customers!G310:G1310,,0)</f>
        <v>United States</v>
      </c>
      <c r="I311" t="str">
        <f>_xlfn.XLOOKUP(D311,products!$A$1:$A$49,products!$B$1:$B$49,,0)</f>
        <v>Lib</v>
      </c>
      <c r="J311" t="str">
        <f>_xlfn.XLOOKUP(D311,products!$A$1:$A$49,products!$C$1:$C$49,,0)</f>
        <v>M</v>
      </c>
      <c r="K311" s="4" cm="1">
        <f t="array" ref="K311">_xlfn.XLOOKUP(D311,products!$A$1:$A$49,products!$D$1:D$49,,0)</f>
        <v>0.2</v>
      </c>
      <c r="L311" s="5">
        <f>_xlfn.XLOOKUP(D311,products!$A$1:$A$49,products!$E$1:$E$49,,0)</f>
        <v>4.3650000000000002</v>
      </c>
      <c r="M311" s="8">
        <f t="shared" si="12"/>
        <v>26.19</v>
      </c>
      <c r="N311" t="str">
        <f t="shared" si="13"/>
        <v>Libercia</v>
      </c>
      <c r="O311" t="str">
        <f t="shared" si="14"/>
        <v>Medium</v>
      </c>
      <c r="P311" t="str">
        <f>_xlfn.XLOOKUP(Table2[[#This Row],[Customer ID]],customers!$A$1:$A$1001,customers!$I$1:$I$1001,,0)</f>
        <v>Yes</v>
      </c>
    </row>
    <row r="312" spans="1:16" x14ac:dyDescent="0.35">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_xlfn.XLOOKUP(C312,customers!A311:A1311,customers!G311:G1311,,0)</f>
        <v>Ireland</v>
      </c>
      <c r="I312" t="str">
        <f>_xlfn.XLOOKUP(D312,products!$A$1:$A$49,products!$B$1:$B$49,,0)</f>
        <v>Exc</v>
      </c>
      <c r="J312" t="str">
        <f>_xlfn.XLOOKUP(D312,products!$A$1:$A$49,products!$C$1:$C$49,,0)</f>
        <v>L</v>
      </c>
      <c r="K312" s="4" cm="1">
        <f t="array" ref="K312">_xlfn.XLOOKUP(D312,products!$A$1:$A$49,products!$D$1:D$49,,0)</f>
        <v>1</v>
      </c>
      <c r="L312" s="5">
        <f>_xlfn.XLOOKUP(D312,products!$A$1:$A$49,products!$E$1:$E$49,,0)</f>
        <v>14.85</v>
      </c>
      <c r="M312" s="8">
        <f t="shared" si="12"/>
        <v>14.85</v>
      </c>
      <c r="N312" t="str">
        <f t="shared" si="13"/>
        <v>Excelsa</v>
      </c>
      <c r="O312" t="str">
        <f t="shared" si="14"/>
        <v>Large</v>
      </c>
      <c r="P312" t="str">
        <f>_xlfn.XLOOKUP(Table2[[#This Row],[Customer ID]],customers!$A$1:$A$1001,customers!$I$1:$I$1001,,0)</f>
        <v>No</v>
      </c>
    </row>
    <row r="313" spans="1:16" x14ac:dyDescent="0.35">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_xlfn.XLOOKUP(C313,customers!A312:A1312,customers!G312:G1312,,0)</f>
        <v>United States</v>
      </c>
      <c r="I313" t="str">
        <f>_xlfn.XLOOKUP(D313,products!$A$1:$A$49,products!$B$1:$B$49,,0)</f>
        <v>Exc</v>
      </c>
      <c r="J313" t="str">
        <f>_xlfn.XLOOKUP(D313,products!$A$1:$A$49,products!$C$1:$C$49,,0)</f>
        <v>M</v>
      </c>
      <c r="K313" s="4" cm="1">
        <f t="array" ref="K313">_xlfn.XLOOKUP(D313,products!$A$1:$A$49,products!$D$1:D$49,,0)</f>
        <v>2.5</v>
      </c>
      <c r="L313" s="5">
        <f>_xlfn.XLOOKUP(D313,products!$A$1:$A$49,products!$E$1:$E$49,,0)</f>
        <v>31.624999999999996</v>
      </c>
      <c r="M313" s="8">
        <f t="shared" si="12"/>
        <v>189.74999999999997</v>
      </c>
      <c r="N313" t="str">
        <f t="shared" si="13"/>
        <v>Excelsa</v>
      </c>
      <c r="O313" t="str">
        <f t="shared" si="14"/>
        <v>Medium</v>
      </c>
      <c r="P313" t="str">
        <f>_xlfn.XLOOKUP(Table2[[#This Row],[Customer ID]],customers!$A$1:$A$1001,customers!$I$1:$I$1001,,0)</f>
        <v>Yes</v>
      </c>
    </row>
    <row r="314" spans="1:16" x14ac:dyDescent="0.35">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_xlfn.XLOOKUP(C314,customers!A313:A1313,customers!G313:G1313,,0)</f>
        <v>United States</v>
      </c>
      <c r="I314" t="str">
        <f>_xlfn.XLOOKUP(D314,products!$A$1:$A$49,products!$B$1:$B$49,,0)</f>
        <v>Rob</v>
      </c>
      <c r="J314" t="str">
        <f>_xlfn.XLOOKUP(D314,products!$A$1:$A$49,products!$C$1:$C$49,,0)</f>
        <v>M</v>
      </c>
      <c r="K314" s="4" cm="1">
        <f t="array" ref="K314">_xlfn.XLOOKUP(D314,products!$A$1:$A$49,products!$D$1:D$49,,0)</f>
        <v>0.5</v>
      </c>
      <c r="L314" s="5">
        <f>_xlfn.XLOOKUP(D314,products!$A$1:$A$49,products!$E$1:$E$49,,0)</f>
        <v>5.97</v>
      </c>
      <c r="M314" s="8">
        <f t="shared" si="12"/>
        <v>5.97</v>
      </c>
      <c r="N314" t="str">
        <f t="shared" si="13"/>
        <v>Robusta</v>
      </c>
      <c r="O314" t="str">
        <f t="shared" si="14"/>
        <v>Medium</v>
      </c>
      <c r="P314" t="str">
        <f>_xlfn.XLOOKUP(Table2[[#This Row],[Customer ID]],customers!$A$1:$A$1001,customers!$I$1:$I$1001,,0)</f>
        <v>Yes</v>
      </c>
    </row>
    <row r="315" spans="1:16" x14ac:dyDescent="0.35">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_xlfn.XLOOKUP(C315,customers!A314:A1314,customers!G314:G1314,,0)</f>
        <v>United Kingdom</v>
      </c>
      <c r="I315" t="str">
        <f>_xlfn.XLOOKUP(D315,products!$A$1:$A$49,products!$B$1:$B$49,,0)</f>
        <v>Rob</v>
      </c>
      <c r="J315" t="str">
        <f>_xlfn.XLOOKUP(D315,products!$A$1:$A$49,products!$C$1:$C$49,,0)</f>
        <v>M</v>
      </c>
      <c r="K315" s="4" cm="1">
        <f t="array" ref="K315">_xlfn.XLOOKUP(D315,products!$A$1:$A$49,products!$D$1:D$49,,0)</f>
        <v>1</v>
      </c>
      <c r="L315" s="5">
        <f>_xlfn.XLOOKUP(D315,products!$A$1:$A$49,products!$E$1:$E$49,,0)</f>
        <v>9.9499999999999993</v>
      </c>
      <c r="M315" s="8">
        <f t="shared" si="12"/>
        <v>29.849999999999998</v>
      </c>
      <c r="N315" t="str">
        <f t="shared" si="13"/>
        <v>Robusta</v>
      </c>
      <c r="O315" t="str">
        <f t="shared" si="14"/>
        <v>Medium</v>
      </c>
      <c r="P315" t="str">
        <f>_xlfn.XLOOKUP(Table2[[#This Row],[Customer ID]],customers!$A$1:$A$1001,customers!$I$1:$I$1001,,0)</f>
        <v>Yes</v>
      </c>
    </row>
    <row r="316" spans="1:16" x14ac:dyDescent="0.35">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_xlfn.XLOOKUP(C316,customers!A315:A1315,customers!G315:G1315,,0)</f>
        <v>United States</v>
      </c>
      <c r="I316" t="str">
        <f>_xlfn.XLOOKUP(D316,products!$A$1:$A$49,products!$B$1:$B$49,,0)</f>
        <v>Rob</v>
      </c>
      <c r="J316" t="str">
        <f>_xlfn.XLOOKUP(D316,products!$A$1:$A$49,products!$C$1:$C$49,,0)</f>
        <v>D</v>
      </c>
      <c r="K316" s="4" cm="1">
        <f t="array" ref="K316">_xlfn.XLOOKUP(D316,products!$A$1:$A$49,products!$D$1:D$49,,0)</f>
        <v>1</v>
      </c>
      <c r="L316" s="5">
        <f>_xlfn.XLOOKUP(D316,products!$A$1:$A$49,products!$E$1:$E$49,,0)</f>
        <v>8.9499999999999993</v>
      </c>
      <c r="M316" s="8">
        <f t="shared" si="12"/>
        <v>44.75</v>
      </c>
      <c r="N316" t="str">
        <f t="shared" si="13"/>
        <v>Robusta</v>
      </c>
      <c r="O316" t="str">
        <f t="shared" si="14"/>
        <v>Dark</v>
      </c>
      <c r="P316" t="str">
        <f>_xlfn.XLOOKUP(Table2[[#This Row],[Customer ID]],customers!$A$1:$A$1001,customers!$I$1:$I$1001,,0)</f>
        <v>No</v>
      </c>
    </row>
    <row r="317" spans="1:16" x14ac:dyDescent="0.35">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_xlfn.XLOOKUP(C317,customers!A316:A1316,customers!G316:G1316,,0)</f>
        <v>United States</v>
      </c>
      <c r="I317" t="str">
        <f>_xlfn.XLOOKUP(D317,products!$A$1:$A$49,products!$B$1:$B$49,,0)</f>
        <v>Exc</v>
      </c>
      <c r="J317" t="str">
        <f>_xlfn.XLOOKUP(D317,products!$A$1:$A$49,products!$C$1:$C$49,,0)</f>
        <v>L</v>
      </c>
      <c r="K317" s="4" cm="1">
        <f t="array" ref="K317">_xlfn.XLOOKUP(D317,products!$A$1:$A$49,products!$D$1:D$49,,0)</f>
        <v>2.5</v>
      </c>
      <c r="L317" s="5">
        <f>_xlfn.XLOOKUP(D317,products!$A$1:$A$49,products!$E$1:$E$49,,0)</f>
        <v>34.154999999999994</v>
      </c>
      <c r="M317" s="8">
        <f t="shared" si="12"/>
        <v>34.154999999999994</v>
      </c>
      <c r="N317" t="str">
        <f t="shared" si="13"/>
        <v>Excelsa</v>
      </c>
      <c r="O317" t="str">
        <f t="shared" si="14"/>
        <v>Large</v>
      </c>
      <c r="P317" t="str">
        <f>_xlfn.XLOOKUP(Table2[[#This Row],[Customer ID]],customers!$A$1:$A$1001,customers!$I$1:$I$1001,,0)</f>
        <v>Yes</v>
      </c>
    </row>
    <row r="318" spans="1:16" x14ac:dyDescent="0.35">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_xlfn.XLOOKUP(C318,customers!A317:A1317,customers!G317:G1317,,0)</f>
        <v>Ireland</v>
      </c>
      <c r="I318" t="str">
        <f>_xlfn.XLOOKUP(D318,products!$A$1:$A$49,products!$B$1:$B$49,,0)</f>
        <v>Exc</v>
      </c>
      <c r="J318" t="str">
        <f>_xlfn.XLOOKUP(D318,products!$A$1:$A$49,products!$C$1:$C$49,,0)</f>
        <v>L</v>
      </c>
      <c r="K318" s="4" cm="1">
        <f t="array" ref="K318">_xlfn.XLOOKUP(D318,products!$A$1:$A$49,products!$D$1:D$49,,0)</f>
        <v>2.5</v>
      </c>
      <c r="L318" s="5">
        <f>_xlfn.XLOOKUP(D318,products!$A$1:$A$49,products!$E$1:$E$49,,0)</f>
        <v>34.154999999999994</v>
      </c>
      <c r="M318" s="8">
        <f t="shared" si="12"/>
        <v>204.92999999999995</v>
      </c>
      <c r="N318" t="str">
        <f t="shared" si="13"/>
        <v>Excelsa</v>
      </c>
      <c r="O318" t="str">
        <f t="shared" si="14"/>
        <v>Large</v>
      </c>
      <c r="P318" t="str">
        <f>_xlfn.XLOOKUP(Table2[[#This Row],[Customer ID]],customers!$A$1:$A$1001,customers!$I$1:$I$1001,,0)</f>
        <v>No</v>
      </c>
    </row>
    <row r="319" spans="1:16" x14ac:dyDescent="0.35">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_xlfn.XLOOKUP(C319,customers!A318:A1318,customers!G318:G1318,,0)</f>
        <v>United States</v>
      </c>
      <c r="I319" t="str">
        <f>_xlfn.XLOOKUP(D319,products!$A$1:$A$49,products!$B$1:$B$49,,0)</f>
        <v>Exc</v>
      </c>
      <c r="J319" t="str">
        <f>_xlfn.XLOOKUP(D319,products!$A$1:$A$49,products!$C$1:$C$49,,0)</f>
        <v>D</v>
      </c>
      <c r="K319" s="4" cm="1">
        <f t="array" ref="K319">_xlfn.XLOOKUP(D319,products!$A$1:$A$49,products!$D$1:D$49,,0)</f>
        <v>0.5</v>
      </c>
      <c r="L319" s="5">
        <f>_xlfn.XLOOKUP(D319,products!$A$1:$A$49,products!$E$1:$E$49,,0)</f>
        <v>7.29</v>
      </c>
      <c r="M319" s="8">
        <f t="shared" si="12"/>
        <v>21.87</v>
      </c>
      <c r="N319" t="str">
        <f t="shared" si="13"/>
        <v>Excelsa</v>
      </c>
      <c r="O319" t="str">
        <f t="shared" si="14"/>
        <v>Dark</v>
      </c>
      <c r="P319" t="str">
        <f>_xlfn.XLOOKUP(Table2[[#This Row],[Customer ID]],customers!$A$1:$A$1001,customers!$I$1:$I$1001,,0)</f>
        <v>No</v>
      </c>
    </row>
    <row r="320" spans="1:16" x14ac:dyDescent="0.35">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_xlfn.XLOOKUP(C320,customers!A319:A1319,customers!G319:G1319,,0)</f>
        <v>United States</v>
      </c>
      <c r="I320" t="str">
        <f>_xlfn.XLOOKUP(D320,products!$A$1:$A$49,products!$B$1:$B$49,,0)</f>
        <v>Ara</v>
      </c>
      <c r="J320" t="str">
        <f>_xlfn.XLOOKUP(D320,products!$A$1:$A$49,products!$C$1:$C$49,,0)</f>
        <v>M</v>
      </c>
      <c r="K320" s="4" cm="1">
        <f t="array" ref="K320">_xlfn.XLOOKUP(D320,products!$A$1:$A$49,products!$D$1:D$49,,0)</f>
        <v>2.5</v>
      </c>
      <c r="L320" s="5">
        <f>_xlfn.XLOOKUP(D320,products!$A$1:$A$49,products!$E$1:$E$49,,0)</f>
        <v>25.874999999999996</v>
      </c>
      <c r="M320" s="8">
        <f t="shared" si="12"/>
        <v>51.749999999999993</v>
      </c>
      <c r="N320" t="str">
        <f t="shared" si="13"/>
        <v>Arabica</v>
      </c>
      <c r="O320" t="str">
        <f t="shared" si="14"/>
        <v>Medium</v>
      </c>
      <c r="P320" t="str">
        <f>_xlfn.XLOOKUP(Table2[[#This Row],[Customer ID]],customers!$A$1:$A$1001,customers!$I$1:$I$1001,,0)</f>
        <v>Yes</v>
      </c>
    </row>
    <row r="321" spans="1:16" x14ac:dyDescent="0.35">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_xlfn.XLOOKUP(C321,customers!A320:A1320,customers!G320:G1320,,0)</f>
        <v>United States</v>
      </c>
      <c r="I321" t="str">
        <f>_xlfn.XLOOKUP(D321,products!$A$1:$A$49,products!$B$1:$B$49,,0)</f>
        <v>Exc</v>
      </c>
      <c r="J321" t="str">
        <f>_xlfn.XLOOKUP(D321,products!$A$1:$A$49,products!$C$1:$C$49,,0)</f>
        <v>M</v>
      </c>
      <c r="K321" s="4" cm="1">
        <f t="array" ref="K321">_xlfn.XLOOKUP(D321,products!$A$1:$A$49,products!$D$1:D$49,,0)</f>
        <v>0.2</v>
      </c>
      <c r="L321" s="5">
        <f>_xlfn.XLOOKUP(D321,products!$A$1:$A$49,products!$E$1:$E$49,,0)</f>
        <v>4.125</v>
      </c>
      <c r="M321" s="8">
        <f t="shared" si="12"/>
        <v>8.25</v>
      </c>
      <c r="N321" t="str">
        <f t="shared" si="13"/>
        <v>Excelsa</v>
      </c>
      <c r="O321" t="str">
        <f t="shared" si="14"/>
        <v>Medium</v>
      </c>
      <c r="P321" t="str">
        <f>_xlfn.XLOOKUP(Table2[[#This Row],[Customer ID]],customers!$A$1:$A$1001,customers!$I$1:$I$1001,,0)</f>
        <v>Yes</v>
      </c>
    </row>
    <row r="322" spans="1:16" x14ac:dyDescent="0.35">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_xlfn.XLOOKUP(C322,customers!A321:A1321,customers!G321:G1321,,0)</f>
        <v>United States</v>
      </c>
      <c r="I322" t="str">
        <f>_xlfn.XLOOKUP(D322,products!$A$1:$A$49,products!$B$1:$B$49,,0)</f>
        <v>Ara</v>
      </c>
      <c r="J322" t="str">
        <f>_xlfn.XLOOKUP(D322,products!$A$1:$A$49,products!$C$1:$C$49,,0)</f>
        <v>L</v>
      </c>
      <c r="K322" s="4" cm="1">
        <f t="array" ref="K322">_xlfn.XLOOKUP(D322,products!$A$1:$A$49,products!$D$1:D$49,,0)</f>
        <v>0.2</v>
      </c>
      <c r="L322" s="5">
        <f>_xlfn.XLOOKUP(D322,products!$A$1:$A$49,products!$E$1:$E$49,,0)</f>
        <v>3.8849999999999998</v>
      </c>
      <c r="M322" s="8">
        <f t="shared" si="12"/>
        <v>19.424999999999997</v>
      </c>
      <c r="N322" t="str">
        <f t="shared" si="13"/>
        <v>Arabica</v>
      </c>
      <c r="O322" t="str">
        <f t="shared" si="14"/>
        <v>Large</v>
      </c>
      <c r="P322" t="str">
        <f>_xlfn.XLOOKUP(Table2[[#This Row],[Customer ID]],customers!$A$1:$A$1001,customers!$I$1:$I$1001,,0)</f>
        <v>Yes</v>
      </c>
    </row>
    <row r="323" spans="1:16" x14ac:dyDescent="0.35">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_xlfn.XLOOKUP(C323,customers!A322:A1322,customers!G322:G1322,,0)</f>
        <v>Ireland</v>
      </c>
      <c r="I323" t="str">
        <f>_xlfn.XLOOKUP(D323,products!$A$1:$A$49,products!$B$1:$B$49,,0)</f>
        <v>Ara</v>
      </c>
      <c r="J323" t="str">
        <f>_xlfn.XLOOKUP(D323,products!$A$1:$A$49,products!$C$1:$C$49,,0)</f>
        <v>M</v>
      </c>
      <c r="K323" s="4" cm="1">
        <f t="array" ref="K323">_xlfn.XLOOKUP(D323,products!$A$1:$A$49,products!$D$1:D$49,,0)</f>
        <v>0.2</v>
      </c>
      <c r="L323" s="5">
        <f>_xlfn.XLOOKUP(D323,products!$A$1:$A$49,products!$E$1:$E$49,,0)</f>
        <v>3.375</v>
      </c>
      <c r="M323" s="8">
        <f t="shared" ref="M323:M386" si="15">L323*E323</f>
        <v>20.25</v>
      </c>
      <c r="N323" t="str">
        <f t="shared" ref="N323:N386" si="16">IF(I323="Rob","Robusta",IF(I323="Exc","Excelsa",IF(I323="Ara","Arabica",IF(I323="Lib","Libercia",""))))</f>
        <v>Arabica</v>
      </c>
      <c r="O323" t="str">
        <f t="shared" ref="O323:O386" si="17">IF(J323="M","Medium",IF(J323="L","Large",IF(J323="D","Dark")))</f>
        <v>Medium</v>
      </c>
      <c r="P323" t="str">
        <f>_xlfn.XLOOKUP(Table2[[#This Row],[Customer ID]],customers!$A$1:$A$1001,customers!$I$1:$I$1001,,0)</f>
        <v>Yes</v>
      </c>
    </row>
    <row r="324" spans="1:16" x14ac:dyDescent="0.35">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_xlfn.XLOOKUP(C324,customers!A323:A1323,customers!G323:G1323,,0)</f>
        <v>Ireland</v>
      </c>
      <c r="I324" t="str">
        <f>_xlfn.XLOOKUP(D324,products!$A$1:$A$49,products!$B$1:$B$49,,0)</f>
        <v>Lib</v>
      </c>
      <c r="J324" t="str">
        <f>_xlfn.XLOOKUP(D324,products!$A$1:$A$49,products!$C$1:$C$49,,0)</f>
        <v>D</v>
      </c>
      <c r="K324" s="4" cm="1">
        <f t="array" ref="K324">_xlfn.XLOOKUP(D324,products!$A$1:$A$49,products!$D$1:D$49,,0)</f>
        <v>0.5</v>
      </c>
      <c r="L324" s="5">
        <f>_xlfn.XLOOKUP(D324,products!$A$1:$A$49,products!$E$1:$E$49,,0)</f>
        <v>7.77</v>
      </c>
      <c r="M324" s="8">
        <f t="shared" si="15"/>
        <v>23.31</v>
      </c>
      <c r="N324" t="str">
        <f t="shared" si="16"/>
        <v>Libercia</v>
      </c>
      <c r="O324" t="str">
        <f t="shared" si="17"/>
        <v>Dark</v>
      </c>
      <c r="P324" t="str">
        <f>_xlfn.XLOOKUP(Table2[[#This Row],[Customer ID]],customers!$A$1:$A$1001,customers!$I$1:$I$1001,,0)</f>
        <v>No</v>
      </c>
    </row>
    <row r="325" spans="1:16" x14ac:dyDescent="0.35">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_xlfn.XLOOKUP(C325,customers!A324:A1324,customers!G324:G1324,,0)</f>
        <v>United States</v>
      </c>
      <c r="I325" t="str">
        <f>_xlfn.XLOOKUP(D325,products!$A$1:$A$49,products!$B$1:$B$49,,0)</f>
        <v>Exc</v>
      </c>
      <c r="J325" t="str">
        <f>_xlfn.XLOOKUP(D325,products!$A$1:$A$49,products!$C$1:$C$49,,0)</f>
        <v>D</v>
      </c>
      <c r="K325" s="4" cm="1">
        <f t="array" ref="K325">_xlfn.XLOOKUP(D325,products!$A$1:$A$49,products!$D$1:D$49,,0)</f>
        <v>0.2</v>
      </c>
      <c r="L325" s="5">
        <f>_xlfn.XLOOKUP(D325,products!$A$1:$A$49,products!$E$1:$E$49,,0)</f>
        <v>3.645</v>
      </c>
      <c r="M325" s="8">
        <f t="shared" si="15"/>
        <v>18.225000000000001</v>
      </c>
      <c r="N325" t="str">
        <f t="shared" si="16"/>
        <v>Excelsa</v>
      </c>
      <c r="O325" t="str">
        <f t="shared" si="17"/>
        <v>Dark</v>
      </c>
      <c r="P325" t="str">
        <f>_xlfn.XLOOKUP(Table2[[#This Row],[Customer ID]],customers!$A$1:$A$1001,customers!$I$1:$I$1001,,0)</f>
        <v>Yes</v>
      </c>
    </row>
    <row r="326" spans="1:16" x14ac:dyDescent="0.35">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_xlfn.XLOOKUP(C326,customers!A325:A1325,customers!G325:G1325,,0)</f>
        <v>United States</v>
      </c>
      <c r="I326" t="str">
        <f>_xlfn.XLOOKUP(D326,products!$A$1:$A$49,products!$B$1:$B$49,,0)</f>
        <v>Exc</v>
      </c>
      <c r="J326" t="str">
        <f>_xlfn.XLOOKUP(D326,products!$A$1:$A$49,products!$C$1:$C$49,,0)</f>
        <v>M</v>
      </c>
      <c r="K326" s="4" cm="1">
        <f t="array" ref="K326">_xlfn.XLOOKUP(D326,products!$A$1:$A$49,products!$D$1:D$49,,0)</f>
        <v>1</v>
      </c>
      <c r="L326" s="5">
        <f>_xlfn.XLOOKUP(D326,products!$A$1:$A$49,products!$E$1:$E$49,,0)</f>
        <v>13.75</v>
      </c>
      <c r="M326" s="8">
        <f t="shared" si="15"/>
        <v>13.75</v>
      </c>
      <c r="N326" t="str">
        <f t="shared" si="16"/>
        <v>Excelsa</v>
      </c>
      <c r="O326" t="str">
        <f t="shared" si="17"/>
        <v>Medium</v>
      </c>
      <c r="P326" t="str">
        <f>_xlfn.XLOOKUP(Table2[[#This Row],[Customer ID]],customers!$A$1:$A$1001,customers!$I$1:$I$1001,,0)</f>
        <v>No</v>
      </c>
    </row>
    <row r="327" spans="1:16" x14ac:dyDescent="0.35">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_xlfn.XLOOKUP(C327,customers!A326:A1326,customers!G326:G1326,,0)</f>
        <v>United States</v>
      </c>
      <c r="I327" t="str">
        <f>_xlfn.XLOOKUP(D327,products!$A$1:$A$49,products!$B$1:$B$49,,0)</f>
        <v>Ara</v>
      </c>
      <c r="J327" t="str">
        <f>_xlfn.XLOOKUP(D327,products!$A$1:$A$49,products!$C$1:$C$49,,0)</f>
        <v>L</v>
      </c>
      <c r="K327" s="4" cm="1">
        <f t="array" ref="K327">_xlfn.XLOOKUP(D327,products!$A$1:$A$49,products!$D$1:D$49,,0)</f>
        <v>2.5</v>
      </c>
      <c r="L327" s="5">
        <f>_xlfn.XLOOKUP(D327,products!$A$1:$A$49,products!$E$1:$E$49,,0)</f>
        <v>29.784999999999997</v>
      </c>
      <c r="M327" s="8">
        <f t="shared" si="15"/>
        <v>29.784999999999997</v>
      </c>
      <c r="N327" t="str">
        <f t="shared" si="16"/>
        <v>Arabica</v>
      </c>
      <c r="O327" t="str">
        <f t="shared" si="17"/>
        <v>Large</v>
      </c>
      <c r="P327" t="str">
        <f>_xlfn.XLOOKUP(Table2[[#This Row],[Customer ID]],customers!$A$1:$A$1001,customers!$I$1:$I$1001,,0)</f>
        <v>Yes</v>
      </c>
    </row>
    <row r="328" spans="1:16" x14ac:dyDescent="0.35">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_xlfn.XLOOKUP(C328,customers!A327:A1327,customers!G327:G1327,,0)</f>
        <v>United States</v>
      </c>
      <c r="I328" t="str">
        <f>_xlfn.XLOOKUP(D328,products!$A$1:$A$49,products!$B$1:$B$49,,0)</f>
        <v>Rob</v>
      </c>
      <c r="J328" t="str">
        <f>_xlfn.XLOOKUP(D328,products!$A$1:$A$49,products!$C$1:$C$49,,0)</f>
        <v>D</v>
      </c>
      <c r="K328" s="4" cm="1">
        <f t="array" ref="K328">_xlfn.XLOOKUP(D328,products!$A$1:$A$49,products!$D$1:D$49,,0)</f>
        <v>1</v>
      </c>
      <c r="L328" s="5">
        <f>_xlfn.XLOOKUP(D328,products!$A$1:$A$49,products!$E$1:$E$49,,0)</f>
        <v>8.9499999999999993</v>
      </c>
      <c r="M328" s="8">
        <f t="shared" si="15"/>
        <v>44.75</v>
      </c>
      <c r="N328" t="str">
        <f t="shared" si="16"/>
        <v>Robusta</v>
      </c>
      <c r="O328" t="str">
        <f t="shared" si="17"/>
        <v>Dark</v>
      </c>
      <c r="P328" t="str">
        <f>_xlfn.XLOOKUP(Table2[[#This Row],[Customer ID]],customers!$A$1:$A$1001,customers!$I$1:$I$1001,,0)</f>
        <v>No</v>
      </c>
    </row>
    <row r="329" spans="1:16" x14ac:dyDescent="0.35">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_xlfn.XLOOKUP(C329,customers!A328:A1328,customers!G328:G1328,,0)</f>
        <v>United States</v>
      </c>
      <c r="I329" t="str">
        <f>_xlfn.XLOOKUP(D329,products!$A$1:$A$49,products!$B$1:$B$49,,0)</f>
        <v>Rob</v>
      </c>
      <c r="J329" t="str">
        <f>_xlfn.XLOOKUP(D329,products!$A$1:$A$49,products!$C$1:$C$49,,0)</f>
        <v>D</v>
      </c>
      <c r="K329" s="4" cm="1">
        <f t="array" ref="K329">_xlfn.XLOOKUP(D329,products!$A$1:$A$49,products!$D$1:D$49,,0)</f>
        <v>1</v>
      </c>
      <c r="L329" s="5">
        <f>_xlfn.XLOOKUP(D329,products!$A$1:$A$49,products!$E$1:$E$49,,0)</f>
        <v>8.9499999999999993</v>
      </c>
      <c r="M329" s="8">
        <f t="shared" si="15"/>
        <v>44.75</v>
      </c>
      <c r="N329" t="str">
        <f t="shared" si="16"/>
        <v>Robusta</v>
      </c>
      <c r="O329" t="str">
        <f t="shared" si="17"/>
        <v>Dark</v>
      </c>
      <c r="P329" t="str">
        <f>_xlfn.XLOOKUP(Table2[[#This Row],[Customer ID]],customers!$A$1:$A$1001,customers!$I$1:$I$1001,,0)</f>
        <v>Yes</v>
      </c>
    </row>
    <row r="330" spans="1:16" x14ac:dyDescent="0.35">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_xlfn.XLOOKUP(C330,customers!A329:A1329,customers!G329:G1329,,0)</f>
        <v>United States</v>
      </c>
      <c r="I330" t="str">
        <f>_xlfn.XLOOKUP(D330,products!$A$1:$A$49,products!$B$1:$B$49,,0)</f>
        <v>Lib</v>
      </c>
      <c r="J330" t="str">
        <f>_xlfn.XLOOKUP(D330,products!$A$1:$A$49,products!$C$1:$C$49,,0)</f>
        <v>L</v>
      </c>
      <c r="K330" s="4" cm="1">
        <f t="array" ref="K330">_xlfn.XLOOKUP(D330,products!$A$1:$A$49,products!$D$1:D$49,,0)</f>
        <v>0.5</v>
      </c>
      <c r="L330" s="5">
        <f>_xlfn.XLOOKUP(D330,products!$A$1:$A$49,products!$E$1:$E$49,,0)</f>
        <v>9.51</v>
      </c>
      <c r="M330" s="8">
        <f t="shared" si="15"/>
        <v>38.04</v>
      </c>
      <c r="N330" t="str">
        <f t="shared" si="16"/>
        <v>Libercia</v>
      </c>
      <c r="O330" t="str">
        <f t="shared" si="17"/>
        <v>Large</v>
      </c>
      <c r="P330" t="str">
        <f>_xlfn.XLOOKUP(Table2[[#This Row],[Customer ID]],customers!$A$1:$A$1001,customers!$I$1:$I$1001,,0)</f>
        <v>Yes</v>
      </c>
    </row>
    <row r="331" spans="1:16" x14ac:dyDescent="0.35">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_xlfn.XLOOKUP(C331,customers!A330:A1330,customers!G330:G1330,,0)</f>
        <v>United States</v>
      </c>
      <c r="I331" t="str">
        <f>_xlfn.XLOOKUP(D331,products!$A$1:$A$49,products!$B$1:$B$49,,0)</f>
        <v>Rob</v>
      </c>
      <c r="J331" t="str">
        <f>_xlfn.XLOOKUP(D331,products!$A$1:$A$49,products!$C$1:$C$49,,0)</f>
        <v>D</v>
      </c>
      <c r="K331" s="4" cm="1">
        <f t="array" ref="K331">_xlfn.XLOOKUP(D331,products!$A$1:$A$49,products!$D$1:D$49,,0)</f>
        <v>0.5</v>
      </c>
      <c r="L331" s="5">
        <f>_xlfn.XLOOKUP(D331,products!$A$1:$A$49,products!$E$1:$E$49,,0)</f>
        <v>5.3699999999999992</v>
      </c>
      <c r="M331" s="8">
        <f t="shared" si="15"/>
        <v>21.479999999999997</v>
      </c>
      <c r="N331" t="str">
        <f t="shared" si="16"/>
        <v>Robusta</v>
      </c>
      <c r="O331" t="str">
        <f t="shared" si="17"/>
        <v>Dark</v>
      </c>
      <c r="P331" t="str">
        <f>_xlfn.XLOOKUP(Table2[[#This Row],[Customer ID]],customers!$A$1:$A$1001,customers!$I$1:$I$1001,,0)</f>
        <v>Yes</v>
      </c>
    </row>
    <row r="332" spans="1:16" x14ac:dyDescent="0.35">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e">
        <f>_xlfn.XLOOKUP(C332,customers!A331:A1331,customers!G331:G1331,,0)</f>
        <v>#N/A</v>
      </c>
      <c r="I332" t="str">
        <f>_xlfn.XLOOKUP(D332,products!$A$1:$A$49,products!$B$1:$B$49,,0)</f>
        <v>Rob</v>
      </c>
      <c r="J332" t="str">
        <f>_xlfn.XLOOKUP(D332,products!$A$1:$A$49,products!$C$1:$C$49,,0)</f>
        <v>D</v>
      </c>
      <c r="K332" s="4" cm="1">
        <f t="array" ref="K332">_xlfn.XLOOKUP(D332,products!$A$1:$A$49,products!$D$1:D$49,,0)</f>
        <v>0.5</v>
      </c>
      <c r="L332" s="5">
        <f>_xlfn.XLOOKUP(D332,products!$A$1:$A$49,products!$E$1:$E$49,,0)</f>
        <v>5.3699999999999992</v>
      </c>
      <c r="M332" s="8">
        <f t="shared" si="15"/>
        <v>16.11</v>
      </c>
      <c r="N332" t="str">
        <f t="shared" si="16"/>
        <v>Robusta</v>
      </c>
      <c r="O332" t="str">
        <f t="shared" si="17"/>
        <v>Dark</v>
      </c>
      <c r="P332" t="str">
        <f>_xlfn.XLOOKUP(Table2[[#This Row],[Customer ID]],customers!$A$1:$A$1001,customers!$I$1:$I$1001,,0)</f>
        <v>No</v>
      </c>
    </row>
    <row r="333" spans="1:16" x14ac:dyDescent="0.35">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_xlfn.XLOOKUP(C333,customers!A332:A1332,customers!G332:G1332,,0)</f>
        <v>United States</v>
      </c>
      <c r="I333" t="str">
        <f>_xlfn.XLOOKUP(D333,products!$A$1:$A$49,products!$B$1:$B$49,,0)</f>
        <v>Rob</v>
      </c>
      <c r="J333" t="str">
        <f>_xlfn.XLOOKUP(D333,products!$A$1:$A$49,products!$C$1:$C$49,,0)</f>
        <v>M</v>
      </c>
      <c r="K333" s="4" cm="1">
        <f t="array" ref="K333">_xlfn.XLOOKUP(D333,products!$A$1:$A$49,products!$D$1:D$49,,0)</f>
        <v>2.5</v>
      </c>
      <c r="L333" s="5">
        <f>_xlfn.XLOOKUP(D333,products!$A$1:$A$49,products!$E$1:$E$49,,0)</f>
        <v>22.884999999999998</v>
      </c>
      <c r="M333" s="8">
        <f t="shared" si="15"/>
        <v>22.884999999999998</v>
      </c>
      <c r="N333" t="str">
        <f t="shared" si="16"/>
        <v>Robusta</v>
      </c>
      <c r="O333" t="str">
        <f t="shared" si="17"/>
        <v>Medium</v>
      </c>
      <c r="P333" t="str">
        <f>_xlfn.XLOOKUP(Table2[[#This Row],[Customer ID]],customers!$A$1:$A$1001,customers!$I$1:$I$1001,,0)</f>
        <v>Yes</v>
      </c>
    </row>
    <row r="334" spans="1:16" x14ac:dyDescent="0.35">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_xlfn.XLOOKUP(C334,customers!A333:A1333,customers!G333:G1333,,0)</f>
        <v>United States</v>
      </c>
      <c r="I334" t="str">
        <f>_xlfn.XLOOKUP(D334,products!$A$1:$A$49,products!$B$1:$B$49,,0)</f>
        <v>Ara</v>
      </c>
      <c r="J334" t="str">
        <f>_xlfn.XLOOKUP(D334,products!$A$1:$A$49,products!$C$1:$C$49,,0)</f>
        <v>D</v>
      </c>
      <c r="K334" s="4" cm="1">
        <f t="array" ref="K334">_xlfn.XLOOKUP(D334,products!$A$1:$A$49,products!$D$1:D$49,,0)</f>
        <v>0.5</v>
      </c>
      <c r="L334" s="5">
        <f>_xlfn.XLOOKUP(D334,products!$A$1:$A$49,products!$E$1:$E$49,,0)</f>
        <v>5.97</v>
      </c>
      <c r="M334" s="8">
        <f t="shared" si="15"/>
        <v>17.91</v>
      </c>
      <c r="N334" t="str">
        <f t="shared" si="16"/>
        <v>Arabica</v>
      </c>
      <c r="O334" t="str">
        <f t="shared" si="17"/>
        <v>Dark</v>
      </c>
      <c r="P334" t="str">
        <f>_xlfn.XLOOKUP(Table2[[#This Row],[Customer ID]],customers!$A$1:$A$1001,customers!$I$1:$I$1001,,0)</f>
        <v>Yes</v>
      </c>
    </row>
    <row r="335" spans="1:16" x14ac:dyDescent="0.35">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_xlfn.XLOOKUP(C335,customers!A334:A1334,customers!G334:G1334,,0)</f>
        <v>United States</v>
      </c>
      <c r="I335" t="str">
        <f>_xlfn.XLOOKUP(D335,products!$A$1:$A$49,products!$B$1:$B$49,,0)</f>
        <v>Rob</v>
      </c>
      <c r="J335" t="str">
        <f>_xlfn.XLOOKUP(D335,products!$A$1:$A$49,products!$C$1:$C$49,,0)</f>
        <v>M</v>
      </c>
      <c r="K335" s="4" cm="1">
        <f t="array" ref="K335">_xlfn.XLOOKUP(D335,products!$A$1:$A$49,products!$D$1:D$49,,0)</f>
        <v>0.5</v>
      </c>
      <c r="L335" s="5">
        <f>_xlfn.XLOOKUP(D335,products!$A$1:$A$49,products!$E$1:$E$49,,0)</f>
        <v>5.97</v>
      </c>
      <c r="M335" s="8">
        <f t="shared" si="15"/>
        <v>23.88</v>
      </c>
      <c r="N335" t="str">
        <f t="shared" si="16"/>
        <v>Robusta</v>
      </c>
      <c r="O335" t="str">
        <f t="shared" si="17"/>
        <v>Medium</v>
      </c>
      <c r="P335" t="str">
        <f>_xlfn.XLOOKUP(Table2[[#This Row],[Customer ID]],customers!$A$1:$A$1001,customers!$I$1:$I$1001,,0)</f>
        <v>Yes</v>
      </c>
    </row>
    <row r="336" spans="1:16" x14ac:dyDescent="0.35">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_xlfn.XLOOKUP(C336,customers!A335:A1335,customers!G335:G1335,,0)</f>
        <v>United States</v>
      </c>
      <c r="I336" t="str">
        <f>_xlfn.XLOOKUP(D336,products!$A$1:$A$49,products!$B$1:$B$49,,0)</f>
        <v>Rob</v>
      </c>
      <c r="J336" t="str">
        <f>_xlfn.XLOOKUP(D336,products!$A$1:$A$49,products!$C$1:$C$49,,0)</f>
        <v>L</v>
      </c>
      <c r="K336" s="4" cm="1">
        <f t="array" ref="K336">_xlfn.XLOOKUP(D336,products!$A$1:$A$49,products!$D$1:D$49,,0)</f>
        <v>1</v>
      </c>
      <c r="L336" s="5">
        <f>_xlfn.XLOOKUP(D336,products!$A$1:$A$49,products!$E$1:$E$49,,0)</f>
        <v>11.95</v>
      </c>
      <c r="M336" s="8">
        <f t="shared" si="15"/>
        <v>59.75</v>
      </c>
      <c r="N336" t="str">
        <f t="shared" si="16"/>
        <v>Robusta</v>
      </c>
      <c r="O336" t="str">
        <f t="shared" si="17"/>
        <v>Large</v>
      </c>
      <c r="P336" t="str">
        <f>_xlfn.XLOOKUP(Table2[[#This Row],[Customer ID]],customers!$A$1:$A$1001,customers!$I$1:$I$1001,,0)</f>
        <v>No</v>
      </c>
    </row>
    <row r="337" spans="1:16" x14ac:dyDescent="0.35">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_xlfn.XLOOKUP(C337,customers!A336:A1336,customers!G336:G1336,,0)</f>
        <v>United States</v>
      </c>
      <c r="I337" t="str">
        <f>_xlfn.XLOOKUP(D337,products!$A$1:$A$49,products!$B$1:$B$49,,0)</f>
        <v>Lib</v>
      </c>
      <c r="J337" t="str">
        <f>_xlfn.XLOOKUP(D337,products!$A$1:$A$49,products!$C$1:$C$49,,0)</f>
        <v>L</v>
      </c>
      <c r="K337" s="4" cm="1">
        <f t="array" ref="K337">_xlfn.XLOOKUP(D337,products!$A$1:$A$49,products!$D$1:D$49,,0)</f>
        <v>0.2</v>
      </c>
      <c r="L337" s="5">
        <f>_xlfn.XLOOKUP(D337,products!$A$1:$A$49,products!$E$1:$E$49,,0)</f>
        <v>4.7549999999999999</v>
      </c>
      <c r="M337" s="8">
        <f t="shared" si="15"/>
        <v>28.53</v>
      </c>
      <c r="N337" t="str">
        <f t="shared" si="16"/>
        <v>Libercia</v>
      </c>
      <c r="O337" t="str">
        <f t="shared" si="17"/>
        <v>Large</v>
      </c>
      <c r="P337" t="str">
        <f>_xlfn.XLOOKUP(Table2[[#This Row],[Customer ID]],customers!$A$1:$A$1001,customers!$I$1:$I$1001,,0)</f>
        <v>Yes</v>
      </c>
    </row>
    <row r="338" spans="1:16" x14ac:dyDescent="0.35">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_xlfn.XLOOKUP(C338,customers!A337:A1337,customers!G337:G1337,,0)</f>
        <v>United Kingdom</v>
      </c>
      <c r="I338" t="str">
        <f>_xlfn.XLOOKUP(D338,products!$A$1:$A$49,products!$B$1:$B$49,,0)</f>
        <v>Ara</v>
      </c>
      <c r="J338" t="str">
        <f>_xlfn.XLOOKUP(D338,products!$A$1:$A$49,products!$C$1:$C$49,,0)</f>
        <v>M</v>
      </c>
      <c r="K338" s="4" cm="1">
        <f t="array" ref="K338">_xlfn.XLOOKUP(D338,products!$A$1:$A$49,products!$D$1:D$49,,0)</f>
        <v>1</v>
      </c>
      <c r="L338" s="5">
        <f>_xlfn.XLOOKUP(D338,products!$A$1:$A$49,products!$E$1:$E$49,,0)</f>
        <v>11.25</v>
      </c>
      <c r="M338" s="8">
        <f t="shared" si="15"/>
        <v>45</v>
      </c>
      <c r="N338" t="str">
        <f t="shared" si="16"/>
        <v>Arabica</v>
      </c>
      <c r="O338" t="str">
        <f t="shared" si="17"/>
        <v>Medium</v>
      </c>
      <c r="P338" t="str">
        <f>_xlfn.XLOOKUP(Table2[[#This Row],[Customer ID]],customers!$A$1:$A$1001,customers!$I$1:$I$1001,,0)</f>
        <v>No</v>
      </c>
    </row>
    <row r="339" spans="1:16" x14ac:dyDescent="0.35">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e">
        <f>_xlfn.XLOOKUP(C339,customers!A338:A1338,customers!G338:G1338,,0)</f>
        <v>#N/A</v>
      </c>
      <c r="I339" t="str">
        <f>_xlfn.XLOOKUP(D339,products!$A$1:$A$49,products!$B$1:$B$49,,0)</f>
        <v>Exc</v>
      </c>
      <c r="J339" t="str">
        <f>_xlfn.XLOOKUP(D339,products!$A$1:$A$49,products!$C$1:$C$49,,0)</f>
        <v>D</v>
      </c>
      <c r="K339" s="4" cm="1">
        <f t="array" ref="K339">_xlfn.XLOOKUP(D339,products!$A$1:$A$49,products!$D$1:D$49,,0)</f>
        <v>2.5</v>
      </c>
      <c r="L339" s="5">
        <f>_xlfn.XLOOKUP(D339,products!$A$1:$A$49,products!$E$1:$E$49,,0)</f>
        <v>27.945</v>
      </c>
      <c r="M339" s="8">
        <f t="shared" si="15"/>
        <v>55.89</v>
      </c>
      <c r="N339" t="str">
        <f t="shared" si="16"/>
        <v>Excelsa</v>
      </c>
      <c r="O339" t="str">
        <f t="shared" si="17"/>
        <v>Dark</v>
      </c>
      <c r="P339" t="str">
        <f>_xlfn.XLOOKUP(Table2[[#This Row],[Customer ID]],customers!$A$1:$A$1001,customers!$I$1:$I$1001,,0)</f>
        <v>No</v>
      </c>
    </row>
    <row r="340" spans="1:16" x14ac:dyDescent="0.35">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_xlfn.XLOOKUP(C340,customers!A339:A1339,customers!G339:G1339,,0)</f>
        <v>United States</v>
      </c>
      <c r="I340" t="str">
        <f>_xlfn.XLOOKUP(D340,products!$A$1:$A$49,products!$B$1:$B$49,,0)</f>
        <v>Exc</v>
      </c>
      <c r="J340" t="str">
        <f>_xlfn.XLOOKUP(D340,products!$A$1:$A$49,products!$C$1:$C$49,,0)</f>
        <v>L</v>
      </c>
      <c r="K340" s="4" cm="1">
        <f t="array" ref="K340">_xlfn.XLOOKUP(D340,products!$A$1:$A$49,products!$D$1:D$49,,0)</f>
        <v>1</v>
      </c>
      <c r="L340" s="5">
        <f>_xlfn.XLOOKUP(D340,products!$A$1:$A$49,products!$E$1:$E$49,,0)</f>
        <v>14.85</v>
      </c>
      <c r="M340" s="8">
        <f t="shared" si="15"/>
        <v>59.4</v>
      </c>
      <c r="N340" t="str">
        <f t="shared" si="16"/>
        <v>Excelsa</v>
      </c>
      <c r="O340" t="str">
        <f t="shared" si="17"/>
        <v>Large</v>
      </c>
      <c r="P340" t="str">
        <f>_xlfn.XLOOKUP(Table2[[#This Row],[Customer ID]],customers!$A$1:$A$1001,customers!$I$1:$I$1001,,0)</f>
        <v>No</v>
      </c>
    </row>
    <row r="341" spans="1:16" x14ac:dyDescent="0.35">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_xlfn.XLOOKUP(C341,customers!A340:A1340,customers!G340:G1340,,0)</f>
        <v>United States</v>
      </c>
      <c r="I341" t="str">
        <f>_xlfn.XLOOKUP(D341,products!$A$1:$A$49,products!$B$1:$B$49,,0)</f>
        <v>Exc</v>
      </c>
      <c r="J341" t="str">
        <f>_xlfn.XLOOKUP(D341,products!$A$1:$A$49,products!$C$1:$C$49,,0)</f>
        <v>D</v>
      </c>
      <c r="K341" s="4" cm="1">
        <f t="array" ref="K341">_xlfn.XLOOKUP(D341,products!$A$1:$A$49,products!$D$1:D$49,,0)</f>
        <v>0.2</v>
      </c>
      <c r="L341" s="5">
        <f>_xlfn.XLOOKUP(D341,products!$A$1:$A$49,products!$E$1:$E$49,,0)</f>
        <v>3.645</v>
      </c>
      <c r="M341" s="8">
        <f t="shared" si="15"/>
        <v>7.29</v>
      </c>
      <c r="N341" t="str">
        <f t="shared" si="16"/>
        <v>Excelsa</v>
      </c>
      <c r="O341" t="str">
        <f t="shared" si="17"/>
        <v>Dark</v>
      </c>
      <c r="P341" t="str">
        <f>_xlfn.XLOOKUP(Table2[[#This Row],[Customer ID]],customers!$A$1:$A$1001,customers!$I$1:$I$1001,,0)</f>
        <v>Yes</v>
      </c>
    </row>
    <row r="342" spans="1:16" x14ac:dyDescent="0.35">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_xlfn.XLOOKUP(C342,customers!A341:A1341,customers!G341:G1341,,0)</f>
        <v>United States</v>
      </c>
      <c r="I342" t="str">
        <f>_xlfn.XLOOKUP(D342,products!$A$1:$A$49,products!$B$1:$B$49,,0)</f>
        <v>Exc</v>
      </c>
      <c r="J342" t="str">
        <f>_xlfn.XLOOKUP(D342,products!$A$1:$A$49,products!$C$1:$C$49,,0)</f>
        <v>D</v>
      </c>
      <c r="K342" s="4" cm="1">
        <f t="array" ref="K342">_xlfn.XLOOKUP(D342,products!$A$1:$A$49,products!$D$1:D$49,,0)</f>
        <v>0.5</v>
      </c>
      <c r="L342" s="5">
        <f>_xlfn.XLOOKUP(D342,products!$A$1:$A$49,products!$E$1:$E$49,,0)</f>
        <v>7.29</v>
      </c>
      <c r="M342" s="8">
        <f t="shared" si="15"/>
        <v>7.29</v>
      </c>
      <c r="N342" t="str">
        <f t="shared" si="16"/>
        <v>Excelsa</v>
      </c>
      <c r="O342" t="str">
        <f t="shared" si="17"/>
        <v>Dark</v>
      </c>
      <c r="P342" t="str">
        <f>_xlfn.XLOOKUP(Table2[[#This Row],[Customer ID]],customers!$A$1:$A$1001,customers!$I$1:$I$1001,,0)</f>
        <v>Yes</v>
      </c>
    </row>
    <row r="343" spans="1:16" x14ac:dyDescent="0.35">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_xlfn.XLOOKUP(C343,customers!A342:A1342,customers!G342:G1342,,0)</f>
        <v>United States</v>
      </c>
      <c r="I343" t="str">
        <f>_xlfn.XLOOKUP(D343,products!$A$1:$A$49,products!$B$1:$B$49,,0)</f>
        <v>Exc</v>
      </c>
      <c r="J343" t="str">
        <f>_xlfn.XLOOKUP(D343,products!$A$1:$A$49,products!$C$1:$C$49,,0)</f>
        <v>L</v>
      </c>
      <c r="K343" s="4" cm="1">
        <f t="array" ref="K343">_xlfn.XLOOKUP(D343,products!$A$1:$A$49,products!$D$1:D$49,,0)</f>
        <v>0.5</v>
      </c>
      <c r="L343" s="5">
        <f>_xlfn.XLOOKUP(D343,products!$A$1:$A$49,products!$E$1:$E$49,,0)</f>
        <v>8.91</v>
      </c>
      <c r="M343" s="8">
        <f t="shared" si="15"/>
        <v>17.82</v>
      </c>
      <c r="N343" t="str">
        <f t="shared" si="16"/>
        <v>Excelsa</v>
      </c>
      <c r="O343" t="str">
        <f t="shared" si="17"/>
        <v>Large</v>
      </c>
      <c r="P343" t="str">
        <f>_xlfn.XLOOKUP(Table2[[#This Row],[Customer ID]],customers!$A$1:$A$1001,customers!$I$1:$I$1001,,0)</f>
        <v>No</v>
      </c>
    </row>
    <row r="344" spans="1:16" x14ac:dyDescent="0.35">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_xlfn.XLOOKUP(C344,customers!A343:A1343,customers!G343:G1343,,0)</f>
        <v>United States</v>
      </c>
      <c r="I344" t="str">
        <f>_xlfn.XLOOKUP(D344,products!$A$1:$A$49,products!$B$1:$B$49,,0)</f>
        <v>Lib</v>
      </c>
      <c r="J344" t="str">
        <f>_xlfn.XLOOKUP(D344,products!$A$1:$A$49,products!$C$1:$C$49,,0)</f>
        <v>D</v>
      </c>
      <c r="K344" s="4" cm="1">
        <f t="array" ref="K344">_xlfn.XLOOKUP(D344,products!$A$1:$A$49,products!$D$1:D$49,,0)</f>
        <v>0.5</v>
      </c>
      <c r="L344" s="5">
        <f>_xlfn.XLOOKUP(D344,products!$A$1:$A$49,products!$E$1:$E$49,,0)</f>
        <v>7.77</v>
      </c>
      <c r="M344" s="8">
        <f t="shared" si="15"/>
        <v>38.849999999999994</v>
      </c>
      <c r="N344" t="str">
        <f t="shared" si="16"/>
        <v>Libercia</v>
      </c>
      <c r="O344" t="str">
        <f t="shared" si="17"/>
        <v>Dark</v>
      </c>
      <c r="P344" t="str">
        <f>_xlfn.XLOOKUP(Table2[[#This Row],[Customer ID]],customers!$A$1:$A$1001,customers!$I$1:$I$1001,,0)</f>
        <v>No</v>
      </c>
    </row>
    <row r="345" spans="1:16" x14ac:dyDescent="0.35">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_xlfn.XLOOKUP(C345,customers!A344:A1344,customers!G344:G1344,,0)</f>
        <v>United States</v>
      </c>
      <c r="I345" t="str">
        <f>_xlfn.XLOOKUP(D345,products!$A$1:$A$49,products!$B$1:$B$49,,0)</f>
        <v>Rob</v>
      </c>
      <c r="J345" t="str">
        <f>_xlfn.XLOOKUP(D345,products!$A$1:$A$49,products!$C$1:$C$49,,0)</f>
        <v>D</v>
      </c>
      <c r="K345" s="4" cm="1">
        <f t="array" ref="K345">_xlfn.XLOOKUP(D345,products!$A$1:$A$49,products!$D$1:D$49,,0)</f>
        <v>0.5</v>
      </c>
      <c r="L345" s="5">
        <f>_xlfn.XLOOKUP(D345,products!$A$1:$A$49,products!$E$1:$E$49,,0)</f>
        <v>5.3699999999999992</v>
      </c>
      <c r="M345" s="8">
        <f t="shared" si="15"/>
        <v>32.22</v>
      </c>
      <c r="N345" t="str">
        <f t="shared" si="16"/>
        <v>Robusta</v>
      </c>
      <c r="O345" t="str">
        <f t="shared" si="17"/>
        <v>Dark</v>
      </c>
      <c r="P345" t="str">
        <f>_xlfn.XLOOKUP(Table2[[#This Row],[Customer ID]],customers!$A$1:$A$1001,customers!$I$1:$I$1001,,0)</f>
        <v>No</v>
      </c>
    </row>
    <row r="346" spans="1:16" x14ac:dyDescent="0.35">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_xlfn.XLOOKUP(C346,customers!A345:A1345,customers!G345:G1345,,0)</f>
        <v>Ireland</v>
      </c>
      <c r="I346" t="str">
        <f>_xlfn.XLOOKUP(D346,products!$A$1:$A$49,products!$B$1:$B$49,,0)</f>
        <v>Rob</v>
      </c>
      <c r="J346" t="str">
        <f>_xlfn.XLOOKUP(D346,products!$A$1:$A$49,products!$C$1:$C$49,,0)</f>
        <v>M</v>
      </c>
      <c r="K346" s="4" cm="1">
        <f t="array" ref="K346">_xlfn.XLOOKUP(D346,products!$A$1:$A$49,products!$D$1:D$49,,0)</f>
        <v>1</v>
      </c>
      <c r="L346" s="5">
        <f>_xlfn.XLOOKUP(D346,products!$A$1:$A$49,products!$E$1:$E$49,,0)</f>
        <v>9.9499999999999993</v>
      </c>
      <c r="M346" s="8">
        <f t="shared" si="15"/>
        <v>19.899999999999999</v>
      </c>
      <c r="N346" t="str">
        <f t="shared" si="16"/>
        <v>Robusta</v>
      </c>
      <c r="O346" t="str">
        <f t="shared" si="17"/>
        <v>Medium</v>
      </c>
      <c r="P346" t="str">
        <f>_xlfn.XLOOKUP(Table2[[#This Row],[Customer ID]],customers!$A$1:$A$1001,customers!$I$1:$I$1001,,0)</f>
        <v>Yes</v>
      </c>
    </row>
    <row r="347" spans="1:16" x14ac:dyDescent="0.35">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_xlfn.XLOOKUP(C347,customers!A346:A1346,customers!G346:G1346,,0)</f>
        <v>United States</v>
      </c>
      <c r="I347" t="str">
        <f>_xlfn.XLOOKUP(D347,products!$A$1:$A$49,products!$B$1:$B$49,,0)</f>
        <v>Rob</v>
      </c>
      <c r="J347" t="str">
        <f>_xlfn.XLOOKUP(D347,products!$A$1:$A$49,products!$C$1:$C$49,,0)</f>
        <v>L</v>
      </c>
      <c r="K347" s="4" cm="1">
        <f t="array" ref="K347">_xlfn.XLOOKUP(D347,products!$A$1:$A$49,products!$D$1:D$49,,0)</f>
        <v>1</v>
      </c>
      <c r="L347" s="5">
        <f>_xlfn.XLOOKUP(D347,products!$A$1:$A$49,products!$E$1:$E$49,,0)</f>
        <v>11.95</v>
      </c>
      <c r="M347" s="8">
        <f t="shared" si="15"/>
        <v>59.75</v>
      </c>
      <c r="N347" t="str">
        <f t="shared" si="16"/>
        <v>Robusta</v>
      </c>
      <c r="O347" t="str">
        <f t="shared" si="17"/>
        <v>Large</v>
      </c>
      <c r="P347" t="str">
        <f>_xlfn.XLOOKUP(Table2[[#This Row],[Customer ID]],customers!$A$1:$A$1001,customers!$I$1:$I$1001,,0)</f>
        <v>No</v>
      </c>
    </row>
    <row r="348" spans="1:16" x14ac:dyDescent="0.35">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_xlfn.XLOOKUP(C348,customers!A347:A1347,customers!G347:G1347,,0)</f>
        <v>United States</v>
      </c>
      <c r="I348" t="str">
        <f>_xlfn.XLOOKUP(D348,products!$A$1:$A$49,products!$B$1:$B$49,,0)</f>
        <v>Ara</v>
      </c>
      <c r="J348" t="str">
        <f>_xlfn.XLOOKUP(D348,products!$A$1:$A$49,products!$C$1:$C$49,,0)</f>
        <v>L</v>
      </c>
      <c r="K348" s="4" cm="1">
        <f t="array" ref="K348">_xlfn.XLOOKUP(D348,products!$A$1:$A$49,products!$D$1:D$49,,0)</f>
        <v>0.5</v>
      </c>
      <c r="L348" s="5">
        <f>_xlfn.XLOOKUP(D348,products!$A$1:$A$49,products!$E$1:$E$49,,0)</f>
        <v>7.77</v>
      </c>
      <c r="M348" s="8">
        <f t="shared" si="15"/>
        <v>23.31</v>
      </c>
      <c r="N348" t="str">
        <f t="shared" si="16"/>
        <v>Arabica</v>
      </c>
      <c r="O348" t="str">
        <f t="shared" si="17"/>
        <v>Large</v>
      </c>
      <c r="P348" t="str">
        <f>_xlfn.XLOOKUP(Table2[[#This Row],[Customer ID]],customers!$A$1:$A$1001,customers!$I$1:$I$1001,,0)</f>
        <v>Yes</v>
      </c>
    </row>
    <row r="349" spans="1:16" x14ac:dyDescent="0.35">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_xlfn.XLOOKUP(C349,customers!A348:A1348,customers!G348:G1348,,0)</f>
        <v>United States</v>
      </c>
      <c r="I349" t="str">
        <f>_xlfn.XLOOKUP(D349,products!$A$1:$A$49,products!$B$1:$B$49,,0)</f>
        <v>Lib</v>
      </c>
      <c r="J349" t="str">
        <f>_xlfn.XLOOKUP(D349,products!$A$1:$A$49,products!$C$1:$C$49,,0)</f>
        <v>M</v>
      </c>
      <c r="K349" s="4" cm="1">
        <f t="array" ref="K349">_xlfn.XLOOKUP(D349,products!$A$1:$A$49,products!$D$1:D$49,,0)</f>
        <v>1</v>
      </c>
      <c r="L349" s="5">
        <f>_xlfn.XLOOKUP(D349,products!$A$1:$A$49,products!$E$1:$E$49,,0)</f>
        <v>14.55</v>
      </c>
      <c r="M349" s="8">
        <f t="shared" si="15"/>
        <v>43.650000000000006</v>
      </c>
      <c r="N349" t="str">
        <f t="shared" si="16"/>
        <v>Libercia</v>
      </c>
      <c r="O349" t="str">
        <f t="shared" si="17"/>
        <v>Medium</v>
      </c>
      <c r="P349" t="str">
        <f>_xlfn.XLOOKUP(Table2[[#This Row],[Customer ID]],customers!$A$1:$A$1001,customers!$I$1:$I$1001,,0)</f>
        <v>No</v>
      </c>
    </row>
    <row r="350" spans="1:16" x14ac:dyDescent="0.35">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_xlfn.XLOOKUP(C350,customers!A349:A1349,customers!G349:G1349,,0)</f>
        <v>United States</v>
      </c>
      <c r="I350" t="str">
        <f>_xlfn.XLOOKUP(D350,products!$A$1:$A$49,products!$B$1:$B$49,,0)</f>
        <v>Exc</v>
      </c>
      <c r="J350" t="str">
        <f>_xlfn.XLOOKUP(D350,products!$A$1:$A$49,products!$C$1:$C$49,,0)</f>
        <v>L</v>
      </c>
      <c r="K350" s="4" cm="1">
        <f t="array" ref="K350">_xlfn.XLOOKUP(D350,products!$A$1:$A$49,products!$D$1:D$49,,0)</f>
        <v>2.5</v>
      </c>
      <c r="L350" s="5">
        <f>_xlfn.XLOOKUP(D350,products!$A$1:$A$49,products!$E$1:$E$49,,0)</f>
        <v>34.154999999999994</v>
      </c>
      <c r="M350" s="8">
        <f t="shared" si="15"/>
        <v>204.92999999999995</v>
      </c>
      <c r="N350" t="str">
        <f t="shared" si="16"/>
        <v>Excelsa</v>
      </c>
      <c r="O350" t="str">
        <f t="shared" si="17"/>
        <v>Large</v>
      </c>
      <c r="P350" t="str">
        <f>_xlfn.XLOOKUP(Table2[[#This Row],[Customer ID]],customers!$A$1:$A$1001,customers!$I$1:$I$1001,,0)</f>
        <v>No</v>
      </c>
    </row>
    <row r="351" spans="1:16" x14ac:dyDescent="0.35">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_xlfn.XLOOKUP(C351,customers!A350:A1350,customers!G350:G1350,,0)</f>
        <v>United States</v>
      </c>
      <c r="I351" t="str">
        <f>_xlfn.XLOOKUP(D351,products!$A$1:$A$49,products!$B$1:$B$49,,0)</f>
        <v>Rob</v>
      </c>
      <c r="J351" t="str">
        <f>_xlfn.XLOOKUP(D351,products!$A$1:$A$49,products!$C$1:$C$49,,0)</f>
        <v>L</v>
      </c>
      <c r="K351" s="4" cm="1">
        <f t="array" ref="K351">_xlfn.XLOOKUP(D351,products!$A$1:$A$49,products!$D$1:D$49,,0)</f>
        <v>0.2</v>
      </c>
      <c r="L351" s="5">
        <f>_xlfn.XLOOKUP(D351,products!$A$1:$A$49,products!$E$1:$E$49,,0)</f>
        <v>3.5849999999999995</v>
      </c>
      <c r="M351" s="8">
        <f t="shared" si="15"/>
        <v>14.339999999999998</v>
      </c>
      <c r="N351" t="str">
        <f t="shared" si="16"/>
        <v>Robusta</v>
      </c>
      <c r="O351" t="str">
        <f t="shared" si="17"/>
        <v>Large</v>
      </c>
      <c r="P351" t="str">
        <f>_xlfn.XLOOKUP(Table2[[#This Row],[Customer ID]],customers!$A$1:$A$1001,customers!$I$1:$I$1001,,0)</f>
        <v>No</v>
      </c>
    </row>
    <row r="352" spans="1:16" x14ac:dyDescent="0.35">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_xlfn.XLOOKUP(C352,customers!A351:A1351,customers!G351:G1351,,0)</f>
        <v>United States</v>
      </c>
      <c r="I352" t="str">
        <f>_xlfn.XLOOKUP(D352,products!$A$1:$A$49,products!$B$1:$B$49,,0)</f>
        <v>Ara</v>
      </c>
      <c r="J352" t="str">
        <f>_xlfn.XLOOKUP(D352,products!$A$1:$A$49,products!$C$1:$C$49,,0)</f>
        <v>D</v>
      </c>
      <c r="K352" s="4" cm="1">
        <f t="array" ref="K352">_xlfn.XLOOKUP(D352,products!$A$1:$A$49,products!$D$1:D$49,,0)</f>
        <v>0.5</v>
      </c>
      <c r="L352" s="5">
        <f>_xlfn.XLOOKUP(D352,products!$A$1:$A$49,products!$E$1:$E$49,,0)</f>
        <v>5.97</v>
      </c>
      <c r="M352" s="8">
        <f t="shared" si="15"/>
        <v>23.88</v>
      </c>
      <c r="N352" t="str">
        <f t="shared" si="16"/>
        <v>Arabica</v>
      </c>
      <c r="O352" t="str">
        <f t="shared" si="17"/>
        <v>Dark</v>
      </c>
      <c r="P352" t="str">
        <f>_xlfn.XLOOKUP(Table2[[#This Row],[Customer ID]],customers!$A$1:$A$1001,customers!$I$1:$I$1001,,0)</f>
        <v>No</v>
      </c>
    </row>
    <row r="353" spans="1:16" x14ac:dyDescent="0.35">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_xlfn.XLOOKUP(C353,customers!A352:A1352,customers!G352:G1352,,0)</f>
        <v>United States</v>
      </c>
      <c r="I353" t="str">
        <f>_xlfn.XLOOKUP(D353,products!$A$1:$A$49,products!$B$1:$B$49,,0)</f>
        <v>Ara</v>
      </c>
      <c r="J353" t="str">
        <f>_xlfn.XLOOKUP(D353,products!$A$1:$A$49,products!$C$1:$C$49,,0)</f>
        <v>M</v>
      </c>
      <c r="K353" s="4" cm="1">
        <f t="array" ref="K353">_xlfn.XLOOKUP(D353,products!$A$1:$A$49,products!$D$1:D$49,,0)</f>
        <v>1</v>
      </c>
      <c r="L353" s="5">
        <f>_xlfn.XLOOKUP(D353,products!$A$1:$A$49,products!$E$1:$E$49,,0)</f>
        <v>11.25</v>
      </c>
      <c r="M353" s="8">
        <f t="shared" si="15"/>
        <v>22.5</v>
      </c>
      <c r="N353" t="str">
        <f t="shared" si="16"/>
        <v>Arabica</v>
      </c>
      <c r="O353" t="str">
        <f t="shared" si="17"/>
        <v>Medium</v>
      </c>
      <c r="P353" t="str">
        <f>_xlfn.XLOOKUP(Table2[[#This Row],[Customer ID]],customers!$A$1:$A$1001,customers!$I$1:$I$1001,,0)</f>
        <v>No</v>
      </c>
    </row>
    <row r="354" spans="1:16" x14ac:dyDescent="0.35">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e">
        <f>_xlfn.XLOOKUP(C354,customers!A353:A1353,customers!G353:G1353,,0)</f>
        <v>#N/A</v>
      </c>
      <c r="I354" t="str">
        <f>_xlfn.XLOOKUP(D354,products!$A$1:$A$49,products!$B$1:$B$49,,0)</f>
        <v>Exc</v>
      </c>
      <c r="J354" t="str">
        <f>_xlfn.XLOOKUP(D354,products!$A$1:$A$49,products!$C$1:$C$49,,0)</f>
        <v>D</v>
      </c>
      <c r="K354" s="4" cm="1">
        <f t="array" ref="K354">_xlfn.XLOOKUP(D354,products!$A$1:$A$49,products!$D$1:D$49,,0)</f>
        <v>0.5</v>
      </c>
      <c r="L354" s="5">
        <f>_xlfn.XLOOKUP(D354,products!$A$1:$A$49,products!$E$1:$E$49,,0)</f>
        <v>7.29</v>
      </c>
      <c r="M354" s="8">
        <f t="shared" si="15"/>
        <v>36.450000000000003</v>
      </c>
      <c r="N354" t="str">
        <f t="shared" si="16"/>
        <v>Excelsa</v>
      </c>
      <c r="O354" t="str">
        <f t="shared" si="17"/>
        <v>Dark</v>
      </c>
      <c r="P354" t="str">
        <f>_xlfn.XLOOKUP(Table2[[#This Row],[Customer ID]],customers!$A$1:$A$1001,customers!$I$1:$I$1001,,0)</f>
        <v>No</v>
      </c>
    </row>
    <row r="355" spans="1:16" x14ac:dyDescent="0.35">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_xlfn.XLOOKUP(C355,customers!A354:A1354,customers!G354:G1354,,0)</f>
        <v>United States</v>
      </c>
      <c r="I355" t="str">
        <f>_xlfn.XLOOKUP(D355,products!$A$1:$A$49,products!$B$1:$B$49,,0)</f>
        <v>Ara</v>
      </c>
      <c r="J355" t="str">
        <f>_xlfn.XLOOKUP(D355,products!$A$1:$A$49,products!$C$1:$C$49,,0)</f>
        <v>M</v>
      </c>
      <c r="K355" s="4" cm="1">
        <f t="array" ref="K355">_xlfn.XLOOKUP(D355,products!$A$1:$A$49,products!$D$1:D$49,,0)</f>
        <v>0.5</v>
      </c>
      <c r="L355" s="5">
        <f>_xlfn.XLOOKUP(D355,products!$A$1:$A$49,products!$E$1:$E$49,,0)</f>
        <v>6.75</v>
      </c>
      <c r="M355" s="8">
        <f t="shared" si="15"/>
        <v>27</v>
      </c>
      <c r="N355" t="str">
        <f t="shared" si="16"/>
        <v>Arabica</v>
      </c>
      <c r="O355" t="str">
        <f t="shared" si="17"/>
        <v>Medium</v>
      </c>
      <c r="P355" t="str">
        <f>_xlfn.XLOOKUP(Table2[[#This Row],[Customer ID]],customers!$A$1:$A$1001,customers!$I$1:$I$1001,,0)</f>
        <v>Yes</v>
      </c>
    </row>
    <row r="356" spans="1:16" x14ac:dyDescent="0.35">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_xlfn.XLOOKUP(C356,customers!A355:A1355,customers!G355:G1355,,0)</f>
        <v>United States</v>
      </c>
      <c r="I356" t="str">
        <f>_xlfn.XLOOKUP(D356,products!$A$1:$A$49,products!$B$1:$B$49,,0)</f>
        <v>Ara</v>
      </c>
      <c r="J356" t="str">
        <f>_xlfn.XLOOKUP(D356,products!$A$1:$A$49,products!$C$1:$C$49,,0)</f>
        <v>M</v>
      </c>
      <c r="K356" s="4" cm="1">
        <f t="array" ref="K356">_xlfn.XLOOKUP(D356,products!$A$1:$A$49,products!$D$1:D$49,,0)</f>
        <v>2.5</v>
      </c>
      <c r="L356" s="5">
        <f>_xlfn.XLOOKUP(D356,products!$A$1:$A$49,products!$E$1:$E$49,,0)</f>
        <v>25.874999999999996</v>
      </c>
      <c r="M356" s="8">
        <f t="shared" si="15"/>
        <v>155.24999999999997</v>
      </c>
      <c r="N356" t="str">
        <f t="shared" si="16"/>
        <v>Arabica</v>
      </c>
      <c r="O356" t="str">
        <f t="shared" si="17"/>
        <v>Medium</v>
      </c>
      <c r="P356" t="str">
        <f>_xlfn.XLOOKUP(Table2[[#This Row],[Customer ID]],customers!$A$1:$A$1001,customers!$I$1:$I$1001,,0)</f>
        <v>No</v>
      </c>
    </row>
    <row r="357" spans="1:16" x14ac:dyDescent="0.35">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_xlfn.XLOOKUP(C357,customers!A356:A1356,customers!G356:G1356,,0)</f>
        <v>United States</v>
      </c>
      <c r="I357" t="str">
        <f>_xlfn.XLOOKUP(D357,products!$A$1:$A$49,products!$B$1:$B$49,,0)</f>
        <v>Ara</v>
      </c>
      <c r="J357" t="str">
        <f>_xlfn.XLOOKUP(D357,products!$A$1:$A$49,products!$C$1:$C$49,,0)</f>
        <v>D</v>
      </c>
      <c r="K357" s="4" cm="1">
        <f t="array" ref="K357">_xlfn.XLOOKUP(D357,products!$A$1:$A$49,products!$D$1:D$49,,0)</f>
        <v>2.5</v>
      </c>
      <c r="L357" s="5">
        <f>_xlfn.XLOOKUP(D357,products!$A$1:$A$49,products!$E$1:$E$49,,0)</f>
        <v>22.884999999999998</v>
      </c>
      <c r="M357" s="8">
        <f t="shared" si="15"/>
        <v>114.42499999999998</v>
      </c>
      <c r="N357" t="str">
        <f t="shared" si="16"/>
        <v>Arabica</v>
      </c>
      <c r="O357" t="str">
        <f t="shared" si="17"/>
        <v>Dark</v>
      </c>
      <c r="P357" t="str">
        <f>_xlfn.XLOOKUP(Table2[[#This Row],[Customer ID]],customers!$A$1:$A$1001,customers!$I$1:$I$1001,,0)</f>
        <v>Yes</v>
      </c>
    </row>
    <row r="358" spans="1:16" x14ac:dyDescent="0.35">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_xlfn.XLOOKUP(C358,customers!A357:A1357,customers!G357:G1357,,0)</f>
        <v>United States</v>
      </c>
      <c r="I358" t="str">
        <f>_xlfn.XLOOKUP(D358,products!$A$1:$A$49,products!$B$1:$B$49,,0)</f>
        <v>Lib</v>
      </c>
      <c r="J358" t="str">
        <f>_xlfn.XLOOKUP(D358,products!$A$1:$A$49,products!$C$1:$C$49,,0)</f>
        <v>D</v>
      </c>
      <c r="K358" s="4" cm="1">
        <f t="array" ref="K358">_xlfn.XLOOKUP(D358,products!$A$1:$A$49,products!$D$1:D$49,,0)</f>
        <v>1</v>
      </c>
      <c r="L358" s="5">
        <f>_xlfn.XLOOKUP(D358,products!$A$1:$A$49,products!$E$1:$E$49,,0)</f>
        <v>12.95</v>
      </c>
      <c r="M358" s="8">
        <f t="shared" si="15"/>
        <v>51.8</v>
      </c>
      <c r="N358" t="str">
        <f t="shared" si="16"/>
        <v>Libercia</v>
      </c>
      <c r="O358" t="str">
        <f t="shared" si="17"/>
        <v>Dark</v>
      </c>
      <c r="P358" t="str">
        <f>_xlfn.XLOOKUP(Table2[[#This Row],[Customer ID]],customers!$A$1:$A$1001,customers!$I$1:$I$1001,,0)</f>
        <v>Yes</v>
      </c>
    </row>
    <row r="359" spans="1:16" x14ac:dyDescent="0.35">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_xlfn.XLOOKUP(C359,customers!A358:A1358,customers!G358:G1358,,0)</f>
        <v>United States</v>
      </c>
      <c r="I359" t="str">
        <f>_xlfn.XLOOKUP(D359,products!$A$1:$A$49,products!$B$1:$B$49,,0)</f>
        <v>Ara</v>
      </c>
      <c r="J359" t="str">
        <f>_xlfn.XLOOKUP(D359,products!$A$1:$A$49,products!$C$1:$C$49,,0)</f>
        <v>M</v>
      </c>
      <c r="K359" s="4" cm="1">
        <f t="array" ref="K359">_xlfn.XLOOKUP(D359,products!$A$1:$A$49,products!$D$1:D$49,,0)</f>
        <v>2.5</v>
      </c>
      <c r="L359" s="5">
        <f>_xlfn.XLOOKUP(D359,products!$A$1:$A$49,products!$E$1:$E$49,,0)</f>
        <v>25.874999999999996</v>
      </c>
      <c r="M359" s="8">
        <f t="shared" si="15"/>
        <v>155.24999999999997</v>
      </c>
      <c r="N359" t="str">
        <f t="shared" si="16"/>
        <v>Arabica</v>
      </c>
      <c r="O359" t="str">
        <f t="shared" si="17"/>
        <v>Medium</v>
      </c>
      <c r="P359" t="str">
        <f>_xlfn.XLOOKUP(Table2[[#This Row],[Customer ID]],customers!$A$1:$A$1001,customers!$I$1:$I$1001,,0)</f>
        <v>No</v>
      </c>
    </row>
    <row r="360" spans="1:16" x14ac:dyDescent="0.35">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_xlfn.XLOOKUP(C360,customers!A359:A1359,customers!G359:G1359,,0)</f>
        <v>United States</v>
      </c>
      <c r="I360" t="str">
        <f>_xlfn.XLOOKUP(D360,products!$A$1:$A$49,products!$B$1:$B$49,,0)</f>
        <v>Ara</v>
      </c>
      <c r="J360" t="str">
        <f>_xlfn.XLOOKUP(D360,products!$A$1:$A$49,products!$C$1:$C$49,,0)</f>
        <v>L</v>
      </c>
      <c r="K360" s="4" cm="1">
        <f t="array" ref="K360">_xlfn.XLOOKUP(D360,products!$A$1:$A$49,products!$D$1:D$49,,0)</f>
        <v>2.5</v>
      </c>
      <c r="L360" s="5">
        <f>_xlfn.XLOOKUP(D360,products!$A$1:$A$49,products!$E$1:$E$49,,0)</f>
        <v>29.784999999999997</v>
      </c>
      <c r="M360" s="8">
        <f t="shared" si="15"/>
        <v>29.784999999999997</v>
      </c>
      <c r="N360" t="str">
        <f t="shared" si="16"/>
        <v>Arabica</v>
      </c>
      <c r="O360" t="str">
        <f t="shared" si="17"/>
        <v>Large</v>
      </c>
      <c r="P360" t="str">
        <f>_xlfn.XLOOKUP(Table2[[#This Row],[Customer ID]],customers!$A$1:$A$1001,customers!$I$1:$I$1001,,0)</f>
        <v>No</v>
      </c>
    </row>
    <row r="361" spans="1:16" x14ac:dyDescent="0.35">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_xlfn.XLOOKUP(C361,customers!A360:A1360,customers!G360:G1360,,0)</f>
        <v>United Kingdom</v>
      </c>
      <c r="I361" t="str">
        <f>_xlfn.XLOOKUP(D361,products!$A$1:$A$49,products!$B$1:$B$49,,0)</f>
        <v>Rob</v>
      </c>
      <c r="J361" t="str">
        <f>_xlfn.XLOOKUP(D361,products!$A$1:$A$49,products!$C$1:$C$49,,0)</f>
        <v>L</v>
      </c>
      <c r="K361" s="4" cm="1">
        <f t="array" ref="K361">_xlfn.XLOOKUP(D361,products!$A$1:$A$49,products!$D$1:D$49,,0)</f>
        <v>0.2</v>
      </c>
      <c r="L361" s="5">
        <f>_xlfn.XLOOKUP(D361,products!$A$1:$A$49,products!$E$1:$E$49,,0)</f>
        <v>3.5849999999999995</v>
      </c>
      <c r="M361" s="8">
        <f t="shared" si="15"/>
        <v>21.509999999999998</v>
      </c>
      <c r="N361" t="str">
        <f t="shared" si="16"/>
        <v>Robusta</v>
      </c>
      <c r="O361" t="str">
        <f t="shared" si="17"/>
        <v>Large</v>
      </c>
      <c r="P361" t="str">
        <f>_xlfn.XLOOKUP(Table2[[#This Row],[Customer ID]],customers!$A$1:$A$1001,customers!$I$1:$I$1001,,0)</f>
        <v>No</v>
      </c>
    </row>
    <row r="362" spans="1:16" x14ac:dyDescent="0.35">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_xlfn.XLOOKUP(C362,customers!A361:A1361,customers!G361:G1361,,0)</f>
        <v>United States</v>
      </c>
      <c r="I362" t="str">
        <f>_xlfn.XLOOKUP(D362,products!$A$1:$A$49,products!$B$1:$B$49,,0)</f>
        <v>Rob</v>
      </c>
      <c r="J362" t="str">
        <f>_xlfn.XLOOKUP(D362,products!$A$1:$A$49,products!$C$1:$C$49,,0)</f>
        <v>D</v>
      </c>
      <c r="K362" s="4" cm="1">
        <f t="array" ref="K362">_xlfn.XLOOKUP(D362,products!$A$1:$A$49,products!$D$1:D$49,,0)</f>
        <v>2.5</v>
      </c>
      <c r="L362" s="5">
        <f>_xlfn.XLOOKUP(D362,products!$A$1:$A$49,products!$E$1:$E$49,,0)</f>
        <v>20.584999999999997</v>
      </c>
      <c r="M362" s="8">
        <f t="shared" si="15"/>
        <v>41.169999999999995</v>
      </c>
      <c r="N362" t="str">
        <f t="shared" si="16"/>
        <v>Robusta</v>
      </c>
      <c r="O362" t="str">
        <f t="shared" si="17"/>
        <v>Dark</v>
      </c>
      <c r="P362" t="str">
        <f>_xlfn.XLOOKUP(Table2[[#This Row],[Customer ID]],customers!$A$1:$A$1001,customers!$I$1:$I$1001,,0)</f>
        <v>No</v>
      </c>
    </row>
    <row r="363" spans="1:16" x14ac:dyDescent="0.35">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_xlfn.XLOOKUP(C363,customers!A362:A1362,customers!G362:G1362,,0)</f>
        <v>United States</v>
      </c>
      <c r="I363" t="str">
        <f>_xlfn.XLOOKUP(D363,products!$A$1:$A$49,products!$B$1:$B$49,,0)</f>
        <v>Rob</v>
      </c>
      <c r="J363" t="str">
        <f>_xlfn.XLOOKUP(D363,products!$A$1:$A$49,products!$C$1:$C$49,,0)</f>
        <v>M</v>
      </c>
      <c r="K363" s="4" cm="1">
        <f t="array" ref="K363">_xlfn.XLOOKUP(D363,products!$A$1:$A$49,products!$D$1:D$49,,0)</f>
        <v>0.5</v>
      </c>
      <c r="L363" s="5">
        <f>_xlfn.XLOOKUP(D363,products!$A$1:$A$49,products!$E$1:$E$49,,0)</f>
        <v>5.97</v>
      </c>
      <c r="M363" s="8">
        <f t="shared" si="15"/>
        <v>5.97</v>
      </c>
      <c r="N363" t="str">
        <f t="shared" si="16"/>
        <v>Robusta</v>
      </c>
      <c r="O363" t="str">
        <f t="shared" si="17"/>
        <v>Medium</v>
      </c>
      <c r="P363" t="str">
        <f>_xlfn.XLOOKUP(Table2[[#This Row],[Customer ID]],customers!$A$1:$A$1001,customers!$I$1:$I$1001,,0)</f>
        <v>No</v>
      </c>
    </row>
    <row r="364" spans="1:16" x14ac:dyDescent="0.35">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_xlfn.XLOOKUP(C364,customers!A363:A1363,customers!G363:G1363,,0)</f>
        <v>United States</v>
      </c>
      <c r="I364" t="str">
        <f>_xlfn.XLOOKUP(D364,products!$A$1:$A$49,products!$B$1:$B$49,,0)</f>
        <v>Exc</v>
      </c>
      <c r="J364" t="str">
        <f>_xlfn.XLOOKUP(D364,products!$A$1:$A$49,products!$C$1:$C$49,,0)</f>
        <v>L</v>
      </c>
      <c r="K364" s="4" cm="1">
        <f t="array" ref="K364">_xlfn.XLOOKUP(D364,products!$A$1:$A$49,products!$D$1:D$49,,0)</f>
        <v>1</v>
      </c>
      <c r="L364" s="5">
        <f>_xlfn.XLOOKUP(D364,products!$A$1:$A$49,products!$E$1:$E$49,,0)</f>
        <v>14.85</v>
      </c>
      <c r="M364" s="8">
        <f t="shared" si="15"/>
        <v>74.25</v>
      </c>
      <c r="N364" t="str">
        <f t="shared" si="16"/>
        <v>Excelsa</v>
      </c>
      <c r="O364" t="str">
        <f t="shared" si="17"/>
        <v>Large</v>
      </c>
      <c r="P364" t="str">
        <f>_xlfn.XLOOKUP(Table2[[#This Row],[Customer ID]],customers!$A$1:$A$1001,customers!$I$1:$I$1001,,0)</f>
        <v>Yes</v>
      </c>
    </row>
    <row r="365" spans="1:16" x14ac:dyDescent="0.35">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_xlfn.XLOOKUP(C365,customers!A364:A1364,customers!G364:G1364,,0)</f>
        <v>United States</v>
      </c>
      <c r="I365" t="str">
        <f>_xlfn.XLOOKUP(D365,products!$A$1:$A$49,products!$B$1:$B$49,,0)</f>
        <v>Lib</v>
      </c>
      <c r="J365" t="str">
        <f>_xlfn.XLOOKUP(D365,products!$A$1:$A$49,products!$C$1:$C$49,,0)</f>
        <v>M</v>
      </c>
      <c r="K365" s="4" cm="1">
        <f t="array" ref="K365">_xlfn.XLOOKUP(D365,products!$A$1:$A$49,products!$D$1:D$49,,0)</f>
        <v>1</v>
      </c>
      <c r="L365" s="5">
        <f>_xlfn.XLOOKUP(D365,products!$A$1:$A$49,products!$E$1:$E$49,,0)</f>
        <v>14.55</v>
      </c>
      <c r="M365" s="8">
        <f t="shared" si="15"/>
        <v>87.300000000000011</v>
      </c>
      <c r="N365" t="str">
        <f t="shared" si="16"/>
        <v>Libercia</v>
      </c>
      <c r="O365" t="str">
        <f t="shared" si="17"/>
        <v>Medium</v>
      </c>
      <c r="P365" t="str">
        <f>_xlfn.XLOOKUP(Table2[[#This Row],[Customer ID]],customers!$A$1:$A$1001,customers!$I$1:$I$1001,,0)</f>
        <v>No</v>
      </c>
    </row>
    <row r="366" spans="1:16" x14ac:dyDescent="0.35">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_xlfn.XLOOKUP(C366,customers!A365:A1365,customers!G365:G1365,,0)</f>
        <v>United States</v>
      </c>
      <c r="I366" t="str">
        <f>_xlfn.XLOOKUP(D366,products!$A$1:$A$49,products!$B$1:$B$49,,0)</f>
        <v>Exc</v>
      </c>
      <c r="J366" t="str">
        <f>_xlfn.XLOOKUP(D366,products!$A$1:$A$49,products!$C$1:$C$49,,0)</f>
        <v>D</v>
      </c>
      <c r="K366" s="4" cm="1">
        <f t="array" ref="K366">_xlfn.XLOOKUP(D366,products!$A$1:$A$49,products!$D$1:D$49,,0)</f>
        <v>1</v>
      </c>
      <c r="L366" s="5">
        <f>_xlfn.XLOOKUP(D366,products!$A$1:$A$49,products!$E$1:$E$49,,0)</f>
        <v>12.15</v>
      </c>
      <c r="M366" s="8">
        <f t="shared" si="15"/>
        <v>72.900000000000006</v>
      </c>
      <c r="N366" t="str">
        <f t="shared" si="16"/>
        <v>Excelsa</v>
      </c>
      <c r="O366" t="str">
        <f t="shared" si="17"/>
        <v>Dark</v>
      </c>
      <c r="P366" t="str">
        <f>_xlfn.XLOOKUP(Table2[[#This Row],[Customer ID]],customers!$A$1:$A$1001,customers!$I$1:$I$1001,,0)</f>
        <v>Yes</v>
      </c>
    </row>
    <row r="367" spans="1:16" x14ac:dyDescent="0.35">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_xlfn.XLOOKUP(C367,customers!A366:A1366,customers!G366:G1366,,0)</f>
        <v>United States</v>
      </c>
      <c r="I367" t="str">
        <f>_xlfn.XLOOKUP(D367,products!$A$1:$A$49,products!$B$1:$B$49,,0)</f>
        <v>Lib</v>
      </c>
      <c r="J367" t="str">
        <f>_xlfn.XLOOKUP(D367,products!$A$1:$A$49,products!$C$1:$C$49,,0)</f>
        <v>D</v>
      </c>
      <c r="K367" s="4" cm="1">
        <f t="array" ref="K367">_xlfn.XLOOKUP(D367,products!$A$1:$A$49,products!$D$1:D$49,,0)</f>
        <v>0.5</v>
      </c>
      <c r="L367" s="5">
        <f>_xlfn.XLOOKUP(D367,products!$A$1:$A$49,products!$E$1:$E$49,,0)</f>
        <v>7.77</v>
      </c>
      <c r="M367" s="8">
        <f t="shared" si="15"/>
        <v>7.77</v>
      </c>
      <c r="N367" t="str">
        <f t="shared" si="16"/>
        <v>Libercia</v>
      </c>
      <c r="O367" t="str">
        <f t="shared" si="17"/>
        <v>Dark</v>
      </c>
      <c r="P367" t="str">
        <f>_xlfn.XLOOKUP(Table2[[#This Row],[Customer ID]],customers!$A$1:$A$1001,customers!$I$1:$I$1001,,0)</f>
        <v>No</v>
      </c>
    </row>
    <row r="368" spans="1:16" x14ac:dyDescent="0.35">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_xlfn.XLOOKUP(C368,customers!A367:A1367,customers!G367:G1367,,0)</f>
        <v>United States</v>
      </c>
      <c r="I368" t="str">
        <f>_xlfn.XLOOKUP(D368,products!$A$1:$A$49,products!$B$1:$B$49,,0)</f>
        <v>Exc</v>
      </c>
      <c r="J368" t="str">
        <f>_xlfn.XLOOKUP(D368,products!$A$1:$A$49,products!$C$1:$C$49,,0)</f>
        <v>D</v>
      </c>
      <c r="K368" s="4" cm="1">
        <f t="array" ref="K368">_xlfn.XLOOKUP(D368,products!$A$1:$A$49,products!$D$1:D$49,,0)</f>
        <v>0.5</v>
      </c>
      <c r="L368" s="5">
        <f>_xlfn.XLOOKUP(D368,products!$A$1:$A$49,products!$E$1:$E$49,,0)</f>
        <v>7.29</v>
      </c>
      <c r="M368" s="8">
        <f t="shared" si="15"/>
        <v>43.74</v>
      </c>
      <c r="N368" t="str">
        <f t="shared" si="16"/>
        <v>Excelsa</v>
      </c>
      <c r="O368" t="str">
        <f t="shared" si="17"/>
        <v>Dark</v>
      </c>
      <c r="P368" t="str">
        <f>_xlfn.XLOOKUP(Table2[[#This Row],[Customer ID]],customers!$A$1:$A$1001,customers!$I$1:$I$1001,,0)</f>
        <v>No</v>
      </c>
    </row>
    <row r="369" spans="1:16" x14ac:dyDescent="0.35">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_xlfn.XLOOKUP(C369,customers!A368:A1368,customers!G368:G1368,,0)</f>
        <v>United States</v>
      </c>
      <c r="I369" t="str">
        <f>_xlfn.XLOOKUP(D369,products!$A$1:$A$49,products!$B$1:$B$49,,0)</f>
        <v>Lib</v>
      </c>
      <c r="J369" t="str">
        <f>_xlfn.XLOOKUP(D369,products!$A$1:$A$49,products!$C$1:$C$49,,0)</f>
        <v>M</v>
      </c>
      <c r="K369" s="4" cm="1">
        <f t="array" ref="K369">_xlfn.XLOOKUP(D369,products!$A$1:$A$49,products!$D$1:D$49,,0)</f>
        <v>0.2</v>
      </c>
      <c r="L369" s="5">
        <f>_xlfn.XLOOKUP(D369,products!$A$1:$A$49,products!$E$1:$E$49,,0)</f>
        <v>4.3650000000000002</v>
      </c>
      <c r="M369" s="8">
        <f t="shared" si="15"/>
        <v>8.73</v>
      </c>
      <c r="N369" t="str">
        <f t="shared" si="16"/>
        <v>Libercia</v>
      </c>
      <c r="O369" t="str">
        <f t="shared" si="17"/>
        <v>Medium</v>
      </c>
      <c r="P369" t="str">
        <f>_xlfn.XLOOKUP(Table2[[#This Row],[Customer ID]],customers!$A$1:$A$1001,customers!$I$1:$I$1001,,0)</f>
        <v>Yes</v>
      </c>
    </row>
    <row r="370" spans="1:16" x14ac:dyDescent="0.35">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_xlfn.XLOOKUP(C370,customers!A369:A1369,customers!G369:G1369,,0)</f>
        <v>United States</v>
      </c>
      <c r="I370" t="str">
        <f>_xlfn.XLOOKUP(D370,products!$A$1:$A$49,products!$B$1:$B$49,,0)</f>
        <v>Exc</v>
      </c>
      <c r="J370" t="str">
        <f>_xlfn.XLOOKUP(D370,products!$A$1:$A$49,products!$C$1:$C$49,,0)</f>
        <v>M</v>
      </c>
      <c r="K370" s="4" cm="1">
        <f t="array" ref="K370">_xlfn.XLOOKUP(D370,products!$A$1:$A$49,products!$D$1:D$49,,0)</f>
        <v>2.5</v>
      </c>
      <c r="L370" s="5">
        <f>_xlfn.XLOOKUP(D370,products!$A$1:$A$49,products!$E$1:$E$49,,0)</f>
        <v>31.624999999999996</v>
      </c>
      <c r="M370" s="8">
        <f t="shared" si="15"/>
        <v>63.249999999999993</v>
      </c>
      <c r="N370" t="str">
        <f t="shared" si="16"/>
        <v>Excelsa</v>
      </c>
      <c r="O370" t="str">
        <f t="shared" si="17"/>
        <v>Medium</v>
      </c>
      <c r="P370" t="str">
        <f>_xlfn.XLOOKUP(Table2[[#This Row],[Customer ID]],customers!$A$1:$A$1001,customers!$I$1:$I$1001,,0)</f>
        <v>No</v>
      </c>
    </row>
    <row r="371" spans="1:16" x14ac:dyDescent="0.35">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_xlfn.XLOOKUP(C371,customers!A370:A1370,customers!G370:G1370,,0)</f>
        <v>United States</v>
      </c>
      <c r="I371" t="str">
        <f>_xlfn.XLOOKUP(D371,products!$A$1:$A$49,products!$B$1:$B$49,,0)</f>
        <v>Exc</v>
      </c>
      <c r="J371" t="str">
        <f>_xlfn.XLOOKUP(D371,products!$A$1:$A$49,products!$C$1:$C$49,,0)</f>
        <v>L</v>
      </c>
      <c r="K371" s="4" cm="1">
        <f t="array" ref="K371">_xlfn.XLOOKUP(D371,products!$A$1:$A$49,products!$D$1:D$49,,0)</f>
        <v>0.5</v>
      </c>
      <c r="L371" s="5">
        <f>_xlfn.XLOOKUP(D371,products!$A$1:$A$49,products!$E$1:$E$49,,0)</f>
        <v>8.91</v>
      </c>
      <c r="M371" s="8">
        <f t="shared" si="15"/>
        <v>8.91</v>
      </c>
      <c r="N371" t="str">
        <f t="shared" si="16"/>
        <v>Excelsa</v>
      </c>
      <c r="O371" t="str">
        <f t="shared" si="17"/>
        <v>Large</v>
      </c>
      <c r="P371" t="str">
        <f>_xlfn.XLOOKUP(Table2[[#This Row],[Customer ID]],customers!$A$1:$A$1001,customers!$I$1:$I$1001,,0)</f>
        <v>Yes</v>
      </c>
    </row>
    <row r="372" spans="1:16" x14ac:dyDescent="0.35">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_xlfn.XLOOKUP(C372,customers!A371:A1371,customers!G371:G1371,,0)</f>
        <v>United States</v>
      </c>
      <c r="I372" t="str">
        <f>_xlfn.XLOOKUP(D372,products!$A$1:$A$49,products!$B$1:$B$49,,0)</f>
        <v>Exc</v>
      </c>
      <c r="J372" t="str">
        <f>_xlfn.XLOOKUP(D372,products!$A$1:$A$49,products!$C$1:$C$49,,0)</f>
        <v>D</v>
      </c>
      <c r="K372" s="4" cm="1">
        <f t="array" ref="K372">_xlfn.XLOOKUP(D372,products!$A$1:$A$49,products!$D$1:D$49,,0)</f>
        <v>1</v>
      </c>
      <c r="L372" s="5">
        <f>_xlfn.XLOOKUP(D372,products!$A$1:$A$49,products!$E$1:$E$49,,0)</f>
        <v>12.15</v>
      </c>
      <c r="M372" s="8">
        <f t="shared" si="15"/>
        <v>24.3</v>
      </c>
      <c r="N372" t="str">
        <f t="shared" si="16"/>
        <v>Excelsa</v>
      </c>
      <c r="O372" t="str">
        <f t="shared" si="17"/>
        <v>Dark</v>
      </c>
      <c r="P372" t="str">
        <f>_xlfn.XLOOKUP(Table2[[#This Row],[Customer ID]],customers!$A$1:$A$1001,customers!$I$1:$I$1001,,0)</f>
        <v>Yes</v>
      </c>
    </row>
    <row r="373" spans="1:16" x14ac:dyDescent="0.35">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_xlfn.XLOOKUP(C373,customers!A372:A1372,customers!G372:G1372,,0)</f>
        <v>United States</v>
      </c>
      <c r="I373" t="str">
        <f>_xlfn.XLOOKUP(D373,products!$A$1:$A$49,products!$B$1:$B$49,,0)</f>
        <v>Ara</v>
      </c>
      <c r="J373" t="str">
        <f>_xlfn.XLOOKUP(D373,products!$A$1:$A$49,products!$C$1:$C$49,,0)</f>
        <v>L</v>
      </c>
      <c r="K373" s="4" cm="1">
        <f t="array" ref="K373">_xlfn.XLOOKUP(D373,products!$A$1:$A$49,products!$D$1:D$49,,0)</f>
        <v>0.5</v>
      </c>
      <c r="L373" s="5">
        <f>_xlfn.XLOOKUP(D373,products!$A$1:$A$49,products!$E$1:$E$49,,0)</f>
        <v>7.77</v>
      </c>
      <c r="M373" s="8">
        <f t="shared" si="15"/>
        <v>46.62</v>
      </c>
      <c r="N373" t="str">
        <f t="shared" si="16"/>
        <v>Arabica</v>
      </c>
      <c r="O373" t="str">
        <f t="shared" si="17"/>
        <v>Large</v>
      </c>
      <c r="P373" t="str">
        <f>_xlfn.XLOOKUP(Table2[[#This Row],[Customer ID]],customers!$A$1:$A$1001,customers!$I$1:$I$1001,,0)</f>
        <v>Yes</v>
      </c>
    </row>
    <row r="374" spans="1:16" x14ac:dyDescent="0.35">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_xlfn.XLOOKUP(C374,customers!A373:A1373,customers!G373:G1373,,0)</f>
        <v>United States</v>
      </c>
      <c r="I374" t="str">
        <f>_xlfn.XLOOKUP(D374,products!$A$1:$A$49,products!$B$1:$B$49,,0)</f>
        <v>Rob</v>
      </c>
      <c r="J374" t="str">
        <f>_xlfn.XLOOKUP(D374,products!$A$1:$A$49,products!$C$1:$C$49,,0)</f>
        <v>L</v>
      </c>
      <c r="K374" s="4" cm="1">
        <f t="array" ref="K374">_xlfn.XLOOKUP(D374,products!$A$1:$A$49,products!$D$1:D$49,,0)</f>
        <v>0.5</v>
      </c>
      <c r="L374" s="5">
        <f>_xlfn.XLOOKUP(D374,products!$A$1:$A$49,products!$E$1:$E$49,,0)</f>
        <v>7.169999999999999</v>
      </c>
      <c r="M374" s="8">
        <f t="shared" si="15"/>
        <v>43.019999999999996</v>
      </c>
      <c r="N374" t="str">
        <f t="shared" si="16"/>
        <v>Robusta</v>
      </c>
      <c r="O374" t="str">
        <f t="shared" si="17"/>
        <v>Large</v>
      </c>
      <c r="P374" t="str">
        <f>_xlfn.XLOOKUP(Table2[[#This Row],[Customer ID]],customers!$A$1:$A$1001,customers!$I$1:$I$1001,,0)</f>
        <v>No</v>
      </c>
    </row>
    <row r="375" spans="1:16" x14ac:dyDescent="0.35">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_xlfn.XLOOKUP(C375,customers!A374:A1374,customers!G374:G1374,,0)</f>
        <v>Ireland</v>
      </c>
      <c r="I375" t="str">
        <f>_xlfn.XLOOKUP(D375,products!$A$1:$A$49,products!$B$1:$B$49,,0)</f>
        <v>Ara</v>
      </c>
      <c r="J375" t="str">
        <f>_xlfn.XLOOKUP(D375,products!$A$1:$A$49,products!$C$1:$C$49,,0)</f>
        <v>D</v>
      </c>
      <c r="K375" s="4" cm="1">
        <f t="array" ref="K375">_xlfn.XLOOKUP(D375,products!$A$1:$A$49,products!$D$1:D$49,,0)</f>
        <v>0.5</v>
      </c>
      <c r="L375" s="5">
        <f>_xlfn.XLOOKUP(D375,products!$A$1:$A$49,products!$E$1:$E$49,,0)</f>
        <v>5.97</v>
      </c>
      <c r="M375" s="8">
        <f t="shared" si="15"/>
        <v>17.91</v>
      </c>
      <c r="N375" t="str">
        <f t="shared" si="16"/>
        <v>Arabica</v>
      </c>
      <c r="O375" t="str">
        <f t="shared" si="17"/>
        <v>Dark</v>
      </c>
      <c r="P375" t="str">
        <f>_xlfn.XLOOKUP(Table2[[#This Row],[Customer ID]],customers!$A$1:$A$1001,customers!$I$1:$I$1001,,0)</f>
        <v>Yes</v>
      </c>
    </row>
    <row r="376" spans="1:16" x14ac:dyDescent="0.35">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_xlfn.XLOOKUP(C376,customers!A375:A1375,customers!G375:G1375,,0)</f>
        <v>United States</v>
      </c>
      <c r="I376" t="str">
        <f>_xlfn.XLOOKUP(D376,products!$A$1:$A$49,products!$B$1:$B$49,,0)</f>
        <v>Lib</v>
      </c>
      <c r="J376" t="str">
        <f>_xlfn.XLOOKUP(D376,products!$A$1:$A$49,products!$C$1:$C$49,,0)</f>
        <v>L</v>
      </c>
      <c r="K376" s="4" cm="1">
        <f t="array" ref="K376">_xlfn.XLOOKUP(D376,products!$A$1:$A$49,products!$D$1:D$49,,0)</f>
        <v>0.5</v>
      </c>
      <c r="L376" s="5">
        <f>_xlfn.XLOOKUP(D376,products!$A$1:$A$49,products!$E$1:$E$49,,0)</f>
        <v>9.51</v>
      </c>
      <c r="M376" s="8">
        <f t="shared" si="15"/>
        <v>38.04</v>
      </c>
      <c r="N376" t="str">
        <f t="shared" si="16"/>
        <v>Libercia</v>
      </c>
      <c r="O376" t="str">
        <f t="shared" si="17"/>
        <v>Large</v>
      </c>
      <c r="P376" t="str">
        <f>_xlfn.XLOOKUP(Table2[[#This Row],[Customer ID]],customers!$A$1:$A$1001,customers!$I$1:$I$1001,,0)</f>
        <v>Yes</v>
      </c>
    </row>
    <row r="377" spans="1:16" x14ac:dyDescent="0.35">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_xlfn.XLOOKUP(C377,customers!A376:A1376,customers!G376:G1376,,0)</f>
        <v>United States</v>
      </c>
      <c r="I377" t="str">
        <f>_xlfn.XLOOKUP(D377,products!$A$1:$A$49,products!$B$1:$B$49,,0)</f>
        <v>Ara</v>
      </c>
      <c r="J377" t="str">
        <f>_xlfn.XLOOKUP(D377,products!$A$1:$A$49,products!$C$1:$C$49,,0)</f>
        <v>M</v>
      </c>
      <c r="K377" s="4" cm="1">
        <f t="array" ref="K377">_xlfn.XLOOKUP(D377,products!$A$1:$A$49,products!$D$1:D$49,,0)</f>
        <v>0.2</v>
      </c>
      <c r="L377" s="5">
        <f>_xlfn.XLOOKUP(D377,products!$A$1:$A$49,products!$E$1:$E$49,,0)</f>
        <v>3.375</v>
      </c>
      <c r="M377" s="8">
        <f t="shared" si="15"/>
        <v>6.75</v>
      </c>
      <c r="N377" t="str">
        <f t="shared" si="16"/>
        <v>Arabica</v>
      </c>
      <c r="O377" t="str">
        <f t="shared" si="17"/>
        <v>Medium</v>
      </c>
      <c r="P377" t="str">
        <f>_xlfn.XLOOKUP(Table2[[#This Row],[Customer ID]],customers!$A$1:$A$1001,customers!$I$1:$I$1001,,0)</f>
        <v>Yes</v>
      </c>
    </row>
    <row r="378" spans="1:16" x14ac:dyDescent="0.35">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_xlfn.XLOOKUP(C378,customers!A377:A1377,customers!G377:G1377,,0)</f>
        <v>United States</v>
      </c>
      <c r="I378" t="str">
        <f>_xlfn.XLOOKUP(D378,products!$A$1:$A$49,products!$B$1:$B$49,,0)</f>
        <v>Rob</v>
      </c>
      <c r="J378" t="str">
        <f>_xlfn.XLOOKUP(D378,products!$A$1:$A$49,products!$C$1:$C$49,,0)</f>
        <v>M</v>
      </c>
      <c r="K378" s="4" cm="1">
        <f t="array" ref="K378">_xlfn.XLOOKUP(D378,products!$A$1:$A$49,products!$D$1:D$49,,0)</f>
        <v>0.5</v>
      </c>
      <c r="L378" s="5">
        <f>_xlfn.XLOOKUP(D378,products!$A$1:$A$49,products!$E$1:$E$49,,0)</f>
        <v>5.97</v>
      </c>
      <c r="M378" s="8">
        <f t="shared" si="15"/>
        <v>5.97</v>
      </c>
      <c r="N378" t="str">
        <f t="shared" si="16"/>
        <v>Robusta</v>
      </c>
      <c r="O378" t="str">
        <f t="shared" si="17"/>
        <v>Medium</v>
      </c>
      <c r="P378" t="str">
        <f>_xlfn.XLOOKUP(Table2[[#This Row],[Customer ID]],customers!$A$1:$A$1001,customers!$I$1:$I$1001,,0)</f>
        <v>Yes</v>
      </c>
    </row>
    <row r="379" spans="1:16" x14ac:dyDescent="0.35">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_xlfn.XLOOKUP(C379,customers!A378:A1378,customers!G378:G1378,,0)</f>
        <v>Ireland</v>
      </c>
      <c r="I379" t="str">
        <f>_xlfn.XLOOKUP(D379,products!$A$1:$A$49,products!$B$1:$B$49,,0)</f>
        <v>Rob</v>
      </c>
      <c r="J379" t="str">
        <f>_xlfn.XLOOKUP(D379,products!$A$1:$A$49,products!$C$1:$C$49,,0)</f>
        <v>D</v>
      </c>
      <c r="K379" s="4" cm="1">
        <f t="array" ref="K379">_xlfn.XLOOKUP(D379,products!$A$1:$A$49,products!$D$1:D$49,,0)</f>
        <v>0.2</v>
      </c>
      <c r="L379" s="5">
        <f>_xlfn.XLOOKUP(D379,products!$A$1:$A$49,products!$E$1:$E$49,,0)</f>
        <v>2.6849999999999996</v>
      </c>
      <c r="M379" s="8">
        <f t="shared" si="15"/>
        <v>8.0549999999999997</v>
      </c>
      <c r="N379" t="str">
        <f t="shared" si="16"/>
        <v>Robusta</v>
      </c>
      <c r="O379" t="str">
        <f t="shared" si="17"/>
        <v>Dark</v>
      </c>
      <c r="P379" t="str">
        <f>_xlfn.XLOOKUP(Table2[[#This Row],[Customer ID]],customers!$A$1:$A$1001,customers!$I$1:$I$1001,,0)</f>
        <v>No</v>
      </c>
    </row>
    <row r="380" spans="1:16" x14ac:dyDescent="0.35">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_xlfn.XLOOKUP(C380,customers!A379:A1379,customers!G379:G1379,,0)</f>
        <v>Ireland</v>
      </c>
      <c r="I380" t="str">
        <f>_xlfn.XLOOKUP(D380,products!$A$1:$A$49,products!$B$1:$B$49,,0)</f>
        <v>Ara</v>
      </c>
      <c r="J380" t="str">
        <f>_xlfn.XLOOKUP(D380,products!$A$1:$A$49,products!$C$1:$C$49,,0)</f>
        <v>L</v>
      </c>
      <c r="K380" s="4" cm="1">
        <f t="array" ref="K380">_xlfn.XLOOKUP(D380,products!$A$1:$A$49,products!$D$1:D$49,,0)</f>
        <v>0.5</v>
      </c>
      <c r="L380" s="5">
        <f>_xlfn.XLOOKUP(D380,products!$A$1:$A$49,products!$E$1:$E$49,,0)</f>
        <v>7.77</v>
      </c>
      <c r="M380" s="8">
        <f t="shared" si="15"/>
        <v>23.31</v>
      </c>
      <c r="N380" t="str">
        <f t="shared" si="16"/>
        <v>Arabica</v>
      </c>
      <c r="O380" t="str">
        <f t="shared" si="17"/>
        <v>Large</v>
      </c>
      <c r="P380" t="str">
        <f>_xlfn.XLOOKUP(Table2[[#This Row],[Customer ID]],customers!$A$1:$A$1001,customers!$I$1:$I$1001,,0)</f>
        <v>Yes</v>
      </c>
    </row>
    <row r="381" spans="1:16" x14ac:dyDescent="0.35">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_xlfn.XLOOKUP(C381,customers!A380:A1380,customers!G380:G1380,,0)</f>
        <v>United Kingdom</v>
      </c>
      <c r="I381" t="str">
        <f>_xlfn.XLOOKUP(D381,products!$A$1:$A$49,products!$B$1:$B$49,,0)</f>
        <v>Rob</v>
      </c>
      <c r="J381" t="str">
        <f>_xlfn.XLOOKUP(D381,products!$A$1:$A$49,products!$C$1:$C$49,,0)</f>
        <v>L</v>
      </c>
      <c r="K381" s="4" cm="1">
        <f t="array" ref="K381">_xlfn.XLOOKUP(D381,products!$A$1:$A$49,products!$D$1:D$49,,0)</f>
        <v>0.5</v>
      </c>
      <c r="L381" s="5">
        <f>_xlfn.XLOOKUP(D381,products!$A$1:$A$49,products!$E$1:$E$49,,0)</f>
        <v>7.169999999999999</v>
      </c>
      <c r="M381" s="8">
        <f t="shared" si="15"/>
        <v>43.019999999999996</v>
      </c>
      <c r="N381" t="str">
        <f t="shared" si="16"/>
        <v>Robusta</v>
      </c>
      <c r="O381" t="str">
        <f t="shared" si="17"/>
        <v>Large</v>
      </c>
      <c r="P381" t="str">
        <f>_xlfn.XLOOKUP(Table2[[#This Row],[Customer ID]],customers!$A$1:$A$1001,customers!$I$1:$I$1001,,0)</f>
        <v>Yes</v>
      </c>
    </row>
    <row r="382" spans="1:16" x14ac:dyDescent="0.35">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e">
        <f>_xlfn.XLOOKUP(C382,customers!A381:A1381,customers!G381:G1381,,0)</f>
        <v>#N/A</v>
      </c>
      <c r="I382" t="str">
        <f>_xlfn.XLOOKUP(D382,products!$A$1:$A$49,products!$B$1:$B$49,,0)</f>
        <v>Lib</v>
      </c>
      <c r="J382" t="str">
        <f>_xlfn.XLOOKUP(D382,products!$A$1:$A$49,products!$C$1:$C$49,,0)</f>
        <v>D</v>
      </c>
      <c r="K382" s="4" cm="1">
        <f t="array" ref="K382">_xlfn.XLOOKUP(D382,products!$A$1:$A$49,products!$D$1:D$49,,0)</f>
        <v>0.5</v>
      </c>
      <c r="L382" s="5">
        <f>_xlfn.XLOOKUP(D382,products!$A$1:$A$49,products!$E$1:$E$49,,0)</f>
        <v>7.77</v>
      </c>
      <c r="M382" s="8">
        <f t="shared" si="15"/>
        <v>23.31</v>
      </c>
      <c r="N382" t="str">
        <f t="shared" si="16"/>
        <v>Libercia</v>
      </c>
      <c r="O382" t="str">
        <f t="shared" si="17"/>
        <v>Dark</v>
      </c>
      <c r="P382" t="str">
        <f>_xlfn.XLOOKUP(Table2[[#This Row],[Customer ID]],customers!$A$1:$A$1001,customers!$I$1:$I$1001,,0)</f>
        <v>No</v>
      </c>
    </row>
    <row r="383" spans="1:16" x14ac:dyDescent="0.35">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_xlfn.XLOOKUP(C383,customers!A382:A1382,customers!G382:G1382,,0)</f>
        <v>United States</v>
      </c>
      <c r="I383" t="str">
        <f>_xlfn.XLOOKUP(D383,products!$A$1:$A$49,products!$B$1:$B$49,,0)</f>
        <v>Ara</v>
      </c>
      <c r="J383" t="str">
        <f>_xlfn.XLOOKUP(D383,products!$A$1:$A$49,products!$C$1:$C$49,,0)</f>
        <v>D</v>
      </c>
      <c r="K383" s="4" cm="1">
        <f t="array" ref="K383">_xlfn.XLOOKUP(D383,products!$A$1:$A$49,products!$D$1:D$49,,0)</f>
        <v>0.2</v>
      </c>
      <c r="L383" s="5">
        <f>_xlfn.XLOOKUP(D383,products!$A$1:$A$49,products!$E$1:$E$49,,0)</f>
        <v>2.9849999999999999</v>
      </c>
      <c r="M383" s="8">
        <f t="shared" si="15"/>
        <v>14.924999999999999</v>
      </c>
      <c r="N383" t="str">
        <f t="shared" si="16"/>
        <v>Arabica</v>
      </c>
      <c r="O383" t="str">
        <f t="shared" si="17"/>
        <v>Dark</v>
      </c>
      <c r="P383" t="str">
        <f>_xlfn.XLOOKUP(Table2[[#This Row],[Customer ID]],customers!$A$1:$A$1001,customers!$I$1:$I$1001,,0)</f>
        <v>Yes</v>
      </c>
    </row>
    <row r="384" spans="1:16" x14ac:dyDescent="0.35">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_xlfn.XLOOKUP(C384,customers!A383:A1383,customers!G383:G1383,,0)</f>
        <v>United States</v>
      </c>
      <c r="I384" t="str">
        <f>_xlfn.XLOOKUP(D384,products!$A$1:$A$49,products!$B$1:$B$49,,0)</f>
        <v>Exc</v>
      </c>
      <c r="J384" t="str">
        <f>_xlfn.XLOOKUP(D384,products!$A$1:$A$49,products!$C$1:$C$49,,0)</f>
        <v>D</v>
      </c>
      <c r="K384" s="4" cm="1">
        <f t="array" ref="K384">_xlfn.XLOOKUP(D384,products!$A$1:$A$49,products!$D$1:D$49,,0)</f>
        <v>0.5</v>
      </c>
      <c r="L384" s="5">
        <f>_xlfn.XLOOKUP(D384,products!$A$1:$A$49,products!$E$1:$E$49,,0)</f>
        <v>7.29</v>
      </c>
      <c r="M384" s="8">
        <f t="shared" si="15"/>
        <v>21.87</v>
      </c>
      <c r="N384" t="str">
        <f t="shared" si="16"/>
        <v>Excelsa</v>
      </c>
      <c r="O384" t="str">
        <f t="shared" si="17"/>
        <v>Dark</v>
      </c>
      <c r="P384" t="str">
        <f>_xlfn.XLOOKUP(Table2[[#This Row],[Customer ID]],customers!$A$1:$A$1001,customers!$I$1:$I$1001,,0)</f>
        <v>No</v>
      </c>
    </row>
    <row r="385" spans="1:16" x14ac:dyDescent="0.35">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_xlfn.XLOOKUP(C385,customers!A384:A1384,customers!G384:G1384,,0)</f>
        <v>United States</v>
      </c>
      <c r="I385" t="str">
        <f>_xlfn.XLOOKUP(D385,products!$A$1:$A$49,products!$B$1:$B$49,,0)</f>
        <v>Exc</v>
      </c>
      <c r="J385" t="str">
        <f>_xlfn.XLOOKUP(D385,products!$A$1:$A$49,products!$C$1:$C$49,,0)</f>
        <v>L</v>
      </c>
      <c r="K385" s="4" cm="1">
        <f t="array" ref="K385">_xlfn.XLOOKUP(D385,products!$A$1:$A$49,products!$D$1:D$49,,0)</f>
        <v>0.5</v>
      </c>
      <c r="L385" s="5">
        <f>_xlfn.XLOOKUP(D385,products!$A$1:$A$49,products!$E$1:$E$49,,0)</f>
        <v>8.91</v>
      </c>
      <c r="M385" s="8">
        <f t="shared" si="15"/>
        <v>53.46</v>
      </c>
      <c r="N385" t="str">
        <f t="shared" si="16"/>
        <v>Excelsa</v>
      </c>
      <c r="O385" t="str">
        <f t="shared" si="17"/>
        <v>Large</v>
      </c>
      <c r="P385" t="str">
        <f>_xlfn.XLOOKUP(Table2[[#This Row],[Customer ID]],customers!$A$1:$A$1001,customers!$I$1:$I$1001,,0)</f>
        <v>Yes</v>
      </c>
    </row>
    <row r="386" spans="1:16" x14ac:dyDescent="0.35">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_xlfn.XLOOKUP(C386,customers!A385:A1385,customers!G385:G1385,,0)</f>
        <v>United States</v>
      </c>
      <c r="I386" t="str">
        <f>_xlfn.XLOOKUP(D386,products!$A$1:$A$49,products!$B$1:$B$49,,0)</f>
        <v>Ara</v>
      </c>
      <c r="J386" t="str">
        <f>_xlfn.XLOOKUP(D386,products!$A$1:$A$49,products!$C$1:$C$49,,0)</f>
        <v>L</v>
      </c>
      <c r="K386" s="4" cm="1">
        <f t="array" ref="K386">_xlfn.XLOOKUP(D386,products!$A$1:$A$49,products!$D$1:D$49,,0)</f>
        <v>2.5</v>
      </c>
      <c r="L386" s="5">
        <f>_xlfn.XLOOKUP(D386,products!$A$1:$A$49,products!$E$1:$E$49,,0)</f>
        <v>29.784999999999997</v>
      </c>
      <c r="M386" s="8">
        <f t="shared" si="15"/>
        <v>119.13999999999999</v>
      </c>
      <c r="N386" t="str">
        <f t="shared" si="16"/>
        <v>Arabica</v>
      </c>
      <c r="O386" t="str">
        <f t="shared" si="17"/>
        <v>Large</v>
      </c>
      <c r="P386" t="str">
        <f>_xlfn.XLOOKUP(Table2[[#This Row],[Customer ID]],customers!$A$1:$A$1001,customers!$I$1:$I$1001,,0)</f>
        <v>No</v>
      </c>
    </row>
    <row r="387" spans="1:16" x14ac:dyDescent="0.35">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_xlfn.XLOOKUP(C387,customers!A386:A1386,customers!G386:G1386,,0)</f>
        <v>United States</v>
      </c>
      <c r="I387" t="str">
        <f>_xlfn.XLOOKUP(D387,products!$A$1:$A$49,products!$B$1:$B$49,,0)</f>
        <v>Lib</v>
      </c>
      <c r="J387" t="str">
        <f>_xlfn.XLOOKUP(D387,products!$A$1:$A$49,products!$C$1:$C$49,,0)</f>
        <v>M</v>
      </c>
      <c r="K387" s="4" cm="1">
        <f t="array" ref="K387">_xlfn.XLOOKUP(D387,products!$A$1:$A$49,products!$D$1:D$49,,0)</f>
        <v>0.5</v>
      </c>
      <c r="L387" s="5">
        <f>_xlfn.XLOOKUP(D387,products!$A$1:$A$49,products!$E$1:$E$49,,0)</f>
        <v>8.73</v>
      </c>
      <c r="M387" s="8">
        <f t="shared" ref="M387:M450" si="18">L387*E387</f>
        <v>43.650000000000006</v>
      </c>
      <c r="N387" t="str">
        <f t="shared" ref="N387:N450" si="19">IF(I387="Rob","Robusta",IF(I387="Exc","Excelsa",IF(I387="Ara","Arabica",IF(I387="Lib","Libercia",""))))</f>
        <v>Libercia</v>
      </c>
      <c r="O387" t="str">
        <f t="shared" ref="O387:O450" si="20">IF(J387="M","Medium",IF(J387="L","Large",IF(J387="D","Dark")))</f>
        <v>Medium</v>
      </c>
      <c r="P387" t="str">
        <f>_xlfn.XLOOKUP(Table2[[#This Row],[Customer ID]],customers!$A$1:$A$1001,customers!$I$1:$I$1001,,0)</f>
        <v>Yes</v>
      </c>
    </row>
    <row r="388" spans="1:16" x14ac:dyDescent="0.35">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_xlfn.XLOOKUP(C388,customers!A387:A1387,customers!G387:G1387,,0)</f>
        <v>United States</v>
      </c>
      <c r="I388" t="str">
        <f>_xlfn.XLOOKUP(D388,products!$A$1:$A$49,products!$B$1:$B$49,,0)</f>
        <v>Ara</v>
      </c>
      <c r="J388" t="str">
        <f>_xlfn.XLOOKUP(D388,products!$A$1:$A$49,products!$C$1:$C$49,,0)</f>
        <v>D</v>
      </c>
      <c r="K388" s="4" cm="1">
        <f t="array" ref="K388">_xlfn.XLOOKUP(D388,products!$A$1:$A$49,products!$D$1:D$49,,0)</f>
        <v>0.2</v>
      </c>
      <c r="L388" s="5">
        <f>_xlfn.XLOOKUP(D388,products!$A$1:$A$49,products!$E$1:$E$49,,0)</f>
        <v>2.9849999999999999</v>
      </c>
      <c r="M388" s="8">
        <f t="shared" si="18"/>
        <v>17.91</v>
      </c>
      <c r="N388" t="str">
        <f t="shared" si="19"/>
        <v>Arabica</v>
      </c>
      <c r="O388" t="str">
        <f t="shared" si="20"/>
        <v>Dark</v>
      </c>
      <c r="P388" t="str">
        <f>_xlfn.XLOOKUP(Table2[[#This Row],[Customer ID]],customers!$A$1:$A$1001,customers!$I$1:$I$1001,,0)</f>
        <v>Yes</v>
      </c>
    </row>
    <row r="389" spans="1:16" x14ac:dyDescent="0.35">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_xlfn.XLOOKUP(C389,customers!A388:A1388,customers!G388:G1388,,0)</f>
        <v>United States</v>
      </c>
      <c r="I389" t="str">
        <f>_xlfn.XLOOKUP(D389,products!$A$1:$A$49,products!$B$1:$B$49,,0)</f>
        <v>Exc</v>
      </c>
      <c r="J389" t="str">
        <f>_xlfn.XLOOKUP(D389,products!$A$1:$A$49,products!$C$1:$C$49,,0)</f>
        <v>L</v>
      </c>
      <c r="K389" s="4" cm="1">
        <f t="array" ref="K389">_xlfn.XLOOKUP(D389,products!$A$1:$A$49,products!$D$1:D$49,,0)</f>
        <v>1</v>
      </c>
      <c r="L389" s="5">
        <f>_xlfn.XLOOKUP(D389,products!$A$1:$A$49,products!$E$1:$E$49,,0)</f>
        <v>14.85</v>
      </c>
      <c r="M389" s="8">
        <f t="shared" si="18"/>
        <v>74.25</v>
      </c>
      <c r="N389" t="str">
        <f t="shared" si="19"/>
        <v>Excelsa</v>
      </c>
      <c r="O389" t="str">
        <f t="shared" si="20"/>
        <v>Large</v>
      </c>
      <c r="P389" t="str">
        <f>_xlfn.XLOOKUP(Table2[[#This Row],[Customer ID]],customers!$A$1:$A$1001,customers!$I$1:$I$1001,,0)</f>
        <v>Yes</v>
      </c>
    </row>
    <row r="390" spans="1:16" x14ac:dyDescent="0.35">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_xlfn.XLOOKUP(C390,customers!A389:A1389,customers!G389:G1389,,0)</f>
        <v>United States</v>
      </c>
      <c r="I390" t="str">
        <f>_xlfn.XLOOKUP(D390,products!$A$1:$A$49,products!$B$1:$B$49,,0)</f>
        <v>Lib</v>
      </c>
      <c r="J390" t="str">
        <f>_xlfn.XLOOKUP(D390,products!$A$1:$A$49,products!$C$1:$C$49,,0)</f>
        <v>D</v>
      </c>
      <c r="K390" s="4" cm="1">
        <f t="array" ref="K390">_xlfn.XLOOKUP(D390,products!$A$1:$A$49,products!$D$1:D$49,,0)</f>
        <v>0.2</v>
      </c>
      <c r="L390" s="5">
        <f>_xlfn.XLOOKUP(D390,products!$A$1:$A$49,products!$E$1:$E$49,,0)</f>
        <v>3.8849999999999998</v>
      </c>
      <c r="M390" s="8">
        <f t="shared" si="18"/>
        <v>11.654999999999999</v>
      </c>
      <c r="N390" t="str">
        <f t="shared" si="19"/>
        <v>Libercia</v>
      </c>
      <c r="O390" t="str">
        <f t="shared" si="20"/>
        <v>Dark</v>
      </c>
      <c r="P390" t="str">
        <f>_xlfn.XLOOKUP(Table2[[#This Row],[Customer ID]],customers!$A$1:$A$1001,customers!$I$1:$I$1001,,0)</f>
        <v>Yes</v>
      </c>
    </row>
    <row r="391" spans="1:16" x14ac:dyDescent="0.35">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_xlfn.XLOOKUP(C391,customers!A390:A1390,customers!G390:G1390,,0)</f>
        <v>United States</v>
      </c>
      <c r="I391" t="str">
        <f>_xlfn.XLOOKUP(D391,products!$A$1:$A$49,products!$B$1:$B$49,,0)</f>
        <v>Lib</v>
      </c>
      <c r="J391" t="str">
        <f>_xlfn.XLOOKUP(D391,products!$A$1:$A$49,products!$C$1:$C$49,,0)</f>
        <v>D</v>
      </c>
      <c r="K391" s="4" cm="1">
        <f t="array" ref="K391">_xlfn.XLOOKUP(D391,products!$A$1:$A$49,products!$D$1:D$49,,0)</f>
        <v>0.5</v>
      </c>
      <c r="L391" s="5">
        <f>_xlfn.XLOOKUP(D391,products!$A$1:$A$49,products!$E$1:$E$49,,0)</f>
        <v>7.77</v>
      </c>
      <c r="M391" s="8">
        <f t="shared" si="18"/>
        <v>23.31</v>
      </c>
      <c r="N391" t="str">
        <f t="shared" si="19"/>
        <v>Libercia</v>
      </c>
      <c r="O391" t="str">
        <f t="shared" si="20"/>
        <v>Dark</v>
      </c>
      <c r="P391" t="str">
        <f>_xlfn.XLOOKUP(Table2[[#This Row],[Customer ID]],customers!$A$1:$A$1001,customers!$I$1:$I$1001,,0)</f>
        <v>Yes</v>
      </c>
    </row>
    <row r="392" spans="1:16" x14ac:dyDescent="0.35">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_xlfn.XLOOKUP(C392,customers!A391:A1391,customers!G391:G1391,,0)</f>
        <v>United States</v>
      </c>
      <c r="I392" t="str">
        <f>_xlfn.XLOOKUP(D392,products!$A$1:$A$49,products!$B$1:$B$49,,0)</f>
        <v>Exc</v>
      </c>
      <c r="J392" t="str">
        <f>_xlfn.XLOOKUP(D392,products!$A$1:$A$49,products!$C$1:$C$49,,0)</f>
        <v>D</v>
      </c>
      <c r="K392" s="4" cm="1">
        <f t="array" ref="K392">_xlfn.XLOOKUP(D392,products!$A$1:$A$49,products!$D$1:D$49,,0)</f>
        <v>0.5</v>
      </c>
      <c r="L392" s="5">
        <f>_xlfn.XLOOKUP(D392,products!$A$1:$A$49,products!$E$1:$E$49,,0)</f>
        <v>7.29</v>
      </c>
      <c r="M392" s="8">
        <f t="shared" si="18"/>
        <v>14.58</v>
      </c>
      <c r="N392" t="str">
        <f t="shared" si="19"/>
        <v>Excelsa</v>
      </c>
      <c r="O392" t="str">
        <f t="shared" si="20"/>
        <v>Dark</v>
      </c>
      <c r="P392" t="str">
        <f>_xlfn.XLOOKUP(Table2[[#This Row],[Customer ID]],customers!$A$1:$A$1001,customers!$I$1:$I$1001,,0)</f>
        <v>Yes</v>
      </c>
    </row>
    <row r="393" spans="1:16" x14ac:dyDescent="0.35">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_xlfn.XLOOKUP(C393,customers!A392:A1392,customers!G392:G1392,,0)</f>
        <v>United States</v>
      </c>
      <c r="I393" t="str">
        <f>_xlfn.XLOOKUP(D393,products!$A$1:$A$49,products!$B$1:$B$49,,0)</f>
        <v>Ara</v>
      </c>
      <c r="J393" t="str">
        <f>_xlfn.XLOOKUP(D393,products!$A$1:$A$49,products!$C$1:$C$49,,0)</f>
        <v>M</v>
      </c>
      <c r="K393" s="4" cm="1">
        <f t="array" ref="K393">_xlfn.XLOOKUP(D393,products!$A$1:$A$49,products!$D$1:D$49,,0)</f>
        <v>0.5</v>
      </c>
      <c r="L393" s="5">
        <f>_xlfn.XLOOKUP(D393,products!$A$1:$A$49,products!$E$1:$E$49,,0)</f>
        <v>6.75</v>
      </c>
      <c r="M393" s="8">
        <f t="shared" si="18"/>
        <v>13.5</v>
      </c>
      <c r="N393" t="str">
        <f t="shared" si="19"/>
        <v>Arabica</v>
      </c>
      <c r="O393" t="str">
        <f t="shared" si="20"/>
        <v>Medium</v>
      </c>
      <c r="P393" t="str">
        <f>_xlfn.XLOOKUP(Table2[[#This Row],[Customer ID]],customers!$A$1:$A$1001,customers!$I$1:$I$1001,,0)</f>
        <v>No</v>
      </c>
    </row>
    <row r="394" spans="1:16" x14ac:dyDescent="0.35">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_xlfn.XLOOKUP(C394,customers!A393:A1393,customers!G393:G1393,,0)</f>
        <v>United States</v>
      </c>
      <c r="I394" t="str">
        <f>_xlfn.XLOOKUP(D394,products!$A$1:$A$49,products!$B$1:$B$49,,0)</f>
        <v>Exc</v>
      </c>
      <c r="J394" t="str">
        <f>_xlfn.XLOOKUP(D394,products!$A$1:$A$49,products!$C$1:$C$49,,0)</f>
        <v>L</v>
      </c>
      <c r="K394" s="4" cm="1">
        <f t="array" ref="K394">_xlfn.XLOOKUP(D394,products!$A$1:$A$49,products!$D$1:D$49,,0)</f>
        <v>1</v>
      </c>
      <c r="L394" s="5">
        <f>_xlfn.XLOOKUP(D394,products!$A$1:$A$49,products!$E$1:$E$49,,0)</f>
        <v>14.85</v>
      </c>
      <c r="M394" s="8">
        <f t="shared" si="18"/>
        <v>89.1</v>
      </c>
      <c r="N394" t="str">
        <f t="shared" si="19"/>
        <v>Excelsa</v>
      </c>
      <c r="O394" t="str">
        <f t="shared" si="20"/>
        <v>Large</v>
      </c>
      <c r="P394" t="str">
        <f>_xlfn.XLOOKUP(Table2[[#This Row],[Customer ID]],customers!$A$1:$A$1001,customers!$I$1:$I$1001,,0)</f>
        <v>No</v>
      </c>
    </row>
    <row r="395" spans="1:16" x14ac:dyDescent="0.35">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_xlfn.XLOOKUP(C395,customers!A394:A1394,customers!G394:G1394,,0)</f>
        <v>United States</v>
      </c>
      <c r="I395" t="str">
        <f>_xlfn.XLOOKUP(D395,products!$A$1:$A$49,products!$B$1:$B$49,,0)</f>
        <v>Ara</v>
      </c>
      <c r="J395" t="str">
        <f>_xlfn.XLOOKUP(D395,products!$A$1:$A$49,products!$C$1:$C$49,,0)</f>
        <v>L</v>
      </c>
      <c r="K395" s="4" cm="1">
        <f t="array" ref="K395">_xlfn.XLOOKUP(D395,products!$A$1:$A$49,products!$D$1:D$49,,0)</f>
        <v>0.2</v>
      </c>
      <c r="L395" s="5">
        <f>_xlfn.XLOOKUP(D395,products!$A$1:$A$49,products!$E$1:$E$49,,0)</f>
        <v>3.8849999999999998</v>
      </c>
      <c r="M395" s="8">
        <f t="shared" si="18"/>
        <v>3.8849999999999998</v>
      </c>
      <c r="N395" t="str">
        <f t="shared" si="19"/>
        <v>Arabica</v>
      </c>
      <c r="O395" t="str">
        <f t="shared" si="20"/>
        <v>Large</v>
      </c>
      <c r="P395" t="str">
        <f>_xlfn.XLOOKUP(Table2[[#This Row],[Customer ID]],customers!$A$1:$A$1001,customers!$I$1:$I$1001,,0)</f>
        <v>No</v>
      </c>
    </row>
    <row r="396" spans="1:16" x14ac:dyDescent="0.35">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_xlfn.XLOOKUP(C396,customers!A395:A1395,customers!G395:G1395,,0)</f>
        <v>United States</v>
      </c>
      <c r="I396" t="str">
        <f>_xlfn.XLOOKUP(D396,products!$A$1:$A$49,products!$B$1:$B$49,,0)</f>
        <v>Rob</v>
      </c>
      <c r="J396" t="str">
        <f>_xlfn.XLOOKUP(D396,products!$A$1:$A$49,products!$C$1:$C$49,,0)</f>
        <v>L</v>
      </c>
      <c r="K396" s="4" cm="1">
        <f t="array" ref="K396">_xlfn.XLOOKUP(D396,products!$A$1:$A$49,products!$D$1:D$49,,0)</f>
        <v>2.5</v>
      </c>
      <c r="L396" s="5">
        <f>_xlfn.XLOOKUP(D396,products!$A$1:$A$49,products!$E$1:$E$49,,0)</f>
        <v>27.484999999999996</v>
      </c>
      <c r="M396" s="8">
        <f t="shared" si="18"/>
        <v>109.93999999999998</v>
      </c>
      <c r="N396" t="str">
        <f t="shared" si="19"/>
        <v>Robusta</v>
      </c>
      <c r="O396" t="str">
        <f t="shared" si="20"/>
        <v>Large</v>
      </c>
      <c r="P396" t="str">
        <f>_xlfn.XLOOKUP(Table2[[#This Row],[Customer ID]],customers!$A$1:$A$1001,customers!$I$1:$I$1001,,0)</f>
        <v>No</v>
      </c>
    </row>
    <row r="397" spans="1:16" x14ac:dyDescent="0.35">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_xlfn.XLOOKUP(C397,customers!A396:A1396,customers!G396:G1396,,0)</f>
        <v>United States</v>
      </c>
      <c r="I397" t="str">
        <f>_xlfn.XLOOKUP(D397,products!$A$1:$A$49,products!$B$1:$B$49,,0)</f>
        <v>Lib</v>
      </c>
      <c r="J397" t="str">
        <f>_xlfn.XLOOKUP(D397,products!$A$1:$A$49,products!$C$1:$C$49,,0)</f>
        <v>D</v>
      </c>
      <c r="K397" s="4" cm="1">
        <f t="array" ref="K397">_xlfn.XLOOKUP(D397,products!$A$1:$A$49,products!$D$1:D$49,,0)</f>
        <v>0.5</v>
      </c>
      <c r="L397" s="5">
        <f>_xlfn.XLOOKUP(D397,products!$A$1:$A$49,products!$E$1:$E$49,,0)</f>
        <v>7.77</v>
      </c>
      <c r="M397" s="8">
        <f t="shared" si="18"/>
        <v>46.62</v>
      </c>
      <c r="N397" t="str">
        <f t="shared" si="19"/>
        <v>Libercia</v>
      </c>
      <c r="O397" t="str">
        <f t="shared" si="20"/>
        <v>Dark</v>
      </c>
      <c r="P397" t="str">
        <f>_xlfn.XLOOKUP(Table2[[#This Row],[Customer ID]],customers!$A$1:$A$1001,customers!$I$1:$I$1001,,0)</f>
        <v>Yes</v>
      </c>
    </row>
    <row r="398" spans="1:16" x14ac:dyDescent="0.35">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_xlfn.XLOOKUP(C398,customers!A397:A1397,customers!G397:G1397,,0)</f>
        <v>United States</v>
      </c>
      <c r="I398" t="str">
        <f>_xlfn.XLOOKUP(D398,products!$A$1:$A$49,products!$B$1:$B$49,,0)</f>
        <v>Ara</v>
      </c>
      <c r="J398" t="str">
        <f>_xlfn.XLOOKUP(D398,products!$A$1:$A$49,products!$C$1:$C$49,,0)</f>
        <v>L</v>
      </c>
      <c r="K398" s="4" cm="1">
        <f t="array" ref="K398">_xlfn.XLOOKUP(D398,products!$A$1:$A$49,products!$D$1:D$49,,0)</f>
        <v>0.5</v>
      </c>
      <c r="L398" s="5">
        <f>_xlfn.XLOOKUP(D398,products!$A$1:$A$49,products!$E$1:$E$49,,0)</f>
        <v>7.77</v>
      </c>
      <c r="M398" s="8">
        <f t="shared" si="18"/>
        <v>38.849999999999994</v>
      </c>
      <c r="N398" t="str">
        <f t="shared" si="19"/>
        <v>Arabica</v>
      </c>
      <c r="O398" t="str">
        <f t="shared" si="20"/>
        <v>Large</v>
      </c>
      <c r="P398" t="str">
        <f>_xlfn.XLOOKUP(Table2[[#This Row],[Customer ID]],customers!$A$1:$A$1001,customers!$I$1:$I$1001,,0)</f>
        <v>No</v>
      </c>
    </row>
    <row r="399" spans="1:16" x14ac:dyDescent="0.35">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_xlfn.XLOOKUP(C399,customers!A398:A1398,customers!G398:G1398,,0)</f>
        <v>United States</v>
      </c>
      <c r="I399" t="str">
        <f>_xlfn.XLOOKUP(D399,products!$A$1:$A$49,products!$B$1:$B$49,,0)</f>
        <v>Lib</v>
      </c>
      <c r="J399" t="str">
        <f>_xlfn.XLOOKUP(D399,products!$A$1:$A$49,products!$C$1:$C$49,,0)</f>
        <v>D</v>
      </c>
      <c r="K399" s="4" cm="1">
        <f t="array" ref="K399">_xlfn.XLOOKUP(D399,products!$A$1:$A$49,products!$D$1:D$49,,0)</f>
        <v>0.5</v>
      </c>
      <c r="L399" s="5">
        <f>_xlfn.XLOOKUP(D399,products!$A$1:$A$49,products!$E$1:$E$49,,0)</f>
        <v>7.77</v>
      </c>
      <c r="M399" s="8">
        <f t="shared" si="18"/>
        <v>31.08</v>
      </c>
      <c r="N399" t="str">
        <f t="shared" si="19"/>
        <v>Libercia</v>
      </c>
      <c r="O399" t="str">
        <f t="shared" si="20"/>
        <v>Dark</v>
      </c>
      <c r="P399" t="str">
        <f>_xlfn.XLOOKUP(Table2[[#This Row],[Customer ID]],customers!$A$1:$A$1001,customers!$I$1:$I$1001,,0)</f>
        <v>Yes</v>
      </c>
    </row>
    <row r="400" spans="1:16" x14ac:dyDescent="0.35">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_xlfn.XLOOKUP(C400,customers!A399:A1399,customers!G399:G1399,,0)</f>
        <v>United States</v>
      </c>
      <c r="I400" t="str">
        <f>_xlfn.XLOOKUP(D400,products!$A$1:$A$49,products!$B$1:$B$49,,0)</f>
        <v>Ara</v>
      </c>
      <c r="J400" t="str">
        <f>_xlfn.XLOOKUP(D400,products!$A$1:$A$49,products!$C$1:$C$49,,0)</f>
        <v>D</v>
      </c>
      <c r="K400" s="4" cm="1">
        <f t="array" ref="K400">_xlfn.XLOOKUP(D400,products!$A$1:$A$49,products!$D$1:D$49,,0)</f>
        <v>0.2</v>
      </c>
      <c r="L400" s="5">
        <f>_xlfn.XLOOKUP(D400,products!$A$1:$A$49,products!$E$1:$E$49,,0)</f>
        <v>2.9849999999999999</v>
      </c>
      <c r="M400" s="8">
        <f t="shared" si="18"/>
        <v>17.91</v>
      </c>
      <c r="N400" t="str">
        <f t="shared" si="19"/>
        <v>Arabica</v>
      </c>
      <c r="O400" t="str">
        <f t="shared" si="20"/>
        <v>Dark</v>
      </c>
      <c r="P400" t="str">
        <f>_xlfn.XLOOKUP(Table2[[#This Row],[Customer ID]],customers!$A$1:$A$1001,customers!$I$1:$I$1001,,0)</f>
        <v>Yes</v>
      </c>
    </row>
    <row r="401" spans="1:16" x14ac:dyDescent="0.35">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_xlfn.XLOOKUP(C401,customers!A400:A1400,customers!G400:G1400,,0)</f>
        <v>United Kingdom</v>
      </c>
      <c r="I401" t="str">
        <f>_xlfn.XLOOKUP(D401,products!$A$1:$A$49,products!$B$1:$B$49,,0)</f>
        <v>Exc</v>
      </c>
      <c r="J401" t="str">
        <f>_xlfn.XLOOKUP(D401,products!$A$1:$A$49,products!$C$1:$C$49,,0)</f>
        <v>D</v>
      </c>
      <c r="K401" s="4" cm="1">
        <f t="array" ref="K401">_xlfn.XLOOKUP(D401,products!$A$1:$A$49,products!$D$1:D$49,,0)</f>
        <v>2.5</v>
      </c>
      <c r="L401" s="5">
        <f>_xlfn.XLOOKUP(D401,products!$A$1:$A$49,products!$E$1:$E$49,,0)</f>
        <v>27.945</v>
      </c>
      <c r="M401" s="8">
        <f t="shared" si="18"/>
        <v>167.67000000000002</v>
      </c>
      <c r="N401" t="str">
        <f t="shared" si="19"/>
        <v>Excelsa</v>
      </c>
      <c r="O401" t="str">
        <f t="shared" si="20"/>
        <v>Dark</v>
      </c>
      <c r="P401" t="str">
        <f>_xlfn.XLOOKUP(Table2[[#This Row],[Customer ID]],customers!$A$1:$A$1001,customers!$I$1:$I$1001,,0)</f>
        <v>No</v>
      </c>
    </row>
    <row r="402" spans="1:16" x14ac:dyDescent="0.35">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_xlfn.XLOOKUP(C402,customers!A401:A1401,customers!G401:G1401,,0)</f>
        <v>United States</v>
      </c>
      <c r="I402" t="str">
        <f>_xlfn.XLOOKUP(D402,products!$A$1:$A$49,products!$B$1:$B$49,,0)</f>
        <v>Lib</v>
      </c>
      <c r="J402" t="str">
        <f>_xlfn.XLOOKUP(D402,products!$A$1:$A$49,products!$C$1:$C$49,,0)</f>
        <v>L</v>
      </c>
      <c r="K402" s="4" cm="1">
        <f t="array" ref="K402">_xlfn.XLOOKUP(D402,products!$A$1:$A$49,products!$D$1:D$49,,0)</f>
        <v>1</v>
      </c>
      <c r="L402" s="5">
        <f>_xlfn.XLOOKUP(D402,products!$A$1:$A$49,products!$E$1:$E$49,,0)</f>
        <v>15.85</v>
      </c>
      <c r="M402" s="8">
        <f t="shared" si="18"/>
        <v>63.4</v>
      </c>
      <c r="N402" t="str">
        <f t="shared" si="19"/>
        <v>Libercia</v>
      </c>
      <c r="O402" t="str">
        <f t="shared" si="20"/>
        <v>Large</v>
      </c>
      <c r="P402" t="str">
        <f>_xlfn.XLOOKUP(Table2[[#This Row],[Customer ID]],customers!$A$1:$A$1001,customers!$I$1:$I$1001,,0)</f>
        <v>No</v>
      </c>
    </row>
    <row r="403" spans="1:16" x14ac:dyDescent="0.35">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_xlfn.XLOOKUP(C403,customers!A402:A1402,customers!G402:G1402,,0)</f>
        <v>United States</v>
      </c>
      <c r="I403" t="str">
        <f>_xlfn.XLOOKUP(D403,products!$A$1:$A$49,products!$B$1:$B$49,,0)</f>
        <v>Lib</v>
      </c>
      <c r="J403" t="str">
        <f>_xlfn.XLOOKUP(D403,products!$A$1:$A$49,products!$C$1:$C$49,,0)</f>
        <v>M</v>
      </c>
      <c r="K403" s="4" cm="1">
        <f t="array" ref="K403">_xlfn.XLOOKUP(D403,products!$A$1:$A$49,products!$D$1:D$49,,0)</f>
        <v>0.2</v>
      </c>
      <c r="L403" s="5">
        <f>_xlfn.XLOOKUP(D403,products!$A$1:$A$49,products!$E$1:$E$49,,0)</f>
        <v>4.3650000000000002</v>
      </c>
      <c r="M403" s="8">
        <f t="shared" si="18"/>
        <v>8.73</v>
      </c>
      <c r="N403" t="str">
        <f t="shared" si="19"/>
        <v>Libercia</v>
      </c>
      <c r="O403" t="str">
        <f t="shared" si="20"/>
        <v>Medium</v>
      </c>
      <c r="P403" t="str">
        <f>_xlfn.XLOOKUP(Table2[[#This Row],[Customer ID]],customers!$A$1:$A$1001,customers!$I$1:$I$1001,,0)</f>
        <v>Yes</v>
      </c>
    </row>
    <row r="404" spans="1:16" x14ac:dyDescent="0.35">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_xlfn.XLOOKUP(C404,customers!A403:A1403,customers!G403:G1403,,0)</f>
        <v>United States</v>
      </c>
      <c r="I404" t="str">
        <f>_xlfn.XLOOKUP(D404,products!$A$1:$A$49,products!$B$1:$B$49,,0)</f>
        <v>Rob</v>
      </c>
      <c r="J404" t="str">
        <f>_xlfn.XLOOKUP(D404,products!$A$1:$A$49,products!$C$1:$C$49,,0)</f>
        <v>D</v>
      </c>
      <c r="K404" s="4" cm="1">
        <f t="array" ref="K404">_xlfn.XLOOKUP(D404,products!$A$1:$A$49,products!$D$1:D$49,,0)</f>
        <v>1</v>
      </c>
      <c r="L404" s="5">
        <f>_xlfn.XLOOKUP(D404,products!$A$1:$A$49,products!$E$1:$E$49,,0)</f>
        <v>8.9499999999999993</v>
      </c>
      <c r="M404" s="8">
        <f t="shared" si="18"/>
        <v>26.849999999999998</v>
      </c>
      <c r="N404" t="str">
        <f t="shared" si="19"/>
        <v>Robusta</v>
      </c>
      <c r="O404" t="str">
        <f t="shared" si="20"/>
        <v>Dark</v>
      </c>
      <c r="P404" t="str">
        <f>_xlfn.XLOOKUP(Table2[[#This Row],[Customer ID]],customers!$A$1:$A$1001,customers!$I$1:$I$1001,,0)</f>
        <v>Yes</v>
      </c>
    </row>
    <row r="405" spans="1:16" x14ac:dyDescent="0.35">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_xlfn.XLOOKUP(C405,customers!A404:A1404,customers!G404:G1404,,0)</f>
        <v>United States</v>
      </c>
      <c r="I405" t="str">
        <f>_xlfn.XLOOKUP(D405,products!$A$1:$A$49,products!$B$1:$B$49,,0)</f>
        <v>Lib</v>
      </c>
      <c r="J405" t="str">
        <f>_xlfn.XLOOKUP(D405,products!$A$1:$A$49,products!$C$1:$C$49,,0)</f>
        <v>L</v>
      </c>
      <c r="K405" s="4" cm="1">
        <f t="array" ref="K405">_xlfn.XLOOKUP(D405,products!$A$1:$A$49,products!$D$1:D$49,,0)</f>
        <v>0.2</v>
      </c>
      <c r="L405" s="5">
        <f>_xlfn.XLOOKUP(D405,products!$A$1:$A$49,products!$E$1:$E$49,,0)</f>
        <v>4.7549999999999999</v>
      </c>
      <c r="M405" s="8">
        <f t="shared" si="18"/>
        <v>9.51</v>
      </c>
      <c r="N405" t="str">
        <f t="shared" si="19"/>
        <v>Libercia</v>
      </c>
      <c r="O405" t="str">
        <f t="shared" si="20"/>
        <v>Large</v>
      </c>
      <c r="P405" t="str">
        <f>_xlfn.XLOOKUP(Table2[[#This Row],[Customer ID]],customers!$A$1:$A$1001,customers!$I$1:$I$1001,,0)</f>
        <v>No</v>
      </c>
    </row>
    <row r="406" spans="1:16" x14ac:dyDescent="0.35">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_xlfn.XLOOKUP(C406,customers!A405:A1405,customers!G405:G1405,,0)</f>
        <v>Ireland</v>
      </c>
      <c r="I406" t="str">
        <f>_xlfn.XLOOKUP(D406,products!$A$1:$A$49,products!$B$1:$B$49,,0)</f>
        <v>Ara</v>
      </c>
      <c r="J406" t="str">
        <f>_xlfn.XLOOKUP(D406,products!$A$1:$A$49,products!$C$1:$C$49,,0)</f>
        <v>D</v>
      </c>
      <c r="K406" s="4" cm="1">
        <f t="array" ref="K406">_xlfn.XLOOKUP(D406,products!$A$1:$A$49,products!$D$1:D$49,,0)</f>
        <v>1</v>
      </c>
      <c r="L406" s="5">
        <f>_xlfn.XLOOKUP(D406,products!$A$1:$A$49,products!$E$1:$E$49,,0)</f>
        <v>9.9499999999999993</v>
      </c>
      <c r="M406" s="8">
        <f t="shared" si="18"/>
        <v>39.799999999999997</v>
      </c>
      <c r="N406" t="str">
        <f t="shared" si="19"/>
        <v>Arabica</v>
      </c>
      <c r="O406" t="str">
        <f t="shared" si="20"/>
        <v>Dark</v>
      </c>
      <c r="P406" t="str">
        <f>_xlfn.XLOOKUP(Table2[[#This Row],[Customer ID]],customers!$A$1:$A$1001,customers!$I$1:$I$1001,,0)</f>
        <v>No</v>
      </c>
    </row>
    <row r="407" spans="1:16" x14ac:dyDescent="0.35">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_xlfn.XLOOKUP(C407,customers!A406:A1406,customers!G406:G1406,,0)</f>
        <v>United States</v>
      </c>
      <c r="I407" t="str">
        <f>_xlfn.XLOOKUP(D407,products!$A$1:$A$49,products!$B$1:$B$49,,0)</f>
        <v>Exc</v>
      </c>
      <c r="J407" t="str">
        <f>_xlfn.XLOOKUP(D407,products!$A$1:$A$49,products!$C$1:$C$49,,0)</f>
        <v>M</v>
      </c>
      <c r="K407" s="4" cm="1">
        <f t="array" ref="K407">_xlfn.XLOOKUP(D407,products!$A$1:$A$49,products!$D$1:D$49,,0)</f>
        <v>0.5</v>
      </c>
      <c r="L407" s="5">
        <f>_xlfn.XLOOKUP(D407,products!$A$1:$A$49,products!$E$1:$E$49,,0)</f>
        <v>8.25</v>
      </c>
      <c r="M407" s="8">
        <f t="shared" si="18"/>
        <v>24.75</v>
      </c>
      <c r="N407" t="str">
        <f t="shared" si="19"/>
        <v>Excelsa</v>
      </c>
      <c r="O407" t="str">
        <f t="shared" si="20"/>
        <v>Medium</v>
      </c>
      <c r="P407" t="str">
        <f>_xlfn.XLOOKUP(Table2[[#This Row],[Customer ID]],customers!$A$1:$A$1001,customers!$I$1:$I$1001,,0)</f>
        <v>Yes</v>
      </c>
    </row>
    <row r="408" spans="1:16" x14ac:dyDescent="0.35">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_xlfn.XLOOKUP(C408,customers!A407:A1407,customers!G407:G1407,,0)</f>
        <v>United States</v>
      </c>
      <c r="I408" t="str">
        <f>_xlfn.XLOOKUP(D408,products!$A$1:$A$49,products!$B$1:$B$49,,0)</f>
        <v>Exc</v>
      </c>
      <c r="J408" t="str">
        <f>_xlfn.XLOOKUP(D408,products!$A$1:$A$49,products!$C$1:$C$49,,0)</f>
        <v>M</v>
      </c>
      <c r="K408" s="4" cm="1">
        <f t="array" ref="K408">_xlfn.XLOOKUP(D408,products!$A$1:$A$49,products!$D$1:D$49,,0)</f>
        <v>1</v>
      </c>
      <c r="L408" s="5">
        <f>_xlfn.XLOOKUP(D408,products!$A$1:$A$49,products!$E$1:$E$49,,0)</f>
        <v>13.75</v>
      </c>
      <c r="M408" s="8">
        <f t="shared" si="18"/>
        <v>68.75</v>
      </c>
      <c r="N408" t="str">
        <f t="shared" si="19"/>
        <v>Excelsa</v>
      </c>
      <c r="O408" t="str">
        <f t="shared" si="20"/>
        <v>Medium</v>
      </c>
      <c r="P408" t="str">
        <f>_xlfn.XLOOKUP(Table2[[#This Row],[Customer ID]],customers!$A$1:$A$1001,customers!$I$1:$I$1001,,0)</f>
        <v>Yes</v>
      </c>
    </row>
    <row r="409" spans="1:16" x14ac:dyDescent="0.35">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_xlfn.XLOOKUP(C409,customers!A408:A1408,customers!G408:G1408,,0)</f>
        <v>Ireland</v>
      </c>
      <c r="I409" t="str">
        <f>_xlfn.XLOOKUP(D409,products!$A$1:$A$49,products!$B$1:$B$49,,0)</f>
        <v>Exc</v>
      </c>
      <c r="J409" t="str">
        <f>_xlfn.XLOOKUP(D409,products!$A$1:$A$49,products!$C$1:$C$49,,0)</f>
        <v>M</v>
      </c>
      <c r="K409" s="4" cm="1">
        <f t="array" ref="K409">_xlfn.XLOOKUP(D409,products!$A$1:$A$49,products!$D$1:D$49,,0)</f>
        <v>0.5</v>
      </c>
      <c r="L409" s="5">
        <f>_xlfn.XLOOKUP(D409,products!$A$1:$A$49,products!$E$1:$E$49,,0)</f>
        <v>8.25</v>
      </c>
      <c r="M409" s="8">
        <f t="shared" si="18"/>
        <v>49.5</v>
      </c>
      <c r="N409" t="str">
        <f t="shared" si="19"/>
        <v>Excelsa</v>
      </c>
      <c r="O409" t="str">
        <f t="shared" si="20"/>
        <v>Medium</v>
      </c>
      <c r="P409" t="str">
        <f>_xlfn.XLOOKUP(Table2[[#This Row],[Customer ID]],customers!$A$1:$A$1001,customers!$I$1:$I$1001,,0)</f>
        <v>No</v>
      </c>
    </row>
    <row r="410" spans="1:16" x14ac:dyDescent="0.35">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_xlfn.XLOOKUP(C410,customers!A409:A1409,customers!G409:G1409,,0)</f>
        <v>United States</v>
      </c>
      <c r="I410" t="str">
        <f>_xlfn.XLOOKUP(D410,products!$A$1:$A$49,products!$B$1:$B$49,,0)</f>
        <v>Ara</v>
      </c>
      <c r="J410" t="str">
        <f>_xlfn.XLOOKUP(D410,products!$A$1:$A$49,products!$C$1:$C$49,,0)</f>
        <v>M</v>
      </c>
      <c r="K410" s="4" cm="1">
        <f t="array" ref="K410">_xlfn.XLOOKUP(D410,products!$A$1:$A$49,products!$D$1:D$49,,0)</f>
        <v>2.5</v>
      </c>
      <c r="L410" s="5">
        <f>_xlfn.XLOOKUP(D410,products!$A$1:$A$49,products!$E$1:$E$49,,0)</f>
        <v>25.874999999999996</v>
      </c>
      <c r="M410" s="8">
        <f t="shared" si="18"/>
        <v>51.749999999999993</v>
      </c>
      <c r="N410" t="str">
        <f t="shared" si="19"/>
        <v>Arabica</v>
      </c>
      <c r="O410" t="str">
        <f t="shared" si="20"/>
        <v>Medium</v>
      </c>
      <c r="P410" t="str">
        <f>_xlfn.XLOOKUP(Table2[[#This Row],[Customer ID]],customers!$A$1:$A$1001,customers!$I$1:$I$1001,,0)</f>
        <v>Yes</v>
      </c>
    </row>
    <row r="411" spans="1:16" x14ac:dyDescent="0.35">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_xlfn.XLOOKUP(C411,customers!A410:A1410,customers!G410:G1410,,0)</f>
        <v>Ireland</v>
      </c>
      <c r="I411" t="str">
        <f>_xlfn.XLOOKUP(D411,products!$A$1:$A$49,products!$B$1:$B$49,,0)</f>
        <v>Lib</v>
      </c>
      <c r="J411" t="str">
        <f>_xlfn.XLOOKUP(D411,products!$A$1:$A$49,products!$C$1:$C$49,,0)</f>
        <v>L</v>
      </c>
      <c r="K411" s="4" cm="1">
        <f t="array" ref="K411">_xlfn.XLOOKUP(D411,products!$A$1:$A$49,products!$D$1:D$49,,0)</f>
        <v>1</v>
      </c>
      <c r="L411" s="5">
        <f>_xlfn.XLOOKUP(D411,products!$A$1:$A$49,products!$E$1:$E$49,,0)</f>
        <v>15.85</v>
      </c>
      <c r="M411" s="8">
        <f t="shared" si="18"/>
        <v>47.55</v>
      </c>
      <c r="N411" t="str">
        <f t="shared" si="19"/>
        <v>Libercia</v>
      </c>
      <c r="O411" t="str">
        <f t="shared" si="20"/>
        <v>Large</v>
      </c>
      <c r="P411" t="str">
        <f>_xlfn.XLOOKUP(Table2[[#This Row],[Customer ID]],customers!$A$1:$A$1001,customers!$I$1:$I$1001,,0)</f>
        <v>Yes</v>
      </c>
    </row>
    <row r="412" spans="1:16" x14ac:dyDescent="0.35">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_xlfn.XLOOKUP(C412,customers!A411:A1411,customers!G411:G1411,,0)</f>
        <v>United States</v>
      </c>
      <c r="I412" t="str">
        <f>_xlfn.XLOOKUP(D412,products!$A$1:$A$49,products!$B$1:$B$49,,0)</f>
        <v>Ara</v>
      </c>
      <c r="J412" t="str">
        <f>_xlfn.XLOOKUP(D412,products!$A$1:$A$49,products!$C$1:$C$49,,0)</f>
        <v>L</v>
      </c>
      <c r="K412" s="4" cm="1">
        <f t="array" ref="K412">_xlfn.XLOOKUP(D412,products!$A$1:$A$49,products!$D$1:D$49,,0)</f>
        <v>0.2</v>
      </c>
      <c r="L412" s="5">
        <f>_xlfn.XLOOKUP(D412,products!$A$1:$A$49,products!$E$1:$E$49,,0)</f>
        <v>3.8849999999999998</v>
      </c>
      <c r="M412" s="8">
        <f t="shared" si="18"/>
        <v>15.54</v>
      </c>
      <c r="N412" t="str">
        <f t="shared" si="19"/>
        <v>Arabica</v>
      </c>
      <c r="O412" t="str">
        <f t="shared" si="20"/>
        <v>Large</v>
      </c>
      <c r="P412" t="str">
        <f>_xlfn.XLOOKUP(Table2[[#This Row],[Customer ID]],customers!$A$1:$A$1001,customers!$I$1:$I$1001,,0)</f>
        <v>No</v>
      </c>
    </row>
    <row r="413" spans="1:16" x14ac:dyDescent="0.35">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_xlfn.XLOOKUP(C413,customers!A412:A1412,customers!G412:G1412,,0)</f>
        <v>United States</v>
      </c>
      <c r="I413" t="str">
        <f>_xlfn.XLOOKUP(D413,products!$A$1:$A$49,products!$B$1:$B$49,,0)</f>
        <v>Lib</v>
      </c>
      <c r="J413" t="str">
        <f>_xlfn.XLOOKUP(D413,products!$A$1:$A$49,products!$C$1:$C$49,,0)</f>
        <v>M</v>
      </c>
      <c r="K413" s="4" cm="1">
        <f t="array" ref="K413">_xlfn.XLOOKUP(D413,products!$A$1:$A$49,products!$D$1:D$49,,0)</f>
        <v>1</v>
      </c>
      <c r="L413" s="5">
        <f>_xlfn.XLOOKUP(D413,products!$A$1:$A$49,products!$E$1:$E$49,,0)</f>
        <v>14.55</v>
      </c>
      <c r="M413" s="8">
        <f t="shared" si="18"/>
        <v>87.300000000000011</v>
      </c>
      <c r="N413" t="str">
        <f t="shared" si="19"/>
        <v>Libercia</v>
      </c>
      <c r="O413" t="str">
        <f t="shared" si="20"/>
        <v>Medium</v>
      </c>
      <c r="P413" t="str">
        <f>_xlfn.XLOOKUP(Table2[[#This Row],[Customer ID]],customers!$A$1:$A$1001,customers!$I$1:$I$1001,,0)</f>
        <v>Yes</v>
      </c>
    </row>
    <row r="414" spans="1:16" x14ac:dyDescent="0.35">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_xlfn.XLOOKUP(C414,customers!A413:A1413,customers!G413:G1413,,0)</f>
        <v>United States</v>
      </c>
      <c r="I414" t="str">
        <f>_xlfn.XLOOKUP(D414,products!$A$1:$A$49,products!$B$1:$B$49,,0)</f>
        <v>Ara</v>
      </c>
      <c r="J414" t="str">
        <f>_xlfn.XLOOKUP(D414,products!$A$1:$A$49,products!$C$1:$C$49,,0)</f>
        <v>M</v>
      </c>
      <c r="K414" s="4" cm="1">
        <f t="array" ref="K414">_xlfn.XLOOKUP(D414,products!$A$1:$A$49,products!$D$1:D$49,,0)</f>
        <v>1</v>
      </c>
      <c r="L414" s="5">
        <f>_xlfn.XLOOKUP(D414,products!$A$1:$A$49,products!$E$1:$E$49,,0)</f>
        <v>11.25</v>
      </c>
      <c r="M414" s="8">
        <f t="shared" si="18"/>
        <v>56.25</v>
      </c>
      <c r="N414" t="str">
        <f t="shared" si="19"/>
        <v>Arabica</v>
      </c>
      <c r="O414" t="str">
        <f t="shared" si="20"/>
        <v>Medium</v>
      </c>
      <c r="P414" t="str">
        <f>_xlfn.XLOOKUP(Table2[[#This Row],[Customer ID]],customers!$A$1:$A$1001,customers!$I$1:$I$1001,,0)</f>
        <v>Yes</v>
      </c>
    </row>
    <row r="415" spans="1:16" x14ac:dyDescent="0.35">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_xlfn.XLOOKUP(C415,customers!A414:A1414,customers!G414:G1414,,0)</f>
        <v>United States</v>
      </c>
      <c r="I415" t="str">
        <f>_xlfn.XLOOKUP(D415,products!$A$1:$A$49,products!$B$1:$B$49,,0)</f>
        <v>Lib</v>
      </c>
      <c r="J415" t="str">
        <f>_xlfn.XLOOKUP(D415,products!$A$1:$A$49,products!$C$1:$C$49,,0)</f>
        <v>L</v>
      </c>
      <c r="K415" s="4" cm="1">
        <f t="array" ref="K415">_xlfn.XLOOKUP(D415,products!$A$1:$A$49,products!$D$1:D$49,,0)</f>
        <v>2.5</v>
      </c>
      <c r="L415" s="5">
        <f>_xlfn.XLOOKUP(D415,products!$A$1:$A$49,products!$E$1:$E$49,,0)</f>
        <v>36.454999999999998</v>
      </c>
      <c r="M415" s="8">
        <f t="shared" si="18"/>
        <v>36.454999999999998</v>
      </c>
      <c r="N415" t="str">
        <f t="shared" si="19"/>
        <v>Libercia</v>
      </c>
      <c r="O415" t="str">
        <f t="shared" si="20"/>
        <v>Large</v>
      </c>
      <c r="P415" t="str">
        <f>_xlfn.XLOOKUP(Table2[[#This Row],[Customer ID]],customers!$A$1:$A$1001,customers!$I$1:$I$1001,,0)</f>
        <v>Yes</v>
      </c>
    </row>
    <row r="416" spans="1:16" x14ac:dyDescent="0.35">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_xlfn.XLOOKUP(C416,customers!A415:A1415,customers!G415:G1415,,0)</f>
        <v>United States</v>
      </c>
      <c r="I416" t="str">
        <f>_xlfn.XLOOKUP(D416,products!$A$1:$A$49,products!$B$1:$B$49,,0)</f>
        <v>Rob</v>
      </c>
      <c r="J416" t="str">
        <f>_xlfn.XLOOKUP(D416,products!$A$1:$A$49,products!$C$1:$C$49,,0)</f>
        <v>L</v>
      </c>
      <c r="K416" s="4" cm="1">
        <f t="array" ref="K416">_xlfn.XLOOKUP(D416,products!$A$1:$A$49,products!$D$1:D$49,,0)</f>
        <v>0.2</v>
      </c>
      <c r="L416" s="5">
        <f>_xlfn.XLOOKUP(D416,products!$A$1:$A$49,products!$E$1:$E$49,,0)</f>
        <v>3.5849999999999995</v>
      </c>
      <c r="M416" s="8">
        <f t="shared" si="18"/>
        <v>10.754999999999999</v>
      </c>
      <c r="N416" t="str">
        <f t="shared" si="19"/>
        <v>Robusta</v>
      </c>
      <c r="O416" t="str">
        <f t="shared" si="20"/>
        <v>Large</v>
      </c>
      <c r="P416" t="str">
        <f>_xlfn.XLOOKUP(Table2[[#This Row],[Customer ID]],customers!$A$1:$A$1001,customers!$I$1:$I$1001,,0)</f>
        <v>Yes</v>
      </c>
    </row>
    <row r="417" spans="1:16" x14ac:dyDescent="0.35">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_xlfn.XLOOKUP(C417,customers!A416:A1416,customers!G416:G1416,,0)</f>
        <v>United States</v>
      </c>
      <c r="I417" t="str">
        <f>_xlfn.XLOOKUP(D417,products!$A$1:$A$49,products!$B$1:$B$49,,0)</f>
        <v>Rob</v>
      </c>
      <c r="J417" t="str">
        <f>_xlfn.XLOOKUP(D417,products!$A$1:$A$49,products!$C$1:$C$49,,0)</f>
        <v>M</v>
      </c>
      <c r="K417" s="4" cm="1">
        <f t="array" ref="K417">_xlfn.XLOOKUP(D417,products!$A$1:$A$49,products!$D$1:D$49,,0)</f>
        <v>0.2</v>
      </c>
      <c r="L417" s="5">
        <f>_xlfn.XLOOKUP(D417,products!$A$1:$A$49,products!$E$1:$E$49,,0)</f>
        <v>2.9849999999999999</v>
      </c>
      <c r="M417" s="8">
        <f t="shared" si="18"/>
        <v>8.9550000000000001</v>
      </c>
      <c r="N417" t="str">
        <f t="shared" si="19"/>
        <v>Robusta</v>
      </c>
      <c r="O417" t="str">
        <f t="shared" si="20"/>
        <v>Medium</v>
      </c>
      <c r="P417" t="str">
        <f>_xlfn.XLOOKUP(Table2[[#This Row],[Customer ID]],customers!$A$1:$A$1001,customers!$I$1:$I$1001,,0)</f>
        <v>No</v>
      </c>
    </row>
    <row r="418" spans="1:16" x14ac:dyDescent="0.35">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_xlfn.XLOOKUP(C418,customers!A417:A1417,customers!G417:G1417,,0)</f>
        <v>United States</v>
      </c>
      <c r="I418" t="str">
        <f>_xlfn.XLOOKUP(D418,products!$A$1:$A$49,products!$B$1:$B$49,,0)</f>
        <v>Ara</v>
      </c>
      <c r="J418" t="str">
        <f>_xlfn.XLOOKUP(D418,products!$A$1:$A$49,products!$C$1:$C$49,,0)</f>
        <v>L</v>
      </c>
      <c r="K418" s="4" cm="1">
        <f t="array" ref="K418">_xlfn.XLOOKUP(D418,products!$A$1:$A$49,products!$D$1:D$49,,0)</f>
        <v>0.5</v>
      </c>
      <c r="L418" s="5">
        <f>_xlfn.XLOOKUP(D418,products!$A$1:$A$49,products!$E$1:$E$49,,0)</f>
        <v>7.77</v>
      </c>
      <c r="M418" s="8">
        <f t="shared" si="18"/>
        <v>23.31</v>
      </c>
      <c r="N418" t="str">
        <f t="shared" si="19"/>
        <v>Arabica</v>
      </c>
      <c r="O418" t="str">
        <f t="shared" si="20"/>
        <v>Large</v>
      </c>
      <c r="P418" t="str">
        <f>_xlfn.XLOOKUP(Table2[[#This Row],[Customer ID]],customers!$A$1:$A$1001,customers!$I$1:$I$1001,,0)</f>
        <v>Yes</v>
      </c>
    </row>
    <row r="419" spans="1:16" x14ac:dyDescent="0.35">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_xlfn.XLOOKUP(C419,customers!A418:A1418,customers!G418:G1418,,0)</f>
        <v>United States</v>
      </c>
      <c r="I419" t="str">
        <f>_xlfn.XLOOKUP(D419,products!$A$1:$A$49,products!$B$1:$B$49,,0)</f>
        <v>Ara</v>
      </c>
      <c r="J419" t="str">
        <f>_xlfn.XLOOKUP(D419,products!$A$1:$A$49,products!$C$1:$C$49,,0)</f>
        <v>L</v>
      </c>
      <c r="K419" s="4" cm="1">
        <f t="array" ref="K419">_xlfn.XLOOKUP(D419,products!$A$1:$A$49,products!$D$1:D$49,,0)</f>
        <v>2.5</v>
      </c>
      <c r="L419" s="5">
        <f>_xlfn.XLOOKUP(D419,products!$A$1:$A$49,products!$E$1:$E$49,,0)</f>
        <v>29.784999999999997</v>
      </c>
      <c r="M419" s="8">
        <f t="shared" si="18"/>
        <v>29.784999999999997</v>
      </c>
      <c r="N419" t="str">
        <f t="shared" si="19"/>
        <v>Arabica</v>
      </c>
      <c r="O419" t="str">
        <f t="shared" si="20"/>
        <v>Large</v>
      </c>
      <c r="P419" t="str">
        <f>_xlfn.XLOOKUP(Table2[[#This Row],[Customer ID]],customers!$A$1:$A$1001,customers!$I$1:$I$1001,,0)</f>
        <v>Yes</v>
      </c>
    </row>
    <row r="420" spans="1:16" x14ac:dyDescent="0.35">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_xlfn.XLOOKUP(C420,customers!A419:A1419,customers!G419:G1419,,0)</f>
        <v>United States</v>
      </c>
      <c r="I420" t="str">
        <f>_xlfn.XLOOKUP(D420,products!$A$1:$A$49,products!$B$1:$B$49,,0)</f>
        <v>Ara</v>
      </c>
      <c r="J420" t="str">
        <f>_xlfn.XLOOKUP(D420,products!$A$1:$A$49,products!$C$1:$C$49,,0)</f>
        <v>L</v>
      </c>
      <c r="K420" s="4" cm="1">
        <f t="array" ref="K420">_xlfn.XLOOKUP(D420,products!$A$1:$A$49,products!$D$1:D$49,,0)</f>
        <v>2.5</v>
      </c>
      <c r="L420" s="5">
        <f>_xlfn.XLOOKUP(D420,products!$A$1:$A$49,products!$E$1:$E$49,,0)</f>
        <v>29.784999999999997</v>
      </c>
      <c r="M420" s="8">
        <f t="shared" si="18"/>
        <v>148.92499999999998</v>
      </c>
      <c r="N420" t="str">
        <f t="shared" si="19"/>
        <v>Arabica</v>
      </c>
      <c r="O420" t="str">
        <f t="shared" si="20"/>
        <v>Large</v>
      </c>
      <c r="P420" t="str">
        <f>_xlfn.XLOOKUP(Table2[[#This Row],[Customer ID]],customers!$A$1:$A$1001,customers!$I$1:$I$1001,,0)</f>
        <v>Yes</v>
      </c>
    </row>
    <row r="421" spans="1:16" x14ac:dyDescent="0.35">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_xlfn.XLOOKUP(C421,customers!A420:A1420,customers!G420:G1420,,0)</f>
        <v>United States</v>
      </c>
      <c r="I421" t="str">
        <f>_xlfn.XLOOKUP(D421,products!$A$1:$A$49,products!$B$1:$B$49,,0)</f>
        <v>Lib</v>
      </c>
      <c r="J421" t="str">
        <f>_xlfn.XLOOKUP(D421,products!$A$1:$A$49,products!$C$1:$C$49,,0)</f>
        <v>M</v>
      </c>
      <c r="K421" s="4" cm="1">
        <f t="array" ref="K421">_xlfn.XLOOKUP(D421,products!$A$1:$A$49,products!$D$1:D$49,,0)</f>
        <v>0.5</v>
      </c>
      <c r="L421" s="5">
        <f>_xlfn.XLOOKUP(D421,products!$A$1:$A$49,products!$E$1:$E$49,,0)</f>
        <v>8.73</v>
      </c>
      <c r="M421" s="8">
        <f t="shared" si="18"/>
        <v>8.73</v>
      </c>
      <c r="N421" t="str">
        <f t="shared" si="19"/>
        <v>Libercia</v>
      </c>
      <c r="O421" t="str">
        <f t="shared" si="20"/>
        <v>Medium</v>
      </c>
      <c r="P421" t="str">
        <f>_xlfn.XLOOKUP(Table2[[#This Row],[Customer ID]],customers!$A$1:$A$1001,customers!$I$1:$I$1001,,0)</f>
        <v>Yes</v>
      </c>
    </row>
    <row r="422" spans="1:16" x14ac:dyDescent="0.35">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e">
        <f>_xlfn.XLOOKUP(C422,customers!A421:A1421,customers!G421:G1421,,0)</f>
        <v>#N/A</v>
      </c>
      <c r="I422" t="str">
        <f>_xlfn.XLOOKUP(D422,products!$A$1:$A$49,products!$B$1:$B$49,,0)</f>
        <v>Lib</v>
      </c>
      <c r="J422" t="str">
        <f>_xlfn.XLOOKUP(D422,products!$A$1:$A$49,products!$C$1:$C$49,,0)</f>
        <v>D</v>
      </c>
      <c r="K422" s="4" cm="1">
        <f t="array" ref="K422">_xlfn.XLOOKUP(D422,products!$A$1:$A$49,products!$D$1:D$49,,0)</f>
        <v>0.5</v>
      </c>
      <c r="L422" s="5">
        <f>_xlfn.XLOOKUP(D422,products!$A$1:$A$49,products!$E$1:$E$49,,0)</f>
        <v>7.77</v>
      </c>
      <c r="M422" s="8">
        <f t="shared" si="18"/>
        <v>31.08</v>
      </c>
      <c r="N422" t="str">
        <f t="shared" si="19"/>
        <v>Libercia</v>
      </c>
      <c r="O422" t="str">
        <f t="shared" si="20"/>
        <v>Dark</v>
      </c>
      <c r="P422" t="str">
        <f>_xlfn.XLOOKUP(Table2[[#This Row],[Customer ID]],customers!$A$1:$A$1001,customers!$I$1:$I$1001,,0)</f>
        <v>No</v>
      </c>
    </row>
    <row r="423" spans="1:16" x14ac:dyDescent="0.35">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e">
        <f>_xlfn.XLOOKUP(C423,customers!A422:A1422,customers!G422:G1422,,0)</f>
        <v>#N/A</v>
      </c>
      <c r="I423" t="str">
        <f>_xlfn.XLOOKUP(D423,products!$A$1:$A$49,products!$B$1:$B$49,,0)</f>
        <v>Ara</v>
      </c>
      <c r="J423" t="str">
        <f>_xlfn.XLOOKUP(D423,products!$A$1:$A$49,products!$C$1:$C$49,,0)</f>
        <v>D</v>
      </c>
      <c r="K423" s="4" cm="1">
        <f t="array" ref="K423">_xlfn.XLOOKUP(D423,products!$A$1:$A$49,products!$D$1:D$49,,0)</f>
        <v>2.5</v>
      </c>
      <c r="L423" s="5">
        <f>_xlfn.XLOOKUP(D423,products!$A$1:$A$49,products!$E$1:$E$49,,0)</f>
        <v>22.884999999999998</v>
      </c>
      <c r="M423" s="8">
        <f t="shared" si="18"/>
        <v>137.31</v>
      </c>
      <c r="N423" t="str">
        <f t="shared" si="19"/>
        <v>Arabica</v>
      </c>
      <c r="O423" t="str">
        <f t="shared" si="20"/>
        <v>Dark</v>
      </c>
      <c r="P423" t="str">
        <f>_xlfn.XLOOKUP(Table2[[#This Row],[Customer ID]],customers!$A$1:$A$1001,customers!$I$1:$I$1001,,0)</f>
        <v>No</v>
      </c>
    </row>
    <row r="424" spans="1:16" x14ac:dyDescent="0.35">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_xlfn.XLOOKUP(C424,customers!A423:A1423,customers!G423:G1423,,0)</f>
        <v>United States</v>
      </c>
      <c r="I424" t="str">
        <f>_xlfn.XLOOKUP(D424,products!$A$1:$A$49,products!$B$1:$B$49,,0)</f>
        <v>Ara</v>
      </c>
      <c r="J424" t="str">
        <f>_xlfn.XLOOKUP(D424,products!$A$1:$A$49,products!$C$1:$C$49,,0)</f>
        <v>D</v>
      </c>
      <c r="K424" s="4" cm="1">
        <f t="array" ref="K424">_xlfn.XLOOKUP(D424,products!$A$1:$A$49,products!$D$1:D$49,,0)</f>
        <v>0.5</v>
      </c>
      <c r="L424" s="5">
        <f>_xlfn.XLOOKUP(D424,products!$A$1:$A$49,products!$E$1:$E$49,,0)</f>
        <v>5.97</v>
      </c>
      <c r="M424" s="8">
        <f t="shared" si="18"/>
        <v>29.849999999999998</v>
      </c>
      <c r="N424" t="str">
        <f t="shared" si="19"/>
        <v>Arabica</v>
      </c>
      <c r="O424" t="str">
        <f t="shared" si="20"/>
        <v>Dark</v>
      </c>
      <c r="P424" t="str">
        <f>_xlfn.XLOOKUP(Table2[[#This Row],[Customer ID]],customers!$A$1:$A$1001,customers!$I$1:$I$1001,,0)</f>
        <v>No</v>
      </c>
    </row>
    <row r="425" spans="1:16" x14ac:dyDescent="0.35">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_xlfn.XLOOKUP(C425,customers!A424:A1424,customers!G424:G1424,,0)</f>
        <v>United States</v>
      </c>
      <c r="I425" t="str">
        <f>_xlfn.XLOOKUP(D425,products!$A$1:$A$49,products!$B$1:$B$49,,0)</f>
        <v>Rob</v>
      </c>
      <c r="J425" t="str">
        <f>_xlfn.XLOOKUP(D425,products!$A$1:$A$49,products!$C$1:$C$49,,0)</f>
        <v>M</v>
      </c>
      <c r="K425" s="4" cm="1">
        <f t="array" ref="K425">_xlfn.XLOOKUP(D425,products!$A$1:$A$49,products!$D$1:D$49,,0)</f>
        <v>0.5</v>
      </c>
      <c r="L425" s="5">
        <f>_xlfn.XLOOKUP(D425,products!$A$1:$A$49,products!$E$1:$E$49,,0)</f>
        <v>5.97</v>
      </c>
      <c r="M425" s="8">
        <f t="shared" si="18"/>
        <v>17.91</v>
      </c>
      <c r="N425" t="str">
        <f t="shared" si="19"/>
        <v>Robusta</v>
      </c>
      <c r="O425" t="str">
        <f t="shared" si="20"/>
        <v>Medium</v>
      </c>
      <c r="P425" t="str">
        <f>_xlfn.XLOOKUP(Table2[[#This Row],[Customer ID]],customers!$A$1:$A$1001,customers!$I$1:$I$1001,,0)</f>
        <v>No</v>
      </c>
    </row>
    <row r="426" spans="1:16" x14ac:dyDescent="0.35">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_xlfn.XLOOKUP(C426,customers!A425:A1425,customers!G425:G1425,,0)</f>
        <v>United States</v>
      </c>
      <c r="I426" t="str">
        <f>_xlfn.XLOOKUP(D426,products!$A$1:$A$49,products!$B$1:$B$49,,0)</f>
        <v>Exc</v>
      </c>
      <c r="J426" t="str">
        <f>_xlfn.XLOOKUP(D426,products!$A$1:$A$49,products!$C$1:$C$49,,0)</f>
        <v>L</v>
      </c>
      <c r="K426" s="4" cm="1">
        <f t="array" ref="K426">_xlfn.XLOOKUP(D426,products!$A$1:$A$49,products!$D$1:D$49,,0)</f>
        <v>0.5</v>
      </c>
      <c r="L426" s="5">
        <f>_xlfn.XLOOKUP(D426,products!$A$1:$A$49,products!$E$1:$E$49,,0)</f>
        <v>8.91</v>
      </c>
      <c r="M426" s="8">
        <f t="shared" si="18"/>
        <v>26.73</v>
      </c>
      <c r="N426" t="str">
        <f t="shared" si="19"/>
        <v>Excelsa</v>
      </c>
      <c r="O426" t="str">
        <f t="shared" si="20"/>
        <v>Large</v>
      </c>
      <c r="P426" t="str">
        <f>_xlfn.XLOOKUP(Table2[[#This Row],[Customer ID]],customers!$A$1:$A$1001,customers!$I$1:$I$1001,,0)</f>
        <v>Yes</v>
      </c>
    </row>
    <row r="427" spans="1:16" x14ac:dyDescent="0.35">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_xlfn.XLOOKUP(C427,customers!A426:A1426,customers!G426:G1426,,0)</f>
        <v>United States</v>
      </c>
      <c r="I427" t="str">
        <f>_xlfn.XLOOKUP(D427,products!$A$1:$A$49,products!$B$1:$B$49,,0)</f>
        <v>Rob</v>
      </c>
      <c r="J427" t="str">
        <f>_xlfn.XLOOKUP(D427,products!$A$1:$A$49,products!$C$1:$C$49,,0)</f>
        <v>D</v>
      </c>
      <c r="K427" s="4" cm="1">
        <f t="array" ref="K427">_xlfn.XLOOKUP(D427,products!$A$1:$A$49,products!$D$1:D$49,,0)</f>
        <v>1</v>
      </c>
      <c r="L427" s="5">
        <f>_xlfn.XLOOKUP(D427,products!$A$1:$A$49,products!$E$1:$E$49,,0)</f>
        <v>8.9499999999999993</v>
      </c>
      <c r="M427" s="8">
        <f t="shared" si="18"/>
        <v>17.899999999999999</v>
      </c>
      <c r="N427" t="str">
        <f t="shared" si="19"/>
        <v>Robusta</v>
      </c>
      <c r="O427" t="str">
        <f t="shared" si="20"/>
        <v>Dark</v>
      </c>
      <c r="P427" t="str">
        <f>_xlfn.XLOOKUP(Table2[[#This Row],[Customer ID]],customers!$A$1:$A$1001,customers!$I$1:$I$1001,,0)</f>
        <v>No</v>
      </c>
    </row>
    <row r="428" spans="1:16" x14ac:dyDescent="0.35">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_xlfn.XLOOKUP(C428,customers!A427:A1427,customers!G427:G1427,,0)</f>
        <v>Ireland</v>
      </c>
      <c r="I428" t="str">
        <f>_xlfn.XLOOKUP(D428,products!$A$1:$A$49,products!$B$1:$B$49,,0)</f>
        <v>Rob</v>
      </c>
      <c r="J428" t="str">
        <f>_xlfn.XLOOKUP(D428,products!$A$1:$A$49,products!$C$1:$C$49,,0)</f>
        <v>L</v>
      </c>
      <c r="K428" s="4" cm="1">
        <f t="array" ref="K428">_xlfn.XLOOKUP(D428,products!$A$1:$A$49,products!$D$1:D$49,,0)</f>
        <v>0.2</v>
      </c>
      <c r="L428" s="5">
        <f>_xlfn.XLOOKUP(D428,products!$A$1:$A$49,products!$E$1:$E$49,,0)</f>
        <v>3.5849999999999995</v>
      </c>
      <c r="M428" s="8">
        <f t="shared" si="18"/>
        <v>14.339999999999998</v>
      </c>
      <c r="N428" t="str">
        <f t="shared" si="19"/>
        <v>Robusta</v>
      </c>
      <c r="O428" t="str">
        <f t="shared" si="20"/>
        <v>Large</v>
      </c>
      <c r="P428" t="str">
        <f>_xlfn.XLOOKUP(Table2[[#This Row],[Customer ID]],customers!$A$1:$A$1001,customers!$I$1:$I$1001,,0)</f>
        <v>Yes</v>
      </c>
    </row>
    <row r="429" spans="1:16" x14ac:dyDescent="0.35">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_xlfn.XLOOKUP(C429,customers!A428:A1428,customers!G428:G1428,,0)</f>
        <v>United States</v>
      </c>
      <c r="I429" t="str">
        <f>_xlfn.XLOOKUP(D429,products!$A$1:$A$49,products!$B$1:$B$49,,0)</f>
        <v>Ara</v>
      </c>
      <c r="J429" t="str">
        <f>_xlfn.XLOOKUP(D429,products!$A$1:$A$49,products!$C$1:$C$49,,0)</f>
        <v>M</v>
      </c>
      <c r="K429" s="4" cm="1">
        <f t="array" ref="K429">_xlfn.XLOOKUP(D429,products!$A$1:$A$49,products!$D$1:D$49,,0)</f>
        <v>2.5</v>
      </c>
      <c r="L429" s="5">
        <f>_xlfn.XLOOKUP(D429,products!$A$1:$A$49,products!$E$1:$E$49,,0)</f>
        <v>25.874999999999996</v>
      </c>
      <c r="M429" s="8">
        <f t="shared" si="18"/>
        <v>77.624999999999986</v>
      </c>
      <c r="N429" t="str">
        <f t="shared" si="19"/>
        <v>Arabica</v>
      </c>
      <c r="O429" t="str">
        <f t="shared" si="20"/>
        <v>Medium</v>
      </c>
      <c r="P429" t="str">
        <f>_xlfn.XLOOKUP(Table2[[#This Row],[Customer ID]],customers!$A$1:$A$1001,customers!$I$1:$I$1001,,0)</f>
        <v>Yes</v>
      </c>
    </row>
    <row r="430" spans="1:16" x14ac:dyDescent="0.35">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_xlfn.XLOOKUP(C430,customers!A429:A1429,customers!G429:G1429,,0)</f>
        <v>United States</v>
      </c>
      <c r="I430" t="str">
        <f>_xlfn.XLOOKUP(D430,products!$A$1:$A$49,products!$B$1:$B$49,,0)</f>
        <v>Rob</v>
      </c>
      <c r="J430" t="str">
        <f>_xlfn.XLOOKUP(D430,products!$A$1:$A$49,products!$C$1:$C$49,,0)</f>
        <v>L</v>
      </c>
      <c r="K430" s="4" cm="1">
        <f t="array" ref="K430">_xlfn.XLOOKUP(D430,products!$A$1:$A$49,products!$D$1:D$49,,0)</f>
        <v>1</v>
      </c>
      <c r="L430" s="5">
        <f>_xlfn.XLOOKUP(D430,products!$A$1:$A$49,products!$E$1:$E$49,,0)</f>
        <v>11.95</v>
      </c>
      <c r="M430" s="8">
        <f t="shared" si="18"/>
        <v>59.75</v>
      </c>
      <c r="N430" t="str">
        <f t="shared" si="19"/>
        <v>Robusta</v>
      </c>
      <c r="O430" t="str">
        <f t="shared" si="20"/>
        <v>Large</v>
      </c>
      <c r="P430" t="str">
        <f>_xlfn.XLOOKUP(Table2[[#This Row],[Customer ID]],customers!$A$1:$A$1001,customers!$I$1:$I$1001,,0)</f>
        <v>No</v>
      </c>
    </row>
    <row r="431" spans="1:16" x14ac:dyDescent="0.35">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e">
        <f>_xlfn.XLOOKUP(C431,customers!A430:A1430,customers!G430:G1430,,0)</f>
        <v>#N/A</v>
      </c>
      <c r="I431" t="str">
        <f>_xlfn.XLOOKUP(D431,products!$A$1:$A$49,products!$B$1:$B$49,,0)</f>
        <v>Ara</v>
      </c>
      <c r="J431" t="str">
        <f>_xlfn.XLOOKUP(D431,products!$A$1:$A$49,products!$C$1:$C$49,,0)</f>
        <v>L</v>
      </c>
      <c r="K431" s="4" cm="1">
        <f t="array" ref="K431">_xlfn.XLOOKUP(D431,products!$A$1:$A$49,products!$D$1:D$49,,0)</f>
        <v>1</v>
      </c>
      <c r="L431" s="5">
        <f>_xlfn.XLOOKUP(D431,products!$A$1:$A$49,products!$E$1:$E$49,,0)</f>
        <v>12.95</v>
      </c>
      <c r="M431" s="8">
        <f t="shared" si="18"/>
        <v>77.699999999999989</v>
      </c>
      <c r="N431" t="str">
        <f t="shared" si="19"/>
        <v>Arabica</v>
      </c>
      <c r="O431" t="str">
        <f t="shared" si="20"/>
        <v>Large</v>
      </c>
      <c r="P431" t="str">
        <f>_xlfn.XLOOKUP(Table2[[#This Row],[Customer ID]],customers!$A$1:$A$1001,customers!$I$1:$I$1001,,0)</f>
        <v>No</v>
      </c>
    </row>
    <row r="432" spans="1:16" x14ac:dyDescent="0.35">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_xlfn.XLOOKUP(C432,customers!A431:A1431,customers!G431:G1431,,0)</f>
        <v>United States</v>
      </c>
      <c r="I432" t="str">
        <f>_xlfn.XLOOKUP(D432,products!$A$1:$A$49,products!$B$1:$B$49,,0)</f>
        <v>Rob</v>
      </c>
      <c r="J432" t="str">
        <f>_xlfn.XLOOKUP(D432,products!$A$1:$A$49,products!$C$1:$C$49,,0)</f>
        <v>D</v>
      </c>
      <c r="K432" s="4" cm="1">
        <f t="array" ref="K432">_xlfn.XLOOKUP(D432,products!$A$1:$A$49,products!$D$1:D$49,,0)</f>
        <v>0.2</v>
      </c>
      <c r="L432" s="5">
        <f>_xlfn.XLOOKUP(D432,products!$A$1:$A$49,products!$E$1:$E$49,,0)</f>
        <v>2.6849999999999996</v>
      </c>
      <c r="M432" s="8">
        <f t="shared" si="18"/>
        <v>5.3699999999999992</v>
      </c>
      <c r="N432" t="str">
        <f t="shared" si="19"/>
        <v>Robusta</v>
      </c>
      <c r="O432" t="str">
        <f t="shared" si="20"/>
        <v>Dark</v>
      </c>
      <c r="P432" t="str">
        <f>_xlfn.XLOOKUP(Table2[[#This Row],[Customer ID]],customers!$A$1:$A$1001,customers!$I$1:$I$1001,,0)</f>
        <v>Yes</v>
      </c>
    </row>
    <row r="433" spans="1:16" x14ac:dyDescent="0.35">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_xlfn.XLOOKUP(C433,customers!A432:A1432,customers!G432:G1432,,0)</f>
        <v>Ireland</v>
      </c>
      <c r="I433" t="str">
        <f>_xlfn.XLOOKUP(D433,products!$A$1:$A$49,products!$B$1:$B$49,,0)</f>
        <v>Exc</v>
      </c>
      <c r="J433" t="str">
        <f>_xlfn.XLOOKUP(D433,products!$A$1:$A$49,products!$C$1:$C$49,,0)</f>
        <v>D</v>
      </c>
      <c r="K433" s="4" cm="1">
        <f t="array" ref="K433">_xlfn.XLOOKUP(D433,products!$A$1:$A$49,products!$D$1:D$49,,0)</f>
        <v>2.5</v>
      </c>
      <c r="L433" s="5">
        <f>_xlfn.XLOOKUP(D433,products!$A$1:$A$49,products!$E$1:$E$49,,0)</f>
        <v>27.945</v>
      </c>
      <c r="M433" s="8">
        <f t="shared" si="18"/>
        <v>83.835000000000008</v>
      </c>
      <c r="N433" t="str">
        <f t="shared" si="19"/>
        <v>Excelsa</v>
      </c>
      <c r="O433" t="str">
        <f t="shared" si="20"/>
        <v>Dark</v>
      </c>
      <c r="P433" t="str">
        <f>_xlfn.XLOOKUP(Table2[[#This Row],[Customer ID]],customers!$A$1:$A$1001,customers!$I$1:$I$1001,,0)</f>
        <v>Yes</v>
      </c>
    </row>
    <row r="434" spans="1:16" x14ac:dyDescent="0.35">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_xlfn.XLOOKUP(C434,customers!A433:A1433,customers!G433:G1433,,0)</f>
        <v>United States</v>
      </c>
      <c r="I434" t="str">
        <f>_xlfn.XLOOKUP(D434,products!$A$1:$A$49,products!$B$1:$B$49,,0)</f>
        <v>Ara</v>
      </c>
      <c r="J434" t="str">
        <f>_xlfn.XLOOKUP(D434,products!$A$1:$A$49,products!$C$1:$C$49,,0)</f>
        <v>M</v>
      </c>
      <c r="K434" s="4" cm="1">
        <f t="array" ref="K434">_xlfn.XLOOKUP(D434,products!$A$1:$A$49,products!$D$1:D$49,,0)</f>
        <v>1</v>
      </c>
      <c r="L434" s="5">
        <f>_xlfn.XLOOKUP(D434,products!$A$1:$A$49,products!$E$1:$E$49,,0)</f>
        <v>11.25</v>
      </c>
      <c r="M434" s="8">
        <f t="shared" si="18"/>
        <v>22.5</v>
      </c>
      <c r="N434" t="str">
        <f t="shared" si="19"/>
        <v>Arabica</v>
      </c>
      <c r="O434" t="str">
        <f t="shared" si="20"/>
        <v>Medium</v>
      </c>
      <c r="P434" t="str">
        <f>_xlfn.XLOOKUP(Table2[[#This Row],[Customer ID]],customers!$A$1:$A$1001,customers!$I$1:$I$1001,,0)</f>
        <v>No</v>
      </c>
    </row>
    <row r="435" spans="1:16" x14ac:dyDescent="0.35">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_xlfn.XLOOKUP(C435,customers!A434:A1434,customers!G434:G1434,,0)</f>
        <v>United States</v>
      </c>
      <c r="I435" t="str">
        <f>_xlfn.XLOOKUP(D435,products!$A$1:$A$49,products!$B$1:$B$49,,0)</f>
        <v>Lib</v>
      </c>
      <c r="J435" t="str">
        <f>_xlfn.XLOOKUP(D435,products!$A$1:$A$49,products!$C$1:$C$49,,0)</f>
        <v>M</v>
      </c>
      <c r="K435" s="4" cm="1">
        <f t="array" ref="K435">_xlfn.XLOOKUP(D435,products!$A$1:$A$49,products!$D$1:D$49,,0)</f>
        <v>2.5</v>
      </c>
      <c r="L435" s="5">
        <f>_xlfn.XLOOKUP(D435,products!$A$1:$A$49,products!$E$1:$E$49,,0)</f>
        <v>33.464999999999996</v>
      </c>
      <c r="M435" s="8">
        <f t="shared" si="18"/>
        <v>200.78999999999996</v>
      </c>
      <c r="N435" t="str">
        <f t="shared" si="19"/>
        <v>Libercia</v>
      </c>
      <c r="O435" t="str">
        <f t="shared" si="20"/>
        <v>Medium</v>
      </c>
      <c r="P435" t="str">
        <f>_xlfn.XLOOKUP(Table2[[#This Row],[Customer ID]],customers!$A$1:$A$1001,customers!$I$1:$I$1001,,0)</f>
        <v>Yes</v>
      </c>
    </row>
    <row r="436" spans="1:16" x14ac:dyDescent="0.35">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_xlfn.XLOOKUP(C436,customers!A435:A1435,customers!G435:G1435,,0)</f>
        <v>United States</v>
      </c>
      <c r="I436" t="str">
        <f>_xlfn.XLOOKUP(D436,products!$A$1:$A$49,products!$B$1:$B$49,,0)</f>
        <v>Ara</v>
      </c>
      <c r="J436" t="str">
        <f>_xlfn.XLOOKUP(D436,products!$A$1:$A$49,products!$C$1:$C$49,,0)</f>
        <v>M</v>
      </c>
      <c r="K436" s="4" cm="1">
        <f t="array" ref="K436">_xlfn.XLOOKUP(D436,products!$A$1:$A$49,products!$D$1:D$49,,0)</f>
        <v>1</v>
      </c>
      <c r="L436" s="5">
        <f>_xlfn.XLOOKUP(D436,products!$A$1:$A$49,products!$E$1:$E$49,,0)</f>
        <v>11.25</v>
      </c>
      <c r="M436" s="8">
        <f t="shared" si="18"/>
        <v>67.5</v>
      </c>
      <c r="N436" t="str">
        <f t="shared" si="19"/>
        <v>Arabica</v>
      </c>
      <c r="O436" t="str">
        <f t="shared" si="20"/>
        <v>Medium</v>
      </c>
      <c r="P436" t="str">
        <f>_xlfn.XLOOKUP(Table2[[#This Row],[Customer ID]],customers!$A$1:$A$1001,customers!$I$1:$I$1001,,0)</f>
        <v>No</v>
      </c>
    </row>
    <row r="437" spans="1:16" x14ac:dyDescent="0.35">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_xlfn.XLOOKUP(C437,customers!A436:A1436,customers!G436:G1436,,0)</f>
        <v>United States</v>
      </c>
      <c r="I437" t="str">
        <f>_xlfn.XLOOKUP(D437,products!$A$1:$A$49,products!$B$1:$B$49,,0)</f>
        <v>Exc</v>
      </c>
      <c r="J437" t="str">
        <f>_xlfn.XLOOKUP(D437,products!$A$1:$A$49,products!$C$1:$C$49,,0)</f>
        <v>M</v>
      </c>
      <c r="K437" s="4" cm="1">
        <f t="array" ref="K437">_xlfn.XLOOKUP(D437,products!$A$1:$A$49,products!$D$1:D$49,,0)</f>
        <v>0.5</v>
      </c>
      <c r="L437" s="5">
        <f>_xlfn.XLOOKUP(D437,products!$A$1:$A$49,products!$E$1:$E$49,,0)</f>
        <v>8.25</v>
      </c>
      <c r="M437" s="8">
        <f t="shared" si="18"/>
        <v>8.25</v>
      </c>
      <c r="N437" t="str">
        <f t="shared" si="19"/>
        <v>Excelsa</v>
      </c>
      <c r="O437" t="str">
        <f t="shared" si="20"/>
        <v>Medium</v>
      </c>
      <c r="P437" t="str">
        <f>_xlfn.XLOOKUP(Table2[[#This Row],[Customer ID]],customers!$A$1:$A$1001,customers!$I$1:$I$1001,,0)</f>
        <v>No</v>
      </c>
    </row>
    <row r="438" spans="1:16" x14ac:dyDescent="0.35">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_xlfn.XLOOKUP(C438,customers!A437:A1437,customers!G437:G1437,,0)</f>
        <v>United States</v>
      </c>
      <c r="I438" t="str">
        <f>_xlfn.XLOOKUP(D438,products!$A$1:$A$49,products!$B$1:$B$49,,0)</f>
        <v>Lib</v>
      </c>
      <c r="J438" t="str">
        <f>_xlfn.XLOOKUP(D438,products!$A$1:$A$49,products!$C$1:$C$49,,0)</f>
        <v>L</v>
      </c>
      <c r="K438" s="4" cm="1">
        <f t="array" ref="K438">_xlfn.XLOOKUP(D438,products!$A$1:$A$49,products!$D$1:D$49,,0)</f>
        <v>0.2</v>
      </c>
      <c r="L438" s="5">
        <f>_xlfn.XLOOKUP(D438,products!$A$1:$A$49,products!$E$1:$E$49,,0)</f>
        <v>4.7549999999999999</v>
      </c>
      <c r="M438" s="8">
        <f t="shared" si="18"/>
        <v>9.51</v>
      </c>
      <c r="N438" t="str">
        <f t="shared" si="19"/>
        <v>Libercia</v>
      </c>
      <c r="O438" t="str">
        <f t="shared" si="20"/>
        <v>Large</v>
      </c>
      <c r="P438" t="str">
        <f>_xlfn.XLOOKUP(Table2[[#This Row],[Customer ID]],customers!$A$1:$A$1001,customers!$I$1:$I$1001,,0)</f>
        <v>Yes</v>
      </c>
    </row>
    <row r="439" spans="1:16" x14ac:dyDescent="0.35">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_xlfn.XLOOKUP(C439,customers!A438:A1438,customers!G438:G1438,,0)</f>
        <v>United States</v>
      </c>
      <c r="I439" t="str">
        <f>_xlfn.XLOOKUP(D439,products!$A$1:$A$49,products!$B$1:$B$49,,0)</f>
        <v>Lib</v>
      </c>
      <c r="J439" t="str">
        <f>_xlfn.XLOOKUP(D439,products!$A$1:$A$49,products!$C$1:$C$49,,0)</f>
        <v>D</v>
      </c>
      <c r="K439" s="4" cm="1">
        <f t="array" ref="K439">_xlfn.XLOOKUP(D439,products!$A$1:$A$49,products!$D$1:D$49,,0)</f>
        <v>2.5</v>
      </c>
      <c r="L439" s="5">
        <f>_xlfn.XLOOKUP(D439,products!$A$1:$A$49,products!$E$1:$E$49,,0)</f>
        <v>29.784999999999997</v>
      </c>
      <c r="M439" s="8">
        <f t="shared" si="18"/>
        <v>29.784999999999997</v>
      </c>
      <c r="N439" t="str">
        <f t="shared" si="19"/>
        <v>Libercia</v>
      </c>
      <c r="O439" t="str">
        <f t="shared" si="20"/>
        <v>Dark</v>
      </c>
      <c r="P439" t="str">
        <f>_xlfn.XLOOKUP(Table2[[#This Row],[Customer ID]],customers!$A$1:$A$1001,customers!$I$1:$I$1001,,0)</f>
        <v>No</v>
      </c>
    </row>
    <row r="440" spans="1:16" x14ac:dyDescent="0.35">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_xlfn.XLOOKUP(C440,customers!A439:A1439,customers!G439:G1439,,0)</f>
        <v>United States</v>
      </c>
      <c r="I440" t="str">
        <f>_xlfn.XLOOKUP(D440,products!$A$1:$A$49,products!$B$1:$B$49,,0)</f>
        <v>Lib</v>
      </c>
      <c r="J440" t="str">
        <f>_xlfn.XLOOKUP(D440,products!$A$1:$A$49,products!$C$1:$C$49,,0)</f>
        <v>D</v>
      </c>
      <c r="K440" s="4" cm="1">
        <f t="array" ref="K440">_xlfn.XLOOKUP(D440,products!$A$1:$A$49,products!$D$1:D$49,,0)</f>
        <v>0.5</v>
      </c>
      <c r="L440" s="5">
        <f>_xlfn.XLOOKUP(D440,products!$A$1:$A$49,products!$E$1:$E$49,,0)</f>
        <v>7.77</v>
      </c>
      <c r="M440" s="8">
        <f t="shared" si="18"/>
        <v>15.54</v>
      </c>
      <c r="N440" t="str">
        <f t="shared" si="19"/>
        <v>Libercia</v>
      </c>
      <c r="O440" t="str">
        <f t="shared" si="20"/>
        <v>Dark</v>
      </c>
      <c r="P440" t="str">
        <f>_xlfn.XLOOKUP(Table2[[#This Row],[Customer ID]],customers!$A$1:$A$1001,customers!$I$1:$I$1001,,0)</f>
        <v>No</v>
      </c>
    </row>
    <row r="441" spans="1:16" x14ac:dyDescent="0.35">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_xlfn.XLOOKUP(C441,customers!A440:A1440,customers!G440:G1440,,0)</f>
        <v>Ireland</v>
      </c>
      <c r="I441" t="str">
        <f>_xlfn.XLOOKUP(D441,products!$A$1:$A$49,products!$B$1:$B$49,,0)</f>
        <v>Exc</v>
      </c>
      <c r="J441" t="str">
        <f>_xlfn.XLOOKUP(D441,products!$A$1:$A$49,products!$C$1:$C$49,,0)</f>
        <v>L</v>
      </c>
      <c r="K441" s="4" cm="1">
        <f t="array" ref="K441">_xlfn.XLOOKUP(D441,products!$A$1:$A$49,products!$D$1:D$49,,0)</f>
        <v>0.5</v>
      </c>
      <c r="L441" s="5">
        <f>_xlfn.XLOOKUP(D441,products!$A$1:$A$49,products!$E$1:$E$49,,0)</f>
        <v>8.91</v>
      </c>
      <c r="M441" s="8">
        <f t="shared" si="18"/>
        <v>35.64</v>
      </c>
      <c r="N441" t="str">
        <f t="shared" si="19"/>
        <v>Excelsa</v>
      </c>
      <c r="O441" t="str">
        <f t="shared" si="20"/>
        <v>Large</v>
      </c>
      <c r="P441" t="str">
        <f>_xlfn.XLOOKUP(Table2[[#This Row],[Customer ID]],customers!$A$1:$A$1001,customers!$I$1:$I$1001,,0)</f>
        <v>No</v>
      </c>
    </row>
    <row r="442" spans="1:16" x14ac:dyDescent="0.35">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_xlfn.XLOOKUP(C442,customers!A441:A1441,customers!G441:G1441,,0)</f>
        <v>United States</v>
      </c>
      <c r="I442" t="str">
        <f>_xlfn.XLOOKUP(D442,products!$A$1:$A$49,products!$B$1:$B$49,,0)</f>
        <v>Ara</v>
      </c>
      <c r="J442" t="str">
        <f>_xlfn.XLOOKUP(D442,products!$A$1:$A$49,products!$C$1:$C$49,,0)</f>
        <v>M</v>
      </c>
      <c r="K442" s="4" cm="1">
        <f t="array" ref="K442">_xlfn.XLOOKUP(D442,products!$A$1:$A$49,products!$D$1:D$49,,0)</f>
        <v>2.5</v>
      </c>
      <c r="L442" s="5">
        <f>_xlfn.XLOOKUP(D442,products!$A$1:$A$49,products!$E$1:$E$49,,0)</f>
        <v>25.874999999999996</v>
      </c>
      <c r="M442" s="8">
        <f t="shared" si="18"/>
        <v>103.49999999999999</v>
      </c>
      <c r="N442" t="str">
        <f t="shared" si="19"/>
        <v>Arabica</v>
      </c>
      <c r="O442" t="str">
        <f t="shared" si="20"/>
        <v>Medium</v>
      </c>
      <c r="P442" t="str">
        <f>_xlfn.XLOOKUP(Table2[[#This Row],[Customer ID]],customers!$A$1:$A$1001,customers!$I$1:$I$1001,,0)</f>
        <v>Yes</v>
      </c>
    </row>
    <row r="443" spans="1:16" x14ac:dyDescent="0.35">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_xlfn.XLOOKUP(C443,customers!A442:A1442,customers!G442:G1442,,0)</f>
        <v>Ireland</v>
      </c>
      <c r="I443" t="str">
        <f>_xlfn.XLOOKUP(D443,products!$A$1:$A$49,products!$B$1:$B$49,,0)</f>
        <v>Exc</v>
      </c>
      <c r="J443" t="str">
        <f>_xlfn.XLOOKUP(D443,products!$A$1:$A$49,products!$C$1:$C$49,,0)</f>
        <v>D</v>
      </c>
      <c r="K443" s="4" cm="1">
        <f t="array" ref="K443">_xlfn.XLOOKUP(D443,products!$A$1:$A$49,products!$D$1:D$49,,0)</f>
        <v>1</v>
      </c>
      <c r="L443" s="5">
        <f>_xlfn.XLOOKUP(D443,products!$A$1:$A$49,products!$E$1:$E$49,,0)</f>
        <v>12.15</v>
      </c>
      <c r="M443" s="8">
        <f t="shared" si="18"/>
        <v>36.450000000000003</v>
      </c>
      <c r="N443" t="str">
        <f t="shared" si="19"/>
        <v>Excelsa</v>
      </c>
      <c r="O443" t="str">
        <f t="shared" si="20"/>
        <v>Dark</v>
      </c>
      <c r="P443" t="str">
        <f>_xlfn.XLOOKUP(Table2[[#This Row],[Customer ID]],customers!$A$1:$A$1001,customers!$I$1:$I$1001,,0)</f>
        <v>Yes</v>
      </c>
    </row>
    <row r="444" spans="1:16" x14ac:dyDescent="0.35">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_xlfn.XLOOKUP(C444,customers!A443:A1443,customers!G443:G1443,,0)</f>
        <v>United States</v>
      </c>
      <c r="I444" t="str">
        <f>_xlfn.XLOOKUP(D444,products!$A$1:$A$49,products!$B$1:$B$49,,0)</f>
        <v>Rob</v>
      </c>
      <c r="J444" t="str">
        <f>_xlfn.XLOOKUP(D444,products!$A$1:$A$49,products!$C$1:$C$49,,0)</f>
        <v>L</v>
      </c>
      <c r="K444" s="4" cm="1">
        <f t="array" ref="K444">_xlfn.XLOOKUP(D444,products!$A$1:$A$49,products!$D$1:D$49,,0)</f>
        <v>0.5</v>
      </c>
      <c r="L444" s="5">
        <f>_xlfn.XLOOKUP(D444,products!$A$1:$A$49,products!$E$1:$E$49,,0)</f>
        <v>7.169999999999999</v>
      </c>
      <c r="M444" s="8">
        <f t="shared" si="18"/>
        <v>35.849999999999994</v>
      </c>
      <c r="N444" t="str">
        <f t="shared" si="19"/>
        <v>Robusta</v>
      </c>
      <c r="O444" t="str">
        <f t="shared" si="20"/>
        <v>Large</v>
      </c>
      <c r="P444" t="str">
        <f>_xlfn.XLOOKUP(Table2[[#This Row],[Customer ID]],customers!$A$1:$A$1001,customers!$I$1:$I$1001,,0)</f>
        <v>No</v>
      </c>
    </row>
    <row r="445" spans="1:16" x14ac:dyDescent="0.35">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_xlfn.XLOOKUP(C445,customers!A444:A1444,customers!G444:G1444,,0)</f>
        <v>Ireland</v>
      </c>
      <c r="I445" t="str">
        <f>_xlfn.XLOOKUP(D445,products!$A$1:$A$49,products!$B$1:$B$49,,0)</f>
        <v>Exc</v>
      </c>
      <c r="J445" t="str">
        <f>_xlfn.XLOOKUP(D445,products!$A$1:$A$49,products!$C$1:$C$49,,0)</f>
        <v>L</v>
      </c>
      <c r="K445" s="4" cm="1">
        <f t="array" ref="K445">_xlfn.XLOOKUP(D445,products!$A$1:$A$49,products!$D$1:D$49,,0)</f>
        <v>0.2</v>
      </c>
      <c r="L445" s="5">
        <f>_xlfn.XLOOKUP(D445,products!$A$1:$A$49,products!$E$1:$E$49,,0)</f>
        <v>4.4550000000000001</v>
      </c>
      <c r="M445" s="8">
        <f t="shared" si="18"/>
        <v>22.274999999999999</v>
      </c>
      <c r="N445" t="str">
        <f t="shared" si="19"/>
        <v>Excelsa</v>
      </c>
      <c r="O445" t="str">
        <f t="shared" si="20"/>
        <v>Large</v>
      </c>
      <c r="P445" t="str">
        <f>_xlfn.XLOOKUP(Table2[[#This Row],[Customer ID]],customers!$A$1:$A$1001,customers!$I$1:$I$1001,,0)</f>
        <v>Yes</v>
      </c>
    </row>
    <row r="446" spans="1:16" x14ac:dyDescent="0.35">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_xlfn.XLOOKUP(C446,customers!A445:A1445,customers!G445:G1445,,0)</f>
        <v>Ireland</v>
      </c>
      <c r="I446" t="str">
        <f>_xlfn.XLOOKUP(D446,products!$A$1:$A$49,products!$B$1:$B$49,,0)</f>
        <v>Exc</v>
      </c>
      <c r="J446" t="str">
        <f>_xlfn.XLOOKUP(D446,products!$A$1:$A$49,products!$C$1:$C$49,,0)</f>
        <v>M</v>
      </c>
      <c r="K446" s="4" cm="1">
        <f t="array" ref="K446">_xlfn.XLOOKUP(D446,products!$A$1:$A$49,products!$D$1:D$49,,0)</f>
        <v>0.2</v>
      </c>
      <c r="L446" s="5">
        <f>_xlfn.XLOOKUP(D446,products!$A$1:$A$49,products!$E$1:$E$49,,0)</f>
        <v>4.125</v>
      </c>
      <c r="M446" s="8">
        <f t="shared" si="18"/>
        <v>24.75</v>
      </c>
      <c r="N446" t="str">
        <f t="shared" si="19"/>
        <v>Excelsa</v>
      </c>
      <c r="O446" t="str">
        <f t="shared" si="20"/>
        <v>Medium</v>
      </c>
      <c r="P446" t="str">
        <f>_xlfn.XLOOKUP(Table2[[#This Row],[Customer ID]],customers!$A$1:$A$1001,customers!$I$1:$I$1001,,0)</f>
        <v>No</v>
      </c>
    </row>
    <row r="447" spans="1:16" x14ac:dyDescent="0.35">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_xlfn.XLOOKUP(C447,customers!A446:A1446,customers!G446:G1446,,0)</f>
        <v>Ireland</v>
      </c>
      <c r="I447" t="str">
        <f>_xlfn.XLOOKUP(D447,products!$A$1:$A$49,products!$B$1:$B$49,,0)</f>
        <v>Lib</v>
      </c>
      <c r="J447" t="str">
        <f>_xlfn.XLOOKUP(D447,products!$A$1:$A$49,products!$C$1:$C$49,,0)</f>
        <v>M</v>
      </c>
      <c r="K447" s="4" cm="1">
        <f t="array" ref="K447">_xlfn.XLOOKUP(D447,products!$A$1:$A$49,products!$D$1:D$49,,0)</f>
        <v>2.5</v>
      </c>
      <c r="L447" s="5">
        <f>_xlfn.XLOOKUP(D447,products!$A$1:$A$49,products!$E$1:$E$49,,0)</f>
        <v>33.464999999999996</v>
      </c>
      <c r="M447" s="8">
        <f t="shared" si="18"/>
        <v>66.929999999999993</v>
      </c>
      <c r="N447" t="str">
        <f t="shared" si="19"/>
        <v>Libercia</v>
      </c>
      <c r="O447" t="str">
        <f t="shared" si="20"/>
        <v>Medium</v>
      </c>
      <c r="P447" t="str">
        <f>_xlfn.XLOOKUP(Table2[[#This Row],[Customer ID]],customers!$A$1:$A$1001,customers!$I$1:$I$1001,,0)</f>
        <v>Yes</v>
      </c>
    </row>
    <row r="448" spans="1:16" x14ac:dyDescent="0.35">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_xlfn.XLOOKUP(C448,customers!A447:A1447,customers!G447:G1447,,0)</f>
        <v>United Kingdom</v>
      </c>
      <c r="I448" t="str">
        <f>_xlfn.XLOOKUP(D448,products!$A$1:$A$49,products!$B$1:$B$49,,0)</f>
        <v>Lib</v>
      </c>
      <c r="J448" t="str">
        <f>_xlfn.XLOOKUP(D448,products!$A$1:$A$49,products!$C$1:$C$49,,0)</f>
        <v>M</v>
      </c>
      <c r="K448" s="4" cm="1">
        <f t="array" ref="K448">_xlfn.XLOOKUP(D448,products!$A$1:$A$49,products!$D$1:D$49,,0)</f>
        <v>0.5</v>
      </c>
      <c r="L448" s="5">
        <f>_xlfn.XLOOKUP(D448,products!$A$1:$A$49,products!$E$1:$E$49,,0)</f>
        <v>8.73</v>
      </c>
      <c r="M448" s="8">
        <f t="shared" si="18"/>
        <v>8.73</v>
      </c>
      <c r="N448" t="str">
        <f t="shared" si="19"/>
        <v>Libercia</v>
      </c>
      <c r="O448" t="str">
        <f t="shared" si="20"/>
        <v>Medium</v>
      </c>
      <c r="P448" t="str">
        <f>_xlfn.XLOOKUP(Table2[[#This Row],[Customer ID]],customers!$A$1:$A$1001,customers!$I$1:$I$1001,,0)</f>
        <v>Yes</v>
      </c>
    </row>
    <row r="449" spans="1:16" x14ac:dyDescent="0.35">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_xlfn.XLOOKUP(C449,customers!A448:A1448,customers!G448:G1448,,0)</f>
        <v>United States</v>
      </c>
      <c r="I449" t="str">
        <f>_xlfn.XLOOKUP(D449,products!$A$1:$A$49,products!$B$1:$B$49,,0)</f>
        <v>Rob</v>
      </c>
      <c r="J449" t="str">
        <f>_xlfn.XLOOKUP(D449,products!$A$1:$A$49,products!$C$1:$C$49,,0)</f>
        <v>M</v>
      </c>
      <c r="K449" s="4" cm="1">
        <f t="array" ref="K449">_xlfn.XLOOKUP(D449,products!$A$1:$A$49,products!$D$1:D$49,,0)</f>
        <v>0.5</v>
      </c>
      <c r="L449" s="5">
        <f>_xlfn.XLOOKUP(D449,products!$A$1:$A$49,products!$E$1:$E$49,,0)</f>
        <v>5.97</v>
      </c>
      <c r="M449" s="8">
        <f t="shared" si="18"/>
        <v>17.91</v>
      </c>
      <c r="N449" t="str">
        <f t="shared" si="19"/>
        <v>Robusta</v>
      </c>
      <c r="O449" t="str">
        <f t="shared" si="20"/>
        <v>Medium</v>
      </c>
      <c r="P449" t="str">
        <f>_xlfn.XLOOKUP(Table2[[#This Row],[Customer ID]],customers!$A$1:$A$1001,customers!$I$1:$I$1001,,0)</f>
        <v>No</v>
      </c>
    </row>
    <row r="450" spans="1:16" x14ac:dyDescent="0.35">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_xlfn.XLOOKUP(C450,customers!A449:A1449,customers!G449:G1449,,0)</f>
        <v>Ireland</v>
      </c>
      <c r="I450" t="str">
        <f>_xlfn.XLOOKUP(D450,products!$A$1:$A$49,products!$B$1:$B$49,,0)</f>
        <v>Rob</v>
      </c>
      <c r="J450" t="str">
        <f>_xlfn.XLOOKUP(D450,products!$A$1:$A$49,products!$C$1:$C$49,,0)</f>
        <v>L</v>
      </c>
      <c r="K450" s="4" cm="1">
        <f t="array" ref="K450">_xlfn.XLOOKUP(D450,products!$A$1:$A$49,products!$D$1:D$49,,0)</f>
        <v>0.5</v>
      </c>
      <c r="L450" s="5">
        <f>_xlfn.XLOOKUP(D450,products!$A$1:$A$49,products!$E$1:$E$49,,0)</f>
        <v>7.169999999999999</v>
      </c>
      <c r="M450" s="8">
        <f t="shared" si="18"/>
        <v>7.169999999999999</v>
      </c>
      <c r="N450" t="str">
        <f t="shared" si="19"/>
        <v>Robusta</v>
      </c>
      <c r="O450" t="str">
        <f t="shared" si="20"/>
        <v>Large</v>
      </c>
      <c r="P450" t="str">
        <f>_xlfn.XLOOKUP(Table2[[#This Row],[Customer ID]],customers!$A$1:$A$1001,customers!$I$1:$I$1001,,0)</f>
        <v>No</v>
      </c>
    </row>
    <row r="451" spans="1:16" x14ac:dyDescent="0.35">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_xlfn.XLOOKUP(C451,customers!A450:A1450,customers!G450:G1450,,0)</f>
        <v>United States</v>
      </c>
      <c r="I451" t="str">
        <f>_xlfn.XLOOKUP(D451,products!$A$1:$A$49,products!$B$1:$B$49,,0)</f>
        <v>Rob</v>
      </c>
      <c r="J451" t="str">
        <f>_xlfn.XLOOKUP(D451,products!$A$1:$A$49,products!$C$1:$C$49,,0)</f>
        <v>D</v>
      </c>
      <c r="K451" s="4" cm="1">
        <f t="array" ref="K451">_xlfn.XLOOKUP(D451,products!$A$1:$A$49,products!$D$1:D$49,,0)</f>
        <v>0.2</v>
      </c>
      <c r="L451" s="5">
        <f>_xlfn.XLOOKUP(D451,products!$A$1:$A$49,products!$E$1:$E$49,,0)</f>
        <v>2.6849999999999996</v>
      </c>
      <c r="M451" s="8">
        <f t="shared" ref="M451:M514" si="21">L451*E451</f>
        <v>5.3699999999999992</v>
      </c>
      <c r="N451" t="str">
        <f t="shared" ref="N451:N514" si="22">IF(I451="Rob","Robusta",IF(I451="Exc","Excelsa",IF(I451="Ara","Arabica",IF(I451="Lib","Libercia",""))))</f>
        <v>Robusta</v>
      </c>
      <c r="O451" t="str">
        <f t="shared" ref="O451:O514" si="23">IF(J451="M","Medium",IF(J451="L","Large",IF(J451="D","Dark")))</f>
        <v>Dark</v>
      </c>
      <c r="P451" t="str">
        <f>_xlfn.XLOOKUP(Table2[[#This Row],[Customer ID]],customers!$A$1:$A$1001,customers!$I$1:$I$1001,,0)</f>
        <v>No</v>
      </c>
    </row>
    <row r="452" spans="1:16" x14ac:dyDescent="0.35">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_xlfn.XLOOKUP(C452,customers!A451:A1451,customers!G451:G1451,,0)</f>
        <v>Ireland</v>
      </c>
      <c r="I452" t="str">
        <f>_xlfn.XLOOKUP(D452,products!$A$1:$A$49,products!$B$1:$B$49,,0)</f>
        <v>Lib</v>
      </c>
      <c r="J452" t="str">
        <f>_xlfn.XLOOKUP(D452,products!$A$1:$A$49,products!$C$1:$C$49,,0)</f>
        <v>L</v>
      </c>
      <c r="K452" s="4" cm="1">
        <f t="array" ref="K452">_xlfn.XLOOKUP(D452,products!$A$1:$A$49,products!$D$1:D$49,,0)</f>
        <v>0.2</v>
      </c>
      <c r="L452" s="5">
        <f>_xlfn.XLOOKUP(D452,products!$A$1:$A$49,products!$E$1:$E$49,,0)</f>
        <v>4.7549999999999999</v>
      </c>
      <c r="M452" s="8">
        <f t="shared" si="21"/>
        <v>23.774999999999999</v>
      </c>
      <c r="N452" t="str">
        <f t="shared" si="22"/>
        <v>Libercia</v>
      </c>
      <c r="O452" t="str">
        <f t="shared" si="23"/>
        <v>Large</v>
      </c>
      <c r="P452" t="str">
        <f>_xlfn.XLOOKUP(Table2[[#This Row],[Customer ID]],customers!$A$1:$A$1001,customers!$I$1:$I$1001,,0)</f>
        <v>No</v>
      </c>
    </row>
    <row r="453" spans="1:16" x14ac:dyDescent="0.35">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_xlfn.XLOOKUP(C453,customers!A452:A1452,customers!G452:G1452,,0)</f>
        <v>United States</v>
      </c>
      <c r="I453" t="str">
        <f>_xlfn.XLOOKUP(D453,products!$A$1:$A$49,products!$B$1:$B$49,,0)</f>
        <v>Rob</v>
      </c>
      <c r="J453" t="str">
        <f>_xlfn.XLOOKUP(D453,products!$A$1:$A$49,products!$C$1:$C$49,,0)</f>
        <v>D</v>
      </c>
      <c r="K453" s="4" cm="1">
        <f t="array" ref="K453">_xlfn.XLOOKUP(D453,products!$A$1:$A$49,products!$D$1:D$49,,0)</f>
        <v>2.5</v>
      </c>
      <c r="L453" s="5">
        <f>_xlfn.XLOOKUP(D453,products!$A$1:$A$49,products!$E$1:$E$49,,0)</f>
        <v>20.584999999999997</v>
      </c>
      <c r="M453" s="8">
        <f t="shared" si="21"/>
        <v>41.169999999999995</v>
      </c>
      <c r="N453" t="str">
        <f t="shared" si="22"/>
        <v>Robusta</v>
      </c>
      <c r="O453" t="str">
        <f t="shared" si="23"/>
        <v>Dark</v>
      </c>
      <c r="P453" t="str">
        <f>_xlfn.XLOOKUP(Table2[[#This Row],[Customer ID]],customers!$A$1:$A$1001,customers!$I$1:$I$1001,,0)</f>
        <v>Yes</v>
      </c>
    </row>
    <row r="454" spans="1:16" x14ac:dyDescent="0.35">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_xlfn.XLOOKUP(C454,customers!A453:A1453,customers!G453:G1453,,0)</f>
        <v>United States</v>
      </c>
      <c r="I454" t="str">
        <f>_xlfn.XLOOKUP(D454,products!$A$1:$A$49,products!$B$1:$B$49,,0)</f>
        <v>Ara</v>
      </c>
      <c r="J454" t="str">
        <f>_xlfn.XLOOKUP(D454,products!$A$1:$A$49,products!$C$1:$C$49,,0)</f>
        <v>L</v>
      </c>
      <c r="K454" s="4" cm="1">
        <f t="array" ref="K454">_xlfn.XLOOKUP(D454,products!$A$1:$A$49,products!$D$1:D$49,,0)</f>
        <v>0.2</v>
      </c>
      <c r="L454" s="5">
        <f>_xlfn.XLOOKUP(D454,products!$A$1:$A$49,products!$E$1:$E$49,,0)</f>
        <v>3.8849999999999998</v>
      </c>
      <c r="M454" s="8">
        <f t="shared" si="21"/>
        <v>11.654999999999999</v>
      </c>
      <c r="N454" t="str">
        <f t="shared" si="22"/>
        <v>Arabica</v>
      </c>
      <c r="O454" t="str">
        <f t="shared" si="23"/>
        <v>Large</v>
      </c>
      <c r="P454" t="str">
        <f>_xlfn.XLOOKUP(Table2[[#This Row],[Customer ID]],customers!$A$1:$A$1001,customers!$I$1:$I$1001,,0)</f>
        <v>No</v>
      </c>
    </row>
    <row r="455" spans="1:16" x14ac:dyDescent="0.35">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_xlfn.XLOOKUP(C455,customers!A454:A1454,customers!G454:G1454,,0)</f>
        <v>United States</v>
      </c>
      <c r="I455" t="str">
        <f>_xlfn.XLOOKUP(D455,products!$A$1:$A$49,products!$B$1:$B$49,,0)</f>
        <v>Lib</v>
      </c>
      <c r="J455" t="str">
        <f>_xlfn.XLOOKUP(D455,products!$A$1:$A$49,products!$C$1:$C$49,,0)</f>
        <v>L</v>
      </c>
      <c r="K455" s="4" cm="1">
        <f t="array" ref="K455">_xlfn.XLOOKUP(D455,products!$A$1:$A$49,products!$D$1:D$49,,0)</f>
        <v>0.5</v>
      </c>
      <c r="L455" s="5">
        <f>_xlfn.XLOOKUP(D455,products!$A$1:$A$49,products!$E$1:$E$49,,0)</f>
        <v>9.51</v>
      </c>
      <c r="M455" s="8">
        <f t="shared" si="21"/>
        <v>38.04</v>
      </c>
      <c r="N455" t="str">
        <f t="shared" si="22"/>
        <v>Libercia</v>
      </c>
      <c r="O455" t="str">
        <f t="shared" si="23"/>
        <v>Large</v>
      </c>
      <c r="P455" t="str">
        <f>_xlfn.XLOOKUP(Table2[[#This Row],[Customer ID]],customers!$A$1:$A$1001,customers!$I$1:$I$1001,,0)</f>
        <v>No</v>
      </c>
    </row>
    <row r="456" spans="1:16" x14ac:dyDescent="0.35">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_xlfn.XLOOKUP(C456,customers!A455:A1455,customers!G455:G1455,,0)</f>
        <v>Ireland</v>
      </c>
      <c r="I456" t="str">
        <f>_xlfn.XLOOKUP(D456,products!$A$1:$A$49,products!$B$1:$B$49,,0)</f>
        <v>Rob</v>
      </c>
      <c r="J456" t="str">
        <f>_xlfn.XLOOKUP(D456,products!$A$1:$A$49,products!$C$1:$C$49,,0)</f>
        <v>D</v>
      </c>
      <c r="K456" s="4" cm="1">
        <f t="array" ref="K456">_xlfn.XLOOKUP(D456,products!$A$1:$A$49,products!$D$1:D$49,,0)</f>
        <v>2.5</v>
      </c>
      <c r="L456" s="5">
        <f>_xlfn.XLOOKUP(D456,products!$A$1:$A$49,products!$E$1:$E$49,,0)</f>
        <v>20.584999999999997</v>
      </c>
      <c r="M456" s="8">
        <f t="shared" si="21"/>
        <v>82.339999999999989</v>
      </c>
      <c r="N456" t="str">
        <f t="shared" si="22"/>
        <v>Robusta</v>
      </c>
      <c r="O456" t="str">
        <f t="shared" si="23"/>
        <v>Dark</v>
      </c>
      <c r="P456" t="str">
        <f>_xlfn.XLOOKUP(Table2[[#This Row],[Customer ID]],customers!$A$1:$A$1001,customers!$I$1:$I$1001,,0)</f>
        <v>Yes</v>
      </c>
    </row>
    <row r="457" spans="1:16" x14ac:dyDescent="0.35">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_xlfn.XLOOKUP(C457,customers!A456:A1456,customers!G456:G1456,,0)</f>
        <v>Ireland</v>
      </c>
      <c r="I457" t="str">
        <f>_xlfn.XLOOKUP(D457,products!$A$1:$A$49,products!$B$1:$B$49,,0)</f>
        <v>Lib</v>
      </c>
      <c r="J457" t="str">
        <f>_xlfn.XLOOKUP(D457,products!$A$1:$A$49,products!$C$1:$C$49,,0)</f>
        <v>L</v>
      </c>
      <c r="K457" s="4" cm="1">
        <f t="array" ref="K457">_xlfn.XLOOKUP(D457,products!$A$1:$A$49,products!$D$1:D$49,,0)</f>
        <v>0.2</v>
      </c>
      <c r="L457" s="5">
        <f>_xlfn.XLOOKUP(D457,products!$A$1:$A$49,products!$E$1:$E$49,,0)</f>
        <v>4.7549999999999999</v>
      </c>
      <c r="M457" s="8">
        <f t="shared" si="21"/>
        <v>9.51</v>
      </c>
      <c r="N457" t="str">
        <f t="shared" si="22"/>
        <v>Libercia</v>
      </c>
      <c r="O457" t="str">
        <f t="shared" si="23"/>
        <v>Large</v>
      </c>
      <c r="P457" t="str">
        <f>_xlfn.XLOOKUP(Table2[[#This Row],[Customer ID]],customers!$A$1:$A$1001,customers!$I$1:$I$1001,,0)</f>
        <v>Yes</v>
      </c>
    </row>
    <row r="458" spans="1:16" x14ac:dyDescent="0.35">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_xlfn.XLOOKUP(C458,customers!A457:A1457,customers!G457:G1457,,0)</f>
        <v>United Kingdom</v>
      </c>
      <c r="I458" t="str">
        <f>_xlfn.XLOOKUP(D458,products!$A$1:$A$49,products!$B$1:$B$49,,0)</f>
        <v>Rob</v>
      </c>
      <c r="J458" t="str">
        <f>_xlfn.XLOOKUP(D458,products!$A$1:$A$49,products!$C$1:$C$49,,0)</f>
        <v>D</v>
      </c>
      <c r="K458" s="4" cm="1">
        <f t="array" ref="K458">_xlfn.XLOOKUP(D458,products!$A$1:$A$49,products!$D$1:D$49,,0)</f>
        <v>2.5</v>
      </c>
      <c r="L458" s="5">
        <f>_xlfn.XLOOKUP(D458,products!$A$1:$A$49,products!$E$1:$E$49,,0)</f>
        <v>20.584999999999997</v>
      </c>
      <c r="M458" s="8">
        <f t="shared" si="21"/>
        <v>41.169999999999995</v>
      </c>
      <c r="N458" t="str">
        <f t="shared" si="22"/>
        <v>Robusta</v>
      </c>
      <c r="O458" t="str">
        <f t="shared" si="23"/>
        <v>Dark</v>
      </c>
      <c r="P458" t="str">
        <f>_xlfn.XLOOKUP(Table2[[#This Row],[Customer ID]],customers!$A$1:$A$1001,customers!$I$1:$I$1001,,0)</f>
        <v>No</v>
      </c>
    </row>
    <row r="459" spans="1:16" x14ac:dyDescent="0.35">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_xlfn.XLOOKUP(C459,customers!A458:A1458,customers!G458:G1458,,0)</f>
        <v>United States</v>
      </c>
      <c r="I459" t="str">
        <f>_xlfn.XLOOKUP(D459,products!$A$1:$A$49,products!$B$1:$B$49,,0)</f>
        <v>Lib</v>
      </c>
      <c r="J459" t="str">
        <f>_xlfn.XLOOKUP(D459,products!$A$1:$A$49,products!$C$1:$C$49,,0)</f>
        <v>L</v>
      </c>
      <c r="K459" s="4" cm="1">
        <f t="array" ref="K459">_xlfn.XLOOKUP(D459,products!$A$1:$A$49,products!$D$1:D$49,,0)</f>
        <v>0.5</v>
      </c>
      <c r="L459" s="5">
        <f>_xlfn.XLOOKUP(D459,products!$A$1:$A$49,products!$E$1:$E$49,,0)</f>
        <v>9.51</v>
      </c>
      <c r="M459" s="8">
        <f t="shared" si="21"/>
        <v>47.55</v>
      </c>
      <c r="N459" t="str">
        <f t="shared" si="22"/>
        <v>Libercia</v>
      </c>
      <c r="O459" t="str">
        <f t="shared" si="23"/>
        <v>Large</v>
      </c>
      <c r="P459" t="str">
        <f>_xlfn.XLOOKUP(Table2[[#This Row],[Customer ID]],customers!$A$1:$A$1001,customers!$I$1:$I$1001,,0)</f>
        <v>No</v>
      </c>
    </row>
    <row r="460" spans="1:16" x14ac:dyDescent="0.35">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_xlfn.XLOOKUP(C460,customers!A459:A1459,customers!G459:G1459,,0)</f>
        <v>United States</v>
      </c>
      <c r="I460" t="str">
        <f>_xlfn.XLOOKUP(D460,products!$A$1:$A$49,products!$B$1:$B$49,,0)</f>
        <v>Ara</v>
      </c>
      <c r="J460" t="str">
        <f>_xlfn.XLOOKUP(D460,products!$A$1:$A$49,products!$C$1:$C$49,,0)</f>
        <v>M</v>
      </c>
      <c r="K460" s="4" cm="1">
        <f t="array" ref="K460">_xlfn.XLOOKUP(D460,products!$A$1:$A$49,products!$D$1:D$49,,0)</f>
        <v>1</v>
      </c>
      <c r="L460" s="5">
        <f>_xlfn.XLOOKUP(D460,products!$A$1:$A$49,products!$E$1:$E$49,,0)</f>
        <v>11.25</v>
      </c>
      <c r="M460" s="8">
        <f t="shared" si="21"/>
        <v>45</v>
      </c>
      <c r="N460" t="str">
        <f t="shared" si="22"/>
        <v>Arabica</v>
      </c>
      <c r="O460" t="str">
        <f t="shared" si="23"/>
        <v>Medium</v>
      </c>
      <c r="P460" t="str">
        <f>_xlfn.XLOOKUP(Table2[[#This Row],[Customer ID]],customers!$A$1:$A$1001,customers!$I$1:$I$1001,,0)</f>
        <v>No</v>
      </c>
    </row>
    <row r="461" spans="1:16" x14ac:dyDescent="0.35">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_xlfn.XLOOKUP(C461,customers!A460:A1460,customers!G460:G1460,,0)</f>
        <v>United States</v>
      </c>
      <c r="I461" t="str">
        <f>_xlfn.XLOOKUP(D461,products!$A$1:$A$49,products!$B$1:$B$49,,0)</f>
        <v>Lib</v>
      </c>
      <c r="J461" t="str">
        <f>_xlfn.XLOOKUP(D461,products!$A$1:$A$49,products!$C$1:$C$49,,0)</f>
        <v>L</v>
      </c>
      <c r="K461" s="4" cm="1">
        <f t="array" ref="K461">_xlfn.XLOOKUP(D461,products!$A$1:$A$49,products!$D$1:D$49,,0)</f>
        <v>0.2</v>
      </c>
      <c r="L461" s="5">
        <f>_xlfn.XLOOKUP(D461,products!$A$1:$A$49,products!$E$1:$E$49,,0)</f>
        <v>4.7549999999999999</v>
      </c>
      <c r="M461" s="8">
        <f t="shared" si="21"/>
        <v>23.774999999999999</v>
      </c>
      <c r="N461" t="str">
        <f t="shared" si="22"/>
        <v>Libercia</v>
      </c>
      <c r="O461" t="str">
        <f t="shared" si="23"/>
        <v>Large</v>
      </c>
      <c r="P461" t="str">
        <f>_xlfn.XLOOKUP(Table2[[#This Row],[Customer ID]],customers!$A$1:$A$1001,customers!$I$1:$I$1001,,0)</f>
        <v>No</v>
      </c>
    </row>
    <row r="462" spans="1:16" x14ac:dyDescent="0.35">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_xlfn.XLOOKUP(C462,customers!A461:A1461,customers!G461:G1461,,0)</f>
        <v>Ireland</v>
      </c>
      <c r="I462" t="str">
        <f>_xlfn.XLOOKUP(D462,products!$A$1:$A$49,products!$B$1:$B$49,,0)</f>
        <v>Rob</v>
      </c>
      <c r="J462" t="str">
        <f>_xlfn.XLOOKUP(D462,products!$A$1:$A$49,products!$C$1:$C$49,,0)</f>
        <v>D</v>
      </c>
      <c r="K462" s="4" cm="1">
        <f t="array" ref="K462">_xlfn.XLOOKUP(D462,products!$A$1:$A$49,products!$D$1:D$49,,0)</f>
        <v>0.5</v>
      </c>
      <c r="L462" s="5">
        <f>_xlfn.XLOOKUP(D462,products!$A$1:$A$49,products!$E$1:$E$49,,0)</f>
        <v>5.3699999999999992</v>
      </c>
      <c r="M462" s="8">
        <f t="shared" si="21"/>
        <v>16.11</v>
      </c>
      <c r="N462" t="str">
        <f t="shared" si="22"/>
        <v>Robusta</v>
      </c>
      <c r="O462" t="str">
        <f t="shared" si="23"/>
        <v>Dark</v>
      </c>
      <c r="P462" t="str">
        <f>_xlfn.XLOOKUP(Table2[[#This Row],[Customer ID]],customers!$A$1:$A$1001,customers!$I$1:$I$1001,,0)</f>
        <v>Yes</v>
      </c>
    </row>
    <row r="463" spans="1:16" x14ac:dyDescent="0.35">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_xlfn.XLOOKUP(C463,customers!A462:A1462,customers!G462:G1462,,0)</f>
        <v>United Kingdom</v>
      </c>
      <c r="I463" t="str">
        <f>_xlfn.XLOOKUP(D463,products!$A$1:$A$49,products!$B$1:$B$49,,0)</f>
        <v>Rob</v>
      </c>
      <c r="J463" t="str">
        <f>_xlfn.XLOOKUP(D463,products!$A$1:$A$49,products!$C$1:$C$49,,0)</f>
        <v>D</v>
      </c>
      <c r="K463" s="4" cm="1">
        <f t="array" ref="K463">_xlfn.XLOOKUP(D463,products!$A$1:$A$49,products!$D$1:D$49,,0)</f>
        <v>0.2</v>
      </c>
      <c r="L463" s="5">
        <f>_xlfn.XLOOKUP(D463,products!$A$1:$A$49,products!$E$1:$E$49,,0)</f>
        <v>2.6849999999999996</v>
      </c>
      <c r="M463" s="8">
        <f t="shared" si="21"/>
        <v>10.739999999999998</v>
      </c>
      <c r="N463" t="str">
        <f t="shared" si="22"/>
        <v>Robusta</v>
      </c>
      <c r="O463" t="str">
        <f t="shared" si="23"/>
        <v>Dark</v>
      </c>
      <c r="P463" t="str">
        <f>_xlfn.XLOOKUP(Table2[[#This Row],[Customer ID]],customers!$A$1:$A$1001,customers!$I$1:$I$1001,,0)</f>
        <v>Yes</v>
      </c>
    </row>
    <row r="464" spans="1:16" x14ac:dyDescent="0.35">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_xlfn.XLOOKUP(C464,customers!A463:A1463,customers!G463:G1463,,0)</f>
        <v>United States</v>
      </c>
      <c r="I464" t="str">
        <f>_xlfn.XLOOKUP(D464,products!$A$1:$A$49,products!$B$1:$B$49,,0)</f>
        <v>Ara</v>
      </c>
      <c r="J464" t="str">
        <f>_xlfn.XLOOKUP(D464,products!$A$1:$A$49,products!$C$1:$C$49,,0)</f>
        <v>D</v>
      </c>
      <c r="K464" s="4" cm="1">
        <f t="array" ref="K464">_xlfn.XLOOKUP(D464,products!$A$1:$A$49,products!$D$1:D$49,,0)</f>
        <v>1</v>
      </c>
      <c r="L464" s="5">
        <f>_xlfn.XLOOKUP(D464,products!$A$1:$A$49,products!$E$1:$E$49,,0)</f>
        <v>9.9499999999999993</v>
      </c>
      <c r="M464" s="8">
        <f t="shared" si="21"/>
        <v>49.75</v>
      </c>
      <c r="N464" t="str">
        <f t="shared" si="22"/>
        <v>Arabica</v>
      </c>
      <c r="O464" t="str">
        <f t="shared" si="23"/>
        <v>Dark</v>
      </c>
      <c r="P464" t="str">
        <f>_xlfn.XLOOKUP(Table2[[#This Row],[Customer ID]],customers!$A$1:$A$1001,customers!$I$1:$I$1001,,0)</f>
        <v>Yes</v>
      </c>
    </row>
    <row r="465" spans="1:16" x14ac:dyDescent="0.35">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_xlfn.XLOOKUP(C465,customers!A464:A1464,customers!G464:G1464,,0)</f>
        <v>Ireland</v>
      </c>
      <c r="I465" t="str">
        <f>_xlfn.XLOOKUP(D465,products!$A$1:$A$49,products!$B$1:$B$49,,0)</f>
        <v>Exc</v>
      </c>
      <c r="J465" t="str">
        <f>_xlfn.XLOOKUP(D465,products!$A$1:$A$49,products!$C$1:$C$49,,0)</f>
        <v>M</v>
      </c>
      <c r="K465" s="4" cm="1">
        <f t="array" ref="K465">_xlfn.XLOOKUP(D465,products!$A$1:$A$49,products!$D$1:D$49,,0)</f>
        <v>1</v>
      </c>
      <c r="L465" s="5">
        <f>_xlfn.XLOOKUP(D465,products!$A$1:$A$49,products!$E$1:$E$49,,0)</f>
        <v>13.75</v>
      </c>
      <c r="M465" s="8">
        <f t="shared" si="21"/>
        <v>27.5</v>
      </c>
      <c r="N465" t="str">
        <f t="shared" si="22"/>
        <v>Excelsa</v>
      </c>
      <c r="O465" t="str">
        <f t="shared" si="23"/>
        <v>Medium</v>
      </c>
      <c r="P465" t="str">
        <f>_xlfn.XLOOKUP(Table2[[#This Row],[Customer ID]],customers!$A$1:$A$1001,customers!$I$1:$I$1001,,0)</f>
        <v>No</v>
      </c>
    </row>
    <row r="466" spans="1:16" x14ac:dyDescent="0.35">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_xlfn.XLOOKUP(C466,customers!A465:A1465,customers!G465:G1465,,0)</f>
        <v>United Kingdom</v>
      </c>
      <c r="I466" t="str">
        <f>_xlfn.XLOOKUP(D466,products!$A$1:$A$49,products!$B$1:$B$49,,0)</f>
        <v>Lib</v>
      </c>
      <c r="J466" t="str">
        <f>_xlfn.XLOOKUP(D466,products!$A$1:$A$49,products!$C$1:$C$49,,0)</f>
        <v>D</v>
      </c>
      <c r="K466" s="4" cm="1">
        <f t="array" ref="K466">_xlfn.XLOOKUP(D466,products!$A$1:$A$49,products!$D$1:D$49,,0)</f>
        <v>2.5</v>
      </c>
      <c r="L466" s="5">
        <f>_xlfn.XLOOKUP(D466,products!$A$1:$A$49,products!$E$1:$E$49,,0)</f>
        <v>29.784999999999997</v>
      </c>
      <c r="M466" s="8">
        <f t="shared" si="21"/>
        <v>119.13999999999999</v>
      </c>
      <c r="N466" t="str">
        <f t="shared" si="22"/>
        <v>Libercia</v>
      </c>
      <c r="O466" t="str">
        <f t="shared" si="23"/>
        <v>Dark</v>
      </c>
      <c r="P466" t="str">
        <f>_xlfn.XLOOKUP(Table2[[#This Row],[Customer ID]],customers!$A$1:$A$1001,customers!$I$1:$I$1001,,0)</f>
        <v>No</v>
      </c>
    </row>
    <row r="467" spans="1:16" x14ac:dyDescent="0.35">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_xlfn.XLOOKUP(C467,customers!A466:A1466,customers!G466:G1466,,0)</f>
        <v>United States</v>
      </c>
      <c r="I467" t="str">
        <f>_xlfn.XLOOKUP(D467,products!$A$1:$A$49,products!$B$1:$B$49,,0)</f>
        <v>Rob</v>
      </c>
      <c r="J467" t="str">
        <f>_xlfn.XLOOKUP(D467,products!$A$1:$A$49,products!$C$1:$C$49,,0)</f>
        <v>D</v>
      </c>
      <c r="K467" s="4" cm="1">
        <f t="array" ref="K467">_xlfn.XLOOKUP(D467,products!$A$1:$A$49,products!$D$1:D$49,,0)</f>
        <v>2.5</v>
      </c>
      <c r="L467" s="5">
        <f>_xlfn.XLOOKUP(D467,products!$A$1:$A$49,products!$E$1:$E$49,,0)</f>
        <v>20.584999999999997</v>
      </c>
      <c r="M467" s="8">
        <f t="shared" si="21"/>
        <v>20.584999999999997</v>
      </c>
      <c r="N467" t="str">
        <f t="shared" si="22"/>
        <v>Robusta</v>
      </c>
      <c r="O467" t="str">
        <f t="shared" si="23"/>
        <v>Dark</v>
      </c>
      <c r="P467" t="str">
        <f>_xlfn.XLOOKUP(Table2[[#This Row],[Customer ID]],customers!$A$1:$A$1001,customers!$I$1:$I$1001,,0)</f>
        <v>Yes</v>
      </c>
    </row>
    <row r="468" spans="1:16" x14ac:dyDescent="0.35">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_xlfn.XLOOKUP(C468,customers!A467:A1467,customers!G467:G1467,,0)</f>
        <v>United States</v>
      </c>
      <c r="I468" t="str">
        <f>_xlfn.XLOOKUP(D468,products!$A$1:$A$49,products!$B$1:$B$49,,0)</f>
        <v>Ara</v>
      </c>
      <c r="J468" t="str">
        <f>_xlfn.XLOOKUP(D468,products!$A$1:$A$49,products!$C$1:$C$49,,0)</f>
        <v>D</v>
      </c>
      <c r="K468" s="4" cm="1">
        <f t="array" ref="K468">_xlfn.XLOOKUP(D468,products!$A$1:$A$49,products!$D$1:D$49,,0)</f>
        <v>0.2</v>
      </c>
      <c r="L468" s="5">
        <f>_xlfn.XLOOKUP(D468,products!$A$1:$A$49,products!$E$1:$E$49,,0)</f>
        <v>2.9849999999999999</v>
      </c>
      <c r="M468" s="8">
        <f t="shared" si="21"/>
        <v>8.9550000000000001</v>
      </c>
      <c r="N468" t="str">
        <f t="shared" si="22"/>
        <v>Arabica</v>
      </c>
      <c r="O468" t="str">
        <f t="shared" si="23"/>
        <v>Dark</v>
      </c>
      <c r="P468" t="str">
        <f>_xlfn.XLOOKUP(Table2[[#This Row],[Customer ID]],customers!$A$1:$A$1001,customers!$I$1:$I$1001,,0)</f>
        <v>Yes</v>
      </c>
    </row>
    <row r="469" spans="1:16" x14ac:dyDescent="0.35">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_xlfn.XLOOKUP(C469,customers!A468:A1468,customers!G468:G1468,,0)</f>
        <v>United States</v>
      </c>
      <c r="I469" t="str">
        <f>_xlfn.XLOOKUP(D469,products!$A$1:$A$49,products!$B$1:$B$49,,0)</f>
        <v>Ara</v>
      </c>
      <c r="J469" t="str">
        <f>_xlfn.XLOOKUP(D469,products!$A$1:$A$49,products!$C$1:$C$49,,0)</f>
        <v>D</v>
      </c>
      <c r="K469" s="4" cm="1">
        <f t="array" ref="K469">_xlfn.XLOOKUP(D469,products!$A$1:$A$49,products!$D$1:D$49,,0)</f>
        <v>0.5</v>
      </c>
      <c r="L469" s="5">
        <f>_xlfn.XLOOKUP(D469,products!$A$1:$A$49,products!$E$1:$E$49,,0)</f>
        <v>5.97</v>
      </c>
      <c r="M469" s="8">
        <f t="shared" si="21"/>
        <v>5.97</v>
      </c>
      <c r="N469" t="str">
        <f t="shared" si="22"/>
        <v>Arabica</v>
      </c>
      <c r="O469" t="str">
        <f t="shared" si="23"/>
        <v>Dark</v>
      </c>
      <c r="P469" t="str">
        <f>_xlfn.XLOOKUP(Table2[[#This Row],[Customer ID]],customers!$A$1:$A$1001,customers!$I$1:$I$1001,,0)</f>
        <v>No</v>
      </c>
    </row>
    <row r="470" spans="1:16" x14ac:dyDescent="0.35">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_xlfn.XLOOKUP(C470,customers!A469:A1469,customers!G469:G1469,,0)</f>
        <v>United States</v>
      </c>
      <c r="I470" t="str">
        <f>_xlfn.XLOOKUP(D470,products!$A$1:$A$49,products!$B$1:$B$49,,0)</f>
        <v>Exc</v>
      </c>
      <c r="J470" t="str">
        <f>_xlfn.XLOOKUP(D470,products!$A$1:$A$49,products!$C$1:$C$49,,0)</f>
        <v>M</v>
      </c>
      <c r="K470" s="4" cm="1">
        <f t="array" ref="K470">_xlfn.XLOOKUP(D470,products!$A$1:$A$49,products!$D$1:D$49,,0)</f>
        <v>1</v>
      </c>
      <c r="L470" s="5">
        <f>_xlfn.XLOOKUP(D470,products!$A$1:$A$49,products!$E$1:$E$49,,0)</f>
        <v>13.75</v>
      </c>
      <c r="M470" s="8">
        <f t="shared" si="21"/>
        <v>41.25</v>
      </c>
      <c r="N470" t="str">
        <f t="shared" si="22"/>
        <v>Excelsa</v>
      </c>
      <c r="O470" t="str">
        <f t="shared" si="23"/>
        <v>Medium</v>
      </c>
      <c r="P470" t="str">
        <f>_xlfn.XLOOKUP(Table2[[#This Row],[Customer ID]],customers!$A$1:$A$1001,customers!$I$1:$I$1001,,0)</f>
        <v>Yes</v>
      </c>
    </row>
    <row r="471" spans="1:16" x14ac:dyDescent="0.35">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_xlfn.XLOOKUP(C471,customers!A470:A1470,customers!G470:G1470,,0)</f>
        <v>United States</v>
      </c>
      <c r="I471" t="str">
        <f>_xlfn.XLOOKUP(D471,products!$A$1:$A$49,products!$B$1:$B$49,,0)</f>
        <v>Exc</v>
      </c>
      <c r="J471" t="str">
        <f>_xlfn.XLOOKUP(D471,products!$A$1:$A$49,products!$C$1:$C$49,,0)</f>
        <v>L</v>
      </c>
      <c r="K471" s="4" cm="1">
        <f t="array" ref="K471">_xlfn.XLOOKUP(D471,products!$A$1:$A$49,products!$D$1:D$49,,0)</f>
        <v>0.2</v>
      </c>
      <c r="L471" s="5">
        <f>_xlfn.XLOOKUP(D471,products!$A$1:$A$49,products!$E$1:$E$49,,0)</f>
        <v>4.4550000000000001</v>
      </c>
      <c r="M471" s="8">
        <f t="shared" si="21"/>
        <v>22.274999999999999</v>
      </c>
      <c r="N471" t="str">
        <f t="shared" si="22"/>
        <v>Excelsa</v>
      </c>
      <c r="O471" t="str">
        <f t="shared" si="23"/>
        <v>Large</v>
      </c>
      <c r="P471" t="str">
        <f>_xlfn.XLOOKUP(Table2[[#This Row],[Customer ID]],customers!$A$1:$A$1001,customers!$I$1:$I$1001,,0)</f>
        <v>Yes</v>
      </c>
    </row>
    <row r="472" spans="1:16" x14ac:dyDescent="0.35">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_xlfn.XLOOKUP(C472,customers!A471:A1471,customers!G471:G1471,,0)</f>
        <v>United States</v>
      </c>
      <c r="I472" t="str">
        <f>_xlfn.XLOOKUP(D472,products!$A$1:$A$49,products!$B$1:$B$49,,0)</f>
        <v>Ara</v>
      </c>
      <c r="J472" t="str">
        <f>_xlfn.XLOOKUP(D472,products!$A$1:$A$49,products!$C$1:$C$49,,0)</f>
        <v>M</v>
      </c>
      <c r="K472" s="4" cm="1">
        <f t="array" ref="K472">_xlfn.XLOOKUP(D472,products!$A$1:$A$49,products!$D$1:D$49,,0)</f>
        <v>0.5</v>
      </c>
      <c r="L472" s="5">
        <f>_xlfn.XLOOKUP(D472,products!$A$1:$A$49,products!$E$1:$E$49,,0)</f>
        <v>6.75</v>
      </c>
      <c r="M472" s="8">
        <f t="shared" si="21"/>
        <v>6.75</v>
      </c>
      <c r="N472" t="str">
        <f t="shared" si="22"/>
        <v>Arabica</v>
      </c>
      <c r="O472" t="str">
        <f t="shared" si="23"/>
        <v>Medium</v>
      </c>
      <c r="P472" t="str">
        <f>_xlfn.XLOOKUP(Table2[[#This Row],[Customer ID]],customers!$A$1:$A$1001,customers!$I$1:$I$1001,,0)</f>
        <v>Yes</v>
      </c>
    </row>
    <row r="473" spans="1:16" x14ac:dyDescent="0.35">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_xlfn.XLOOKUP(C473,customers!A472:A1472,customers!G472:G1472,,0)</f>
        <v>United States</v>
      </c>
      <c r="I473" t="str">
        <f>_xlfn.XLOOKUP(D473,products!$A$1:$A$49,products!$B$1:$B$49,,0)</f>
        <v>Lib</v>
      </c>
      <c r="J473" t="str">
        <f>_xlfn.XLOOKUP(D473,products!$A$1:$A$49,products!$C$1:$C$49,,0)</f>
        <v>M</v>
      </c>
      <c r="K473" s="4" cm="1">
        <f t="array" ref="K473">_xlfn.XLOOKUP(D473,products!$A$1:$A$49,products!$D$1:D$49,,0)</f>
        <v>2.5</v>
      </c>
      <c r="L473" s="5">
        <f>_xlfn.XLOOKUP(D473,products!$A$1:$A$49,products!$E$1:$E$49,,0)</f>
        <v>33.464999999999996</v>
      </c>
      <c r="M473" s="8">
        <f t="shared" si="21"/>
        <v>133.85999999999999</v>
      </c>
      <c r="N473" t="str">
        <f t="shared" si="22"/>
        <v>Libercia</v>
      </c>
      <c r="O473" t="str">
        <f t="shared" si="23"/>
        <v>Medium</v>
      </c>
      <c r="P473" t="str">
        <f>_xlfn.XLOOKUP(Table2[[#This Row],[Customer ID]],customers!$A$1:$A$1001,customers!$I$1:$I$1001,,0)</f>
        <v>Yes</v>
      </c>
    </row>
    <row r="474" spans="1:16" x14ac:dyDescent="0.35">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_xlfn.XLOOKUP(C474,customers!A473:A1473,customers!G473:G1473,,0)</f>
        <v>United States</v>
      </c>
      <c r="I474" t="str">
        <f>_xlfn.XLOOKUP(D474,products!$A$1:$A$49,products!$B$1:$B$49,,0)</f>
        <v>Ara</v>
      </c>
      <c r="J474" t="str">
        <f>_xlfn.XLOOKUP(D474,products!$A$1:$A$49,products!$C$1:$C$49,,0)</f>
        <v>D</v>
      </c>
      <c r="K474" s="4" cm="1">
        <f t="array" ref="K474">_xlfn.XLOOKUP(D474,products!$A$1:$A$49,products!$D$1:D$49,,0)</f>
        <v>0.2</v>
      </c>
      <c r="L474" s="5">
        <f>_xlfn.XLOOKUP(D474,products!$A$1:$A$49,products!$E$1:$E$49,,0)</f>
        <v>2.9849999999999999</v>
      </c>
      <c r="M474" s="8">
        <f t="shared" si="21"/>
        <v>5.97</v>
      </c>
      <c r="N474" t="str">
        <f t="shared" si="22"/>
        <v>Arabica</v>
      </c>
      <c r="O474" t="str">
        <f t="shared" si="23"/>
        <v>Dark</v>
      </c>
      <c r="P474" t="str">
        <f>_xlfn.XLOOKUP(Table2[[#This Row],[Customer ID]],customers!$A$1:$A$1001,customers!$I$1:$I$1001,,0)</f>
        <v>No</v>
      </c>
    </row>
    <row r="475" spans="1:16" x14ac:dyDescent="0.35">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_xlfn.XLOOKUP(C475,customers!A474:A1474,customers!G474:G1474,,0)</f>
        <v>United States</v>
      </c>
      <c r="I475" t="str">
        <f>_xlfn.XLOOKUP(D475,products!$A$1:$A$49,products!$B$1:$B$49,,0)</f>
        <v>Ara</v>
      </c>
      <c r="J475" t="str">
        <f>_xlfn.XLOOKUP(D475,products!$A$1:$A$49,products!$C$1:$C$49,,0)</f>
        <v>L</v>
      </c>
      <c r="K475" s="4" cm="1">
        <f t="array" ref="K475">_xlfn.XLOOKUP(D475,products!$A$1:$A$49,products!$D$1:D$49,,0)</f>
        <v>1</v>
      </c>
      <c r="L475" s="5">
        <f>_xlfn.XLOOKUP(D475,products!$A$1:$A$49,products!$E$1:$E$49,,0)</f>
        <v>12.95</v>
      </c>
      <c r="M475" s="8">
        <f t="shared" si="21"/>
        <v>25.9</v>
      </c>
      <c r="N475" t="str">
        <f t="shared" si="22"/>
        <v>Arabica</v>
      </c>
      <c r="O475" t="str">
        <f t="shared" si="23"/>
        <v>Large</v>
      </c>
      <c r="P475" t="str">
        <f>_xlfn.XLOOKUP(Table2[[#This Row],[Customer ID]],customers!$A$1:$A$1001,customers!$I$1:$I$1001,,0)</f>
        <v>No</v>
      </c>
    </row>
    <row r="476" spans="1:16" x14ac:dyDescent="0.35">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_xlfn.XLOOKUP(C476,customers!A475:A1475,customers!G475:G1475,,0)</f>
        <v>Ireland</v>
      </c>
      <c r="I476" t="str">
        <f>_xlfn.XLOOKUP(D476,products!$A$1:$A$49,products!$B$1:$B$49,,0)</f>
        <v>Exc</v>
      </c>
      <c r="J476" t="str">
        <f>_xlfn.XLOOKUP(D476,products!$A$1:$A$49,products!$C$1:$C$49,,0)</f>
        <v>M</v>
      </c>
      <c r="K476" s="4" cm="1">
        <f t="array" ref="K476">_xlfn.XLOOKUP(D476,products!$A$1:$A$49,products!$D$1:D$49,,0)</f>
        <v>2.5</v>
      </c>
      <c r="L476" s="5">
        <f>_xlfn.XLOOKUP(D476,products!$A$1:$A$49,products!$E$1:$E$49,,0)</f>
        <v>31.624999999999996</v>
      </c>
      <c r="M476" s="8">
        <f t="shared" si="21"/>
        <v>31.624999999999996</v>
      </c>
      <c r="N476" t="str">
        <f t="shared" si="22"/>
        <v>Excelsa</v>
      </c>
      <c r="O476" t="str">
        <f t="shared" si="23"/>
        <v>Medium</v>
      </c>
      <c r="P476" t="str">
        <f>_xlfn.XLOOKUP(Table2[[#This Row],[Customer ID]],customers!$A$1:$A$1001,customers!$I$1:$I$1001,,0)</f>
        <v>Yes</v>
      </c>
    </row>
    <row r="477" spans="1:16" x14ac:dyDescent="0.35">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_xlfn.XLOOKUP(C477,customers!A476:A1476,customers!G476:G1476,,0)</f>
        <v>United States</v>
      </c>
      <c r="I477" t="str">
        <f>_xlfn.XLOOKUP(D477,products!$A$1:$A$49,products!$B$1:$B$49,,0)</f>
        <v>Lib</v>
      </c>
      <c r="J477" t="str">
        <f>_xlfn.XLOOKUP(D477,products!$A$1:$A$49,products!$C$1:$C$49,,0)</f>
        <v>M</v>
      </c>
      <c r="K477" s="4" cm="1">
        <f t="array" ref="K477">_xlfn.XLOOKUP(D477,products!$A$1:$A$49,products!$D$1:D$49,,0)</f>
        <v>0.2</v>
      </c>
      <c r="L477" s="5">
        <f>_xlfn.XLOOKUP(D477,products!$A$1:$A$49,products!$E$1:$E$49,,0)</f>
        <v>4.3650000000000002</v>
      </c>
      <c r="M477" s="8">
        <f t="shared" si="21"/>
        <v>8.73</v>
      </c>
      <c r="N477" t="str">
        <f t="shared" si="22"/>
        <v>Libercia</v>
      </c>
      <c r="O477" t="str">
        <f t="shared" si="23"/>
        <v>Medium</v>
      </c>
      <c r="P477" t="str">
        <f>_xlfn.XLOOKUP(Table2[[#This Row],[Customer ID]],customers!$A$1:$A$1001,customers!$I$1:$I$1001,,0)</f>
        <v>No</v>
      </c>
    </row>
    <row r="478" spans="1:16" x14ac:dyDescent="0.35">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_xlfn.XLOOKUP(C478,customers!A477:A1477,customers!G477:G1477,,0)</f>
        <v>United States</v>
      </c>
      <c r="I478" t="str">
        <f>_xlfn.XLOOKUP(D478,products!$A$1:$A$49,products!$B$1:$B$49,,0)</f>
        <v>Exc</v>
      </c>
      <c r="J478" t="str">
        <f>_xlfn.XLOOKUP(D478,products!$A$1:$A$49,products!$C$1:$C$49,,0)</f>
        <v>L</v>
      </c>
      <c r="K478" s="4" cm="1">
        <f t="array" ref="K478">_xlfn.XLOOKUP(D478,products!$A$1:$A$49,products!$D$1:D$49,,0)</f>
        <v>0.2</v>
      </c>
      <c r="L478" s="5">
        <f>_xlfn.XLOOKUP(D478,products!$A$1:$A$49,products!$E$1:$E$49,,0)</f>
        <v>4.4550000000000001</v>
      </c>
      <c r="M478" s="8">
        <f t="shared" si="21"/>
        <v>26.73</v>
      </c>
      <c r="N478" t="str">
        <f t="shared" si="22"/>
        <v>Excelsa</v>
      </c>
      <c r="O478" t="str">
        <f t="shared" si="23"/>
        <v>Large</v>
      </c>
      <c r="P478" t="str">
        <f>_xlfn.XLOOKUP(Table2[[#This Row],[Customer ID]],customers!$A$1:$A$1001,customers!$I$1:$I$1001,,0)</f>
        <v>Yes</v>
      </c>
    </row>
    <row r="479" spans="1:16" x14ac:dyDescent="0.35">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_xlfn.XLOOKUP(C479,customers!A478:A1478,customers!G478:G1478,,0)</f>
        <v>United States</v>
      </c>
      <c r="I479" t="str">
        <f>_xlfn.XLOOKUP(D479,products!$A$1:$A$49,products!$B$1:$B$49,,0)</f>
        <v>Lib</v>
      </c>
      <c r="J479" t="str">
        <f>_xlfn.XLOOKUP(D479,products!$A$1:$A$49,products!$C$1:$C$49,,0)</f>
        <v>M</v>
      </c>
      <c r="K479" s="4" cm="1">
        <f t="array" ref="K479">_xlfn.XLOOKUP(D479,products!$A$1:$A$49,products!$D$1:D$49,,0)</f>
        <v>0.2</v>
      </c>
      <c r="L479" s="5">
        <f>_xlfn.XLOOKUP(D479,products!$A$1:$A$49,products!$E$1:$E$49,,0)</f>
        <v>4.3650000000000002</v>
      </c>
      <c r="M479" s="8">
        <f t="shared" si="21"/>
        <v>26.19</v>
      </c>
      <c r="N479" t="str">
        <f t="shared" si="22"/>
        <v>Libercia</v>
      </c>
      <c r="O479" t="str">
        <f t="shared" si="23"/>
        <v>Medium</v>
      </c>
      <c r="P479" t="str">
        <f>_xlfn.XLOOKUP(Table2[[#This Row],[Customer ID]],customers!$A$1:$A$1001,customers!$I$1:$I$1001,,0)</f>
        <v>No</v>
      </c>
    </row>
    <row r="480" spans="1:16" x14ac:dyDescent="0.35">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_xlfn.XLOOKUP(C480,customers!A479:A1479,customers!G479:G1479,,0)</f>
        <v>United States</v>
      </c>
      <c r="I480" t="str">
        <f>_xlfn.XLOOKUP(D480,products!$A$1:$A$49,products!$B$1:$B$49,,0)</f>
        <v>Rob</v>
      </c>
      <c r="J480" t="str">
        <f>_xlfn.XLOOKUP(D480,products!$A$1:$A$49,products!$C$1:$C$49,,0)</f>
        <v>D</v>
      </c>
      <c r="K480" s="4" cm="1">
        <f t="array" ref="K480">_xlfn.XLOOKUP(D480,products!$A$1:$A$49,products!$D$1:D$49,,0)</f>
        <v>1</v>
      </c>
      <c r="L480" s="5">
        <f>_xlfn.XLOOKUP(D480,products!$A$1:$A$49,products!$E$1:$E$49,,0)</f>
        <v>8.9499999999999993</v>
      </c>
      <c r="M480" s="8">
        <f t="shared" si="21"/>
        <v>53.699999999999996</v>
      </c>
      <c r="N480" t="str">
        <f t="shared" si="22"/>
        <v>Robusta</v>
      </c>
      <c r="O480" t="str">
        <f t="shared" si="23"/>
        <v>Dark</v>
      </c>
      <c r="P480" t="str">
        <f>_xlfn.XLOOKUP(Table2[[#This Row],[Customer ID]],customers!$A$1:$A$1001,customers!$I$1:$I$1001,,0)</f>
        <v>Yes</v>
      </c>
    </row>
    <row r="481" spans="1:16" x14ac:dyDescent="0.35">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_xlfn.XLOOKUP(C481,customers!A480:A1480,customers!G480:G1480,,0)</f>
        <v>United States</v>
      </c>
      <c r="I481" t="str">
        <f>_xlfn.XLOOKUP(D481,products!$A$1:$A$49,products!$B$1:$B$49,,0)</f>
        <v>Exc</v>
      </c>
      <c r="J481" t="str">
        <f>_xlfn.XLOOKUP(D481,products!$A$1:$A$49,products!$C$1:$C$49,,0)</f>
        <v>M</v>
      </c>
      <c r="K481" s="4" cm="1">
        <f t="array" ref="K481">_xlfn.XLOOKUP(D481,products!$A$1:$A$49,products!$D$1:D$49,,0)</f>
        <v>2.5</v>
      </c>
      <c r="L481" s="5">
        <f>_xlfn.XLOOKUP(D481,products!$A$1:$A$49,products!$E$1:$E$49,,0)</f>
        <v>31.624999999999996</v>
      </c>
      <c r="M481" s="8">
        <f t="shared" si="21"/>
        <v>126.49999999999999</v>
      </c>
      <c r="N481" t="str">
        <f t="shared" si="22"/>
        <v>Excelsa</v>
      </c>
      <c r="O481" t="str">
        <f t="shared" si="23"/>
        <v>Medium</v>
      </c>
      <c r="P481" t="str">
        <f>_xlfn.XLOOKUP(Table2[[#This Row],[Customer ID]],customers!$A$1:$A$1001,customers!$I$1:$I$1001,,0)</f>
        <v>Yes</v>
      </c>
    </row>
    <row r="482" spans="1:16" x14ac:dyDescent="0.35">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e">
        <f>_xlfn.XLOOKUP(C482,customers!A481:A1481,customers!G481:G1481,,0)</f>
        <v>#N/A</v>
      </c>
      <c r="I482" t="str">
        <f>_xlfn.XLOOKUP(D482,products!$A$1:$A$49,products!$B$1:$B$49,,0)</f>
        <v>Exc</v>
      </c>
      <c r="J482" t="str">
        <f>_xlfn.XLOOKUP(D482,products!$A$1:$A$49,products!$C$1:$C$49,,0)</f>
        <v>M</v>
      </c>
      <c r="K482" s="4" cm="1">
        <f t="array" ref="K482">_xlfn.XLOOKUP(D482,products!$A$1:$A$49,products!$D$1:D$49,,0)</f>
        <v>0.2</v>
      </c>
      <c r="L482" s="5">
        <f>_xlfn.XLOOKUP(D482,products!$A$1:$A$49,products!$E$1:$E$49,,0)</f>
        <v>4.125</v>
      </c>
      <c r="M482" s="8">
        <f t="shared" si="21"/>
        <v>4.125</v>
      </c>
      <c r="N482" t="str">
        <f t="shared" si="22"/>
        <v>Excelsa</v>
      </c>
      <c r="O482" t="str">
        <f t="shared" si="23"/>
        <v>Medium</v>
      </c>
      <c r="P482" t="str">
        <f>_xlfn.XLOOKUP(Table2[[#This Row],[Customer ID]],customers!$A$1:$A$1001,customers!$I$1:$I$1001,,0)</f>
        <v>Yes</v>
      </c>
    </row>
    <row r="483" spans="1:16" x14ac:dyDescent="0.35">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_xlfn.XLOOKUP(C483,customers!A482:A1482,customers!G482:G1482,,0)</f>
        <v>United Kingdom</v>
      </c>
      <c r="I483" t="str">
        <f>_xlfn.XLOOKUP(D483,products!$A$1:$A$49,products!$B$1:$B$49,,0)</f>
        <v>Rob</v>
      </c>
      <c r="J483" t="str">
        <f>_xlfn.XLOOKUP(D483,products!$A$1:$A$49,products!$C$1:$C$49,,0)</f>
        <v>L</v>
      </c>
      <c r="K483" s="4" cm="1">
        <f t="array" ref="K483">_xlfn.XLOOKUP(D483,products!$A$1:$A$49,products!$D$1:D$49,,0)</f>
        <v>1</v>
      </c>
      <c r="L483" s="5">
        <f>_xlfn.XLOOKUP(D483,products!$A$1:$A$49,products!$E$1:$E$49,,0)</f>
        <v>11.95</v>
      </c>
      <c r="M483" s="8">
        <f t="shared" si="21"/>
        <v>23.9</v>
      </c>
      <c r="N483" t="str">
        <f t="shared" si="22"/>
        <v>Robusta</v>
      </c>
      <c r="O483" t="str">
        <f t="shared" si="23"/>
        <v>Large</v>
      </c>
      <c r="P483" t="str">
        <f>_xlfn.XLOOKUP(Table2[[#This Row],[Customer ID]],customers!$A$1:$A$1001,customers!$I$1:$I$1001,,0)</f>
        <v>No</v>
      </c>
    </row>
    <row r="484" spans="1:16" x14ac:dyDescent="0.35">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_xlfn.XLOOKUP(C484,customers!A483:A1483,customers!G483:G1483,,0)</f>
        <v>United States</v>
      </c>
      <c r="I484" t="str">
        <f>_xlfn.XLOOKUP(D484,products!$A$1:$A$49,products!$B$1:$B$49,,0)</f>
        <v>Exc</v>
      </c>
      <c r="J484" t="str">
        <f>_xlfn.XLOOKUP(D484,products!$A$1:$A$49,products!$C$1:$C$49,,0)</f>
        <v>D</v>
      </c>
      <c r="K484" s="4" cm="1">
        <f t="array" ref="K484">_xlfn.XLOOKUP(D484,products!$A$1:$A$49,products!$D$1:D$49,,0)</f>
        <v>2.5</v>
      </c>
      <c r="L484" s="5">
        <f>_xlfn.XLOOKUP(D484,products!$A$1:$A$49,products!$E$1:$E$49,,0)</f>
        <v>27.945</v>
      </c>
      <c r="M484" s="8">
        <f t="shared" si="21"/>
        <v>139.72499999999999</v>
      </c>
      <c r="N484" t="str">
        <f t="shared" si="22"/>
        <v>Excelsa</v>
      </c>
      <c r="O484" t="str">
        <f t="shared" si="23"/>
        <v>Dark</v>
      </c>
      <c r="P484" t="str">
        <f>_xlfn.XLOOKUP(Table2[[#This Row],[Customer ID]],customers!$A$1:$A$1001,customers!$I$1:$I$1001,,0)</f>
        <v>Yes</v>
      </c>
    </row>
    <row r="485" spans="1:16" x14ac:dyDescent="0.35">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_xlfn.XLOOKUP(C485,customers!A484:A1484,customers!G484:G1484,,0)</f>
        <v>United States</v>
      </c>
      <c r="I485" t="str">
        <f>_xlfn.XLOOKUP(D485,products!$A$1:$A$49,products!$B$1:$B$49,,0)</f>
        <v>Lib</v>
      </c>
      <c r="J485" t="str">
        <f>_xlfn.XLOOKUP(D485,products!$A$1:$A$49,products!$C$1:$C$49,,0)</f>
        <v>D</v>
      </c>
      <c r="K485" s="4" cm="1">
        <f t="array" ref="K485">_xlfn.XLOOKUP(D485,products!$A$1:$A$49,products!$D$1:D$49,,0)</f>
        <v>2.5</v>
      </c>
      <c r="L485" s="5">
        <f>_xlfn.XLOOKUP(D485,products!$A$1:$A$49,products!$E$1:$E$49,,0)</f>
        <v>29.784999999999997</v>
      </c>
      <c r="M485" s="8">
        <f t="shared" si="21"/>
        <v>59.569999999999993</v>
      </c>
      <c r="N485" t="str">
        <f t="shared" si="22"/>
        <v>Libercia</v>
      </c>
      <c r="O485" t="str">
        <f t="shared" si="23"/>
        <v>Dark</v>
      </c>
      <c r="P485" t="str">
        <f>_xlfn.XLOOKUP(Table2[[#This Row],[Customer ID]],customers!$A$1:$A$1001,customers!$I$1:$I$1001,,0)</f>
        <v>Yes</v>
      </c>
    </row>
    <row r="486" spans="1:16" x14ac:dyDescent="0.35">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_xlfn.XLOOKUP(C486,customers!A485:A1485,customers!G485:G1485,,0)</f>
        <v>United States</v>
      </c>
      <c r="I486" t="str">
        <f>_xlfn.XLOOKUP(D486,products!$A$1:$A$49,products!$B$1:$B$49,,0)</f>
        <v>Lib</v>
      </c>
      <c r="J486" t="str">
        <f>_xlfn.XLOOKUP(D486,products!$A$1:$A$49,products!$C$1:$C$49,,0)</f>
        <v>L</v>
      </c>
      <c r="K486" s="4" cm="1">
        <f t="array" ref="K486">_xlfn.XLOOKUP(D486,products!$A$1:$A$49,products!$D$1:D$49,,0)</f>
        <v>0.5</v>
      </c>
      <c r="L486" s="5">
        <f>_xlfn.XLOOKUP(D486,products!$A$1:$A$49,products!$E$1:$E$49,,0)</f>
        <v>9.51</v>
      </c>
      <c r="M486" s="8">
        <f t="shared" si="21"/>
        <v>57.06</v>
      </c>
      <c r="N486" t="str">
        <f t="shared" si="22"/>
        <v>Libercia</v>
      </c>
      <c r="O486" t="str">
        <f t="shared" si="23"/>
        <v>Large</v>
      </c>
      <c r="P486" t="str">
        <f>_xlfn.XLOOKUP(Table2[[#This Row],[Customer ID]],customers!$A$1:$A$1001,customers!$I$1:$I$1001,,0)</f>
        <v>No</v>
      </c>
    </row>
    <row r="487" spans="1:16" x14ac:dyDescent="0.35">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_xlfn.XLOOKUP(C487,customers!A486:A1486,customers!G486:G1486,,0)</f>
        <v>Ireland</v>
      </c>
      <c r="I487" t="str">
        <f>_xlfn.XLOOKUP(D487,products!$A$1:$A$49,products!$B$1:$B$49,,0)</f>
        <v>Rob</v>
      </c>
      <c r="J487" t="str">
        <f>_xlfn.XLOOKUP(D487,products!$A$1:$A$49,products!$C$1:$C$49,,0)</f>
        <v>L</v>
      </c>
      <c r="K487" s="4" cm="1">
        <f t="array" ref="K487">_xlfn.XLOOKUP(D487,products!$A$1:$A$49,products!$D$1:D$49,,0)</f>
        <v>0.2</v>
      </c>
      <c r="L487" s="5">
        <f>_xlfn.XLOOKUP(D487,products!$A$1:$A$49,products!$E$1:$E$49,,0)</f>
        <v>3.5849999999999995</v>
      </c>
      <c r="M487" s="8">
        <f t="shared" si="21"/>
        <v>21.509999999999998</v>
      </c>
      <c r="N487" t="str">
        <f t="shared" si="22"/>
        <v>Robusta</v>
      </c>
      <c r="O487" t="str">
        <f t="shared" si="23"/>
        <v>Large</v>
      </c>
      <c r="P487" t="str">
        <f>_xlfn.XLOOKUP(Table2[[#This Row],[Customer ID]],customers!$A$1:$A$1001,customers!$I$1:$I$1001,,0)</f>
        <v>Yes</v>
      </c>
    </row>
    <row r="488" spans="1:16" x14ac:dyDescent="0.35">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_xlfn.XLOOKUP(C488,customers!A487:A1487,customers!G487:G1487,,0)</f>
        <v>Ireland</v>
      </c>
      <c r="I488" t="str">
        <f>_xlfn.XLOOKUP(D488,products!$A$1:$A$49,products!$B$1:$B$49,,0)</f>
        <v>Lib</v>
      </c>
      <c r="J488" t="str">
        <f>_xlfn.XLOOKUP(D488,products!$A$1:$A$49,products!$C$1:$C$49,,0)</f>
        <v>M</v>
      </c>
      <c r="K488" s="4" cm="1">
        <f t="array" ref="K488">_xlfn.XLOOKUP(D488,products!$A$1:$A$49,products!$D$1:D$49,,0)</f>
        <v>0.5</v>
      </c>
      <c r="L488" s="5">
        <f>_xlfn.XLOOKUP(D488,products!$A$1:$A$49,products!$E$1:$E$49,,0)</f>
        <v>8.73</v>
      </c>
      <c r="M488" s="8">
        <f t="shared" si="21"/>
        <v>52.38</v>
      </c>
      <c r="N488" t="str">
        <f t="shared" si="22"/>
        <v>Libercia</v>
      </c>
      <c r="O488" t="str">
        <f t="shared" si="23"/>
        <v>Medium</v>
      </c>
      <c r="P488" t="str">
        <f>_xlfn.XLOOKUP(Table2[[#This Row],[Customer ID]],customers!$A$1:$A$1001,customers!$I$1:$I$1001,,0)</f>
        <v>Yes</v>
      </c>
    </row>
    <row r="489" spans="1:16" x14ac:dyDescent="0.35">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_xlfn.XLOOKUP(C489,customers!A488:A1488,customers!G488:G1488,,0)</f>
        <v>Ireland</v>
      </c>
      <c r="I489" t="str">
        <f>_xlfn.XLOOKUP(D489,products!$A$1:$A$49,products!$B$1:$B$49,,0)</f>
        <v>Exc</v>
      </c>
      <c r="J489" t="str">
        <f>_xlfn.XLOOKUP(D489,products!$A$1:$A$49,products!$C$1:$C$49,,0)</f>
        <v>D</v>
      </c>
      <c r="K489" s="4" cm="1">
        <f t="array" ref="K489">_xlfn.XLOOKUP(D489,products!$A$1:$A$49,products!$D$1:D$49,,0)</f>
        <v>1</v>
      </c>
      <c r="L489" s="5">
        <f>_xlfn.XLOOKUP(D489,products!$A$1:$A$49,products!$E$1:$E$49,,0)</f>
        <v>12.15</v>
      </c>
      <c r="M489" s="8">
        <f t="shared" si="21"/>
        <v>72.900000000000006</v>
      </c>
      <c r="N489" t="str">
        <f t="shared" si="22"/>
        <v>Excelsa</v>
      </c>
      <c r="O489" t="str">
        <f t="shared" si="23"/>
        <v>Dark</v>
      </c>
      <c r="P489" t="str">
        <f>_xlfn.XLOOKUP(Table2[[#This Row],[Customer ID]],customers!$A$1:$A$1001,customers!$I$1:$I$1001,,0)</f>
        <v>No</v>
      </c>
    </row>
    <row r="490" spans="1:16" x14ac:dyDescent="0.35">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_xlfn.XLOOKUP(C490,customers!A489:A1489,customers!G489:G1489,,0)</f>
        <v>Ireland</v>
      </c>
      <c r="I490" t="str">
        <f>_xlfn.XLOOKUP(D490,products!$A$1:$A$49,products!$B$1:$B$49,,0)</f>
        <v>Rob</v>
      </c>
      <c r="J490" t="str">
        <f>_xlfn.XLOOKUP(D490,products!$A$1:$A$49,products!$C$1:$C$49,,0)</f>
        <v>M</v>
      </c>
      <c r="K490" s="4" cm="1">
        <f t="array" ref="K490">_xlfn.XLOOKUP(D490,products!$A$1:$A$49,products!$D$1:D$49,,0)</f>
        <v>0.2</v>
      </c>
      <c r="L490" s="5">
        <f>_xlfn.XLOOKUP(D490,products!$A$1:$A$49,products!$E$1:$E$49,,0)</f>
        <v>2.9849999999999999</v>
      </c>
      <c r="M490" s="8">
        <f t="shared" si="21"/>
        <v>14.924999999999999</v>
      </c>
      <c r="N490" t="str">
        <f t="shared" si="22"/>
        <v>Robusta</v>
      </c>
      <c r="O490" t="str">
        <f t="shared" si="23"/>
        <v>Medium</v>
      </c>
      <c r="P490" t="str">
        <f>_xlfn.XLOOKUP(Table2[[#This Row],[Customer ID]],customers!$A$1:$A$1001,customers!$I$1:$I$1001,,0)</f>
        <v>Yes</v>
      </c>
    </row>
    <row r="491" spans="1:16" x14ac:dyDescent="0.35">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_xlfn.XLOOKUP(C491,customers!A490:A1490,customers!G490:G1490,,0)</f>
        <v>United States</v>
      </c>
      <c r="I491" t="str">
        <f>_xlfn.XLOOKUP(D491,products!$A$1:$A$49,products!$B$1:$B$49,,0)</f>
        <v>Lib</v>
      </c>
      <c r="J491" t="str">
        <f>_xlfn.XLOOKUP(D491,products!$A$1:$A$49,products!$C$1:$C$49,,0)</f>
        <v>L</v>
      </c>
      <c r="K491" s="4" cm="1">
        <f t="array" ref="K491">_xlfn.XLOOKUP(D491,products!$A$1:$A$49,products!$D$1:D$49,,0)</f>
        <v>1</v>
      </c>
      <c r="L491" s="5">
        <f>_xlfn.XLOOKUP(D491,products!$A$1:$A$49,products!$E$1:$E$49,,0)</f>
        <v>15.85</v>
      </c>
      <c r="M491" s="8">
        <f t="shared" si="21"/>
        <v>95.1</v>
      </c>
      <c r="N491" t="str">
        <f t="shared" si="22"/>
        <v>Libercia</v>
      </c>
      <c r="O491" t="str">
        <f t="shared" si="23"/>
        <v>Large</v>
      </c>
      <c r="P491" t="str">
        <f>_xlfn.XLOOKUP(Table2[[#This Row],[Customer ID]],customers!$A$1:$A$1001,customers!$I$1:$I$1001,,0)</f>
        <v>No</v>
      </c>
    </row>
    <row r="492" spans="1:16" x14ac:dyDescent="0.35">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_xlfn.XLOOKUP(C492,customers!A491:A1491,customers!G491:G1491,,0)</f>
        <v>United States</v>
      </c>
      <c r="I492" t="str">
        <f>_xlfn.XLOOKUP(D492,products!$A$1:$A$49,products!$B$1:$B$49,,0)</f>
        <v>Lib</v>
      </c>
      <c r="J492" t="str">
        <f>_xlfn.XLOOKUP(D492,products!$A$1:$A$49,products!$C$1:$C$49,,0)</f>
        <v>D</v>
      </c>
      <c r="K492" s="4" cm="1">
        <f t="array" ref="K492">_xlfn.XLOOKUP(D492,products!$A$1:$A$49,products!$D$1:D$49,,0)</f>
        <v>0.5</v>
      </c>
      <c r="L492" s="5">
        <f>_xlfn.XLOOKUP(D492,products!$A$1:$A$49,products!$E$1:$E$49,,0)</f>
        <v>7.77</v>
      </c>
      <c r="M492" s="8">
        <f t="shared" si="21"/>
        <v>15.54</v>
      </c>
      <c r="N492" t="str">
        <f t="shared" si="22"/>
        <v>Libercia</v>
      </c>
      <c r="O492" t="str">
        <f t="shared" si="23"/>
        <v>Dark</v>
      </c>
      <c r="P492" t="str">
        <f>_xlfn.XLOOKUP(Table2[[#This Row],[Customer ID]],customers!$A$1:$A$1001,customers!$I$1:$I$1001,,0)</f>
        <v>No</v>
      </c>
    </row>
    <row r="493" spans="1:16" x14ac:dyDescent="0.35">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_xlfn.XLOOKUP(C493,customers!A492:A1492,customers!G492:G1492,,0)</f>
        <v>United States</v>
      </c>
      <c r="I493" t="str">
        <f>_xlfn.XLOOKUP(D493,products!$A$1:$A$49,products!$B$1:$B$49,,0)</f>
        <v>Lib</v>
      </c>
      <c r="J493" t="str">
        <f>_xlfn.XLOOKUP(D493,products!$A$1:$A$49,products!$C$1:$C$49,,0)</f>
        <v>D</v>
      </c>
      <c r="K493" s="4" cm="1">
        <f t="array" ref="K493">_xlfn.XLOOKUP(D493,products!$A$1:$A$49,products!$D$1:D$49,,0)</f>
        <v>0.2</v>
      </c>
      <c r="L493" s="5">
        <f>_xlfn.XLOOKUP(D493,products!$A$1:$A$49,products!$E$1:$E$49,,0)</f>
        <v>3.8849999999999998</v>
      </c>
      <c r="M493" s="8">
        <f t="shared" si="21"/>
        <v>23.31</v>
      </c>
      <c r="N493" t="str">
        <f t="shared" si="22"/>
        <v>Libercia</v>
      </c>
      <c r="O493" t="str">
        <f t="shared" si="23"/>
        <v>Dark</v>
      </c>
      <c r="P493" t="str">
        <f>_xlfn.XLOOKUP(Table2[[#This Row],[Customer ID]],customers!$A$1:$A$1001,customers!$I$1:$I$1001,,0)</f>
        <v>No</v>
      </c>
    </row>
    <row r="494" spans="1:16" x14ac:dyDescent="0.35">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_xlfn.XLOOKUP(C494,customers!A493:A1493,customers!G493:G1493,,0)</f>
        <v>United States</v>
      </c>
      <c r="I494" t="str">
        <f>_xlfn.XLOOKUP(D494,products!$A$1:$A$49,products!$B$1:$B$49,,0)</f>
        <v>Exc</v>
      </c>
      <c r="J494" t="str">
        <f>_xlfn.XLOOKUP(D494,products!$A$1:$A$49,products!$C$1:$C$49,,0)</f>
        <v>M</v>
      </c>
      <c r="K494" s="4" cm="1">
        <f t="array" ref="K494">_xlfn.XLOOKUP(D494,products!$A$1:$A$49,products!$D$1:D$49,,0)</f>
        <v>0.2</v>
      </c>
      <c r="L494" s="5">
        <f>_xlfn.XLOOKUP(D494,products!$A$1:$A$49,products!$E$1:$E$49,,0)</f>
        <v>4.125</v>
      </c>
      <c r="M494" s="8">
        <f t="shared" si="21"/>
        <v>4.125</v>
      </c>
      <c r="N494" t="str">
        <f t="shared" si="22"/>
        <v>Excelsa</v>
      </c>
      <c r="O494" t="str">
        <f t="shared" si="23"/>
        <v>Medium</v>
      </c>
      <c r="P494" t="str">
        <f>_xlfn.XLOOKUP(Table2[[#This Row],[Customer ID]],customers!$A$1:$A$1001,customers!$I$1:$I$1001,,0)</f>
        <v>Yes</v>
      </c>
    </row>
    <row r="495" spans="1:16" x14ac:dyDescent="0.35">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_xlfn.XLOOKUP(C495,customers!A494:A1494,customers!G494:G1494,,0)</f>
        <v>United Kingdom</v>
      </c>
      <c r="I495" t="str">
        <f>_xlfn.XLOOKUP(D495,products!$A$1:$A$49,products!$B$1:$B$49,,0)</f>
        <v>Rob</v>
      </c>
      <c r="J495" t="str">
        <f>_xlfn.XLOOKUP(D495,products!$A$1:$A$49,products!$C$1:$C$49,,0)</f>
        <v>M</v>
      </c>
      <c r="K495" s="4" cm="1">
        <f t="array" ref="K495">_xlfn.XLOOKUP(D495,products!$A$1:$A$49,products!$D$1:D$49,,0)</f>
        <v>0.5</v>
      </c>
      <c r="L495" s="5">
        <f>_xlfn.XLOOKUP(D495,products!$A$1:$A$49,products!$E$1:$E$49,,0)</f>
        <v>5.97</v>
      </c>
      <c r="M495" s="8">
        <f t="shared" si="21"/>
        <v>35.82</v>
      </c>
      <c r="N495" t="str">
        <f t="shared" si="22"/>
        <v>Robusta</v>
      </c>
      <c r="O495" t="str">
        <f t="shared" si="23"/>
        <v>Medium</v>
      </c>
      <c r="P495" t="str">
        <f>_xlfn.XLOOKUP(Table2[[#This Row],[Customer ID]],customers!$A$1:$A$1001,customers!$I$1:$I$1001,,0)</f>
        <v>No</v>
      </c>
    </row>
    <row r="496" spans="1:16" x14ac:dyDescent="0.35">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_xlfn.XLOOKUP(C496,customers!A495:A1495,customers!G495:G1495,,0)</f>
        <v>United States</v>
      </c>
      <c r="I496" t="str">
        <f>_xlfn.XLOOKUP(D496,products!$A$1:$A$49,products!$B$1:$B$49,,0)</f>
        <v>Lib</v>
      </c>
      <c r="J496" t="str">
        <f>_xlfn.XLOOKUP(D496,products!$A$1:$A$49,products!$C$1:$C$49,,0)</f>
        <v>L</v>
      </c>
      <c r="K496" s="4" cm="1">
        <f t="array" ref="K496">_xlfn.XLOOKUP(D496,products!$A$1:$A$49,products!$D$1:D$49,,0)</f>
        <v>1</v>
      </c>
      <c r="L496" s="5">
        <f>_xlfn.XLOOKUP(D496,products!$A$1:$A$49,products!$E$1:$E$49,,0)</f>
        <v>15.85</v>
      </c>
      <c r="M496" s="8">
        <f t="shared" si="21"/>
        <v>31.7</v>
      </c>
      <c r="N496" t="str">
        <f t="shared" si="22"/>
        <v>Libercia</v>
      </c>
      <c r="O496" t="str">
        <f t="shared" si="23"/>
        <v>Large</v>
      </c>
      <c r="P496" t="str">
        <f>_xlfn.XLOOKUP(Table2[[#This Row],[Customer ID]],customers!$A$1:$A$1001,customers!$I$1:$I$1001,,0)</f>
        <v>No</v>
      </c>
    </row>
    <row r="497" spans="1:16" x14ac:dyDescent="0.35">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_xlfn.XLOOKUP(C497,customers!A496:A1496,customers!G496:G1496,,0)</f>
        <v>United States</v>
      </c>
      <c r="I497" t="str">
        <f>_xlfn.XLOOKUP(D497,products!$A$1:$A$49,products!$B$1:$B$49,,0)</f>
        <v>Lib</v>
      </c>
      <c r="J497" t="str">
        <f>_xlfn.XLOOKUP(D497,products!$A$1:$A$49,products!$C$1:$C$49,,0)</f>
        <v>L</v>
      </c>
      <c r="K497" s="4" cm="1">
        <f t="array" ref="K497">_xlfn.XLOOKUP(D497,products!$A$1:$A$49,products!$D$1:D$49,,0)</f>
        <v>1</v>
      </c>
      <c r="L497" s="5">
        <f>_xlfn.XLOOKUP(D497,products!$A$1:$A$49,products!$E$1:$E$49,,0)</f>
        <v>15.85</v>
      </c>
      <c r="M497" s="8">
        <f t="shared" si="21"/>
        <v>79.25</v>
      </c>
      <c r="N497" t="str">
        <f t="shared" si="22"/>
        <v>Libercia</v>
      </c>
      <c r="O497" t="str">
        <f t="shared" si="23"/>
        <v>Large</v>
      </c>
      <c r="P497" t="str">
        <f>_xlfn.XLOOKUP(Table2[[#This Row],[Customer ID]],customers!$A$1:$A$1001,customers!$I$1:$I$1001,,0)</f>
        <v>Yes</v>
      </c>
    </row>
    <row r="498" spans="1:16" x14ac:dyDescent="0.35">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_xlfn.XLOOKUP(C498,customers!A497:A1497,customers!G497:G1497,,0)</f>
        <v>United States</v>
      </c>
      <c r="I498" t="str">
        <f>_xlfn.XLOOKUP(D498,products!$A$1:$A$49,products!$B$1:$B$49,,0)</f>
        <v>Exc</v>
      </c>
      <c r="J498" t="str">
        <f>_xlfn.XLOOKUP(D498,products!$A$1:$A$49,products!$C$1:$C$49,,0)</f>
        <v>D</v>
      </c>
      <c r="K498" s="4" cm="1">
        <f t="array" ref="K498">_xlfn.XLOOKUP(D498,products!$A$1:$A$49,products!$D$1:D$49,,0)</f>
        <v>0.2</v>
      </c>
      <c r="L498" s="5">
        <f>_xlfn.XLOOKUP(D498,products!$A$1:$A$49,products!$E$1:$E$49,,0)</f>
        <v>3.645</v>
      </c>
      <c r="M498" s="8">
        <f t="shared" si="21"/>
        <v>10.935</v>
      </c>
      <c r="N498" t="str">
        <f t="shared" si="22"/>
        <v>Excelsa</v>
      </c>
      <c r="O498" t="str">
        <f t="shared" si="23"/>
        <v>Dark</v>
      </c>
      <c r="P498" t="str">
        <f>_xlfn.XLOOKUP(Table2[[#This Row],[Customer ID]],customers!$A$1:$A$1001,customers!$I$1:$I$1001,,0)</f>
        <v>No</v>
      </c>
    </row>
    <row r="499" spans="1:16" x14ac:dyDescent="0.35">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_xlfn.XLOOKUP(C499,customers!A498:A1498,customers!G498:G1498,,0)</f>
        <v>Ireland</v>
      </c>
      <c r="I499" t="str">
        <f>_xlfn.XLOOKUP(D499,products!$A$1:$A$49,products!$B$1:$B$49,,0)</f>
        <v>Ara</v>
      </c>
      <c r="J499" t="str">
        <f>_xlfn.XLOOKUP(D499,products!$A$1:$A$49,products!$C$1:$C$49,,0)</f>
        <v>D</v>
      </c>
      <c r="K499" s="4" cm="1">
        <f t="array" ref="K499">_xlfn.XLOOKUP(D499,products!$A$1:$A$49,products!$D$1:D$49,,0)</f>
        <v>1</v>
      </c>
      <c r="L499" s="5">
        <f>_xlfn.XLOOKUP(D499,products!$A$1:$A$49,products!$E$1:$E$49,,0)</f>
        <v>9.9499999999999993</v>
      </c>
      <c r="M499" s="8">
        <f t="shared" si="21"/>
        <v>39.799999999999997</v>
      </c>
      <c r="N499" t="str">
        <f t="shared" si="22"/>
        <v>Arabica</v>
      </c>
      <c r="O499" t="str">
        <f t="shared" si="23"/>
        <v>Dark</v>
      </c>
      <c r="P499" t="str">
        <f>_xlfn.XLOOKUP(Table2[[#This Row],[Customer ID]],customers!$A$1:$A$1001,customers!$I$1:$I$1001,,0)</f>
        <v>No</v>
      </c>
    </row>
    <row r="500" spans="1:16" x14ac:dyDescent="0.35">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_xlfn.XLOOKUP(C500,customers!A499:A1499,customers!G499:G1499,,0)</f>
        <v>Ireland</v>
      </c>
      <c r="I500" t="str">
        <f>_xlfn.XLOOKUP(D500,products!$A$1:$A$49,products!$B$1:$B$49,,0)</f>
        <v>Rob</v>
      </c>
      <c r="J500" t="str">
        <f>_xlfn.XLOOKUP(D500,products!$A$1:$A$49,products!$C$1:$C$49,,0)</f>
        <v>M</v>
      </c>
      <c r="K500" s="4" cm="1">
        <f t="array" ref="K500">_xlfn.XLOOKUP(D500,products!$A$1:$A$49,products!$D$1:D$49,,0)</f>
        <v>1</v>
      </c>
      <c r="L500" s="5">
        <f>_xlfn.XLOOKUP(D500,products!$A$1:$A$49,products!$E$1:$E$49,,0)</f>
        <v>9.9499999999999993</v>
      </c>
      <c r="M500" s="8">
        <f t="shared" si="21"/>
        <v>49.75</v>
      </c>
      <c r="N500" t="str">
        <f t="shared" si="22"/>
        <v>Robusta</v>
      </c>
      <c r="O500" t="str">
        <f t="shared" si="23"/>
        <v>Medium</v>
      </c>
      <c r="P500" t="str">
        <f>_xlfn.XLOOKUP(Table2[[#This Row],[Customer ID]],customers!$A$1:$A$1001,customers!$I$1:$I$1001,,0)</f>
        <v>Yes</v>
      </c>
    </row>
    <row r="501" spans="1:16" x14ac:dyDescent="0.35">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_xlfn.XLOOKUP(C501,customers!A500:A1500,customers!G500:G1500,,0)</f>
        <v>Ireland</v>
      </c>
      <c r="I501" t="str">
        <f>_xlfn.XLOOKUP(D501,products!$A$1:$A$49,products!$B$1:$B$49,,0)</f>
        <v>Rob</v>
      </c>
      <c r="J501" t="str">
        <f>_xlfn.XLOOKUP(D501,products!$A$1:$A$49,products!$C$1:$C$49,,0)</f>
        <v>D</v>
      </c>
      <c r="K501" s="4" cm="1">
        <f t="array" ref="K501">_xlfn.XLOOKUP(D501,products!$A$1:$A$49,products!$D$1:D$49,,0)</f>
        <v>0.2</v>
      </c>
      <c r="L501" s="5">
        <f>_xlfn.XLOOKUP(D501,products!$A$1:$A$49,products!$E$1:$E$49,,0)</f>
        <v>2.6849999999999996</v>
      </c>
      <c r="M501" s="8">
        <f t="shared" si="21"/>
        <v>8.0549999999999997</v>
      </c>
      <c r="N501" t="str">
        <f t="shared" si="22"/>
        <v>Robusta</v>
      </c>
      <c r="O501" t="str">
        <f t="shared" si="23"/>
        <v>Dark</v>
      </c>
      <c r="P501" t="str">
        <f>_xlfn.XLOOKUP(Table2[[#This Row],[Customer ID]],customers!$A$1:$A$1001,customers!$I$1:$I$1001,,0)</f>
        <v>Yes</v>
      </c>
    </row>
    <row r="502" spans="1:16" x14ac:dyDescent="0.35">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_xlfn.XLOOKUP(C502,customers!A501:A1501,customers!G501:G1501,,0)</f>
        <v>United States</v>
      </c>
      <c r="I502" t="str">
        <f>_xlfn.XLOOKUP(D502,products!$A$1:$A$49,products!$B$1:$B$49,,0)</f>
        <v>Rob</v>
      </c>
      <c r="J502" t="str">
        <f>_xlfn.XLOOKUP(D502,products!$A$1:$A$49,products!$C$1:$C$49,,0)</f>
        <v>L</v>
      </c>
      <c r="K502" s="4" cm="1">
        <f t="array" ref="K502">_xlfn.XLOOKUP(D502,products!$A$1:$A$49,products!$D$1:D$49,,0)</f>
        <v>1</v>
      </c>
      <c r="L502" s="5">
        <f>_xlfn.XLOOKUP(D502,products!$A$1:$A$49,products!$E$1:$E$49,,0)</f>
        <v>11.95</v>
      </c>
      <c r="M502" s="8">
        <f t="shared" si="21"/>
        <v>47.8</v>
      </c>
      <c r="N502" t="str">
        <f t="shared" si="22"/>
        <v>Robusta</v>
      </c>
      <c r="O502" t="str">
        <f t="shared" si="23"/>
        <v>Large</v>
      </c>
      <c r="P502" t="str">
        <f>_xlfn.XLOOKUP(Table2[[#This Row],[Customer ID]],customers!$A$1:$A$1001,customers!$I$1:$I$1001,,0)</f>
        <v>No</v>
      </c>
    </row>
    <row r="503" spans="1:16" x14ac:dyDescent="0.35">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_xlfn.XLOOKUP(C503,customers!A502:A1502,customers!G502:G1502,,0)</f>
        <v>United Kingdom</v>
      </c>
      <c r="I503" t="str">
        <f>_xlfn.XLOOKUP(D503,products!$A$1:$A$49,products!$B$1:$B$49,,0)</f>
        <v>Rob</v>
      </c>
      <c r="J503" t="str">
        <f>_xlfn.XLOOKUP(D503,products!$A$1:$A$49,products!$C$1:$C$49,,0)</f>
        <v>M</v>
      </c>
      <c r="K503" s="4" cm="1">
        <f t="array" ref="K503">_xlfn.XLOOKUP(D503,products!$A$1:$A$49,products!$D$1:D$49,,0)</f>
        <v>0.2</v>
      </c>
      <c r="L503" s="5">
        <f>_xlfn.XLOOKUP(D503,products!$A$1:$A$49,products!$E$1:$E$49,,0)</f>
        <v>2.9849999999999999</v>
      </c>
      <c r="M503" s="8">
        <f t="shared" si="21"/>
        <v>11.94</v>
      </c>
      <c r="N503" t="str">
        <f t="shared" si="22"/>
        <v>Robusta</v>
      </c>
      <c r="O503" t="str">
        <f t="shared" si="23"/>
        <v>Medium</v>
      </c>
      <c r="P503" t="str">
        <f>_xlfn.XLOOKUP(Table2[[#This Row],[Customer ID]],customers!$A$1:$A$1001,customers!$I$1:$I$1001,,0)</f>
        <v>No</v>
      </c>
    </row>
    <row r="504" spans="1:16" x14ac:dyDescent="0.35">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_xlfn.XLOOKUP(C504,customers!A503:A1503,customers!G503:G1503,,0)</f>
        <v>United Kingdom</v>
      </c>
      <c r="I504" t="str">
        <f>_xlfn.XLOOKUP(D504,products!$A$1:$A$49,products!$B$1:$B$49,,0)</f>
        <v>Exc</v>
      </c>
      <c r="J504" t="str">
        <f>_xlfn.XLOOKUP(D504,products!$A$1:$A$49,products!$C$1:$C$49,,0)</f>
        <v>M</v>
      </c>
      <c r="K504" s="4" cm="1">
        <f t="array" ref="K504">_xlfn.XLOOKUP(D504,products!$A$1:$A$49,products!$D$1:D$49,,0)</f>
        <v>0.2</v>
      </c>
      <c r="L504" s="5">
        <f>_xlfn.XLOOKUP(D504,products!$A$1:$A$49,products!$E$1:$E$49,,0)</f>
        <v>4.125</v>
      </c>
      <c r="M504" s="8">
        <f t="shared" si="21"/>
        <v>16.5</v>
      </c>
      <c r="N504" t="str">
        <f t="shared" si="22"/>
        <v>Excelsa</v>
      </c>
      <c r="O504" t="str">
        <f t="shared" si="23"/>
        <v>Medium</v>
      </c>
      <c r="P504" t="str">
        <f>_xlfn.XLOOKUP(Table2[[#This Row],[Customer ID]],customers!$A$1:$A$1001,customers!$I$1:$I$1001,,0)</f>
        <v>No</v>
      </c>
    </row>
    <row r="505" spans="1:16" x14ac:dyDescent="0.35">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e">
        <f>_xlfn.XLOOKUP(C505,customers!A504:A1504,customers!G504:G1504,,0)</f>
        <v>#N/A</v>
      </c>
      <c r="I505" t="str">
        <f>_xlfn.XLOOKUP(D505,products!$A$1:$A$49,products!$B$1:$B$49,,0)</f>
        <v>Lib</v>
      </c>
      <c r="J505" t="str">
        <f>_xlfn.XLOOKUP(D505,products!$A$1:$A$49,products!$C$1:$C$49,,0)</f>
        <v>D</v>
      </c>
      <c r="K505" s="4" cm="1">
        <f t="array" ref="K505">_xlfn.XLOOKUP(D505,products!$A$1:$A$49,products!$D$1:D$49,,0)</f>
        <v>1</v>
      </c>
      <c r="L505" s="5">
        <f>_xlfn.XLOOKUP(D505,products!$A$1:$A$49,products!$E$1:$E$49,,0)</f>
        <v>12.95</v>
      </c>
      <c r="M505" s="8">
        <f t="shared" si="21"/>
        <v>51.8</v>
      </c>
      <c r="N505" t="str">
        <f t="shared" si="22"/>
        <v>Libercia</v>
      </c>
      <c r="O505" t="str">
        <f t="shared" si="23"/>
        <v>Dark</v>
      </c>
      <c r="P505" t="str">
        <f>_xlfn.XLOOKUP(Table2[[#This Row],[Customer ID]],customers!$A$1:$A$1001,customers!$I$1:$I$1001,,0)</f>
        <v>No</v>
      </c>
    </row>
    <row r="506" spans="1:16" x14ac:dyDescent="0.35">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e">
        <f>_xlfn.XLOOKUP(C506,customers!A505:A1505,customers!G505:G1505,,0)</f>
        <v>#N/A</v>
      </c>
      <c r="I506" t="str">
        <f>_xlfn.XLOOKUP(D506,products!$A$1:$A$49,products!$B$1:$B$49,,0)</f>
        <v>Lib</v>
      </c>
      <c r="J506" t="str">
        <f>_xlfn.XLOOKUP(D506,products!$A$1:$A$49,products!$C$1:$C$49,,0)</f>
        <v>L</v>
      </c>
      <c r="K506" s="4" cm="1">
        <f t="array" ref="K506">_xlfn.XLOOKUP(D506,products!$A$1:$A$49,products!$D$1:D$49,,0)</f>
        <v>0.2</v>
      </c>
      <c r="L506" s="5">
        <f>_xlfn.XLOOKUP(D506,products!$A$1:$A$49,products!$E$1:$E$49,,0)</f>
        <v>4.7549999999999999</v>
      </c>
      <c r="M506" s="8">
        <f t="shared" si="21"/>
        <v>14.265000000000001</v>
      </c>
      <c r="N506" t="str">
        <f t="shared" si="22"/>
        <v>Libercia</v>
      </c>
      <c r="O506" t="str">
        <f t="shared" si="23"/>
        <v>Large</v>
      </c>
      <c r="P506" t="str">
        <f>_xlfn.XLOOKUP(Table2[[#This Row],[Customer ID]],customers!$A$1:$A$1001,customers!$I$1:$I$1001,,0)</f>
        <v>No</v>
      </c>
    </row>
    <row r="507" spans="1:16" x14ac:dyDescent="0.35">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_xlfn.XLOOKUP(C507,customers!A506:A1506,customers!G506:G1506,,0)</f>
        <v>United States</v>
      </c>
      <c r="I507" t="str">
        <f>_xlfn.XLOOKUP(D507,products!$A$1:$A$49,products!$B$1:$B$49,,0)</f>
        <v>Lib</v>
      </c>
      <c r="J507" t="str">
        <f>_xlfn.XLOOKUP(D507,products!$A$1:$A$49,products!$C$1:$C$49,,0)</f>
        <v>M</v>
      </c>
      <c r="K507" s="4" cm="1">
        <f t="array" ref="K507">_xlfn.XLOOKUP(D507,products!$A$1:$A$49,products!$D$1:D$49,,0)</f>
        <v>0.2</v>
      </c>
      <c r="L507" s="5">
        <f>_xlfn.XLOOKUP(D507,products!$A$1:$A$49,products!$E$1:$E$49,,0)</f>
        <v>4.3650000000000002</v>
      </c>
      <c r="M507" s="8">
        <f t="shared" si="21"/>
        <v>26.19</v>
      </c>
      <c r="N507" t="str">
        <f t="shared" si="22"/>
        <v>Libercia</v>
      </c>
      <c r="O507" t="str">
        <f t="shared" si="23"/>
        <v>Medium</v>
      </c>
      <c r="P507" t="str">
        <f>_xlfn.XLOOKUP(Table2[[#This Row],[Customer ID]],customers!$A$1:$A$1001,customers!$I$1:$I$1001,,0)</f>
        <v>No</v>
      </c>
    </row>
    <row r="508" spans="1:16" x14ac:dyDescent="0.35">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_xlfn.XLOOKUP(C508,customers!A507:A1507,customers!G507:G1507,,0)</f>
        <v>United States</v>
      </c>
      <c r="I508" t="str">
        <f>_xlfn.XLOOKUP(D508,products!$A$1:$A$49,products!$B$1:$B$49,,0)</f>
        <v>Ara</v>
      </c>
      <c r="J508" t="str">
        <f>_xlfn.XLOOKUP(D508,products!$A$1:$A$49,products!$C$1:$C$49,,0)</f>
        <v>L</v>
      </c>
      <c r="K508" s="4" cm="1">
        <f t="array" ref="K508">_xlfn.XLOOKUP(D508,products!$A$1:$A$49,products!$D$1:D$49,,0)</f>
        <v>1</v>
      </c>
      <c r="L508" s="5">
        <f>_xlfn.XLOOKUP(D508,products!$A$1:$A$49,products!$E$1:$E$49,,0)</f>
        <v>12.95</v>
      </c>
      <c r="M508" s="8">
        <f t="shared" si="21"/>
        <v>25.9</v>
      </c>
      <c r="N508" t="str">
        <f t="shared" si="22"/>
        <v>Arabica</v>
      </c>
      <c r="O508" t="str">
        <f t="shared" si="23"/>
        <v>Large</v>
      </c>
      <c r="P508" t="str">
        <f>_xlfn.XLOOKUP(Table2[[#This Row],[Customer ID]],customers!$A$1:$A$1001,customers!$I$1:$I$1001,,0)</f>
        <v>Yes</v>
      </c>
    </row>
    <row r="509" spans="1:16" x14ac:dyDescent="0.35">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_xlfn.XLOOKUP(C509,customers!A508:A1508,customers!G508:G1508,,0)</f>
        <v>United States</v>
      </c>
      <c r="I509" t="str">
        <f>_xlfn.XLOOKUP(D509,products!$A$1:$A$49,products!$B$1:$B$49,,0)</f>
        <v>Ara</v>
      </c>
      <c r="J509" t="str">
        <f>_xlfn.XLOOKUP(D509,products!$A$1:$A$49,products!$C$1:$C$49,,0)</f>
        <v>L</v>
      </c>
      <c r="K509" s="4" cm="1">
        <f t="array" ref="K509">_xlfn.XLOOKUP(D509,products!$A$1:$A$49,products!$D$1:D$49,,0)</f>
        <v>2.5</v>
      </c>
      <c r="L509" s="5">
        <f>_xlfn.XLOOKUP(D509,products!$A$1:$A$49,products!$E$1:$E$49,,0)</f>
        <v>29.784999999999997</v>
      </c>
      <c r="M509" s="8">
        <f t="shared" si="21"/>
        <v>89.35499999999999</v>
      </c>
      <c r="N509" t="str">
        <f t="shared" si="22"/>
        <v>Arabica</v>
      </c>
      <c r="O509" t="str">
        <f t="shared" si="23"/>
        <v>Large</v>
      </c>
      <c r="P509" t="str">
        <f>_xlfn.XLOOKUP(Table2[[#This Row],[Customer ID]],customers!$A$1:$A$1001,customers!$I$1:$I$1001,,0)</f>
        <v>Yes</v>
      </c>
    </row>
    <row r="510" spans="1:16" x14ac:dyDescent="0.35">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_xlfn.XLOOKUP(C510,customers!A509:A1509,customers!G509:G1509,,0)</f>
        <v>Ireland</v>
      </c>
      <c r="I510" t="str">
        <f>_xlfn.XLOOKUP(D510,products!$A$1:$A$49,products!$B$1:$B$49,,0)</f>
        <v>Lib</v>
      </c>
      <c r="J510" t="str">
        <f>_xlfn.XLOOKUP(D510,products!$A$1:$A$49,products!$C$1:$C$49,,0)</f>
        <v>D</v>
      </c>
      <c r="K510" s="4" cm="1">
        <f t="array" ref="K510">_xlfn.XLOOKUP(D510,products!$A$1:$A$49,products!$D$1:D$49,,0)</f>
        <v>0.5</v>
      </c>
      <c r="L510" s="5">
        <f>_xlfn.XLOOKUP(D510,products!$A$1:$A$49,products!$E$1:$E$49,,0)</f>
        <v>7.77</v>
      </c>
      <c r="M510" s="8">
        <f t="shared" si="21"/>
        <v>46.62</v>
      </c>
      <c r="N510" t="str">
        <f t="shared" si="22"/>
        <v>Libercia</v>
      </c>
      <c r="O510" t="str">
        <f t="shared" si="23"/>
        <v>Dark</v>
      </c>
      <c r="P510" t="str">
        <f>_xlfn.XLOOKUP(Table2[[#This Row],[Customer ID]],customers!$A$1:$A$1001,customers!$I$1:$I$1001,,0)</f>
        <v>No</v>
      </c>
    </row>
    <row r="511" spans="1:16" x14ac:dyDescent="0.35">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_xlfn.XLOOKUP(C511,customers!A510:A1510,customers!G510:G1510,,0)</f>
        <v>Ireland</v>
      </c>
      <c r="I511" t="str">
        <f>_xlfn.XLOOKUP(D511,products!$A$1:$A$49,products!$B$1:$B$49,,0)</f>
        <v>Ara</v>
      </c>
      <c r="J511" t="str">
        <f>_xlfn.XLOOKUP(D511,products!$A$1:$A$49,products!$C$1:$C$49,,0)</f>
        <v>D</v>
      </c>
      <c r="K511" s="4" cm="1">
        <f t="array" ref="K511">_xlfn.XLOOKUP(D511,products!$A$1:$A$49,products!$D$1:D$49,,0)</f>
        <v>1</v>
      </c>
      <c r="L511" s="5">
        <f>_xlfn.XLOOKUP(D511,products!$A$1:$A$49,products!$E$1:$E$49,,0)</f>
        <v>9.9499999999999993</v>
      </c>
      <c r="M511" s="8">
        <f t="shared" si="21"/>
        <v>29.849999999999998</v>
      </c>
      <c r="N511" t="str">
        <f t="shared" si="22"/>
        <v>Arabica</v>
      </c>
      <c r="O511" t="str">
        <f t="shared" si="23"/>
        <v>Dark</v>
      </c>
      <c r="P511" t="str">
        <f>_xlfn.XLOOKUP(Table2[[#This Row],[Customer ID]],customers!$A$1:$A$1001,customers!$I$1:$I$1001,,0)</f>
        <v>Yes</v>
      </c>
    </row>
    <row r="512" spans="1:16" x14ac:dyDescent="0.35">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_xlfn.XLOOKUP(C512,customers!A511:A1511,customers!G511:G1511,,0)</f>
        <v>Ireland</v>
      </c>
      <c r="I512" t="str">
        <f>_xlfn.XLOOKUP(D512,products!$A$1:$A$49,products!$B$1:$B$49,,0)</f>
        <v>Rob</v>
      </c>
      <c r="J512" t="str">
        <f>_xlfn.XLOOKUP(D512,products!$A$1:$A$49,products!$C$1:$C$49,,0)</f>
        <v>L</v>
      </c>
      <c r="K512" s="4" cm="1">
        <f t="array" ref="K512">_xlfn.XLOOKUP(D512,products!$A$1:$A$49,products!$D$1:D$49,,0)</f>
        <v>0.2</v>
      </c>
      <c r="L512" s="5">
        <f>_xlfn.XLOOKUP(D512,products!$A$1:$A$49,products!$E$1:$E$49,,0)</f>
        <v>3.5849999999999995</v>
      </c>
      <c r="M512" s="8">
        <f t="shared" si="21"/>
        <v>10.754999999999999</v>
      </c>
      <c r="N512" t="str">
        <f t="shared" si="22"/>
        <v>Robusta</v>
      </c>
      <c r="O512" t="str">
        <f t="shared" si="23"/>
        <v>Large</v>
      </c>
      <c r="P512" t="str">
        <f>_xlfn.XLOOKUP(Table2[[#This Row],[Customer ID]],customers!$A$1:$A$1001,customers!$I$1:$I$1001,,0)</f>
        <v>Yes</v>
      </c>
    </row>
    <row r="513" spans="1:16" x14ac:dyDescent="0.35">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_xlfn.XLOOKUP(C513,customers!A512:A1512,customers!G512:G1512,,0)</f>
        <v>United States</v>
      </c>
      <c r="I513" t="str">
        <f>_xlfn.XLOOKUP(D513,products!$A$1:$A$49,products!$B$1:$B$49,,0)</f>
        <v>Ara</v>
      </c>
      <c r="J513" t="str">
        <f>_xlfn.XLOOKUP(D513,products!$A$1:$A$49,products!$C$1:$C$49,,0)</f>
        <v>M</v>
      </c>
      <c r="K513" s="4" cm="1">
        <f t="array" ref="K513">_xlfn.XLOOKUP(D513,products!$A$1:$A$49,products!$D$1:D$49,,0)</f>
        <v>0.2</v>
      </c>
      <c r="L513" s="5">
        <f>_xlfn.XLOOKUP(D513,products!$A$1:$A$49,products!$E$1:$E$49,,0)</f>
        <v>3.375</v>
      </c>
      <c r="M513" s="8">
        <f t="shared" si="21"/>
        <v>13.5</v>
      </c>
      <c r="N513" t="str">
        <f t="shared" si="22"/>
        <v>Arabica</v>
      </c>
      <c r="O513" t="str">
        <f t="shared" si="23"/>
        <v>Medium</v>
      </c>
      <c r="P513" t="str">
        <f>_xlfn.XLOOKUP(Table2[[#This Row],[Customer ID]],customers!$A$1:$A$1001,customers!$I$1:$I$1001,,0)</f>
        <v>Yes</v>
      </c>
    </row>
    <row r="514" spans="1:16" x14ac:dyDescent="0.35">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_xlfn.XLOOKUP(C514,customers!A513:A1513,customers!G513:G1513,,0)</f>
        <v>United States</v>
      </c>
      <c r="I514" t="str">
        <f>_xlfn.XLOOKUP(D514,products!$A$1:$A$49,products!$B$1:$B$49,,0)</f>
        <v>Lib</v>
      </c>
      <c r="J514" t="str">
        <f>_xlfn.XLOOKUP(D514,products!$A$1:$A$49,products!$C$1:$C$49,,0)</f>
        <v>L</v>
      </c>
      <c r="K514" s="4" cm="1">
        <f t="array" ref="K514">_xlfn.XLOOKUP(D514,products!$A$1:$A$49,products!$D$1:D$49,,0)</f>
        <v>1</v>
      </c>
      <c r="L514" s="5">
        <f>_xlfn.XLOOKUP(D514,products!$A$1:$A$49,products!$E$1:$E$49,,0)</f>
        <v>15.85</v>
      </c>
      <c r="M514" s="8">
        <f t="shared" si="21"/>
        <v>47.55</v>
      </c>
      <c r="N514" t="str">
        <f t="shared" si="22"/>
        <v>Libercia</v>
      </c>
      <c r="O514" t="str">
        <f t="shared" si="23"/>
        <v>Large</v>
      </c>
      <c r="P514" t="str">
        <f>_xlfn.XLOOKUP(Table2[[#This Row],[Customer ID]],customers!$A$1:$A$1001,customers!$I$1:$I$1001,,0)</f>
        <v>No</v>
      </c>
    </row>
    <row r="515" spans="1:16" x14ac:dyDescent="0.35">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_xlfn.XLOOKUP(C515,customers!A514:A1514,customers!G514:G1514,,0)</f>
        <v>United States</v>
      </c>
      <c r="I515" t="str">
        <f>_xlfn.XLOOKUP(D515,products!$A$1:$A$49,products!$B$1:$B$49,,0)</f>
        <v>Lib</v>
      </c>
      <c r="J515" t="str">
        <f>_xlfn.XLOOKUP(D515,products!$A$1:$A$49,products!$C$1:$C$49,,0)</f>
        <v>L</v>
      </c>
      <c r="K515" s="4" cm="1">
        <f t="array" ref="K515">_xlfn.XLOOKUP(D515,products!$A$1:$A$49,products!$D$1:D$49,,0)</f>
        <v>1</v>
      </c>
      <c r="L515" s="5">
        <f>_xlfn.XLOOKUP(D515,products!$A$1:$A$49,products!$E$1:$E$49,,0)</f>
        <v>15.85</v>
      </c>
      <c r="M515" s="8">
        <f t="shared" ref="M515:M578" si="24">L515*E515</f>
        <v>79.25</v>
      </c>
      <c r="N515" t="str">
        <f t="shared" ref="N515:N578" si="25">IF(I515="Rob","Robusta",IF(I515="Exc","Excelsa",IF(I515="Ara","Arabica",IF(I515="Lib","Libercia",""))))</f>
        <v>Libercia</v>
      </c>
      <c r="O515" t="str">
        <f t="shared" ref="O515:O578" si="26">IF(J515="M","Medium",IF(J515="L","Large",IF(J515="D","Dark")))</f>
        <v>Large</v>
      </c>
      <c r="P515" t="str">
        <f>_xlfn.XLOOKUP(Table2[[#This Row],[Customer ID]],customers!$A$1:$A$1001,customers!$I$1:$I$1001,,0)</f>
        <v>No</v>
      </c>
    </row>
    <row r="516" spans="1:16" x14ac:dyDescent="0.35">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_xlfn.XLOOKUP(C516,customers!A515:A1515,customers!G515:G1515,,0)</f>
        <v>United States</v>
      </c>
      <c r="I516" t="str">
        <f>_xlfn.XLOOKUP(D516,products!$A$1:$A$49,products!$B$1:$B$49,,0)</f>
        <v>Lib</v>
      </c>
      <c r="J516" t="str">
        <f>_xlfn.XLOOKUP(D516,products!$A$1:$A$49,products!$C$1:$C$49,,0)</f>
        <v>M</v>
      </c>
      <c r="K516" s="4" cm="1">
        <f t="array" ref="K516">_xlfn.XLOOKUP(D516,products!$A$1:$A$49,products!$D$1:D$49,,0)</f>
        <v>0.2</v>
      </c>
      <c r="L516" s="5">
        <f>_xlfn.XLOOKUP(D516,products!$A$1:$A$49,products!$E$1:$E$49,,0)</f>
        <v>4.3650000000000002</v>
      </c>
      <c r="M516" s="8">
        <f t="shared" si="24"/>
        <v>26.19</v>
      </c>
      <c r="N516" t="str">
        <f t="shared" si="25"/>
        <v>Libercia</v>
      </c>
      <c r="O516" t="str">
        <f t="shared" si="26"/>
        <v>Medium</v>
      </c>
      <c r="P516" t="str">
        <f>_xlfn.XLOOKUP(Table2[[#This Row],[Customer ID]],customers!$A$1:$A$1001,customers!$I$1:$I$1001,,0)</f>
        <v>Yes</v>
      </c>
    </row>
    <row r="517" spans="1:16" x14ac:dyDescent="0.35">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_xlfn.XLOOKUP(C517,customers!A516:A1516,customers!G516:G1516,,0)</f>
        <v>United States</v>
      </c>
      <c r="I517" t="str">
        <f>_xlfn.XLOOKUP(D517,products!$A$1:$A$49,products!$B$1:$B$49,,0)</f>
        <v>Rob</v>
      </c>
      <c r="J517" t="str">
        <f>_xlfn.XLOOKUP(D517,products!$A$1:$A$49,products!$C$1:$C$49,,0)</f>
        <v>L</v>
      </c>
      <c r="K517" s="4" cm="1">
        <f t="array" ref="K517">_xlfn.XLOOKUP(D517,products!$A$1:$A$49,products!$D$1:D$49,,0)</f>
        <v>0.5</v>
      </c>
      <c r="L517" s="5">
        <f>_xlfn.XLOOKUP(D517,products!$A$1:$A$49,products!$E$1:$E$49,,0)</f>
        <v>7.169999999999999</v>
      </c>
      <c r="M517" s="8">
        <f t="shared" si="24"/>
        <v>21.509999999999998</v>
      </c>
      <c r="N517" t="str">
        <f t="shared" si="25"/>
        <v>Robusta</v>
      </c>
      <c r="O517" t="str">
        <f t="shared" si="26"/>
        <v>Large</v>
      </c>
      <c r="P517" t="str">
        <f>_xlfn.XLOOKUP(Table2[[#This Row],[Customer ID]],customers!$A$1:$A$1001,customers!$I$1:$I$1001,,0)</f>
        <v>No</v>
      </c>
    </row>
    <row r="518" spans="1:16" x14ac:dyDescent="0.35">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_xlfn.XLOOKUP(C518,customers!A517:A1517,customers!G517:G1517,,0)</f>
        <v>United States</v>
      </c>
      <c r="I518" t="str">
        <f>_xlfn.XLOOKUP(D518,products!$A$1:$A$49,products!$B$1:$B$49,,0)</f>
        <v>Rob</v>
      </c>
      <c r="J518" t="str">
        <f>_xlfn.XLOOKUP(D518,products!$A$1:$A$49,products!$C$1:$C$49,,0)</f>
        <v>D</v>
      </c>
      <c r="K518" s="4" cm="1">
        <f t="array" ref="K518">_xlfn.XLOOKUP(D518,products!$A$1:$A$49,products!$D$1:D$49,,0)</f>
        <v>2.5</v>
      </c>
      <c r="L518" s="5">
        <f>_xlfn.XLOOKUP(D518,products!$A$1:$A$49,products!$E$1:$E$49,,0)</f>
        <v>20.584999999999997</v>
      </c>
      <c r="M518" s="8">
        <f t="shared" si="24"/>
        <v>102.92499999999998</v>
      </c>
      <c r="N518" t="str">
        <f t="shared" si="25"/>
        <v>Robusta</v>
      </c>
      <c r="O518" t="str">
        <f t="shared" si="26"/>
        <v>Dark</v>
      </c>
      <c r="P518" t="str">
        <f>_xlfn.XLOOKUP(Table2[[#This Row],[Customer ID]],customers!$A$1:$A$1001,customers!$I$1:$I$1001,,0)</f>
        <v>Yes</v>
      </c>
    </row>
    <row r="519" spans="1:16" x14ac:dyDescent="0.35">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_xlfn.XLOOKUP(C519,customers!A518:A1518,customers!G518:G1518,,0)</f>
        <v>United States</v>
      </c>
      <c r="I519" t="str">
        <f>_xlfn.XLOOKUP(D519,products!$A$1:$A$49,products!$B$1:$B$49,,0)</f>
        <v>Lib</v>
      </c>
      <c r="J519" t="str">
        <f>_xlfn.XLOOKUP(D519,products!$A$1:$A$49,products!$C$1:$C$49,,0)</f>
        <v>D</v>
      </c>
      <c r="K519" s="4" cm="1">
        <f t="array" ref="K519">_xlfn.XLOOKUP(D519,products!$A$1:$A$49,products!$D$1:D$49,,0)</f>
        <v>0.2</v>
      </c>
      <c r="L519" s="5">
        <f>_xlfn.XLOOKUP(D519,products!$A$1:$A$49,products!$E$1:$E$49,,0)</f>
        <v>3.8849999999999998</v>
      </c>
      <c r="M519" s="8">
        <f t="shared" si="24"/>
        <v>7.77</v>
      </c>
      <c r="N519" t="str">
        <f t="shared" si="25"/>
        <v>Libercia</v>
      </c>
      <c r="O519" t="str">
        <f t="shared" si="26"/>
        <v>Dark</v>
      </c>
      <c r="P519" t="str">
        <f>_xlfn.XLOOKUP(Table2[[#This Row],[Customer ID]],customers!$A$1:$A$1001,customers!$I$1:$I$1001,,0)</f>
        <v>No</v>
      </c>
    </row>
    <row r="520" spans="1:16" x14ac:dyDescent="0.35">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_xlfn.XLOOKUP(C520,customers!A519:A1519,customers!G519:G1519,,0)</f>
        <v>United States</v>
      </c>
      <c r="I520" t="str">
        <f>_xlfn.XLOOKUP(D520,products!$A$1:$A$49,products!$B$1:$B$49,,0)</f>
        <v>Exc</v>
      </c>
      <c r="J520" t="str">
        <f>_xlfn.XLOOKUP(D520,products!$A$1:$A$49,products!$C$1:$C$49,,0)</f>
        <v>D</v>
      </c>
      <c r="K520" s="4" cm="1">
        <f t="array" ref="K520">_xlfn.XLOOKUP(D520,products!$A$1:$A$49,products!$D$1:D$49,,0)</f>
        <v>2.5</v>
      </c>
      <c r="L520" s="5">
        <f>_xlfn.XLOOKUP(D520,products!$A$1:$A$49,products!$E$1:$E$49,,0)</f>
        <v>27.945</v>
      </c>
      <c r="M520" s="8">
        <f t="shared" si="24"/>
        <v>139.72499999999999</v>
      </c>
      <c r="N520" t="str">
        <f t="shared" si="25"/>
        <v>Excelsa</v>
      </c>
      <c r="O520" t="str">
        <f t="shared" si="26"/>
        <v>Dark</v>
      </c>
      <c r="P520" t="str">
        <f>_xlfn.XLOOKUP(Table2[[#This Row],[Customer ID]],customers!$A$1:$A$1001,customers!$I$1:$I$1001,,0)</f>
        <v>No</v>
      </c>
    </row>
    <row r="521" spans="1:16" x14ac:dyDescent="0.35">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e">
        <f>_xlfn.XLOOKUP(C521,customers!A520:A1520,customers!G520:G1520,,0)</f>
        <v>#N/A</v>
      </c>
      <c r="I521" t="str">
        <f>_xlfn.XLOOKUP(D521,products!$A$1:$A$49,products!$B$1:$B$49,,0)</f>
        <v>Ara</v>
      </c>
      <c r="J521" t="str">
        <f>_xlfn.XLOOKUP(D521,products!$A$1:$A$49,products!$C$1:$C$49,,0)</f>
        <v>D</v>
      </c>
      <c r="K521" s="4" cm="1">
        <f t="array" ref="K521">_xlfn.XLOOKUP(D521,products!$A$1:$A$49,products!$D$1:D$49,,0)</f>
        <v>0.5</v>
      </c>
      <c r="L521" s="5">
        <f>_xlfn.XLOOKUP(D521,products!$A$1:$A$49,products!$E$1:$E$49,,0)</f>
        <v>5.97</v>
      </c>
      <c r="M521" s="8">
        <f t="shared" si="24"/>
        <v>11.94</v>
      </c>
      <c r="N521" t="str">
        <f t="shared" si="25"/>
        <v>Arabica</v>
      </c>
      <c r="O521" t="str">
        <f t="shared" si="26"/>
        <v>Dark</v>
      </c>
      <c r="P521" t="str">
        <f>_xlfn.XLOOKUP(Table2[[#This Row],[Customer ID]],customers!$A$1:$A$1001,customers!$I$1:$I$1001,,0)</f>
        <v>Yes</v>
      </c>
    </row>
    <row r="522" spans="1:16" x14ac:dyDescent="0.35">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_xlfn.XLOOKUP(C522,customers!A521:A1521,customers!G521:G1521,,0)</f>
        <v>United States</v>
      </c>
      <c r="I522" t="str">
        <f>_xlfn.XLOOKUP(D522,products!$A$1:$A$49,products!$B$1:$B$49,,0)</f>
        <v>Lib</v>
      </c>
      <c r="J522" t="str">
        <f>_xlfn.XLOOKUP(D522,products!$A$1:$A$49,products!$C$1:$C$49,,0)</f>
        <v>D</v>
      </c>
      <c r="K522" s="4" cm="1">
        <f t="array" ref="K522">_xlfn.XLOOKUP(D522,products!$A$1:$A$49,products!$D$1:D$49,,0)</f>
        <v>0.2</v>
      </c>
      <c r="L522" s="5">
        <f>_xlfn.XLOOKUP(D522,products!$A$1:$A$49,products!$E$1:$E$49,,0)</f>
        <v>3.8849999999999998</v>
      </c>
      <c r="M522" s="8">
        <f t="shared" si="24"/>
        <v>3.8849999999999998</v>
      </c>
      <c r="N522" t="str">
        <f t="shared" si="25"/>
        <v>Libercia</v>
      </c>
      <c r="O522" t="str">
        <f t="shared" si="26"/>
        <v>Dark</v>
      </c>
      <c r="P522" t="str">
        <f>_xlfn.XLOOKUP(Table2[[#This Row],[Customer ID]],customers!$A$1:$A$1001,customers!$I$1:$I$1001,,0)</f>
        <v>No</v>
      </c>
    </row>
    <row r="523" spans="1:16" x14ac:dyDescent="0.35">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_xlfn.XLOOKUP(C523,customers!A522:A1522,customers!G522:G1522,,0)</f>
        <v>United States</v>
      </c>
      <c r="I523" t="str">
        <f>_xlfn.XLOOKUP(D523,products!$A$1:$A$49,products!$B$1:$B$49,,0)</f>
        <v>Rob</v>
      </c>
      <c r="J523" t="str">
        <f>_xlfn.XLOOKUP(D523,products!$A$1:$A$49,products!$C$1:$C$49,,0)</f>
        <v>M</v>
      </c>
      <c r="K523" s="4" cm="1">
        <f t="array" ref="K523">_xlfn.XLOOKUP(D523,products!$A$1:$A$49,products!$D$1:D$49,,0)</f>
        <v>1</v>
      </c>
      <c r="L523" s="5">
        <f>_xlfn.XLOOKUP(D523,products!$A$1:$A$49,products!$E$1:$E$49,,0)</f>
        <v>9.9499999999999993</v>
      </c>
      <c r="M523" s="8">
        <f t="shared" si="24"/>
        <v>39.799999999999997</v>
      </c>
      <c r="N523" t="str">
        <f t="shared" si="25"/>
        <v>Robusta</v>
      </c>
      <c r="O523" t="str">
        <f t="shared" si="26"/>
        <v>Medium</v>
      </c>
      <c r="P523" t="str">
        <f>_xlfn.XLOOKUP(Table2[[#This Row],[Customer ID]],customers!$A$1:$A$1001,customers!$I$1:$I$1001,,0)</f>
        <v>No</v>
      </c>
    </row>
    <row r="524" spans="1:16" x14ac:dyDescent="0.35">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_xlfn.XLOOKUP(C524,customers!A523:A1523,customers!G523:G1523,,0)</f>
        <v>United States</v>
      </c>
      <c r="I524" t="str">
        <f>_xlfn.XLOOKUP(D524,products!$A$1:$A$49,products!$B$1:$B$49,,0)</f>
        <v>Rob</v>
      </c>
      <c r="J524" t="str">
        <f>_xlfn.XLOOKUP(D524,products!$A$1:$A$49,products!$C$1:$C$49,,0)</f>
        <v>M</v>
      </c>
      <c r="K524" s="4" cm="1">
        <f t="array" ref="K524">_xlfn.XLOOKUP(D524,products!$A$1:$A$49,products!$D$1:D$49,,0)</f>
        <v>0.5</v>
      </c>
      <c r="L524" s="5">
        <f>_xlfn.XLOOKUP(D524,products!$A$1:$A$49,products!$E$1:$E$49,,0)</f>
        <v>5.97</v>
      </c>
      <c r="M524" s="8">
        <f t="shared" si="24"/>
        <v>29.849999999999998</v>
      </c>
      <c r="N524" t="str">
        <f t="shared" si="25"/>
        <v>Robusta</v>
      </c>
      <c r="O524" t="str">
        <f t="shared" si="26"/>
        <v>Medium</v>
      </c>
      <c r="P524" t="str">
        <f>_xlfn.XLOOKUP(Table2[[#This Row],[Customer ID]],customers!$A$1:$A$1001,customers!$I$1:$I$1001,,0)</f>
        <v>No</v>
      </c>
    </row>
    <row r="525" spans="1:16" x14ac:dyDescent="0.35">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_xlfn.XLOOKUP(C525,customers!A524:A1524,customers!G524:G1524,,0)</f>
        <v>Ireland</v>
      </c>
      <c r="I525" t="str">
        <f>_xlfn.XLOOKUP(D525,products!$A$1:$A$49,products!$B$1:$B$49,,0)</f>
        <v>Lib</v>
      </c>
      <c r="J525" t="str">
        <f>_xlfn.XLOOKUP(D525,products!$A$1:$A$49,products!$C$1:$C$49,,0)</f>
        <v>D</v>
      </c>
      <c r="K525" s="4" cm="1">
        <f t="array" ref="K525">_xlfn.XLOOKUP(D525,products!$A$1:$A$49,products!$D$1:D$49,,0)</f>
        <v>2.5</v>
      </c>
      <c r="L525" s="5">
        <f>_xlfn.XLOOKUP(D525,products!$A$1:$A$49,products!$E$1:$E$49,,0)</f>
        <v>29.784999999999997</v>
      </c>
      <c r="M525" s="8">
        <f t="shared" si="24"/>
        <v>29.784999999999997</v>
      </c>
      <c r="N525" t="str">
        <f t="shared" si="25"/>
        <v>Libercia</v>
      </c>
      <c r="O525" t="str">
        <f t="shared" si="26"/>
        <v>Dark</v>
      </c>
      <c r="P525" t="str">
        <f>_xlfn.XLOOKUP(Table2[[#This Row],[Customer ID]],customers!$A$1:$A$1001,customers!$I$1:$I$1001,,0)</f>
        <v>No</v>
      </c>
    </row>
    <row r="526" spans="1:16" x14ac:dyDescent="0.35">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_xlfn.XLOOKUP(C526,customers!A525:A1525,customers!G525:G1525,,0)</f>
        <v>United States</v>
      </c>
      <c r="I526" t="str">
        <f>_xlfn.XLOOKUP(D526,products!$A$1:$A$49,products!$B$1:$B$49,,0)</f>
        <v>Lib</v>
      </c>
      <c r="J526" t="str">
        <f>_xlfn.XLOOKUP(D526,products!$A$1:$A$49,products!$C$1:$C$49,,0)</f>
        <v>L</v>
      </c>
      <c r="K526" s="4" cm="1">
        <f t="array" ref="K526">_xlfn.XLOOKUP(D526,products!$A$1:$A$49,products!$D$1:D$49,,0)</f>
        <v>2.5</v>
      </c>
      <c r="L526" s="5">
        <f>_xlfn.XLOOKUP(D526,products!$A$1:$A$49,products!$E$1:$E$49,,0)</f>
        <v>36.454999999999998</v>
      </c>
      <c r="M526" s="8">
        <f t="shared" si="24"/>
        <v>72.91</v>
      </c>
      <c r="N526" t="str">
        <f t="shared" si="25"/>
        <v>Libercia</v>
      </c>
      <c r="O526" t="str">
        <f t="shared" si="26"/>
        <v>Large</v>
      </c>
      <c r="P526" t="str">
        <f>_xlfn.XLOOKUP(Table2[[#This Row],[Customer ID]],customers!$A$1:$A$1001,customers!$I$1:$I$1001,,0)</f>
        <v>No</v>
      </c>
    </row>
    <row r="527" spans="1:16" x14ac:dyDescent="0.35">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_xlfn.XLOOKUP(C527,customers!A526:A1526,customers!G526:G1526,,0)</f>
        <v>United States</v>
      </c>
      <c r="I527" t="str">
        <f>_xlfn.XLOOKUP(D527,products!$A$1:$A$49,products!$B$1:$B$49,,0)</f>
        <v>Rob</v>
      </c>
      <c r="J527" t="str">
        <f>_xlfn.XLOOKUP(D527,products!$A$1:$A$49,products!$C$1:$C$49,,0)</f>
        <v>D</v>
      </c>
      <c r="K527" s="4" cm="1">
        <f t="array" ref="K527">_xlfn.XLOOKUP(D527,products!$A$1:$A$49,products!$D$1:D$49,,0)</f>
        <v>0.2</v>
      </c>
      <c r="L527" s="5">
        <f>_xlfn.XLOOKUP(D527,products!$A$1:$A$49,products!$E$1:$E$49,,0)</f>
        <v>2.6849999999999996</v>
      </c>
      <c r="M527" s="8">
        <f t="shared" si="24"/>
        <v>13.424999999999997</v>
      </c>
      <c r="N527" t="str">
        <f t="shared" si="25"/>
        <v>Robusta</v>
      </c>
      <c r="O527" t="str">
        <f t="shared" si="26"/>
        <v>Dark</v>
      </c>
      <c r="P527" t="str">
        <f>_xlfn.XLOOKUP(Table2[[#This Row],[Customer ID]],customers!$A$1:$A$1001,customers!$I$1:$I$1001,,0)</f>
        <v>Yes</v>
      </c>
    </row>
    <row r="528" spans="1:16" x14ac:dyDescent="0.35">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_xlfn.XLOOKUP(C528,customers!A527:A1527,customers!G527:G1527,,0)</f>
        <v>United States</v>
      </c>
      <c r="I528" t="str">
        <f>_xlfn.XLOOKUP(D528,products!$A$1:$A$49,products!$B$1:$B$49,,0)</f>
        <v>Exc</v>
      </c>
      <c r="J528" t="str">
        <f>_xlfn.XLOOKUP(D528,products!$A$1:$A$49,products!$C$1:$C$49,,0)</f>
        <v>M</v>
      </c>
      <c r="K528" s="4" cm="1">
        <f t="array" ref="K528">_xlfn.XLOOKUP(D528,products!$A$1:$A$49,products!$D$1:D$49,,0)</f>
        <v>2.5</v>
      </c>
      <c r="L528" s="5">
        <f>_xlfn.XLOOKUP(D528,products!$A$1:$A$49,products!$E$1:$E$49,,0)</f>
        <v>31.624999999999996</v>
      </c>
      <c r="M528" s="8">
        <f t="shared" si="24"/>
        <v>126.49999999999999</v>
      </c>
      <c r="N528" t="str">
        <f t="shared" si="25"/>
        <v>Excelsa</v>
      </c>
      <c r="O528" t="str">
        <f t="shared" si="26"/>
        <v>Medium</v>
      </c>
      <c r="P528" t="str">
        <f>_xlfn.XLOOKUP(Table2[[#This Row],[Customer ID]],customers!$A$1:$A$1001,customers!$I$1:$I$1001,,0)</f>
        <v>Yes</v>
      </c>
    </row>
    <row r="529" spans="1:16" x14ac:dyDescent="0.35">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_xlfn.XLOOKUP(C529,customers!A528:A1528,customers!G528:G1528,,0)</f>
        <v>United Kingdom</v>
      </c>
      <c r="I529" t="str">
        <f>_xlfn.XLOOKUP(D529,products!$A$1:$A$49,products!$B$1:$B$49,,0)</f>
        <v>Exc</v>
      </c>
      <c r="J529" t="str">
        <f>_xlfn.XLOOKUP(D529,products!$A$1:$A$49,products!$C$1:$C$49,,0)</f>
        <v>M</v>
      </c>
      <c r="K529" s="4" cm="1">
        <f t="array" ref="K529">_xlfn.XLOOKUP(D529,products!$A$1:$A$49,products!$D$1:D$49,,0)</f>
        <v>0.5</v>
      </c>
      <c r="L529" s="5">
        <f>_xlfn.XLOOKUP(D529,products!$A$1:$A$49,products!$E$1:$E$49,,0)</f>
        <v>8.25</v>
      </c>
      <c r="M529" s="8">
        <f t="shared" si="24"/>
        <v>41.25</v>
      </c>
      <c r="N529" t="str">
        <f t="shared" si="25"/>
        <v>Excelsa</v>
      </c>
      <c r="O529" t="str">
        <f t="shared" si="26"/>
        <v>Medium</v>
      </c>
      <c r="P529" t="str">
        <f>_xlfn.XLOOKUP(Table2[[#This Row],[Customer ID]],customers!$A$1:$A$1001,customers!$I$1:$I$1001,,0)</f>
        <v>No</v>
      </c>
    </row>
    <row r="530" spans="1:16" x14ac:dyDescent="0.35">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_xlfn.XLOOKUP(C530,customers!A529:A1529,customers!G529:G1529,,0)</f>
        <v>United States</v>
      </c>
      <c r="I530" t="str">
        <f>_xlfn.XLOOKUP(D530,products!$A$1:$A$49,products!$B$1:$B$49,,0)</f>
        <v>Exc</v>
      </c>
      <c r="J530" t="str">
        <f>_xlfn.XLOOKUP(D530,products!$A$1:$A$49,products!$C$1:$C$49,,0)</f>
        <v>L</v>
      </c>
      <c r="K530" s="4" cm="1">
        <f t="array" ref="K530">_xlfn.XLOOKUP(D530,products!$A$1:$A$49,products!$D$1:D$49,,0)</f>
        <v>0.5</v>
      </c>
      <c r="L530" s="5">
        <f>_xlfn.XLOOKUP(D530,products!$A$1:$A$49,products!$E$1:$E$49,,0)</f>
        <v>8.91</v>
      </c>
      <c r="M530" s="8">
        <f t="shared" si="24"/>
        <v>53.46</v>
      </c>
      <c r="N530" t="str">
        <f t="shared" si="25"/>
        <v>Excelsa</v>
      </c>
      <c r="O530" t="str">
        <f t="shared" si="26"/>
        <v>Large</v>
      </c>
      <c r="P530" t="str">
        <f>_xlfn.XLOOKUP(Table2[[#This Row],[Customer ID]],customers!$A$1:$A$1001,customers!$I$1:$I$1001,,0)</f>
        <v>No</v>
      </c>
    </row>
    <row r="531" spans="1:16" x14ac:dyDescent="0.35">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_xlfn.XLOOKUP(C531,customers!A530:A1530,customers!G530:G1530,,0)</f>
        <v>United States</v>
      </c>
      <c r="I531" t="str">
        <f>_xlfn.XLOOKUP(D531,products!$A$1:$A$49,products!$B$1:$B$49,,0)</f>
        <v>Rob</v>
      </c>
      <c r="J531" t="str">
        <f>_xlfn.XLOOKUP(D531,products!$A$1:$A$49,products!$C$1:$C$49,,0)</f>
        <v>M</v>
      </c>
      <c r="K531" s="4" cm="1">
        <f t="array" ref="K531">_xlfn.XLOOKUP(D531,products!$A$1:$A$49,products!$D$1:D$49,,0)</f>
        <v>1</v>
      </c>
      <c r="L531" s="5">
        <f>_xlfn.XLOOKUP(D531,products!$A$1:$A$49,products!$E$1:$E$49,,0)</f>
        <v>9.9499999999999993</v>
      </c>
      <c r="M531" s="8">
        <f t="shared" si="24"/>
        <v>59.699999999999996</v>
      </c>
      <c r="N531" t="str">
        <f t="shared" si="25"/>
        <v>Robusta</v>
      </c>
      <c r="O531" t="str">
        <f t="shared" si="26"/>
        <v>Medium</v>
      </c>
      <c r="P531" t="str">
        <f>_xlfn.XLOOKUP(Table2[[#This Row],[Customer ID]],customers!$A$1:$A$1001,customers!$I$1:$I$1001,,0)</f>
        <v>No</v>
      </c>
    </row>
    <row r="532" spans="1:16" x14ac:dyDescent="0.35">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_xlfn.XLOOKUP(C532,customers!A531:A1531,customers!G531:G1531,,0)</f>
        <v>United States</v>
      </c>
      <c r="I532" t="str">
        <f>_xlfn.XLOOKUP(D532,products!$A$1:$A$49,products!$B$1:$B$49,,0)</f>
        <v>Rob</v>
      </c>
      <c r="J532" t="str">
        <f>_xlfn.XLOOKUP(D532,products!$A$1:$A$49,products!$C$1:$C$49,,0)</f>
        <v>M</v>
      </c>
      <c r="K532" s="4" cm="1">
        <f t="array" ref="K532">_xlfn.XLOOKUP(D532,products!$A$1:$A$49,products!$D$1:D$49,,0)</f>
        <v>1</v>
      </c>
      <c r="L532" s="5">
        <f>_xlfn.XLOOKUP(D532,products!$A$1:$A$49,products!$E$1:$E$49,,0)</f>
        <v>9.9499999999999993</v>
      </c>
      <c r="M532" s="8">
        <f t="shared" si="24"/>
        <v>59.699999999999996</v>
      </c>
      <c r="N532" t="str">
        <f t="shared" si="25"/>
        <v>Robusta</v>
      </c>
      <c r="O532" t="str">
        <f t="shared" si="26"/>
        <v>Medium</v>
      </c>
      <c r="P532" t="str">
        <f>_xlfn.XLOOKUP(Table2[[#This Row],[Customer ID]],customers!$A$1:$A$1001,customers!$I$1:$I$1001,,0)</f>
        <v>No</v>
      </c>
    </row>
    <row r="533" spans="1:16" x14ac:dyDescent="0.35">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_xlfn.XLOOKUP(C533,customers!A532:A1532,customers!G532:G1532,,0)</f>
        <v>United States</v>
      </c>
      <c r="I533" t="str">
        <f>_xlfn.XLOOKUP(D533,products!$A$1:$A$49,products!$B$1:$B$49,,0)</f>
        <v>Rob</v>
      </c>
      <c r="J533" t="str">
        <f>_xlfn.XLOOKUP(D533,products!$A$1:$A$49,products!$C$1:$C$49,,0)</f>
        <v>D</v>
      </c>
      <c r="K533" s="4" cm="1">
        <f t="array" ref="K533">_xlfn.XLOOKUP(D533,products!$A$1:$A$49,products!$D$1:D$49,,0)</f>
        <v>1</v>
      </c>
      <c r="L533" s="5">
        <f>_xlfn.XLOOKUP(D533,products!$A$1:$A$49,products!$E$1:$E$49,,0)</f>
        <v>8.9499999999999993</v>
      </c>
      <c r="M533" s="8">
        <f t="shared" si="24"/>
        <v>44.75</v>
      </c>
      <c r="N533" t="str">
        <f t="shared" si="25"/>
        <v>Robusta</v>
      </c>
      <c r="O533" t="str">
        <f t="shared" si="26"/>
        <v>Dark</v>
      </c>
      <c r="P533" t="str">
        <f>_xlfn.XLOOKUP(Table2[[#This Row],[Customer ID]],customers!$A$1:$A$1001,customers!$I$1:$I$1001,,0)</f>
        <v>No</v>
      </c>
    </row>
    <row r="534" spans="1:16" x14ac:dyDescent="0.35">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_xlfn.XLOOKUP(C534,customers!A533:A1533,customers!G533:G1533,,0)</f>
        <v>United States</v>
      </c>
      <c r="I534" t="str">
        <f>_xlfn.XLOOKUP(D534,products!$A$1:$A$49,products!$B$1:$B$49,,0)</f>
        <v>Exc</v>
      </c>
      <c r="J534" t="str">
        <f>_xlfn.XLOOKUP(D534,products!$A$1:$A$49,products!$C$1:$C$49,,0)</f>
        <v>M</v>
      </c>
      <c r="K534" s="4" cm="1">
        <f t="array" ref="K534">_xlfn.XLOOKUP(D534,products!$A$1:$A$49,products!$D$1:D$49,,0)</f>
        <v>0.5</v>
      </c>
      <c r="L534" s="5">
        <f>_xlfn.XLOOKUP(D534,products!$A$1:$A$49,products!$E$1:$E$49,,0)</f>
        <v>8.25</v>
      </c>
      <c r="M534" s="8">
        <f t="shared" si="24"/>
        <v>16.5</v>
      </c>
      <c r="N534" t="str">
        <f t="shared" si="25"/>
        <v>Excelsa</v>
      </c>
      <c r="O534" t="str">
        <f t="shared" si="26"/>
        <v>Medium</v>
      </c>
      <c r="P534" t="str">
        <f>_xlfn.XLOOKUP(Table2[[#This Row],[Customer ID]],customers!$A$1:$A$1001,customers!$I$1:$I$1001,,0)</f>
        <v>Yes</v>
      </c>
    </row>
    <row r="535" spans="1:16" x14ac:dyDescent="0.35">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_xlfn.XLOOKUP(C535,customers!A534:A1534,customers!G534:G1534,,0)</f>
        <v>United States</v>
      </c>
      <c r="I535" t="str">
        <f>_xlfn.XLOOKUP(D535,products!$A$1:$A$49,products!$B$1:$B$49,,0)</f>
        <v>Rob</v>
      </c>
      <c r="J535" t="str">
        <f>_xlfn.XLOOKUP(D535,products!$A$1:$A$49,products!$C$1:$C$49,,0)</f>
        <v>D</v>
      </c>
      <c r="K535" s="4" cm="1">
        <f t="array" ref="K535">_xlfn.XLOOKUP(D535,products!$A$1:$A$49,products!$D$1:D$49,,0)</f>
        <v>0.5</v>
      </c>
      <c r="L535" s="5">
        <f>_xlfn.XLOOKUP(D535,products!$A$1:$A$49,products!$E$1:$E$49,,0)</f>
        <v>5.3699999999999992</v>
      </c>
      <c r="M535" s="8">
        <f t="shared" si="24"/>
        <v>21.479999999999997</v>
      </c>
      <c r="N535" t="str">
        <f t="shared" si="25"/>
        <v>Robusta</v>
      </c>
      <c r="O535" t="str">
        <f t="shared" si="26"/>
        <v>Dark</v>
      </c>
      <c r="P535" t="str">
        <f>_xlfn.XLOOKUP(Table2[[#This Row],[Customer ID]],customers!$A$1:$A$1001,customers!$I$1:$I$1001,,0)</f>
        <v>No</v>
      </c>
    </row>
    <row r="536" spans="1:16" x14ac:dyDescent="0.35">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_xlfn.XLOOKUP(C536,customers!A535:A1535,customers!G535:G1535,,0)</f>
        <v>Ireland</v>
      </c>
      <c r="I536" t="str">
        <f>_xlfn.XLOOKUP(D536,products!$A$1:$A$49,products!$B$1:$B$49,,0)</f>
        <v>Rob</v>
      </c>
      <c r="J536" t="str">
        <f>_xlfn.XLOOKUP(D536,products!$A$1:$A$49,products!$C$1:$C$49,,0)</f>
        <v>M</v>
      </c>
      <c r="K536" s="4" cm="1">
        <f t="array" ref="K536">_xlfn.XLOOKUP(D536,products!$A$1:$A$49,products!$D$1:D$49,,0)</f>
        <v>2.5</v>
      </c>
      <c r="L536" s="5">
        <f>_xlfn.XLOOKUP(D536,products!$A$1:$A$49,products!$E$1:$E$49,,0)</f>
        <v>22.884999999999998</v>
      </c>
      <c r="M536" s="8">
        <f t="shared" si="24"/>
        <v>45.769999999999996</v>
      </c>
      <c r="N536" t="str">
        <f t="shared" si="25"/>
        <v>Robusta</v>
      </c>
      <c r="O536" t="str">
        <f t="shared" si="26"/>
        <v>Medium</v>
      </c>
      <c r="P536" t="str">
        <f>_xlfn.XLOOKUP(Table2[[#This Row],[Customer ID]],customers!$A$1:$A$1001,customers!$I$1:$I$1001,,0)</f>
        <v>Yes</v>
      </c>
    </row>
    <row r="537" spans="1:16" x14ac:dyDescent="0.35">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_xlfn.XLOOKUP(C537,customers!A536:A1536,customers!G536:G1536,,0)</f>
        <v>Ireland</v>
      </c>
      <c r="I537" t="str">
        <f>_xlfn.XLOOKUP(D537,products!$A$1:$A$49,products!$B$1:$B$49,,0)</f>
        <v>Lib</v>
      </c>
      <c r="J537" t="str">
        <f>_xlfn.XLOOKUP(D537,products!$A$1:$A$49,products!$C$1:$C$49,,0)</f>
        <v>L</v>
      </c>
      <c r="K537" s="4" cm="1">
        <f t="array" ref="K537">_xlfn.XLOOKUP(D537,products!$A$1:$A$49,products!$D$1:D$49,,0)</f>
        <v>0.2</v>
      </c>
      <c r="L537" s="5">
        <f>_xlfn.XLOOKUP(D537,products!$A$1:$A$49,products!$E$1:$E$49,,0)</f>
        <v>4.7549999999999999</v>
      </c>
      <c r="M537" s="8">
        <f t="shared" si="24"/>
        <v>9.51</v>
      </c>
      <c r="N537" t="str">
        <f t="shared" si="25"/>
        <v>Libercia</v>
      </c>
      <c r="O537" t="str">
        <f t="shared" si="26"/>
        <v>Large</v>
      </c>
      <c r="P537" t="str">
        <f>_xlfn.XLOOKUP(Table2[[#This Row],[Customer ID]],customers!$A$1:$A$1001,customers!$I$1:$I$1001,,0)</f>
        <v>No</v>
      </c>
    </row>
    <row r="538" spans="1:16" x14ac:dyDescent="0.35">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e">
        <f>_xlfn.XLOOKUP(C538,customers!A537:A1537,customers!G537:G1537,,0)</f>
        <v>#N/A</v>
      </c>
      <c r="I538" t="str">
        <f>_xlfn.XLOOKUP(D538,products!$A$1:$A$49,products!$B$1:$B$49,,0)</f>
        <v>Rob</v>
      </c>
      <c r="J538" t="str">
        <f>_xlfn.XLOOKUP(D538,products!$A$1:$A$49,products!$C$1:$C$49,,0)</f>
        <v>D</v>
      </c>
      <c r="K538" s="4" cm="1">
        <f t="array" ref="K538">_xlfn.XLOOKUP(D538,products!$A$1:$A$49,products!$D$1:D$49,,0)</f>
        <v>0.2</v>
      </c>
      <c r="L538" s="5">
        <f>_xlfn.XLOOKUP(D538,products!$A$1:$A$49,products!$E$1:$E$49,,0)</f>
        <v>2.6849999999999996</v>
      </c>
      <c r="M538" s="8">
        <f t="shared" si="24"/>
        <v>8.0549999999999997</v>
      </c>
      <c r="N538" t="str">
        <f t="shared" si="25"/>
        <v>Robusta</v>
      </c>
      <c r="O538" t="str">
        <f t="shared" si="26"/>
        <v>Dark</v>
      </c>
      <c r="P538" t="str">
        <f>_xlfn.XLOOKUP(Table2[[#This Row],[Customer ID]],customers!$A$1:$A$1001,customers!$I$1:$I$1001,,0)</f>
        <v>Yes</v>
      </c>
    </row>
    <row r="539" spans="1:16" x14ac:dyDescent="0.35">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_xlfn.XLOOKUP(C539,customers!A538:A1538,customers!G538:G1538,,0)</f>
        <v>United States</v>
      </c>
      <c r="I539" t="str">
        <f>_xlfn.XLOOKUP(D539,products!$A$1:$A$49,products!$B$1:$B$49,,0)</f>
        <v>Exc</v>
      </c>
      <c r="J539" t="str">
        <f>_xlfn.XLOOKUP(D539,products!$A$1:$A$49,products!$C$1:$C$49,,0)</f>
        <v>D</v>
      </c>
      <c r="K539" s="4" cm="1">
        <f t="array" ref="K539">_xlfn.XLOOKUP(D539,products!$A$1:$A$49,products!$D$1:D$49,,0)</f>
        <v>2.5</v>
      </c>
      <c r="L539" s="5">
        <f>_xlfn.XLOOKUP(D539,products!$A$1:$A$49,products!$E$1:$E$49,,0)</f>
        <v>27.945</v>
      </c>
      <c r="M539" s="8">
        <f t="shared" si="24"/>
        <v>111.78</v>
      </c>
      <c r="N539" t="str">
        <f t="shared" si="25"/>
        <v>Excelsa</v>
      </c>
      <c r="O539" t="str">
        <f t="shared" si="26"/>
        <v>Dark</v>
      </c>
      <c r="P539" t="str">
        <f>_xlfn.XLOOKUP(Table2[[#This Row],[Customer ID]],customers!$A$1:$A$1001,customers!$I$1:$I$1001,,0)</f>
        <v>Yes</v>
      </c>
    </row>
    <row r="540" spans="1:16" x14ac:dyDescent="0.35">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_xlfn.XLOOKUP(C540,customers!A539:A1539,customers!G539:G1539,,0)</f>
        <v>United States</v>
      </c>
      <c r="I540" t="str">
        <f>_xlfn.XLOOKUP(D540,products!$A$1:$A$49,products!$B$1:$B$49,,0)</f>
        <v>Rob</v>
      </c>
      <c r="J540" t="str">
        <f>_xlfn.XLOOKUP(D540,products!$A$1:$A$49,products!$C$1:$C$49,,0)</f>
        <v>D</v>
      </c>
      <c r="K540" s="4" cm="1">
        <f t="array" ref="K540">_xlfn.XLOOKUP(D540,products!$A$1:$A$49,products!$D$1:D$49,,0)</f>
        <v>0.2</v>
      </c>
      <c r="L540" s="5">
        <f>_xlfn.XLOOKUP(D540,products!$A$1:$A$49,products!$E$1:$E$49,,0)</f>
        <v>2.6849999999999996</v>
      </c>
      <c r="M540" s="8">
        <f t="shared" si="24"/>
        <v>10.739999999999998</v>
      </c>
      <c r="N540" t="str">
        <f t="shared" si="25"/>
        <v>Robusta</v>
      </c>
      <c r="O540" t="str">
        <f t="shared" si="26"/>
        <v>Dark</v>
      </c>
      <c r="P540" t="str">
        <f>_xlfn.XLOOKUP(Table2[[#This Row],[Customer ID]],customers!$A$1:$A$1001,customers!$I$1:$I$1001,,0)</f>
        <v>Yes</v>
      </c>
    </row>
    <row r="541" spans="1:16" x14ac:dyDescent="0.35">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_xlfn.XLOOKUP(C541,customers!A540:A1540,customers!G540:G1540,,0)</f>
        <v>United States</v>
      </c>
      <c r="I541" t="str">
        <f>_xlfn.XLOOKUP(D541,products!$A$1:$A$49,products!$B$1:$B$49,,0)</f>
        <v>Rob</v>
      </c>
      <c r="J541" t="str">
        <f>_xlfn.XLOOKUP(D541,products!$A$1:$A$49,products!$C$1:$C$49,,0)</f>
        <v>D</v>
      </c>
      <c r="K541" s="4" cm="1">
        <f t="array" ref="K541">_xlfn.XLOOKUP(D541,products!$A$1:$A$49,products!$D$1:D$49,,0)</f>
        <v>0.5</v>
      </c>
      <c r="L541" s="5">
        <f>_xlfn.XLOOKUP(D541,products!$A$1:$A$49,products!$E$1:$E$49,,0)</f>
        <v>5.3699999999999992</v>
      </c>
      <c r="M541" s="8">
        <f t="shared" si="24"/>
        <v>26.849999999999994</v>
      </c>
      <c r="N541" t="str">
        <f t="shared" si="25"/>
        <v>Robusta</v>
      </c>
      <c r="O541" t="str">
        <f t="shared" si="26"/>
        <v>Dark</v>
      </c>
      <c r="P541" t="str">
        <f>_xlfn.XLOOKUP(Table2[[#This Row],[Customer ID]],customers!$A$1:$A$1001,customers!$I$1:$I$1001,,0)</f>
        <v>No</v>
      </c>
    </row>
    <row r="542" spans="1:16" x14ac:dyDescent="0.35">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_xlfn.XLOOKUP(C542,customers!A541:A1541,customers!G541:G1541,,0)</f>
        <v>United States</v>
      </c>
      <c r="I542" t="str">
        <f>_xlfn.XLOOKUP(D542,products!$A$1:$A$49,products!$B$1:$B$49,,0)</f>
        <v>Lib</v>
      </c>
      <c r="J542" t="str">
        <f>_xlfn.XLOOKUP(D542,products!$A$1:$A$49,products!$C$1:$C$49,,0)</f>
        <v>L</v>
      </c>
      <c r="K542" s="4" cm="1">
        <f t="array" ref="K542">_xlfn.XLOOKUP(D542,products!$A$1:$A$49,products!$D$1:D$49,,0)</f>
        <v>1</v>
      </c>
      <c r="L542" s="5">
        <f>_xlfn.XLOOKUP(D542,products!$A$1:$A$49,products!$E$1:$E$49,,0)</f>
        <v>15.85</v>
      </c>
      <c r="M542" s="8">
        <f t="shared" si="24"/>
        <v>63.4</v>
      </c>
      <c r="N542" t="str">
        <f t="shared" si="25"/>
        <v>Libercia</v>
      </c>
      <c r="O542" t="str">
        <f t="shared" si="26"/>
        <v>Large</v>
      </c>
      <c r="P542" t="str">
        <f>_xlfn.XLOOKUP(Table2[[#This Row],[Customer ID]],customers!$A$1:$A$1001,customers!$I$1:$I$1001,,0)</f>
        <v>Yes</v>
      </c>
    </row>
    <row r="543" spans="1:16" x14ac:dyDescent="0.35">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_xlfn.XLOOKUP(C543,customers!A542:A1542,customers!G542:G1542,,0)</f>
        <v>Ireland</v>
      </c>
      <c r="I543" t="str">
        <f>_xlfn.XLOOKUP(D543,products!$A$1:$A$49,products!$B$1:$B$49,,0)</f>
        <v>Ara</v>
      </c>
      <c r="J543" t="str">
        <f>_xlfn.XLOOKUP(D543,products!$A$1:$A$49,products!$C$1:$C$49,,0)</f>
        <v>D</v>
      </c>
      <c r="K543" s="4" cm="1">
        <f t="array" ref="K543">_xlfn.XLOOKUP(D543,products!$A$1:$A$49,products!$D$1:D$49,,0)</f>
        <v>2.5</v>
      </c>
      <c r="L543" s="5">
        <f>_xlfn.XLOOKUP(D543,products!$A$1:$A$49,products!$E$1:$E$49,,0)</f>
        <v>22.884999999999998</v>
      </c>
      <c r="M543" s="8">
        <f t="shared" si="24"/>
        <v>22.884999999999998</v>
      </c>
      <c r="N543" t="str">
        <f t="shared" si="25"/>
        <v>Arabica</v>
      </c>
      <c r="O543" t="str">
        <f t="shared" si="26"/>
        <v>Dark</v>
      </c>
      <c r="P543" t="str">
        <f>_xlfn.XLOOKUP(Table2[[#This Row],[Customer ID]],customers!$A$1:$A$1001,customers!$I$1:$I$1001,,0)</f>
        <v>Yes</v>
      </c>
    </row>
    <row r="544" spans="1:16" x14ac:dyDescent="0.35">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_xlfn.XLOOKUP(C544,customers!A543:A1543,customers!G543:G1543,,0)</f>
        <v>United States</v>
      </c>
      <c r="I544" t="str">
        <f>_xlfn.XLOOKUP(D544,products!$A$1:$A$49,products!$B$1:$B$49,,0)</f>
        <v>Ara</v>
      </c>
      <c r="J544" t="str">
        <f>_xlfn.XLOOKUP(D544,products!$A$1:$A$49,products!$C$1:$C$49,,0)</f>
        <v>M</v>
      </c>
      <c r="K544" s="4" cm="1">
        <f t="array" ref="K544">_xlfn.XLOOKUP(D544,products!$A$1:$A$49,products!$D$1:D$49,,0)</f>
        <v>2.5</v>
      </c>
      <c r="L544" s="5">
        <f>_xlfn.XLOOKUP(D544,products!$A$1:$A$49,products!$E$1:$E$49,,0)</f>
        <v>25.874999999999996</v>
      </c>
      <c r="M544" s="8">
        <f t="shared" si="24"/>
        <v>103.49999999999999</v>
      </c>
      <c r="N544" t="str">
        <f t="shared" si="25"/>
        <v>Arabica</v>
      </c>
      <c r="O544" t="str">
        <f t="shared" si="26"/>
        <v>Medium</v>
      </c>
      <c r="P544" t="str">
        <f>_xlfn.XLOOKUP(Table2[[#This Row],[Customer ID]],customers!$A$1:$A$1001,customers!$I$1:$I$1001,,0)</f>
        <v>No</v>
      </c>
    </row>
    <row r="545" spans="1:16" x14ac:dyDescent="0.35">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_xlfn.XLOOKUP(C545,customers!A544:A1544,customers!G544:G1544,,0)</f>
        <v>United States</v>
      </c>
      <c r="I545" t="str">
        <f>_xlfn.XLOOKUP(D545,products!$A$1:$A$49,products!$B$1:$B$49,,0)</f>
        <v>Rob</v>
      </c>
      <c r="J545" t="str">
        <f>_xlfn.XLOOKUP(D545,products!$A$1:$A$49,products!$C$1:$C$49,,0)</f>
        <v>L</v>
      </c>
      <c r="K545" s="4" cm="1">
        <f t="array" ref="K545">_xlfn.XLOOKUP(D545,products!$A$1:$A$49,products!$D$1:D$49,,0)</f>
        <v>2.5</v>
      </c>
      <c r="L545" s="5">
        <f>_xlfn.XLOOKUP(D545,products!$A$1:$A$49,products!$E$1:$E$49,,0)</f>
        <v>27.484999999999996</v>
      </c>
      <c r="M545" s="8">
        <f t="shared" si="24"/>
        <v>54.969999999999992</v>
      </c>
      <c r="N545" t="str">
        <f t="shared" si="25"/>
        <v>Robusta</v>
      </c>
      <c r="O545" t="str">
        <f t="shared" si="26"/>
        <v>Large</v>
      </c>
      <c r="P545" t="str">
        <f>_xlfn.XLOOKUP(Table2[[#This Row],[Customer ID]],customers!$A$1:$A$1001,customers!$I$1:$I$1001,,0)</f>
        <v>No</v>
      </c>
    </row>
    <row r="546" spans="1:16" x14ac:dyDescent="0.35">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_xlfn.XLOOKUP(C546,customers!A545:A1545,customers!G545:G1545,,0)</f>
        <v>United States</v>
      </c>
      <c r="I546" t="str">
        <f>_xlfn.XLOOKUP(D546,products!$A$1:$A$49,products!$B$1:$B$49,,0)</f>
        <v>Ara</v>
      </c>
      <c r="J546" t="str">
        <f>_xlfn.XLOOKUP(D546,products!$A$1:$A$49,products!$C$1:$C$49,,0)</f>
        <v>L</v>
      </c>
      <c r="K546" s="4" cm="1">
        <f t="array" ref="K546">_xlfn.XLOOKUP(D546,products!$A$1:$A$49,products!$D$1:D$49,,0)</f>
        <v>0.5</v>
      </c>
      <c r="L546" s="5">
        <f>_xlfn.XLOOKUP(D546,products!$A$1:$A$49,products!$E$1:$E$49,,0)</f>
        <v>7.77</v>
      </c>
      <c r="M546" s="8">
        <f t="shared" si="24"/>
        <v>15.54</v>
      </c>
      <c r="N546" t="str">
        <f t="shared" si="25"/>
        <v>Arabica</v>
      </c>
      <c r="O546" t="str">
        <f t="shared" si="26"/>
        <v>Large</v>
      </c>
      <c r="P546" t="str">
        <f>_xlfn.XLOOKUP(Table2[[#This Row],[Customer ID]],customers!$A$1:$A$1001,customers!$I$1:$I$1001,,0)</f>
        <v>No</v>
      </c>
    </row>
    <row r="547" spans="1:16" x14ac:dyDescent="0.35">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_xlfn.XLOOKUP(C547,customers!A546:A1546,customers!G546:G1546,,0)</f>
        <v>United Kingdom</v>
      </c>
      <c r="I547" t="str">
        <f>_xlfn.XLOOKUP(D547,products!$A$1:$A$49,products!$B$1:$B$49,,0)</f>
        <v>Lib</v>
      </c>
      <c r="J547" t="str">
        <f>_xlfn.XLOOKUP(D547,products!$A$1:$A$49,products!$C$1:$C$49,,0)</f>
        <v>D</v>
      </c>
      <c r="K547" s="4" cm="1">
        <f t="array" ref="K547">_xlfn.XLOOKUP(D547,products!$A$1:$A$49,products!$D$1:D$49,,0)</f>
        <v>0.2</v>
      </c>
      <c r="L547" s="5">
        <f>_xlfn.XLOOKUP(D547,products!$A$1:$A$49,products!$E$1:$E$49,,0)</f>
        <v>3.8849999999999998</v>
      </c>
      <c r="M547" s="8">
        <f t="shared" si="24"/>
        <v>15.54</v>
      </c>
      <c r="N547" t="str">
        <f t="shared" si="25"/>
        <v>Libercia</v>
      </c>
      <c r="O547" t="str">
        <f t="shared" si="26"/>
        <v>Dark</v>
      </c>
      <c r="P547" t="str">
        <f>_xlfn.XLOOKUP(Table2[[#This Row],[Customer ID]],customers!$A$1:$A$1001,customers!$I$1:$I$1001,,0)</f>
        <v>No</v>
      </c>
    </row>
    <row r="548" spans="1:16" x14ac:dyDescent="0.35">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_xlfn.XLOOKUP(C548,customers!A547:A1547,customers!G547:G1547,,0)</f>
        <v>Ireland</v>
      </c>
      <c r="I548" t="str">
        <f>_xlfn.XLOOKUP(D548,products!$A$1:$A$49,products!$B$1:$B$49,,0)</f>
        <v>Exc</v>
      </c>
      <c r="J548" t="str">
        <f>_xlfn.XLOOKUP(D548,products!$A$1:$A$49,products!$C$1:$C$49,,0)</f>
        <v>D</v>
      </c>
      <c r="K548" s="4" cm="1">
        <f t="array" ref="K548">_xlfn.XLOOKUP(D548,products!$A$1:$A$49,products!$D$1:D$49,,0)</f>
        <v>2.5</v>
      </c>
      <c r="L548" s="5">
        <f>_xlfn.XLOOKUP(D548,products!$A$1:$A$49,products!$E$1:$E$49,,0)</f>
        <v>27.945</v>
      </c>
      <c r="M548" s="8">
        <f t="shared" si="24"/>
        <v>83.835000000000008</v>
      </c>
      <c r="N548" t="str">
        <f t="shared" si="25"/>
        <v>Excelsa</v>
      </c>
      <c r="O548" t="str">
        <f t="shared" si="26"/>
        <v>Dark</v>
      </c>
      <c r="P548" t="str">
        <f>_xlfn.XLOOKUP(Table2[[#This Row],[Customer ID]],customers!$A$1:$A$1001,customers!$I$1:$I$1001,,0)</f>
        <v>No</v>
      </c>
    </row>
    <row r="549" spans="1:16" x14ac:dyDescent="0.35">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_xlfn.XLOOKUP(C549,customers!A548:A1548,customers!G548:G1548,,0)</f>
        <v>United States</v>
      </c>
      <c r="I549" t="str">
        <f>_xlfn.XLOOKUP(D549,products!$A$1:$A$49,products!$B$1:$B$49,,0)</f>
        <v>Rob</v>
      </c>
      <c r="J549" t="str">
        <f>_xlfn.XLOOKUP(D549,products!$A$1:$A$49,products!$C$1:$C$49,,0)</f>
        <v>L</v>
      </c>
      <c r="K549" s="4" cm="1">
        <f t="array" ref="K549">_xlfn.XLOOKUP(D549,products!$A$1:$A$49,products!$D$1:D$49,,0)</f>
        <v>0.2</v>
      </c>
      <c r="L549" s="5">
        <f>_xlfn.XLOOKUP(D549,products!$A$1:$A$49,products!$E$1:$E$49,,0)</f>
        <v>3.5849999999999995</v>
      </c>
      <c r="M549" s="8">
        <f t="shared" si="24"/>
        <v>10.754999999999999</v>
      </c>
      <c r="N549" t="str">
        <f t="shared" si="25"/>
        <v>Robusta</v>
      </c>
      <c r="O549" t="str">
        <f t="shared" si="26"/>
        <v>Large</v>
      </c>
      <c r="P549" t="str">
        <f>_xlfn.XLOOKUP(Table2[[#This Row],[Customer ID]],customers!$A$1:$A$1001,customers!$I$1:$I$1001,,0)</f>
        <v>Yes</v>
      </c>
    </row>
    <row r="550" spans="1:16" x14ac:dyDescent="0.35">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_xlfn.XLOOKUP(C550,customers!A549:A1549,customers!G549:G1549,,0)</f>
        <v>United States</v>
      </c>
      <c r="I550" t="str">
        <f>_xlfn.XLOOKUP(D550,products!$A$1:$A$49,products!$B$1:$B$49,,0)</f>
        <v>Exc</v>
      </c>
      <c r="J550" t="str">
        <f>_xlfn.XLOOKUP(D550,products!$A$1:$A$49,products!$C$1:$C$49,,0)</f>
        <v>L</v>
      </c>
      <c r="K550" s="4" cm="1">
        <f t="array" ref="K550">_xlfn.XLOOKUP(D550,products!$A$1:$A$49,products!$D$1:D$49,,0)</f>
        <v>0.2</v>
      </c>
      <c r="L550" s="5">
        <f>_xlfn.XLOOKUP(D550,products!$A$1:$A$49,products!$E$1:$E$49,,0)</f>
        <v>4.4550000000000001</v>
      </c>
      <c r="M550" s="8">
        <f t="shared" si="24"/>
        <v>13.365</v>
      </c>
      <c r="N550" t="str">
        <f t="shared" si="25"/>
        <v>Excelsa</v>
      </c>
      <c r="O550" t="str">
        <f t="shared" si="26"/>
        <v>Large</v>
      </c>
      <c r="P550" t="str">
        <f>_xlfn.XLOOKUP(Table2[[#This Row],[Customer ID]],customers!$A$1:$A$1001,customers!$I$1:$I$1001,,0)</f>
        <v>Yes</v>
      </c>
    </row>
    <row r="551" spans="1:16" x14ac:dyDescent="0.35">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_xlfn.XLOOKUP(C551,customers!A550:A1550,customers!G550:G1550,,0)</f>
        <v>United States</v>
      </c>
      <c r="I551" t="str">
        <f>_xlfn.XLOOKUP(D551,products!$A$1:$A$49,products!$B$1:$B$49,,0)</f>
        <v>Exc</v>
      </c>
      <c r="J551" t="str">
        <f>_xlfn.XLOOKUP(D551,products!$A$1:$A$49,products!$C$1:$C$49,,0)</f>
        <v>L</v>
      </c>
      <c r="K551" s="4" cm="1">
        <f t="array" ref="K551">_xlfn.XLOOKUP(D551,products!$A$1:$A$49,products!$D$1:D$49,,0)</f>
        <v>0.2</v>
      </c>
      <c r="L551" s="5">
        <f>_xlfn.XLOOKUP(D551,products!$A$1:$A$49,products!$E$1:$E$49,,0)</f>
        <v>4.4550000000000001</v>
      </c>
      <c r="M551" s="8">
        <f t="shared" si="24"/>
        <v>17.82</v>
      </c>
      <c r="N551" t="str">
        <f t="shared" si="25"/>
        <v>Excelsa</v>
      </c>
      <c r="O551" t="str">
        <f t="shared" si="26"/>
        <v>Large</v>
      </c>
      <c r="P551" t="str">
        <f>_xlfn.XLOOKUP(Table2[[#This Row],[Customer ID]],customers!$A$1:$A$1001,customers!$I$1:$I$1001,,0)</f>
        <v>Yes</v>
      </c>
    </row>
    <row r="552" spans="1:16" x14ac:dyDescent="0.35">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_xlfn.XLOOKUP(C552,customers!A551:A1551,customers!G551:G1551,,0)</f>
        <v>United States</v>
      </c>
      <c r="I552" t="str">
        <f>_xlfn.XLOOKUP(D552,products!$A$1:$A$49,products!$B$1:$B$49,,0)</f>
        <v>Lib</v>
      </c>
      <c r="J552" t="str">
        <f>_xlfn.XLOOKUP(D552,products!$A$1:$A$49,products!$C$1:$C$49,,0)</f>
        <v>D</v>
      </c>
      <c r="K552" s="4" cm="1">
        <f t="array" ref="K552">_xlfn.XLOOKUP(D552,products!$A$1:$A$49,products!$D$1:D$49,,0)</f>
        <v>0.2</v>
      </c>
      <c r="L552" s="5">
        <f>_xlfn.XLOOKUP(D552,products!$A$1:$A$49,products!$E$1:$E$49,,0)</f>
        <v>3.8849999999999998</v>
      </c>
      <c r="M552" s="8">
        <f t="shared" si="24"/>
        <v>23.31</v>
      </c>
      <c r="N552" t="str">
        <f t="shared" si="25"/>
        <v>Libercia</v>
      </c>
      <c r="O552" t="str">
        <f t="shared" si="26"/>
        <v>Dark</v>
      </c>
      <c r="P552" t="str">
        <f>_xlfn.XLOOKUP(Table2[[#This Row],[Customer ID]],customers!$A$1:$A$1001,customers!$I$1:$I$1001,,0)</f>
        <v>Yes</v>
      </c>
    </row>
    <row r="553" spans="1:16" x14ac:dyDescent="0.35">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_xlfn.XLOOKUP(C553,customers!A552:A1552,customers!G552:G1552,,0)</f>
        <v>United States</v>
      </c>
      <c r="I553" t="str">
        <f>_xlfn.XLOOKUP(D553,products!$A$1:$A$49,products!$B$1:$B$49,,0)</f>
        <v>Exc</v>
      </c>
      <c r="J553" t="str">
        <f>_xlfn.XLOOKUP(D553,products!$A$1:$A$49,products!$C$1:$C$49,,0)</f>
        <v>D</v>
      </c>
      <c r="K553" s="4" cm="1">
        <f t="array" ref="K553">_xlfn.XLOOKUP(D553,products!$A$1:$A$49,products!$D$1:D$49,,0)</f>
        <v>0.2</v>
      </c>
      <c r="L553" s="5">
        <f>_xlfn.XLOOKUP(D553,products!$A$1:$A$49,products!$E$1:$E$49,,0)</f>
        <v>3.645</v>
      </c>
      <c r="M553" s="8">
        <f t="shared" si="24"/>
        <v>7.29</v>
      </c>
      <c r="N553" t="str">
        <f t="shared" si="25"/>
        <v>Excelsa</v>
      </c>
      <c r="O553" t="str">
        <f t="shared" si="26"/>
        <v>Dark</v>
      </c>
      <c r="P553" t="str">
        <f>_xlfn.XLOOKUP(Table2[[#This Row],[Customer ID]],customers!$A$1:$A$1001,customers!$I$1:$I$1001,,0)</f>
        <v>No</v>
      </c>
    </row>
    <row r="554" spans="1:16" x14ac:dyDescent="0.35">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_xlfn.XLOOKUP(C554,customers!A553:A1553,customers!G553:G1553,,0)</f>
        <v>United Kingdom</v>
      </c>
      <c r="I554" t="str">
        <f>_xlfn.XLOOKUP(D554,products!$A$1:$A$49,products!$B$1:$B$49,,0)</f>
        <v>Exc</v>
      </c>
      <c r="J554" t="str">
        <f>_xlfn.XLOOKUP(D554,products!$A$1:$A$49,products!$C$1:$C$49,,0)</f>
        <v>L</v>
      </c>
      <c r="K554" s="4" cm="1">
        <f t="array" ref="K554">_xlfn.XLOOKUP(D554,products!$A$1:$A$49,products!$D$1:D$49,,0)</f>
        <v>0.2</v>
      </c>
      <c r="L554" s="5">
        <f>_xlfn.XLOOKUP(D554,products!$A$1:$A$49,products!$E$1:$E$49,,0)</f>
        <v>4.4550000000000001</v>
      </c>
      <c r="M554" s="8">
        <f t="shared" si="24"/>
        <v>17.82</v>
      </c>
      <c r="N554" t="str">
        <f t="shared" si="25"/>
        <v>Excelsa</v>
      </c>
      <c r="O554" t="str">
        <f t="shared" si="26"/>
        <v>Large</v>
      </c>
      <c r="P554" t="str">
        <f>_xlfn.XLOOKUP(Table2[[#This Row],[Customer ID]],customers!$A$1:$A$1001,customers!$I$1:$I$1001,,0)</f>
        <v>Yes</v>
      </c>
    </row>
    <row r="555" spans="1:16" x14ac:dyDescent="0.35">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_xlfn.XLOOKUP(C555,customers!A554:A1554,customers!G554:G1554,,0)</f>
        <v>United States</v>
      </c>
      <c r="I555" t="str">
        <f>_xlfn.XLOOKUP(D555,products!$A$1:$A$49,products!$B$1:$B$49,,0)</f>
        <v>Exc</v>
      </c>
      <c r="J555" t="str">
        <f>_xlfn.XLOOKUP(D555,products!$A$1:$A$49,products!$C$1:$C$49,,0)</f>
        <v>M</v>
      </c>
      <c r="K555" s="4" cm="1">
        <f t="array" ref="K555">_xlfn.XLOOKUP(D555,products!$A$1:$A$49,products!$D$1:D$49,,0)</f>
        <v>1</v>
      </c>
      <c r="L555" s="5">
        <f>_xlfn.XLOOKUP(D555,products!$A$1:$A$49,products!$E$1:$E$49,,0)</f>
        <v>13.75</v>
      </c>
      <c r="M555" s="8">
        <f t="shared" si="24"/>
        <v>68.75</v>
      </c>
      <c r="N555" t="str">
        <f t="shared" si="25"/>
        <v>Excelsa</v>
      </c>
      <c r="O555" t="str">
        <f t="shared" si="26"/>
        <v>Medium</v>
      </c>
      <c r="P555" t="str">
        <f>_xlfn.XLOOKUP(Table2[[#This Row],[Customer ID]],customers!$A$1:$A$1001,customers!$I$1:$I$1001,,0)</f>
        <v>No</v>
      </c>
    </row>
    <row r="556" spans="1:16" x14ac:dyDescent="0.35">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_xlfn.XLOOKUP(C556,customers!A555:A1555,customers!G555:G1555,,0)</f>
        <v>United Kingdom</v>
      </c>
      <c r="I556" t="str">
        <f>_xlfn.XLOOKUP(D556,products!$A$1:$A$49,products!$B$1:$B$49,,0)</f>
        <v>Rob</v>
      </c>
      <c r="J556" t="str">
        <f>_xlfn.XLOOKUP(D556,products!$A$1:$A$49,products!$C$1:$C$49,,0)</f>
        <v>L</v>
      </c>
      <c r="K556" s="4" cm="1">
        <f t="array" ref="K556">_xlfn.XLOOKUP(D556,products!$A$1:$A$49,products!$D$1:D$49,,0)</f>
        <v>2.5</v>
      </c>
      <c r="L556" s="5">
        <f>_xlfn.XLOOKUP(D556,products!$A$1:$A$49,products!$E$1:$E$49,,0)</f>
        <v>27.484999999999996</v>
      </c>
      <c r="M556" s="8">
        <f t="shared" si="24"/>
        <v>54.969999999999992</v>
      </c>
      <c r="N556" t="str">
        <f t="shared" si="25"/>
        <v>Robusta</v>
      </c>
      <c r="O556" t="str">
        <f t="shared" si="26"/>
        <v>Large</v>
      </c>
      <c r="P556" t="str">
        <f>_xlfn.XLOOKUP(Table2[[#This Row],[Customer ID]],customers!$A$1:$A$1001,customers!$I$1:$I$1001,,0)</f>
        <v>Yes</v>
      </c>
    </row>
    <row r="557" spans="1:16" x14ac:dyDescent="0.35">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_xlfn.XLOOKUP(C557,customers!A556:A1556,customers!G556:G1556,,0)</f>
        <v>Ireland</v>
      </c>
      <c r="I557" t="str">
        <f>_xlfn.XLOOKUP(D557,products!$A$1:$A$49,products!$B$1:$B$49,,0)</f>
        <v>Exc</v>
      </c>
      <c r="J557" t="str">
        <f>_xlfn.XLOOKUP(D557,products!$A$1:$A$49,products!$C$1:$C$49,,0)</f>
        <v>M</v>
      </c>
      <c r="K557" s="4" cm="1">
        <f t="array" ref="K557">_xlfn.XLOOKUP(D557,products!$A$1:$A$49,products!$D$1:D$49,,0)</f>
        <v>1</v>
      </c>
      <c r="L557" s="5">
        <f>_xlfn.XLOOKUP(D557,products!$A$1:$A$49,products!$E$1:$E$49,,0)</f>
        <v>13.75</v>
      </c>
      <c r="M557" s="8">
        <f t="shared" si="24"/>
        <v>82.5</v>
      </c>
      <c r="N557" t="str">
        <f t="shared" si="25"/>
        <v>Excelsa</v>
      </c>
      <c r="O557" t="str">
        <f t="shared" si="26"/>
        <v>Medium</v>
      </c>
      <c r="P557" t="str">
        <f>_xlfn.XLOOKUP(Table2[[#This Row],[Customer ID]],customers!$A$1:$A$1001,customers!$I$1:$I$1001,,0)</f>
        <v>No</v>
      </c>
    </row>
    <row r="558" spans="1:16" x14ac:dyDescent="0.35">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_xlfn.XLOOKUP(C558,customers!A557:A1557,customers!G557:G1557,,0)</f>
        <v>United States</v>
      </c>
      <c r="I558" t="str">
        <f>_xlfn.XLOOKUP(D558,products!$A$1:$A$49,products!$B$1:$B$49,,0)</f>
        <v>Lib</v>
      </c>
      <c r="J558" t="str">
        <f>_xlfn.XLOOKUP(D558,products!$A$1:$A$49,products!$C$1:$C$49,,0)</f>
        <v>M</v>
      </c>
      <c r="K558" s="4" cm="1">
        <f t="array" ref="K558">_xlfn.XLOOKUP(D558,products!$A$1:$A$49,products!$D$1:D$49,,0)</f>
        <v>0.2</v>
      </c>
      <c r="L558" s="5">
        <f>_xlfn.XLOOKUP(D558,products!$A$1:$A$49,products!$E$1:$E$49,,0)</f>
        <v>4.3650000000000002</v>
      </c>
      <c r="M558" s="8">
        <f t="shared" si="24"/>
        <v>8.73</v>
      </c>
      <c r="N558" t="str">
        <f t="shared" si="25"/>
        <v>Libercia</v>
      </c>
      <c r="O558" t="str">
        <f t="shared" si="26"/>
        <v>Medium</v>
      </c>
      <c r="P558" t="str">
        <f>_xlfn.XLOOKUP(Table2[[#This Row],[Customer ID]],customers!$A$1:$A$1001,customers!$I$1:$I$1001,,0)</f>
        <v>Yes</v>
      </c>
    </row>
    <row r="559" spans="1:16" x14ac:dyDescent="0.35">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e">
        <f>_xlfn.XLOOKUP(C559,customers!A558:A1558,customers!G558:G1558,,0)</f>
        <v>#N/A</v>
      </c>
      <c r="I559" t="str">
        <f>_xlfn.XLOOKUP(D559,products!$A$1:$A$49,products!$B$1:$B$49,,0)</f>
        <v>Exc</v>
      </c>
      <c r="J559" t="str">
        <f>_xlfn.XLOOKUP(D559,products!$A$1:$A$49,products!$C$1:$C$49,,0)</f>
        <v>L</v>
      </c>
      <c r="K559" s="4" cm="1">
        <f t="array" ref="K559">_xlfn.XLOOKUP(D559,products!$A$1:$A$49,products!$D$1:D$49,,0)</f>
        <v>1</v>
      </c>
      <c r="L559" s="5">
        <f>_xlfn.XLOOKUP(D559,products!$A$1:$A$49,products!$E$1:$E$49,,0)</f>
        <v>14.85</v>
      </c>
      <c r="M559" s="8">
        <f t="shared" si="24"/>
        <v>59.4</v>
      </c>
      <c r="N559" t="str">
        <f t="shared" si="25"/>
        <v>Excelsa</v>
      </c>
      <c r="O559" t="str">
        <f t="shared" si="26"/>
        <v>Large</v>
      </c>
      <c r="P559" t="str">
        <f>_xlfn.XLOOKUP(Table2[[#This Row],[Customer ID]],customers!$A$1:$A$1001,customers!$I$1:$I$1001,,0)</f>
        <v>Yes</v>
      </c>
    </row>
    <row r="560" spans="1:16" x14ac:dyDescent="0.35">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_xlfn.XLOOKUP(C560,customers!A559:A1559,customers!G559:G1559,,0)</f>
        <v>United States</v>
      </c>
      <c r="I560" t="str">
        <f>_xlfn.XLOOKUP(D560,products!$A$1:$A$49,products!$B$1:$B$49,,0)</f>
        <v>Lib</v>
      </c>
      <c r="J560" t="str">
        <f>_xlfn.XLOOKUP(D560,products!$A$1:$A$49,products!$C$1:$C$49,,0)</f>
        <v>D</v>
      </c>
      <c r="K560" s="4" cm="1">
        <f t="array" ref="K560">_xlfn.XLOOKUP(D560,products!$A$1:$A$49,products!$D$1:D$49,,0)</f>
        <v>0.2</v>
      </c>
      <c r="L560" s="5">
        <f>_xlfn.XLOOKUP(D560,products!$A$1:$A$49,products!$E$1:$E$49,,0)</f>
        <v>3.8849999999999998</v>
      </c>
      <c r="M560" s="8">
        <f t="shared" si="24"/>
        <v>15.54</v>
      </c>
      <c r="N560" t="str">
        <f t="shared" si="25"/>
        <v>Libercia</v>
      </c>
      <c r="O560" t="str">
        <f t="shared" si="26"/>
        <v>Dark</v>
      </c>
      <c r="P560" t="str">
        <f>_xlfn.XLOOKUP(Table2[[#This Row],[Customer ID]],customers!$A$1:$A$1001,customers!$I$1:$I$1001,,0)</f>
        <v>Yes</v>
      </c>
    </row>
    <row r="561" spans="1:16" x14ac:dyDescent="0.35">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_xlfn.XLOOKUP(C561,customers!A560:A1560,customers!G560:G1560,,0)</f>
        <v>United States</v>
      </c>
      <c r="I561" t="str">
        <f>_xlfn.XLOOKUP(D561,products!$A$1:$A$49,products!$B$1:$B$49,,0)</f>
        <v>Ara</v>
      </c>
      <c r="J561" t="str">
        <f>_xlfn.XLOOKUP(D561,products!$A$1:$A$49,products!$C$1:$C$49,,0)</f>
        <v>L</v>
      </c>
      <c r="K561" s="4" cm="1">
        <f t="array" ref="K561">_xlfn.XLOOKUP(D561,products!$A$1:$A$49,products!$D$1:D$49,,0)</f>
        <v>1</v>
      </c>
      <c r="L561" s="5">
        <f>_xlfn.XLOOKUP(D561,products!$A$1:$A$49,products!$E$1:$E$49,,0)</f>
        <v>12.95</v>
      </c>
      <c r="M561" s="8">
        <f t="shared" si="24"/>
        <v>38.849999999999994</v>
      </c>
      <c r="N561" t="str">
        <f t="shared" si="25"/>
        <v>Arabica</v>
      </c>
      <c r="O561" t="str">
        <f t="shared" si="26"/>
        <v>Large</v>
      </c>
      <c r="P561" t="str">
        <f>_xlfn.XLOOKUP(Table2[[#This Row],[Customer ID]],customers!$A$1:$A$1001,customers!$I$1:$I$1001,,0)</f>
        <v>Yes</v>
      </c>
    </row>
    <row r="562" spans="1:16" x14ac:dyDescent="0.35">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_xlfn.XLOOKUP(C562,customers!A561:A1561,customers!G561:G1561,,0)</f>
        <v>United States</v>
      </c>
      <c r="I562" t="str">
        <f>_xlfn.XLOOKUP(D562,products!$A$1:$A$49,products!$B$1:$B$49,,0)</f>
        <v>Exc</v>
      </c>
      <c r="J562" t="str">
        <f>_xlfn.XLOOKUP(D562,products!$A$1:$A$49,products!$C$1:$C$49,,0)</f>
        <v>M</v>
      </c>
      <c r="K562" s="4" cm="1">
        <f t="array" ref="K562">_xlfn.XLOOKUP(D562,products!$A$1:$A$49,products!$D$1:D$49,,0)</f>
        <v>2.5</v>
      </c>
      <c r="L562" s="5">
        <f>_xlfn.XLOOKUP(D562,products!$A$1:$A$49,products!$E$1:$E$49,,0)</f>
        <v>31.624999999999996</v>
      </c>
      <c r="M562" s="8">
        <f t="shared" si="24"/>
        <v>189.74999999999997</v>
      </c>
      <c r="N562" t="str">
        <f t="shared" si="25"/>
        <v>Excelsa</v>
      </c>
      <c r="O562" t="str">
        <f t="shared" si="26"/>
        <v>Medium</v>
      </c>
      <c r="P562" t="str">
        <f>_xlfn.XLOOKUP(Table2[[#This Row],[Customer ID]],customers!$A$1:$A$1001,customers!$I$1:$I$1001,,0)</f>
        <v>Yes</v>
      </c>
    </row>
    <row r="563" spans="1:16" x14ac:dyDescent="0.35">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_xlfn.XLOOKUP(C563,customers!A562:A1562,customers!G562:G1562,,0)</f>
        <v>Ireland</v>
      </c>
      <c r="I563" t="str">
        <f>_xlfn.XLOOKUP(D563,products!$A$1:$A$49,products!$B$1:$B$49,,0)</f>
        <v>Ara</v>
      </c>
      <c r="J563" t="str">
        <f>_xlfn.XLOOKUP(D563,products!$A$1:$A$49,products!$C$1:$C$49,,0)</f>
        <v>D</v>
      </c>
      <c r="K563" s="4" cm="1">
        <f t="array" ref="K563">_xlfn.XLOOKUP(D563,products!$A$1:$A$49,products!$D$1:D$49,,0)</f>
        <v>0.2</v>
      </c>
      <c r="L563" s="5">
        <f>_xlfn.XLOOKUP(D563,products!$A$1:$A$49,products!$E$1:$E$49,,0)</f>
        <v>2.9849999999999999</v>
      </c>
      <c r="M563" s="8">
        <f t="shared" si="24"/>
        <v>17.91</v>
      </c>
      <c r="N563" t="str">
        <f t="shared" si="25"/>
        <v>Arabica</v>
      </c>
      <c r="O563" t="str">
        <f t="shared" si="26"/>
        <v>Dark</v>
      </c>
      <c r="P563" t="str">
        <f>_xlfn.XLOOKUP(Table2[[#This Row],[Customer ID]],customers!$A$1:$A$1001,customers!$I$1:$I$1001,,0)</f>
        <v>Yes</v>
      </c>
    </row>
    <row r="564" spans="1:16" x14ac:dyDescent="0.35">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_xlfn.XLOOKUP(C564,customers!A563:A1563,customers!G563:G1563,,0)</f>
        <v>United Kingdom</v>
      </c>
      <c r="I564" t="str">
        <f>_xlfn.XLOOKUP(D564,products!$A$1:$A$49,products!$B$1:$B$49,,0)</f>
        <v>Lib</v>
      </c>
      <c r="J564" t="str">
        <f>_xlfn.XLOOKUP(D564,products!$A$1:$A$49,products!$C$1:$C$49,,0)</f>
        <v>L</v>
      </c>
      <c r="K564" s="4" cm="1">
        <f t="array" ref="K564">_xlfn.XLOOKUP(D564,products!$A$1:$A$49,products!$D$1:D$49,,0)</f>
        <v>0.2</v>
      </c>
      <c r="L564" s="5">
        <f>_xlfn.XLOOKUP(D564,products!$A$1:$A$49,products!$E$1:$E$49,,0)</f>
        <v>4.7549999999999999</v>
      </c>
      <c r="M564" s="8">
        <f t="shared" si="24"/>
        <v>28.53</v>
      </c>
      <c r="N564" t="str">
        <f t="shared" si="25"/>
        <v>Libercia</v>
      </c>
      <c r="O564" t="str">
        <f t="shared" si="26"/>
        <v>Large</v>
      </c>
      <c r="P564" t="str">
        <f>_xlfn.XLOOKUP(Table2[[#This Row],[Customer ID]],customers!$A$1:$A$1001,customers!$I$1:$I$1001,,0)</f>
        <v>No</v>
      </c>
    </row>
    <row r="565" spans="1:16" x14ac:dyDescent="0.35">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_xlfn.XLOOKUP(C565,customers!A564:A1564,customers!G564:G1564,,0)</f>
        <v>United Kingdom</v>
      </c>
      <c r="I565" t="str">
        <f>_xlfn.XLOOKUP(D565,products!$A$1:$A$49,products!$B$1:$B$49,,0)</f>
        <v>Exc</v>
      </c>
      <c r="J565" t="str">
        <f>_xlfn.XLOOKUP(D565,products!$A$1:$A$49,products!$C$1:$C$49,,0)</f>
        <v>M</v>
      </c>
      <c r="K565" s="4" cm="1">
        <f t="array" ref="K565">_xlfn.XLOOKUP(D565,products!$A$1:$A$49,products!$D$1:D$49,,0)</f>
        <v>1</v>
      </c>
      <c r="L565" s="5">
        <f>_xlfn.XLOOKUP(D565,products!$A$1:$A$49,products!$E$1:$E$49,,0)</f>
        <v>13.75</v>
      </c>
      <c r="M565" s="8">
        <f t="shared" si="24"/>
        <v>82.5</v>
      </c>
      <c r="N565" t="str">
        <f t="shared" si="25"/>
        <v>Excelsa</v>
      </c>
      <c r="O565" t="str">
        <f t="shared" si="26"/>
        <v>Medium</v>
      </c>
      <c r="P565" t="str">
        <f>_xlfn.XLOOKUP(Table2[[#This Row],[Customer ID]],customers!$A$1:$A$1001,customers!$I$1:$I$1001,,0)</f>
        <v>No</v>
      </c>
    </row>
    <row r="566" spans="1:16" x14ac:dyDescent="0.35">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_xlfn.XLOOKUP(C566,customers!A565:A1565,customers!G565:G1565,,0)</f>
        <v>United States</v>
      </c>
      <c r="I566" t="str">
        <f>_xlfn.XLOOKUP(D566,products!$A$1:$A$49,products!$B$1:$B$49,,0)</f>
        <v>Rob</v>
      </c>
      <c r="J566" t="str">
        <f>_xlfn.XLOOKUP(D566,products!$A$1:$A$49,products!$C$1:$C$49,,0)</f>
        <v>L</v>
      </c>
      <c r="K566" s="4" cm="1">
        <f t="array" ref="K566">_xlfn.XLOOKUP(D566,products!$A$1:$A$49,products!$D$1:D$49,,0)</f>
        <v>0.5</v>
      </c>
      <c r="L566" s="5">
        <f>_xlfn.XLOOKUP(D566,products!$A$1:$A$49,products!$E$1:$E$49,,0)</f>
        <v>7.169999999999999</v>
      </c>
      <c r="M566" s="8">
        <f t="shared" si="24"/>
        <v>14.339999999999998</v>
      </c>
      <c r="N566" t="str">
        <f t="shared" si="25"/>
        <v>Robusta</v>
      </c>
      <c r="O566" t="str">
        <f t="shared" si="26"/>
        <v>Large</v>
      </c>
      <c r="P566" t="str">
        <f>_xlfn.XLOOKUP(Table2[[#This Row],[Customer ID]],customers!$A$1:$A$1001,customers!$I$1:$I$1001,,0)</f>
        <v>No</v>
      </c>
    </row>
    <row r="567" spans="1:16" x14ac:dyDescent="0.35">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_xlfn.XLOOKUP(C567,customers!A566:A1566,customers!G566:G1566,,0)</f>
        <v>United States</v>
      </c>
      <c r="I567" t="str">
        <f>_xlfn.XLOOKUP(D567,products!$A$1:$A$49,products!$B$1:$B$49,,0)</f>
        <v>Rob</v>
      </c>
      <c r="J567" t="str">
        <f>_xlfn.XLOOKUP(D567,products!$A$1:$A$49,products!$C$1:$C$49,,0)</f>
        <v>D</v>
      </c>
      <c r="K567" s="4" cm="1">
        <f t="array" ref="K567">_xlfn.XLOOKUP(D567,products!$A$1:$A$49,products!$D$1:D$49,,0)</f>
        <v>2.5</v>
      </c>
      <c r="L567" s="5">
        <f>_xlfn.XLOOKUP(D567,products!$A$1:$A$49,products!$E$1:$E$49,,0)</f>
        <v>20.584999999999997</v>
      </c>
      <c r="M567" s="8">
        <f t="shared" si="24"/>
        <v>82.339999999999989</v>
      </c>
      <c r="N567" t="str">
        <f t="shared" si="25"/>
        <v>Robusta</v>
      </c>
      <c r="O567" t="str">
        <f t="shared" si="26"/>
        <v>Dark</v>
      </c>
      <c r="P567" t="str">
        <f>_xlfn.XLOOKUP(Table2[[#This Row],[Customer ID]],customers!$A$1:$A$1001,customers!$I$1:$I$1001,,0)</f>
        <v>No</v>
      </c>
    </row>
    <row r="568" spans="1:16" x14ac:dyDescent="0.35">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_xlfn.XLOOKUP(C568,customers!A567:A1567,customers!G567:G1567,,0)</f>
        <v>United States</v>
      </c>
      <c r="I568" t="str">
        <f>_xlfn.XLOOKUP(D568,products!$A$1:$A$49,products!$B$1:$B$49,,0)</f>
        <v>Ara</v>
      </c>
      <c r="J568" t="str">
        <f>_xlfn.XLOOKUP(D568,products!$A$1:$A$49,products!$C$1:$C$49,,0)</f>
        <v>M</v>
      </c>
      <c r="K568" s="4" cm="1">
        <f t="array" ref="K568">_xlfn.XLOOKUP(D568,products!$A$1:$A$49,products!$D$1:D$49,,0)</f>
        <v>0.2</v>
      </c>
      <c r="L568" s="5">
        <f>_xlfn.XLOOKUP(D568,products!$A$1:$A$49,products!$E$1:$E$49,,0)</f>
        <v>3.375</v>
      </c>
      <c r="M568" s="8">
        <f t="shared" si="24"/>
        <v>20.25</v>
      </c>
      <c r="N568" t="str">
        <f t="shared" si="25"/>
        <v>Arabica</v>
      </c>
      <c r="O568" t="str">
        <f t="shared" si="26"/>
        <v>Medium</v>
      </c>
      <c r="P568" t="str">
        <f>_xlfn.XLOOKUP(Table2[[#This Row],[Customer ID]],customers!$A$1:$A$1001,customers!$I$1:$I$1001,,0)</f>
        <v>Yes</v>
      </c>
    </row>
    <row r="569" spans="1:16" x14ac:dyDescent="0.35">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_xlfn.XLOOKUP(C569,customers!A568:A1568,customers!G568:G1568,,0)</f>
        <v>Ireland</v>
      </c>
      <c r="I569" t="str">
        <f>_xlfn.XLOOKUP(D569,products!$A$1:$A$49,products!$B$1:$B$49,,0)</f>
        <v>Rob</v>
      </c>
      <c r="J569" t="str">
        <f>_xlfn.XLOOKUP(D569,products!$A$1:$A$49,products!$C$1:$C$49,,0)</f>
        <v>L</v>
      </c>
      <c r="K569" s="4" cm="1">
        <f t="array" ref="K569">_xlfn.XLOOKUP(D569,products!$A$1:$A$49,products!$D$1:D$49,,0)</f>
        <v>2.5</v>
      </c>
      <c r="L569" s="5">
        <f>_xlfn.XLOOKUP(D569,products!$A$1:$A$49,products!$E$1:$E$49,,0)</f>
        <v>27.484999999999996</v>
      </c>
      <c r="M569" s="8">
        <f t="shared" si="24"/>
        <v>164.90999999999997</v>
      </c>
      <c r="N569" t="str">
        <f t="shared" si="25"/>
        <v>Robusta</v>
      </c>
      <c r="O569" t="str">
        <f t="shared" si="26"/>
        <v>Large</v>
      </c>
      <c r="P569" t="str">
        <f>_xlfn.XLOOKUP(Table2[[#This Row],[Customer ID]],customers!$A$1:$A$1001,customers!$I$1:$I$1001,,0)</f>
        <v>No</v>
      </c>
    </row>
    <row r="570" spans="1:16" x14ac:dyDescent="0.35">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_xlfn.XLOOKUP(C570,customers!A569:A1569,customers!G569:G1569,,0)</f>
        <v>United States</v>
      </c>
      <c r="I570" t="str">
        <f>_xlfn.XLOOKUP(D570,products!$A$1:$A$49,products!$B$1:$B$49,,0)</f>
        <v>Lib</v>
      </c>
      <c r="J570" t="str">
        <f>_xlfn.XLOOKUP(D570,products!$A$1:$A$49,products!$C$1:$C$49,,0)</f>
        <v>L</v>
      </c>
      <c r="K570" s="4" cm="1">
        <f t="array" ref="K570">_xlfn.XLOOKUP(D570,products!$A$1:$A$49,products!$D$1:D$49,,0)</f>
        <v>0.2</v>
      </c>
      <c r="L570" s="5">
        <f>_xlfn.XLOOKUP(D570,products!$A$1:$A$49,products!$E$1:$E$49,,0)</f>
        <v>4.7549999999999999</v>
      </c>
      <c r="M570" s="8">
        <f t="shared" si="24"/>
        <v>19.02</v>
      </c>
      <c r="N570" t="str">
        <f t="shared" si="25"/>
        <v>Libercia</v>
      </c>
      <c r="O570" t="str">
        <f t="shared" si="26"/>
        <v>Large</v>
      </c>
      <c r="P570" t="str">
        <f>_xlfn.XLOOKUP(Table2[[#This Row],[Customer ID]],customers!$A$1:$A$1001,customers!$I$1:$I$1001,,0)</f>
        <v>Yes</v>
      </c>
    </row>
    <row r="571" spans="1:16" x14ac:dyDescent="0.35">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_xlfn.XLOOKUP(C571,customers!A570:A1570,customers!G570:G1570,,0)</f>
        <v>United Kingdom</v>
      </c>
      <c r="I571" t="str">
        <f>_xlfn.XLOOKUP(D571,products!$A$1:$A$49,products!$B$1:$B$49,,0)</f>
        <v>Ara</v>
      </c>
      <c r="J571" t="str">
        <f>_xlfn.XLOOKUP(D571,products!$A$1:$A$49,products!$C$1:$C$49,,0)</f>
        <v>D</v>
      </c>
      <c r="K571" s="4" cm="1">
        <f t="array" ref="K571">_xlfn.XLOOKUP(D571,products!$A$1:$A$49,products!$D$1:D$49,,0)</f>
        <v>2.5</v>
      </c>
      <c r="L571" s="5">
        <f>_xlfn.XLOOKUP(D571,products!$A$1:$A$49,products!$E$1:$E$49,,0)</f>
        <v>22.884999999999998</v>
      </c>
      <c r="M571" s="8">
        <f t="shared" si="24"/>
        <v>137.31</v>
      </c>
      <c r="N571" t="str">
        <f t="shared" si="25"/>
        <v>Arabica</v>
      </c>
      <c r="O571" t="str">
        <f t="shared" si="26"/>
        <v>Dark</v>
      </c>
      <c r="P571" t="str">
        <f>_xlfn.XLOOKUP(Table2[[#This Row],[Customer ID]],customers!$A$1:$A$1001,customers!$I$1:$I$1001,,0)</f>
        <v>No</v>
      </c>
    </row>
    <row r="572" spans="1:16" x14ac:dyDescent="0.35">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_xlfn.XLOOKUP(C572,customers!A571:A1571,customers!G571:G1571,,0)</f>
        <v>United States</v>
      </c>
      <c r="I572" t="str">
        <f>_xlfn.XLOOKUP(D572,products!$A$1:$A$49,products!$B$1:$B$49,,0)</f>
        <v>Ara</v>
      </c>
      <c r="J572" t="str">
        <f>_xlfn.XLOOKUP(D572,products!$A$1:$A$49,products!$C$1:$C$49,,0)</f>
        <v>M</v>
      </c>
      <c r="K572" s="4" cm="1">
        <f t="array" ref="K572">_xlfn.XLOOKUP(D572,products!$A$1:$A$49,products!$D$1:D$49,,0)</f>
        <v>0.5</v>
      </c>
      <c r="L572" s="5">
        <f>_xlfn.XLOOKUP(D572,products!$A$1:$A$49,products!$E$1:$E$49,,0)</f>
        <v>6.75</v>
      </c>
      <c r="M572" s="8">
        <f t="shared" si="24"/>
        <v>27</v>
      </c>
      <c r="N572" t="str">
        <f t="shared" si="25"/>
        <v>Arabica</v>
      </c>
      <c r="O572" t="str">
        <f t="shared" si="26"/>
        <v>Medium</v>
      </c>
      <c r="P572" t="str">
        <f>_xlfn.XLOOKUP(Table2[[#This Row],[Customer ID]],customers!$A$1:$A$1001,customers!$I$1:$I$1001,,0)</f>
        <v>No</v>
      </c>
    </row>
    <row r="573" spans="1:16" x14ac:dyDescent="0.35">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_xlfn.XLOOKUP(C573,customers!A572:A1572,customers!G572:G1572,,0)</f>
        <v>United Kingdom</v>
      </c>
      <c r="I573" t="str">
        <f>_xlfn.XLOOKUP(D573,products!$A$1:$A$49,products!$B$1:$B$49,,0)</f>
        <v>Exc</v>
      </c>
      <c r="J573" t="str">
        <f>_xlfn.XLOOKUP(D573,products!$A$1:$A$49,products!$C$1:$C$49,,0)</f>
        <v>L</v>
      </c>
      <c r="K573" s="4" cm="1">
        <f t="array" ref="K573">_xlfn.XLOOKUP(D573,products!$A$1:$A$49,products!$D$1:D$49,,0)</f>
        <v>0.5</v>
      </c>
      <c r="L573" s="5">
        <f>_xlfn.XLOOKUP(D573,products!$A$1:$A$49,products!$E$1:$E$49,,0)</f>
        <v>8.91</v>
      </c>
      <c r="M573" s="8">
        <f t="shared" si="24"/>
        <v>35.64</v>
      </c>
      <c r="N573" t="str">
        <f t="shared" si="25"/>
        <v>Excelsa</v>
      </c>
      <c r="O573" t="str">
        <f t="shared" si="26"/>
        <v>Large</v>
      </c>
      <c r="P573" t="str">
        <f>_xlfn.XLOOKUP(Table2[[#This Row],[Customer ID]],customers!$A$1:$A$1001,customers!$I$1:$I$1001,,0)</f>
        <v>No</v>
      </c>
    </row>
    <row r="574" spans="1:16" x14ac:dyDescent="0.35">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_xlfn.XLOOKUP(C574,customers!A573:A1573,customers!G573:G1573,,0)</f>
        <v>United States</v>
      </c>
      <c r="I574" t="str">
        <f>_xlfn.XLOOKUP(D574,products!$A$1:$A$49,products!$B$1:$B$49,,0)</f>
        <v>Ara</v>
      </c>
      <c r="J574" t="str">
        <f>_xlfn.XLOOKUP(D574,products!$A$1:$A$49,products!$C$1:$C$49,,0)</f>
        <v>D</v>
      </c>
      <c r="K574" s="4" cm="1">
        <f t="array" ref="K574">_xlfn.XLOOKUP(D574,products!$A$1:$A$49,products!$D$1:D$49,,0)</f>
        <v>0.2</v>
      </c>
      <c r="L574" s="5">
        <f>_xlfn.XLOOKUP(D574,products!$A$1:$A$49,products!$E$1:$E$49,,0)</f>
        <v>2.9849999999999999</v>
      </c>
      <c r="M574" s="8">
        <f t="shared" si="24"/>
        <v>5.97</v>
      </c>
      <c r="N574" t="str">
        <f t="shared" si="25"/>
        <v>Arabica</v>
      </c>
      <c r="O574" t="str">
        <f t="shared" si="26"/>
        <v>Dark</v>
      </c>
      <c r="P574" t="str">
        <f>_xlfn.XLOOKUP(Table2[[#This Row],[Customer ID]],customers!$A$1:$A$1001,customers!$I$1:$I$1001,,0)</f>
        <v>Yes</v>
      </c>
    </row>
    <row r="575" spans="1:16" x14ac:dyDescent="0.35">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_xlfn.XLOOKUP(C575,customers!A574:A1574,customers!G574:G1574,,0)</f>
        <v>United States</v>
      </c>
      <c r="I575" t="str">
        <f>_xlfn.XLOOKUP(D575,products!$A$1:$A$49,products!$B$1:$B$49,,0)</f>
        <v>Ara</v>
      </c>
      <c r="J575" t="str">
        <f>_xlfn.XLOOKUP(D575,products!$A$1:$A$49,products!$C$1:$C$49,,0)</f>
        <v>M</v>
      </c>
      <c r="K575" s="4" cm="1">
        <f t="array" ref="K575">_xlfn.XLOOKUP(D575,products!$A$1:$A$49,products!$D$1:D$49,,0)</f>
        <v>1</v>
      </c>
      <c r="L575" s="5">
        <f>_xlfn.XLOOKUP(D575,products!$A$1:$A$49,products!$E$1:$E$49,,0)</f>
        <v>11.25</v>
      </c>
      <c r="M575" s="8">
        <f t="shared" si="24"/>
        <v>67.5</v>
      </c>
      <c r="N575" t="str">
        <f t="shared" si="25"/>
        <v>Arabica</v>
      </c>
      <c r="O575" t="str">
        <f t="shared" si="26"/>
        <v>Medium</v>
      </c>
      <c r="P575" t="str">
        <f>_xlfn.XLOOKUP(Table2[[#This Row],[Customer ID]],customers!$A$1:$A$1001,customers!$I$1:$I$1001,,0)</f>
        <v>No</v>
      </c>
    </row>
    <row r="576" spans="1:16" x14ac:dyDescent="0.35">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_xlfn.XLOOKUP(C576,customers!A575:A1575,customers!G575:G1575,,0)</f>
        <v>United States</v>
      </c>
      <c r="I576" t="str">
        <f>_xlfn.XLOOKUP(D576,products!$A$1:$A$49,products!$B$1:$B$49,,0)</f>
        <v>Rob</v>
      </c>
      <c r="J576" t="str">
        <f>_xlfn.XLOOKUP(D576,products!$A$1:$A$49,products!$C$1:$C$49,,0)</f>
        <v>L</v>
      </c>
      <c r="K576" s="4" cm="1">
        <f t="array" ref="K576">_xlfn.XLOOKUP(D576,products!$A$1:$A$49,products!$D$1:D$49,,0)</f>
        <v>0.2</v>
      </c>
      <c r="L576" s="5">
        <f>_xlfn.XLOOKUP(D576,products!$A$1:$A$49,products!$E$1:$E$49,,0)</f>
        <v>3.5849999999999995</v>
      </c>
      <c r="M576" s="8">
        <f t="shared" si="24"/>
        <v>21.509999999999998</v>
      </c>
      <c r="N576" t="str">
        <f t="shared" si="25"/>
        <v>Robusta</v>
      </c>
      <c r="O576" t="str">
        <f t="shared" si="26"/>
        <v>Large</v>
      </c>
      <c r="P576" t="str">
        <f>_xlfn.XLOOKUP(Table2[[#This Row],[Customer ID]],customers!$A$1:$A$1001,customers!$I$1:$I$1001,,0)</f>
        <v>Yes</v>
      </c>
    </row>
    <row r="577" spans="1:16" x14ac:dyDescent="0.35">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_xlfn.XLOOKUP(C577,customers!A576:A1576,customers!G576:G1576,,0)</f>
        <v>United States</v>
      </c>
      <c r="I577" t="str">
        <f>_xlfn.XLOOKUP(D577,products!$A$1:$A$49,products!$B$1:$B$49,,0)</f>
        <v>Lib</v>
      </c>
      <c r="J577" t="str">
        <f>_xlfn.XLOOKUP(D577,products!$A$1:$A$49,products!$C$1:$C$49,,0)</f>
        <v>M</v>
      </c>
      <c r="K577" s="4" cm="1">
        <f t="array" ref="K577">_xlfn.XLOOKUP(D577,products!$A$1:$A$49,products!$D$1:D$49,,0)</f>
        <v>2.5</v>
      </c>
      <c r="L577" s="5">
        <f>_xlfn.XLOOKUP(D577,products!$A$1:$A$49,products!$E$1:$E$49,,0)</f>
        <v>33.464999999999996</v>
      </c>
      <c r="M577" s="8">
        <f t="shared" si="24"/>
        <v>66.929999999999993</v>
      </c>
      <c r="N577" t="str">
        <f t="shared" si="25"/>
        <v>Libercia</v>
      </c>
      <c r="O577" t="str">
        <f t="shared" si="26"/>
        <v>Medium</v>
      </c>
      <c r="P577" t="str">
        <f>_xlfn.XLOOKUP(Table2[[#This Row],[Customer ID]],customers!$A$1:$A$1001,customers!$I$1:$I$1001,,0)</f>
        <v>No</v>
      </c>
    </row>
    <row r="578" spans="1:16" x14ac:dyDescent="0.35">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_xlfn.XLOOKUP(C578,customers!A577:A1577,customers!G577:G1577,,0)</f>
        <v>United States</v>
      </c>
      <c r="I578" t="str">
        <f>_xlfn.XLOOKUP(D578,products!$A$1:$A$49,products!$B$1:$B$49,,0)</f>
        <v>Ara</v>
      </c>
      <c r="J578" t="str">
        <f>_xlfn.XLOOKUP(D578,products!$A$1:$A$49,products!$C$1:$C$49,,0)</f>
        <v>D</v>
      </c>
      <c r="K578" s="4" cm="1">
        <f t="array" ref="K578">_xlfn.XLOOKUP(D578,products!$A$1:$A$49,products!$D$1:D$49,,0)</f>
        <v>0.2</v>
      </c>
      <c r="L578" s="5">
        <f>_xlfn.XLOOKUP(D578,products!$A$1:$A$49,products!$E$1:$E$49,,0)</f>
        <v>2.9849999999999999</v>
      </c>
      <c r="M578" s="8">
        <f t="shared" si="24"/>
        <v>17.91</v>
      </c>
      <c r="N578" t="str">
        <f t="shared" si="25"/>
        <v>Arabica</v>
      </c>
      <c r="O578" t="str">
        <f t="shared" si="26"/>
        <v>Dark</v>
      </c>
      <c r="P578" t="str">
        <f>_xlfn.XLOOKUP(Table2[[#This Row],[Customer ID]],customers!$A$1:$A$1001,customers!$I$1:$I$1001,,0)</f>
        <v>No</v>
      </c>
    </row>
    <row r="579" spans="1:16" x14ac:dyDescent="0.35">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_xlfn.XLOOKUP(C579,customers!A578:A1578,customers!G578:G1578,,0)</f>
        <v>United Kingdom</v>
      </c>
      <c r="I579" t="str">
        <f>_xlfn.XLOOKUP(D579,products!$A$1:$A$49,products!$B$1:$B$49,,0)</f>
        <v>Lib</v>
      </c>
      <c r="J579" t="str">
        <f>_xlfn.XLOOKUP(D579,products!$A$1:$A$49,products!$C$1:$C$49,,0)</f>
        <v>M</v>
      </c>
      <c r="K579" s="4" cm="1">
        <f t="array" ref="K579">_xlfn.XLOOKUP(D579,products!$A$1:$A$49,products!$D$1:D$49,,0)</f>
        <v>1</v>
      </c>
      <c r="L579" s="5">
        <f>_xlfn.XLOOKUP(D579,products!$A$1:$A$49,products!$E$1:$E$49,,0)</f>
        <v>14.55</v>
      </c>
      <c r="M579" s="8">
        <f t="shared" ref="M579:M642" si="27">L579*E579</f>
        <v>58.2</v>
      </c>
      <c r="N579" t="str">
        <f t="shared" ref="N579:N642" si="28">IF(I579="Rob","Robusta",IF(I579="Exc","Excelsa",IF(I579="Ara","Arabica",IF(I579="Lib","Libercia",""))))</f>
        <v>Libercia</v>
      </c>
      <c r="O579" t="str">
        <f t="shared" ref="O579:O642" si="29">IF(J579="M","Medium",IF(J579="L","Large",IF(J579="D","Dark")))</f>
        <v>Medium</v>
      </c>
      <c r="P579" t="str">
        <f>_xlfn.XLOOKUP(Table2[[#This Row],[Customer ID]],customers!$A$1:$A$1001,customers!$I$1:$I$1001,,0)</f>
        <v>No</v>
      </c>
    </row>
    <row r="580" spans="1:16" x14ac:dyDescent="0.35">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_xlfn.XLOOKUP(C580,customers!A579:A1579,customers!G579:G1579,,0)</f>
        <v>Ireland</v>
      </c>
      <c r="I580" t="str">
        <f>_xlfn.XLOOKUP(D580,products!$A$1:$A$49,products!$B$1:$B$49,,0)</f>
        <v>Exc</v>
      </c>
      <c r="J580" t="str">
        <f>_xlfn.XLOOKUP(D580,products!$A$1:$A$49,products!$C$1:$C$49,,0)</f>
        <v>L</v>
      </c>
      <c r="K580" s="4" cm="1">
        <f t="array" ref="K580">_xlfn.XLOOKUP(D580,products!$A$1:$A$49,products!$D$1:D$49,,0)</f>
        <v>0.2</v>
      </c>
      <c r="L580" s="5">
        <f>_xlfn.XLOOKUP(D580,products!$A$1:$A$49,products!$E$1:$E$49,,0)</f>
        <v>4.4550000000000001</v>
      </c>
      <c r="M580" s="8">
        <f t="shared" si="27"/>
        <v>13.365</v>
      </c>
      <c r="N580" t="str">
        <f t="shared" si="28"/>
        <v>Excelsa</v>
      </c>
      <c r="O580" t="str">
        <f t="shared" si="29"/>
        <v>Large</v>
      </c>
      <c r="P580" t="str">
        <f>_xlfn.XLOOKUP(Table2[[#This Row],[Customer ID]],customers!$A$1:$A$1001,customers!$I$1:$I$1001,,0)</f>
        <v>No</v>
      </c>
    </row>
    <row r="581" spans="1:16" x14ac:dyDescent="0.35">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_xlfn.XLOOKUP(C581,customers!A580:A1580,customers!G580:G1580,,0)</f>
        <v>Ireland</v>
      </c>
      <c r="I581" t="str">
        <f>_xlfn.XLOOKUP(D581,products!$A$1:$A$49,products!$B$1:$B$49,,0)</f>
        <v>Ara</v>
      </c>
      <c r="J581" t="str">
        <f>_xlfn.XLOOKUP(D581,products!$A$1:$A$49,products!$C$1:$C$49,,0)</f>
        <v>M</v>
      </c>
      <c r="K581" s="4" cm="1">
        <f t="array" ref="K581">_xlfn.XLOOKUP(D581,products!$A$1:$A$49,products!$D$1:D$49,,0)</f>
        <v>0.5</v>
      </c>
      <c r="L581" s="5">
        <f>_xlfn.XLOOKUP(D581,products!$A$1:$A$49,products!$E$1:$E$49,,0)</f>
        <v>6.75</v>
      </c>
      <c r="M581" s="8">
        <f t="shared" si="27"/>
        <v>33.75</v>
      </c>
      <c r="N581" t="str">
        <f t="shared" si="28"/>
        <v>Arabica</v>
      </c>
      <c r="O581" t="str">
        <f t="shared" si="29"/>
        <v>Medium</v>
      </c>
      <c r="P581" t="str">
        <f>_xlfn.XLOOKUP(Table2[[#This Row],[Customer ID]],customers!$A$1:$A$1001,customers!$I$1:$I$1001,,0)</f>
        <v>No</v>
      </c>
    </row>
    <row r="582" spans="1:16" x14ac:dyDescent="0.35">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_xlfn.XLOOKUP(C582,customers!A581:A1581,customers!G581:G1581,,0)</f>
        <v>United States</v>
      </c>
      <c r="I582" t="str">
        <f>_xlfn.XLOOKUP(D582,products!$A$1:$A$49,products!$B$1:$B$49,,0)</f>
        <v>Exc</v>
      </c>
      <c r="J582" t="str">
        <f>_xlfn.XLOOKUP(D582,products!$A$1:$A$49,products!$C$1:$C$49,,0)</f>
        <v>L</v>
      </c>
      <c r="K582" s="4" cm="1">
        <f t="array" ref="K582">_xlfn.XLOOKUP(D582,products!$A$1:$A$49,products!$D$1:D$49,,0)</f>
        <v>1</v>
      </c>
      <c r="L582" s="5">
        <f>_xlfn.XLOOKUP(D582,products!$A$1:$A$49,products!$E$1:$E$49,,0)</f>
        <v>14.85</v>
      </c>
      <c r="M582" s="8">
        <f t="shared" si="27"/>
        <v>44.55</v>
      </c>
      <c r="N582" t="str">
        <f t="shared" si="28"/>
        <v>Excelsa</v>
      </c>
      <c r="O582" t="str">
        <f t="shared" si="29"/>
        <v>Large</v>
      </c>
      <c r="P582" t="str">
        <f>_xlfn.XLOOKUP(Table2[[#This Row],[Customer ID]],customers!$A$1:$A$1001,customers!$I$1:$I$1001,,0)</f>
        <v>Yes</v>
      </c>
    </row>
    <row r="583" spans="1:16" x14ac:dyDescent="0.35">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_xlfn.XLOOKUP(C583,customers!A582:A1582,customers!G582:G1582,,0)</f>
        <v>United Kingdom</v>
      </c>
      <c r="I583" t="str">
        <f>_xlfn.XLOOKUP(D583,products!$A$1:$A$49,products!$B$1:$B$49,,0)</f>
        <v>Exc</v>
      </c>
      <c r="J583" t="str">
        <f>_xlfn.XLOOKUP(D583,products!$A$1:$A$49,products!$C$1:$C$49,,0)</f>
        <v>L</v>
      </c>
      <c r="K583" s="4" cm="1">
        <f t="array" ref="K583">_xlfn.XLOOKUP(D583,products!$A$1:$A$49,products!$D$1:D$49,,0)</f>
        <v>0.5</v>
      </c>
      <c r="L583" s="5">
        <f>_xlfn.XLOOKUP(D583,products!$A$1:$A$49,products!$E$1:$E$49,,0)</f>
        <v>8.91</v>
      </c>
      <c r="M583" s="8">
        <f t="shared" si="27"/>
        <v>44.55</v>
      </c>
      <c r="N583" t="str">
        <f t="shared" si="28"/>
        <v>Excelsa</v>
      </c>
      <c r="O583" t="str">
        <f t="shared" si="29"/>
        <v>Large</v>
      </c>
      <c r="P583" t="str">
        <f>_xlfn.XLOOKUP(Table2[[#This Row],[Customer ID]],customers!$A$1:$A$1001,customers!$I$1:$I$1001,,0)</f>
        <v>Yes</v>
      </c>
    </row>
    <row r="584" spans="1:16" x14ac:dyDescent="0.35">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_xlfn.XLOOKUP(C584,customers!A583:A1583,customers!G583:G1583,,0)</f>
        <v>United States</v>
      </c>
      <c r="I584" t="str">
        <f>_xlfn.XLOOKUP(D584,products!$A$1:$A$49,products!$B$1:$B$49,,0)</f>
        <v>Exc</v>
      </c>
      <c r="J584" t="str">
        <f>_xlfn.XLOOKUP(D584,products!$A$1:$A$49,products!$C$1:$C$49,,0)</f>
        <v>D</v>
      </c>
      <c r="K584" s="4" cm="1">
        <f t="array" ref="K584">_xlfn.XLOOKUP(D584,products!$A$1:$A$49,products!$D$1:D$49,,0)</f>
        <v>1</v>
      </c>
      <c r="L584" s="5">
        <f>_xlfn.XLOOKUP(D584,products!$A$1:$A$49,products!$E$1:$E$49,,0)</f>
        <v>12.15</v>
      </c>
      <c r="M584" s="8">
        <f t="shared" si="27"/>
        <v>60.75</v>
      </c>
      <c r="N584" t="str">
        <f t="shared" si="28"/>
        <v>Excelsa</v>
      </c>
      <c r="O584" t="str">
        <f t="shared" si="29"/>
        <v>Dark</v>
      </c>
      <c r="P584" t="str">
        <f>_xlfn.XLOOKUP(Table2[[#This Row],[Customer ID]],customers!$A$1:$A$1001,customers!$I$1:$I$1001,,0)</f>
        <v>No</v>
      </c>
    </row>
    <row r="585" spans="1:16" x14ac:dyDescent="0.35">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_xlfn.XLOOKUP(C585,customers!A584:A1584,customers!G584:G1584,,0)</f>
        <v>United States</v>
      </c>
      <c r="I585" t="str">
        <f>_xlfn.XLOOKUP(D585,products!$A$1:$A$49,products!$B$1:$B$49,,0)</f>
        <v>Rob</v>
      </c>
      <c r="J585" t="str">
        <f>_xlfn.XLOOKUP(D585,products!$A$1:$A$49,products!$C$1:$C$49,,0)</f>
        <v>L</v>
      </c>
      <c r="K585" s="4" cm="1">
        <f t="array" ref="K585">_xlfn.XLOOKUP(D585,products!$A$1:$A$49,products!$D$1:D$49,,0)</f>
        <v>0.2</v>
      </c>
      <c r="L585" s="5">
        <f>_xlfn.XLOOKUP(D585,products!$A$1:$A$49,products!$E$1:$E$49,,0)</f>
        <v>3.5849999999999995</v>
      </c>
      <c r="M585" s="8">
        <f t="shared" si="27"/>
        <v>3.5849999999999995</v>
      </c>
      <c r="N585" t="str">
        <f t="shared" si="28"/>
        <v>Robusta</v>
      </c>
      <c r="O585" t="str">
        <f t="shared" si="29"/>
        <v>Large</v>
      </c>
      <c r="P585" t="str">
        <f>_xlfn.XLOOKUP(Table2[[#This Row],[Customer ID]],customers!$A$1:$A$1001,customers!$I$1:$I$1001,,0)</f>
        <v>Yes</v>
      </c>
    </row>
    <row r="586" spans="1:16" x14ac:dyDescent="0.35">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_xlfn.XLOOKUP(C586,customers!A585:A1585,customers!G585:G1585,,0)</f>
        <v>United States</v>
      </c>
      <c r="I586" t="str">
        <f>_xlfn.XLOOKUP(D586,products!$A$1:$A$49,products!$B$1:$B$49,,0)</f>
        <v>Rob</v>
      </c>
      <c r="J586" t="str">
        <f>_xlfn.XLOOKUP(D586,products!$A$1:$A$49,products!$C$1:$C$49,,0)</f>
        <v>L</v>
      </c>
      <c r="K586" s="4" cm="1">
        <f t="array" ref="K586">_xlfn.XLOOKUP(D586,products!$A$1:$A$49,products!$D$1:D$49,,0)</f>
        <v>0.2</v>
      </c>
      <c r="L586" s="5">
        <f>_xlfn.XLOOKUP(D586,products!$A$1:$A$49,products!$E$1:$E$49,,0)</f>
        <v>3.5849999999999995</v>
      </c>
      <c r="M586" s="8">
        <f t="shared" si="27"/>
        <v>21.509999999999998</v>
      </c>
      <c r="N586" t="str">
        <f t="shared" si="28"/>
        <v>Robusta</v>
      </c>
      <c r="O586" t="str">
        <f t="shared" si="29"/>
        <v>Large</v>
      </c>
      <c r="P586" t="str">
        <f>_xlfn.XLOOKUP(Table2[[#This Row],[Customer ID]],customers!$A$1:$A$1001,customers!$I$1:$I$1001,,0)</f>
        <v>No</v>
      </c>
    </row>
    <row r="587" spans="1:16" x14ac:dyDescent="0.35">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_xlfn.XLOOKUP(C587,customers!A586:A1586,customers!G586:G1586,,0)</f>
        <v>United Kingdom</v>
      </c>
      <c r="I587" t="str">
        <f>_xlfn.XLOOKUP(D587,products!$A$1:$A$49,products!$B$1:$B$49,,0)</f>
        <v>Exc</v>
      </c>
      <c r="J587" t="str">
        <f>_xlfn.XLOOKUP(D587,products!$A$1:$A$49,products!$C$1:$C$49,,0)</f>
        <v>M</v>
      </c>
      <c r="K587" s="4" cm="1">
        <f t="array" ref="K587">_xlfn.XLOOKUP(D587,products!$A$1:$A$49,products!$D$1:D$49,,0)</f>
        <v>0.5</v>
      </c>
      <c r="L587" s="5">
        <f>_xlfn.XLOOKUP(D587,products!$A$1:$A$49,products!$E$1:$E$49,,0)</f>
        <v>8.25</v>
      </c>
      <c r="M587" s="8">
        <f t="shared" si="27"/>
        <v>16.5</v>
      </c>
      <c r="N587" t="str">
        <f t="shared" si="28"/>
        <v>Excelsa</v>
      </c>
      <c r="O587" t="str">
        <f t="shared" si="29"/>
        <v>Medium</v>
      </c>
      <c r="P587" t="str">
        <f>_xlfn.XLOOKUP(Table2[[#This Row],[Customer ID]],customers!$A$1:$A$1001,customers!$I$1:$I$1001,,0)</f>
        <v>Yes</v>
      </c>
    </row>
    <row r="588" spans="1:16" x14ac:dyDescent="0.35">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_xlfn.XLOOKUP(C588,customers!A587:A1587,customers!G587:G1587,,0)</f>
        <v>United States</v>
      </c>
      <c r="I588" t="str">
        <f>_xlfn.XLOOKUP(D588,products!$A$1:$A$49,products!$B$1:$B$49,,0)</f>
        <v>Rob</v>
      </c>
      <c r="J588" t="str">
        <f>_xlfn.XLOOKUP(D588,products!$A$1:$A$49,products!$C$1:$C$49,,0)</f>
        <v>L</v>
      </c>
      <c r="K588" s="4" cm="1">
        <f t="array" ref="K588">_xlfn.XLOOKUP(D588,products!$A$1:$A$49,products!$D$1:D$49,,0)</f>
        <v>2.5</v>
      </c>
      <c r="L588" s="5">
        <f>_xlfn.XLOOKUP(D588,products!$A$1:$A$49,products!$E$1:$E$49,,0)</f>
        <v>27.484999999999996</v>
      </c>
      <c r="M588" s="8">
        <f t="shared" si="27"/>
        <v>82.454999999999984</v>
      </c>
      <c r="N588" t="str">
        <f t="shared" si="28"/>
        <v>Robusta</v>
      </c>
      <c r="O588" t="str">
        <f t="shared" si="29"/>
        <v>Large</v>
      </c>
      <c r="P588" t="str">
        <f>_xlfn.XLOOKUP(Table2[[#This Row],[Customer ID]],customers!$A$1:$A$1001,customers!$I$1:$I$1001,,0)</f>
        <v>No</v>
      </c>
    </row>
    <row r="589" spans="1:16" x14ac:dyDescent="0.35">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_xlfn.XLOOKUP(C589,customers!A588:A1588,customers!G588:G1588,,0)</f>
        <v>United States</v>
      </c>
      <c r="I589" t="str">
        <f>_xlfn.XLOOKUP(D589,products!$A$1:$A$49,products!$B$1:$B$49,,0)</f>
        <v>Lib</v>
      </c>
      <c r="J589" t="str">
        <f>_xlfn.XLOOKUP(D589,products!$A$1:$A$49,products!$C$1:$C$49,,0)</f>
        <v>D</v>
      </c>
      <c r="K589" s="4" cm="1">
        <f t="array" ref="K589">_xlfn.XLOOKUP(D589,products!$A$1:$A$49,products!$D$1:D$49,,0)</f>
        <v>0.5</v>
      </c>
      <c r="L589" s="5">
        <f>_xlfn.XLOOKUP(D589,products!$A$1:$A$49,products!$E$1:$E$49,,0)</f>
        <v>7.77</v>
      </c>
      <c r="M589" s="8">
        <f t="shared" si="27"/>
        <v>7.77</v>
      </c>
      <c r="N589" t="str">
        <f t="shared" si="28"/>
        <v>Libercia</v>
      </c>
      <c r="O589" t="str">
        <f t="shared" si="29"/>
        <v>Dark</v>
      </c>
      <c r="P589" t="str">
        <f>_xlfn.XLOOKUP(Table2[[#This Row],[Customer ID]],customers!$A$1:$A$1001,customers!$I$1:$I$1001,,0)</f>
        <v>Yes</v>
      </c>
    </row>
    <row r="590" spans="1:16" x14ac:dyDescent="0.35">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_xlfn.XLOOKUP(C590,customers!A589:A1589,customers!G589:G1589,,0)</f>
        <v>United States</v>
      </c>
      <c r="I590" t="str">
        <f>_xlfn.XLOOKUP(D590,products!$A$1:$A$49,products!$B$1:$B$49,,0)</f>
        <v>Rob</v>
      </c>
      <c r="J590" t="str">
        <f>_xlfn.XLOOKUP(D590,products!$A$1:$A$49,products!$C$1:$C$49,,0)</f>
        <v>M</v>
      </c>
      <c r="K590" s="4" cm="1">
        <f t="array" ref="K590">_xlfn.XLOOKUP(D590,products!$A$1:$A$49,products!$D$1:D$49,,0)</f>
        <v>0.5</v>
      </c>
      <c r="L590" s="5">
        <f>_xlfn.XLOOKUP(D590,products!$A$1:$A$49,products!$E$1:$E$49,,0)</f>
        <v>5.97</v>
      </c>
      <c r="M590" s="8">
        <f t="shared" si="27"/>
        <v>11.94</v>
      </c>
      <c r="N590" t="str">
        <f t="shared" si="28"/>
        <v>Robusta</v>
      </c>
      <c r="O590" t="str">
        <f t="shared" si="29"/>
        <v>Medium</v>
      </c>
      <c r="P590" t="str">
        <f>_xlfn.XLOOKUP(Table2[[#This Row],[Customer ID]],customers!$A$1:$A$1001,customers!$I$1:$I$1001,,0)</f>
        <v>Yes</v>
      </c>
    </row>
    <row r="591" spans="1:16" x14ac:dyDescent="0.35">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_xlfn.XLOOKUP(C591,customers!A590:A1590,customers!G590:G1590,,0)</f>
        <v>United States</v>
      </c>
      <c r="I591" t="str">
        <f>_xlfn.XLOOKUP(D591,products!$A$1:$A$49,products!$B$1:$B$49,,0)</f>
        <v>Exc</v>
      </c>
      <c r="J591" t="str">
        <f>_xlfn.XLOOKUP(D591,products!$A$1:$A$49,products!$C$1:$C$49,,0)</f>
        <v>L</v>
      </c>
      <c r="K591" s="4" cm="1">
        <f t="array" ref="K591">_xlfn.XLOOKUP(D591,products!$A$1:$A$49,products!$D$1:D$49,,0)</f>
        <v>2.5</v>
      </c>
      <c r="L591" s="5">
        <f>_xlfn.XLOOKUP(D591,products!$A$1:$A$49,products!$E$1:$E$49,,0)</f>
        <v>34.154999999999994</v>
      </c>
      <c r="M591" s="8">
        <f t="shared" si="27"/>
        <v>204.92999999999995</v>
      </c>
      <c r="N591" t="str">
        <f t="shared" si="28"/>
        <v>Excelsa</v>
      </c>
      <c r="O591" t="str">
        <f t="shared" si="29"/>
        <v>Large</v>
      </c>
      <c r="P591" t="str">
        <f>_xlfn.XLOOKUP(Table2[[#This Row],[Customer ID]],customers!$A$1:$A$1001,customers!$I$1:$I$1001,,0)</f>
        <v>No</v>
      </c>
    </row>
    <row r="592" spans="1:16" x14ac:dyDescent="0.35">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_xlfn.XLOOKUP(C592,customers!A591:A1591,customers!G591:G1591,,0)</f>
        <v>United States</v>
      </c>
      <c r="I592" t="str">
        <f>_xlfn.XLOOKUP(D592,products!$A$1:$A$49,products!$B$1:$B$49,,0)</f>
        <v>Exc</v>
      </c>
      <c r="J592" t="str">
        <f>_xlfn.XLOOKUP(D592,products!$A$1:$A$49,products!$C$1:$C$49,,0)</f>
        <v>M</v>
      </c>
      <c r="K592" s="4" cm="1">
        <f t="array" ref="K592">_xlfn.XLOOKUP(D592,products!$A$1:$A$49,products!$D$1:D$49,,0)</f>
        <v>2.5</v>
      </c>
      <c r="L592" s="5">
        <f>_xlfn.XLOOKUP(D592,products!$A$1:$A$49,products!$E$1:$E$49,,0)</f>
        <v>31.624999999999996</v>
      </c>
      <c r="M592" s="8">
        <f t="shared" si="27"/>
        <v>63.249999999999993</v>
      </c>
      <c r="N592" t="str">
        <f t="shared" si="28"/>
        <v>Excelsa</v>
      </c>
      <c r="O592" t="str">
        <f t="shared" si="29"/>
        <v>Medium</v>
      </c>
      <c r="P592" t="str">
        <f>_xlfn.XLOOKUP(Table2[[#This Row],[Customer ID]],customers!$A$1:$A$1001,customers!$I$1:$I$1001,,0)</f>
        <v>Yes</v>
      </c>
    </row>
    <row r="593" spans="1:16" x14ac:dyDescent="0.35">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_xlfn.XLOOKUP(C593,customers!A592:A1592,customers!G592:G1592,,0)</f>
        <v>United States</v>
      </c>
      <c r="I593" t="str">
        <f>_xlfn.XLOOKUP(D593,products!$A$1:$A$49,products!$B$1:$B$49,,0)</f>
        <v>Rob</v>
      </c>
      <c r="J593" t="str">
        <f>_xlfn.XLOOKUP(D593,products!$A$1:$A$49,products!$C$1:$C$49,,0)</f>
        <v>D</v>
      </c>
      <c r="K593" s="4" cm="1">
        <f t="array" ref="K593">_xlfn.XLOOKUP(D593,products!$A$1:$A$49,products!$D$1:D$49,,0)</f>
        <v>0.2</v>
      </c>
      <c r="L593" s="5">
        <f>_xlfn.XLOOKUP(D593,products!$A$1:$A$49,products!$E$1:$E$49,,0)</f>
        <v>2.6849999999999996</v>
      </c>
      <c r="M593" s="8">
        <f t="shared" si="27"/>
        <v>8.0549999999999997</v>
      </c>
      <c r="N593" t="str">
        <f t="shared" si="28"/>
        <v>Robusta</v>
      </c>
      <c r="O593" t="str">
        <f t="shared" si="29"/>
        <v>Dark</v>
      </c>
      <c r="P593" t="str">
        <f>_xlfn.XLOOKUP(Table2[[#This Row],[Customer ID]],customers!$A$1:$A$1001,customers!$I$1:$I$1001,,0)</f>
        <v>Yes</v>
      </c>
    </row>
    <row r="594" spans="1:16" x14ac:dyDescent="0.35">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_xlfn.XLOOKUP(C594,customers!A593:A1593,customers!G593:G1593,,0)</f>
        <v>United States</v>
      </c>
      <c r="I594" t="str">
        <f>_xlfn.XLOOKUP(D594,products!$A$1:$A$49,products!$B$1:$B$49,,0)</f>
        <v>Ara</v>
      </c>
      <c r="J594" t="str">
        <f>_xlfn.XLOOKUP(D594,products!$A$1:$A$49,products!$C$1:$C$49,,0)</f>
        <v>M</v>
      </c>
      <c r="K594" s="4" cm="1">
        <f t="array" ref="K594">_xlfn.XLOOKUP(D594,products!$A$1:$A$49,products!$D$1:D$49,,0)</f>
        <v>2.5</v>
      </c>
      <c r="L594" s="5">
        <f>_xlfn.XLOOKUP(D594,products!$A$1:$A$49,products!$E$1:$E$49,,0)</f>
        <v>25.874999999999996</v>
      </c>
      <c r="M594" s="8">
        <f t="shared" si="27"/>
        <v>51.749999999999993</v>
      </c>
      <c r="N594" t="str">
        <f t="shared" si="28"/>
        <v>Arabica</v>
      </c>
      <c r="O594" t="str">
        <f t="shared" si="29"/>
        <v>Medium</v>
      </c>
      <c r="P594" t="str">
        <f>_xlfn.XLOOKUP(Table2[[#This Row],[Customer ID]],customers!$A$1:$A$1001,customers!$I$1:$I$1001,,0)</f>
        <v>No</v>
      </c>
    </row>
    <row r="595" spans="1:16" x14ac:dyDescent="0.35">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_xlfn.XLOOKUP(C595,customers!A594:A1594,customers!G594:G1594,,0)</f>
        <v>United Kingdom</v>
      </c>
      <c r="I595" t="str">
        <f>_xlfn.XLOOKUP(D595,products!$A$1:$A$49,products!$B$1:$B$49,,0)</f>
        <v>Exc</v>
      </c>
      <c r="J595" t="str">
        <f>_xlfn.XLOOKUP(D595,products!$A$1:$A$49,products!$C$1:$C$49,,0)</f>
        <v>D</v>
      </c>
      <c r="K595" s="4" cm="1">
        <f t="array" ref="K595">_xlfn.XLOOKUP(D595,products!$A$1:$A$49,products!$D$1:D$49,,0)</f>
        <v>2.5</v>
      </c>
      <c r="L595" s="5">
        <f>_xlfn.XLOOKUP(D595,products!$A$1:$A$49,products!$E$1:$E$49,,0)</f>
        <v>27.945</v>
      </c>
      <c r="M595" s="8">
        <f t="shared" si="27"/>
        <v>27.945</v>
      </c>
      <c r="N595" t="str">
        <f t="shared" si="28"/>
        <v>Excelsa</v>
      </c>
      <c r="O595" t="str">
        <f t="shared" si="29"/>
        <v>Dark</v>
      </c>
      <c r="P595" t="str">
        <f>_xlfn.XLOOKUP(Table2[[#This Row],[Customer ID]],customers!$A$1:$A$1001,customers!$I$1:$I$1001,,0)</f>
        <v>Yes</v>
      </c>
    </row>
    <row r="596" spans="1:16" x14ac:dyDescent="0.35">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_xlfn.XLOOKUP(C596,customers!A595:A1595,customers!G595:G1595,,0)</f>
        <v>United States</v>
      </c>
      <c r="I596" t="str">
        <f>_xlfn.XLOOKUP(D596,products!$A$1:$A$49,products!$B$1:$B$49,,0)</f>
        <v>Ara</v>
      </c>
      <c r="J596" t="str">
        <f>_xlfn.XLOOKUP(D596,products!$A$1:$A$49,products!$C$1:$C$49,,0)</f>
        <v>L</v>
      </c>
      <c r="K596" s="4" cm="1">
        <f t="array" ref="K596">_xlfn.XLOOKUP(D596,products!$A$1:$A$49,products!$D$1:D$49,,0)</f>
        <v>2.5</v>
      </c>
      <c r="L596" s="5">
        <f>_xlfn.XLOOKUP(D596,products!$A$1:$A$49,products!$E$1:$E$49,,0)</f>
        <v>29.784999999999997</v>
      </c>
      <c r="M596" s="8">
        <f t="shared" si="27"/>
        <v>59.569999999999993</v>
      </c>
      <c r="N596" t="str">
        <f t="shared" si="28"/>
        <v>Arabica</v>
      </c>
      <c r="O596" t="str">
        <f t="shared" si="29"/>
        <v>Large</v>
      </c>
      <c r="P596" t="str">
        <f>_xlfn.XLOOKUP(Table2[[#This Row],[Customer ID]],customers!$A$1:$A$1001,customers!$I$1:$I$1001,,0)</f>
        <v>No</v>
      </c>
    </row>
    <row r="597" spans="1:16" x14ac:dyDescent="0.35">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_xlfn.XLOOKUP(C597,customers!A596:A1596,customers!G596:G1596,,0)</f>
        <v>United Kingdom</v>
      </c>
      <c r="I597" t="str">
        <f>_xlfn.XLOOKUP(D597,products!$A$1:$A$49,products!$B$1:$B$49,,0)</f>
        <v>Exc</v>
      </c>
      <c r="J597" t="str">
        <f>_xlfn.XLOOKUP(D597,products!$A$1:$A$49,products!$C$1:$C$49,,0)</f>
        <v>L</v>
      </c>
      <c r="K597" s="4" cm="1">
        <f t="array" ref="K597">_xlfn.XLOOKUP(D597,products!$A$1:$A$49,products!$D$1:D$49,,0)</f>
        <v>1</v>
      </c>
      <c r="L597" s="5">
        <f>_xlfn.XLOOKUP(D597,products!$A$1:$A$49,products!$E$1:$E$49,,0)</f>
        <v>14.85</v>
      </c>
      <c r="M597" s="8">
        <f t="shared" si="27"/>
        <v>14.85</v>
      </c>
      <c r="N597" t="str">
        <f t="shared" si="28"/>
        <v>Excelsa</v>
      </c>
      <c r="O597" t="str">
        <f t="shared" si="29"/>
        <v>Large</v>
      </c>
      <c r="P597" t="str">
        <f>_xlfn.XLOOKUP(Table2[[#This Row],[Customer ID]],customers!$A$1:$A$1001,customers!$I$1:$I$1001,,0)</f>
        <v>No</v>
      </c>
    </row>
    <row r="598" spans="1:16" x14ac:dyDescent="0.35">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_xlfn.XLOOKUP(C598,customers!A597:A1597,customers!G597:G1597,,0)</f>
        <v>United States</v>
      </c>
      <c r="I598" t="str">
        <f>_xlfn.XLOOKUP(D598,products!$A$1:$A$49,products!$B$1:$B$49,,0)</f>
        <v>Ara</v>
      </c>
      <c r="J598" t="str">
        <f>_xlfn.XLOOKUP(D598,products!$A$1:$A$49,products!$C$1:$C$49,,0)</f>
        <v>M</v>
      </c>
      <c r="K598" s="4" cm="1">
        <f t="array" ref="K598">_xlfn.XLOOKUP(D598,products!$A$1:$A$49,products!$D$1:D$49,,0)</f>
        <v>0.5</v>
      </c>
      <c r="L598" s="5">
        <f>_xlfn.XLOOKUP(D598,products!$A$1:$A$49,products!$E$1:$E$49,,0)</f>
        <v>6.75</v>
      </c>
      <c r="M598" s="8">
        <f t="shared" si="27"/>
        <v>33.75</v>
      </c>
      <c r="N598" t="str">
        <f t="shared" si="28"/>
        <v>Arabica</v>
      </c>
      <c r="O598" t="str">
        <f t="shared" si="29"/>
        <v>Medium</v>
      </c>
      <c r="P598" t="str">
        <f>_xlfn.XLOOKUP(Table2[[#This Row],[Customer ID]],customers!$A$1:$A$1001,customers!$I$1:$I$1001,,0)</f>
        <v>No</v>
      </c>
    </row>
    <row r="599" spans="1:16" x14ac:dyDescent="0.35">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_xlfn.XLOOKUP(C599,customers!A598:A1598,customers!G598:G1598,,0)</f>
        <v>United States</v>
      </c>
      <c r="I599" t="str">
        <f>_xlfn.XLOOKUP(D599,products!$A$1:$A$49,products!$B$1:$B$49,,0)</f>
        <v>Lib</v>
      </c>
      <c r="J599" t="str">
        <f>_xlfn.XLOOKUP(D599,products!$A$1:$A$49,products!$C$1:$C$49,,0)</f>
        <v>L</v>
      </c>
      <c r="K599" s="4" cm="1">
        <f t="array" ref="K599">_xlfn.XLOOKUP(D599,products!$A$1:$A$49,products!$D$1:D$49,,0)</f>
        <v>2.5</v>
      </c>
      <c r="L599" s="5">
        <f>_xlfn.XLOOKUP(D599,products!$A$1:$A$49,products!$E$1:$E$49,,0)</f>
        <v>36.454999999999998</v>
      </c>
      <c r="M599" s="8">
        <f t="shared" si="27"/>
        <v>145.82</v>
      </c>
      <c r="N599" t="str">
        <f t="shared" si="28"/>
        <v>Libercia</v>
      </c>
      <c r="O599" t="str">
        <f t="shared" si="29"/>
        <v>Large</v>
      </c>
      <c r="P599" t="str">
        <f>_xlfn.XLOOKUP(Table2[[#This Row],[Customer ID]],customers!$A$1:$A$1001,customers!$I$1:$I$1001,,0)</f>
        <v>Yes</v>
      </c>
    </row>
    <row r="600" spans="1:16" x14ac:dyDescent="0.35">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_xlfn.XLOOKUP(C600,customers!A599:A1599,customers!G599:G1599,,0)</f>
        <v>United States</v>
      </c>
      <c r="I600" t="str">
        <f>_xlfn.XLOOKUP(D600,products!$A$1:$A$49,products!$B$1:$B$49,,0)</f>
        <v>Rob</v>
      </c>
      <c r="J600" t="str">
        <f>_xlfn.XLOOKUP(D600,products!$A$1:$A$49,products!$C$1:$C$49,,0)</f>
        <v>M</v>
      </c>
      <c r="K600" s="4" cm="1">
        <f t="array" ref="K600">_xlfn.XLOOKUP(D600,products!$A$1:$A$49,products!$D$1:D$49,,0)</f>
        <v>0.2</v>
      </c>
      <c r="L600" s="5">
        <f>_xlfn.XLOOKUP(D600,products!$A$1:$A$49,products!$E$1:$E$49,,0)</f>
        <v>2.9849999999999999</v>
      </c>
      <c r="M600" s="8">
        <f t="shared" si="27"/>
        <v>11.94</v>
      </c>
      <c r="N600" t="str">
        <f t="shared" si="28"/>
        <v>Robusta</v>
      </c>
      <c r="O600" t="str">
        <f t="shared" si="29"/>
        <v>Medium</v>
      </c>
      <c r="P600" t="str">
        <f>_xlfn.XLOOKUP(Table2[[#This Row],[Customer ID]],customers!$A$1:$A$1001,customers!$I$1:$I$1001,,0)</f>
        <v>Yes</v>
      </c>
    </row>
    <row r="601" spans="1:16" x14ac:dyDescent="0.35">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_xlfn.XLOOKUP(C601,customers!A600:A1600,customers!G600:G1600,,0)</f>
        <v>United States</v>
      </c>
      <c r="I601" t="str">
        <f>_xlfn.XLOOKUP(D601,products!$A$1:$A$49,products!$B$1:$B$49,,0)</f>
        <v>Ara</v>
      </c>
      <c r="J601" t="str">
        <f>_xlfn.XLOOKUP(D601,products!$A$1:$A$49,products!$C$1:$C$49,,0)</f>
        <v>D</v>
      </c>
      <c r="K601" s="4" cm="1">
        <f t="array" ref="K601">_xlfn.XLOOKUP(D601,products!$A$1:$A$49,products!$D$1:D$49,,0)</f>
        <v>0.2</v>
      </c>
      <c r="L601" s="5">
        <f>_xlfn.XLOOKUP(D601,products!$A$1:$A$49,products!$E$1:$E$49,,0)</f>
        <v>2.9849999999999999</v>
      </c>
      <c r="M601" s="8">
        <f t="shared" si="27"/>
        <v>11.94</v>
      </c>
      <c r="N601" t="str">
        <f t="shared" si="28"/>
        <v>Arabica</v>
      </c>
      <c r="O601" t="str">
        <f t="shared" si="29"/>
        <v>Dark</v>
      </c>
      <c r="P601" t="str">
        <f>_xlfn.XLOOKUP(Table2[[#This Row],[Customer ID]],customers!$A$1:$A$1001,customers!$I$1:$I$1001,,0)</f>
        <v>Yes</v>
      </c>
    </row>
    <row r="602" spans="1:16" x14ac:dyDescent="0.35">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_xlfn.XLOOKUP(C602,customers!A601:A1601,customers!G601:G1601,,0)</f>
        <v>United States</v>
      </c>
      <c r="I602" t="str">
        <f>_xlfn.XLOOKUP(D602,products!$A$1:$A$49,products!$B$1:$B$49,,0)</f>
        <v>Lib</v>
      </c>
      <c r="J602" t="str">
        <f>_xlfn.XLOOKUP(D602,products!$A$1:$A$49,products!$C$1:$C$49,,0)</f>
        <v>D</v>
      </c>
      <c r="K602" s="4" cm="1">
        <f t="array" ref="K602">_xlfn.XLOOKUP(D602,products!$A$1:$A$49,products!$D$1:D$49,,0)</f>
        <v>0.5</v>
      </c>
      <c r="L602" s="5">
        <f>_xlfn.XLOOKUP(D602,products!$A$1:$A$49,products!$E$1:$E$49,,0)</f>
        <v>7.77</v>
      </c>
      <c r="M602" s="8">
        <f t="shared" si="27"/>
        <v>7.77</v>
      </c>
      <c r="N602" t="str">
        <f t="shared" si="28"/>
        <v>Libercia</v>
      </c>
      <c r="O602" t="str">
        <f t="shared" si="29"/>
        <v>Dark</v>
      </c>
      <c r="P602" t="str">
        <f>_xlfn.XLOOKUP(Table2[[#This Row],[Customer ID]],customers!$A$1:$A$1001,customers!$I$1:$I$1001,,0)</f>
        <v>No</v>
      </c>
    </row>
    <row r="603" spans="1:16" x14ac:dyDescent="0.35">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_xlfn.XLOOKUP(C603,customers!A602:A1602,customers!G602:G1602,,0)</f>
        <v>United States</v>
      </c>
      <c r="I603" t="str">
        <f>_xlfn.XLOOKUP(D603,products!$A$1:$A$49,products!$B$1:$B$49,,0)</f>
        <v>Rob</v>
      </c>
      <c r="J603" t="str">
        <f>_xlfn.XLOOKUP(D603,products!$A$1:$A$49,products!$C$1:$C$49,,0)</f>
        <v>L</v>
      </c>
      <c r="K603" s="4" cm="1">
        <f t="array" ref="K603">_xlfn.XLOOKUP(D603,products!$A$1:$A$49,products!$D$1:D$49,,0)</f>
        <v>2.5</v>
      </c>
      <c r="L603" s="5">
        <f>_xlfn.XLOOKUP(D603,products!$A$1:$A$49,products!$E$1:$E$49,,0)</f>
        <v>27.484999999999996</v>
      </c>
      <c r="M603" s="8">
        <f t="shared" si="27"/>
        <v>109.93999999999998</v>
      </c>
      <c r="N603" t="str">
        <f t="shared" si="28"/>
        <v>Robusta</v>
      </c>
      <c r="O603" t="str">
        <f t="shared" si="29"/>
        <v>Large</v>
      </c>
      <c r="P603" t="str">
        <f>_xlfn.XLOOKUP(Table2[[#This Row],[Customer ID]],customers!$A$1:$A$1001,customers!$I$1:$I$1001,,0)</f>
        <v>Yes</v>
      </c>
    </row>
    <row r="604" spans="1:16" x14ac:dyDescent="0.35">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_xlfn.XLOOKUP(C604,customers!A603:A1603,customers!G603:G1603,,0)</f>
        <v>United States</v>
      </c>
      <c r="I604" t="str">
        <f>_xlfn.XLOOKUP(D604,products!$A$1:$A$49,products!$B$1:$B$49,,0)</f>
        <v>Exc</v>
      </c>
      <c r="J604" t="str">
        <f>_xlfn.XLOOKUP(D604,products!$A$1:$A$49,products!$C$1:$C$49,,0)</f>
        <v>L</v>
      </c>
      <c r="K604" s="4" cm="1">
        <f t="array" ref="K604">_xlfn.XLOOKUP(D604,products!$A$1:$A$49,products!$D$1:D$49,,0)</f>
        <v>0.2</v>
      </c>
      <c r="L604" s="5">
        <f>_xlfn.XLOOKUP(D604,products!$A$1:$A$49,products!$E$1:$E$49,,0)</f>
        <v>4.4550000000000001</v>
      </c>
      <c r="M604" s="8">
        <f t="shared" si="27"/>
        <v>22.274999999999999</v>
      </c>
      <c r="N604" t="str">
        <f t="shared" si="28"/>
        <v>Excelsa</v>
      </c>
      <c r="O604" t="str">
        <f t="shared" si="29"/>
        <v>Large</v>
      </c>
      <c r="P604" t="str">
        <f>_xlfn.XLOOKUP(Table2[[#This Row],[Customer ID]],customers!$A$1:$A$1001,customers!$I$1:$I$1001,,0)</f>
        <v>Yes</v>
      </c>
    </row>
    <row r="605" spans="1:16" x14ac:dyDescent="0.35">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_xlfn.XLOOKUP(C605,customers!A604:A1604,customers!G604:G1604,,0)</f>
        <v>United States</v>
      </c>
      <c r="I605" t="str">
        <f>_xlfn.XLOOKUP(D605,products!$A$1:$A$49,products!$B$1:$B$49,,0)</f>
        <v>Rob</v>
      </c>
      <c r="J605" t="str">
        <f>_xlfn.XLOOKUP(D605,products!$A$1:$A$49,products!$C$1:$C$49,,0)</f>
        <v>M</v>
      </c>
      <c r="K605" s="4" cm="1">
        <f t="array" ref="K605">_xlfn.XLOOKUP(D605,products!$A$1:$A$49,products!$D$1:D$49,,0)</f>
        <v>0.2</v>
      </c>
      <c r="L605" s="5">
        <f>_xlfn.XLOOKUP(D605,products!$A$1:$A$49,products!$E$1:$E$49,,0)</f>
        <v>2.9849999999999999</v>
      </c>
      <c r="M605" s="8">
        <f t="shared" si="27"/>
        <v>8.9550000000000001</v>
      </c>
      <c r="N605" t="str">
        <f t="shared" si="28"/>
        <v>Robusta</v>
      </c>
      <c r="O605" t="str">
        <f t="shared" si="29"/>
        <v>Medium</v>
      </c>
      <c r="P605" t="str">
        <f>_xlfn.XLOOKUP(Table2[[#This Row],[Customer ID]],customers!$A$1:$A$1001,customers!$I$1:$I$1001,,0)</f>
        <v>No</v>
      </c>
    </row>
    <row r="606" spans="1:16" x14ac:dyDescent="0.35">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_xlfn.XLOOKUP(C606,customers!A605:A1605,customers!G605:G1605,,0)</f>
        <v>Ireland</v>
      </c>
      <c r="I606" t="str">
        <f>_xlfn.XLOOKUP(D606,products!$A$1:$A$49,products!$B$1:$B$49,,0)</f>
        <v>Lib</v>
      </c>
      <c r="J606" t="str">
        <f>_xlfn.XLOOKUP(D606,products!$A$1:$A$49,products!$C$1:$C$49,,0)</f>
        <v>D</v>
      </c>
      <c r="K606" s="4" cm="1">
        <f t="array" ref="K606">_xlfn.XLOOKUP(D606,products!$A$1:$A$49,products!$D$1:D$49,,0)</f>
        <v>2.5</v>
      </c>
      <c r="L606" s="5">
        <f>_xlfn.XLOOKUP(D606,products!$A$1:$A$49,products!$E$1:$E$49,,0)</f>
        <v>29.784999999999997</v>
      </c>
      <c r="M606" s="8">
        <f t="shared" si="27"/>
        <v>119.13999999999999</v>
      </c>
      <c r="N606" t="str">
        <f t="shared" si="28"/>
        <v>Libercia</v>
      </c>
      <c r="O606" t="str">
        <f t="shared" si="29"/>
        <v>Dark</v>
      </c>
      <c r="P606" t="str">
        <f>_xlfn.XLOOKUP(Table2[[#This Row],[Customer ID]],customers!$A$1:$A$1001,customers!$I$1:$I$1001,,0)</f>
        <v>No</v>
      </c>
    </row>
    <row r="607" spans="1:16" x14ac:dyDescent="0.35">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_xlfn.XLOOKUP(C607,customers!A606:A1606,customers!G606:G1606,,0)</f>
        <v>United States</v>
      </c>
      <c r="I607" t="str">
        <f>_xlfn.XLOOKUP(D607,products!$A$1:$A$49,products!$B$1:$B$49,,0)</f>
        <v>Ara</v>
      </c>
      <c r="J607" t="str">
        <f>_xlfn.XLOOKUP(D607,products!$A$1:$A$49,products!$C$1:$C$49,,0)</f>
        <v>L</v>
      </c>
      <c r="K607" s="4" cm="1">
        <f t="array" ref="K607">_xlfn.XLOOKUP(D607,products!$A$1:$A$49,products!$D$1:D$49,,0)</f>
        <v>2.5</v>
      </c>
      <c r="L607" s="5">
        <f>_xlfn.XLOOKUP(D607,products!$A$1:$A$49,products!$E$1:$E$49,,0)</f>
        <v>29.784999999999997</v>
      </c>
      <c r="M607" s="8">
        <f t="shared" si="27"/>
        <v>148.92499999999998</v>
      </c>
      <c r="N607" t="str">
        <f t="shared" si="28"/>
        <v>Arabica</v>
      </c>
      <c r="O607" t="str">
        <f t="shared" si="29"/>
        <v>Large</v>
      </c>
      <c r="P607" t="str">
        <f>_xlfn.XLOOKUP(Table2[[#This Row],[Customer ID]],customers!$A$1:$A$1001,customers!$I$1:$I$1001,,0)</f>
        <v>Yes</v>
      </c>
    </row>
    <row r="608" spans="1:16" x14ac:dyDescent="0.35">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e">
        <f>_xlfn.XLOOKUP(C608,customers!A607:A1607,customers!G607:G1607,,0)</f>
        <v>#N/A</v>
      </c>
      <c r="I608" t="str">
        <f>_xlfn.XLOOKUP(D608,products!$A$1:$A$49,products!$B$1:$B$49,,0)</f>
        <v>Lib</v>
      </c>
      <c r="J608" t="str">
        <f>_xlfn.XLOOKUP(D608,products!$A$1:$A$49,products!$C$1:$C$49,,0)</f>
        <v>L</v>
      </c>
      <c r="K608" s="4" cm="1">
        <f t="array" ref="K608">_xlfn.XLOOKUP(D608,products!$A$1:$A$49,products!$D$1:D$49,,0)</f>
        <v>2.5</v>
      </c>
      <c r="L608" s="5">
        <f>_xlfn.XLOOKUP(D608,products!$A$1:$A$49,products!$E$1:$E$49,,0)</f>
        <v>36.454999999999998</v>
      </c>
      <c r="M608" s="8">
        <f t="shared" si="27"/>
        <v>109.36499999999999</v>
      </c>
      <c r="N608" t="str">
        <f t="shared" si="28"/>
        <v>Libercia</v>
      </c>
      <c r="O608" t="str">
        <f t="shared" si="29"/>
        <v>Large</v>
      </c>
      <c r="P608" t="str">
        <f>_xlfn.XLOOKUP(Table2[[#This Row],[Customer ID]],customers!$A$1:$A$1001,customers!$I$1:$I$1001,,0)</f>
        <v>Yes</v>
      </c>
    </row>
    <row r="609" spans="1:16" x14ac:dyDescent="0.35">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_xlfn.XLOOKUP(C609,customers!A608:A1608,customers!G608:G1608,,0)</f>
        <v>United States</v>
      </c>
      <c r="I609" t="str">
        <f>_xlfn.XLOOKUP(D609,products!$A$1:$A$49,products!$B$1:$B$49,,0)</f>
        <v>Exc</v>
      </c>
      <c r="J609" t="str">
        <f>_xlfn.XLOOKUP(D609,products!$A$1:$A$49,products!$C$1:$C$49,,0)</f>
        <v>D</v>
      </c>
      <c r="K609" s="4" cm="1">
        <f t="array" ref="K609">_xlfn.XLOOKUP(D609,products!$A$1:$A$49,products!$D$1:D$49,,0)</f>
        <v>0.2</v>
      </c>
      <c r="L609" s="5">
        <f>_xlfn.XLOOKUP(D609,products!$A$1:$A$49,products!$E$1:$E$49,,0)</f>
        <v>3.645</v>
      </c>
      <c r="M609" s="8">
        <f t="shared" si="27"/>
        <v>3.645</v>
      </c>
      <c r="N609" t="str">
        <f t="shared" si="28"/>
        <v>Excelsa</v>
      </c>
      <c r="O609" t="str">
        <f t="shared" si="29"/>
        <v>Dark</v>
      </c>
      <c r="P609" t="str">
        <f>_xlfn.XLOOKUP(Table2[[#This Row],[Customer ID]],customers!$A$1:$A$1001,customers!$I$1:$I$1001,,0)</f>
        <v>Yes</v>
      </c>
    </row>
    <row r="610" spans="1:16" x14ac:dyDescent="0.35">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_xlfn.XLOOKUP(C610,customers!A609:A1609,customers!G609:G1609,,0)</f>
        <v>United States</v>
      </c>
      <c r="I610" t="str">
        <f>_xlfn.XLOOKUP(D610,products!$A$1:$A$49,products!$B$1:$B$49,,0)</f>
        <v>Exc</v>
      </c>
      <c r="J610" t="str">
        <f>_xlfn.XLOOKUP(D610,products!$A$1:$A$49,products!$C$1:$C$49,,0)</f>
        <v>D</v>
      </c>
      <c r="K610" s="4" cm="1">
        <f t="array" ref="K610">_xlfn.XLOOKUP(D610,products!$A$1:$A$49,products!$D$1:D$49,,0)</f>
        <v>2.5</v>
      </c>
      <c r="L610" s="5">
        <f>_xlfn.XLOOKUP(D610,products!$A$1:$A$49,products!$E$1:$E$49,,0)</f>
        <v>27.945</v>
      </c>
      <c r="M610" s="8">
        <f t="shared" si="27"/>
        <v>55.89</v>
      </c>
      <c r="N610" t="str">
        <f t="shared" si="28"/>
        <v>Excelsa</v>
      </c>
      <c r="O610" t="str">
        <f t="shared" si="29"/>
        <v>Dark</v>
      </c>
      <c r="P610" t="str">
        <f>_xlfn.XLOOKUP(Table2[[#This Row],[Customer ID]],customers!$A$1:$A$1001,customers!$I$1:$I$1001,,0)</f>
        <v>No</v>
      </c>
    </row>
    <row r="611" spans="1:16" x14ac:dyDescent="0.35">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_xlfn.XLOOKUP(C611,customers!A610:A1610,customers!G610:G1610,,0)</f>
        <v>United States</v>
      </c>
      <c r="I611" t="str">
        <f>_xlfn.XLOOKUP(D611,products!$A$1:$A$49,products!$B$1:$B$49,,0)</f>
        <v>Lib</v>
      </c>
      <c r="J611" t="str">
        <f>_xlfn.XLOOKUP(D611,products!$A$1:$A$49,products!$C$1:$C$49,,0)</f>
        <v>M</v>
      </c>
      <c r="K611" s="4" cm="1">
        <f t="array" ref="K611">_xlfn.XLOOKUP(D611,products!$A$1:$A$49,products!$D$1:D$49,,0)</f>
        <v>0.2</v>
      </c>
      <c r="L611" s="5">
        <f>_xlfn.XLOOKUP(D611,products!$A$1:$A$49,products!$E$1:$E$49,,0)</f>
        <v>4.3650000000000002</v>
      </c>
      <c r="M611" s="8">
        <f t="shared" si="27"/>
        <v>26.19</v>
      </c>
      <c r="N611" t="str">
        <f t="shared" si="28"/>
        <v>Libercia</v>
      </c>
      <c r="O611" t="str">
        <f t="shared" si="29"/>
        <v>Medium</v>
      </c>
      <c r="P611" t="str">
        <f>_xlfn.XLOOKUP(Table2[[#This Row],[Customer ID]],customers!$A$1:$A$1001,customers!$I$1:$I$1001,,0)</f>
        <v>Yes</v>
      </c>
    </row>
    <row r="612" spans="1:16" x14ac:dyDescent="0.35">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_xlfn.XLOOKUP(C612,customers!A611:A1611,customers!G611:G1611,,0)</f>
        <v>United States</v>
      </c>
      <c r="I612" t="str">
        <f>_xlfn.XLOOKUP(D612,products!$A$1:$A$49,products!$B$1:$B$49,,0)</f>
        <v>Rob</v>
      </c>
      <c r="J612" t="str">
        <f>_xlfn.XLOOKUP(D612,products!$A$1:$A$49,products!$C$1:$C$49,,0)</f>
        <v>M</v>
      </c>
      <c r="K612" s="4" cm="1">
        <f t="array" ref="K612">_xlfn.XLOOKUP(D612,products!$A$1:$A$49,products!$D$1:D$49,,0)</f>
        <v>1</v>
      </c>
      <c r="L612" s="5">
        <f>_xlfn.XLOOKUP(D612,products!$A$1:$A$49,products!$E$1:$E$49,,0)</f>
        <v>9.9499999999999993</v>
      </c>
      <c r="M612" s="8">
        <f t="shared" si="27"/>
        <v>39.799999999999997</v>
      </c>
      <c r="N612" t="str">
        <f t="shared" si="28"/>
        <v>Robusta</v>
      </c>
      <c r="O612" t="str">
        <f t="shared" si="29"/>
        <v>Medium</v>
      </c>
      <c r="P612" t="str">
        <f>_xlfn.XLOOKUP(Table2[[#This Row],[Customer ID]],customers!$A$1:$A$1001,customers!$I$1:$I$1001,,0)</f>
        <v>No</v>
      </c>
    </row>
    <row r="613" spans="1:16" x14ac:dyDescent="0.35">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_xlfn.XLOOKUP(C613,customers!A612:A1612,customers!G612:G1612,,0)</f>
        <v>United States</v>
      </c>
      <c r="I613" t="str">
        <f>_xlfn.XLOOKUP(D613,products!$A$1:$A$49,products!$B$1:$B$49,,0)</f>
        <v>Exc</v>
      </c>
      <c r="J613" t="str">
        <f>_xlfn.XLOOKUP(D613,products!$A$1:$A$49,products!$C$1:$C$49,,0)</f>
        <v>L</v>
      </c>
      <c r="K613" s="4" cm="1">
        <f t="array" ref="K613">_xlfn.XLOOKUP(D613,products!$A$1:$A$49,products!$D$1:D$49,,0)</f>
        <v>2.5</v>
      </c>
      <c r="L613" s="5">
        <f>_xlfn.XLOOKUP(D613,products!$A$1:$A$49,products!$E$1:$E$49,,0)</f>
        <v>34.154999999999994</v>
      </c>
      <c r="M613" s="8">
        <f t="shared" si="27"/>
        <v>68.309999999999988</v>
      </c>
      <c r="N613" t="str">
        <f t="shared" si="28"/>
        <v>Excelsa</v>
      </c>
      <c r="O613" t="str">
        <f t="shared" si="29"/>
        <v>Large</v>
      </c>
      <c r="P613" t="str">
        <f>_xlfn.XLOOKUP(Table2[[#This Row],[Customer ID]],customers!$A$1:$A$1001,customers!$I$1:$I$1001,,0)</f>
        <v>No</v>
      </c>
    </row>
    <row r="614" spans="1:16" x14ac:dyDescent="0.35">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_xlfn.XLOOKUP(C614,customers!A613:A1613,customers!G613:G1613,,0)</f>
        <v>Ireland</v>
      </c>
      <c r="I614" t="str">
        <f>_xlfn.XLOOKUP(D614,products!$A$1:$A$49,products!$B$1:$B$49,,0)</f>
        <v>Ara</v>
      </c>
      <c r="J614" t="str">
        <f>_xlfn.XLOOKUP(D614,products!$A$1:$A$49,products!$C$1:$C$49,,0)</f>
        <v>M</v>
      </c>
      <c r="K614" s="4" cm="1">
        <f t="array" ref="K614">_xlfn.XLOOKUP(D614,products!$A$1:$A$49,products!$D$1:D$49,,0)</f>
        <v>0.2</v>
      </c>
      <c r="L614" s="5">
        <f>_xlfn.XLOOKUP(D614,products!$A$1:$A$49,products!$E$1:$E$49,,0)</f>
        <v>3.375</v>
      </c>
      <c r="M614" s="8">
        <f t="shared" si="27"/>
        <v>13.5</v>
      </c>
      <c r="N614" t="str">
        <f t="shared" si="28"/>
        <v>Arabica</v>
      </c>
      <c r="O614" t="str">
        <f t="shared" si="29"/>
        <v>Medium</v>
      </c>
      <c r="P614" t="str">
        <f>_xlfn.XLOOKUP(Table2[[#This Row],[Customer ID]],customers!$A$1:$A$1001,customers!$I$1:$I$1001,,0)</f>
        <v>No</v>
      </c>
    </row>
    <row r="615" spans="1:16" x14ac:dyDescent="0.35">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_xlfn.XLOOKUP(C615,customers!A614:A1614,customers!G614:G1614,,0)</f>
        <v>United States</v>
      </c>
      <c r="I615" t="str">
        <f>_xlfn.XLOOKUP(D615,products!$A$1:$A$49,products!$B$1:$B$49,,0)</f>
        <v>Rob</v>
      </c>
      <c r="J615" t="str">
        <f>_xlfn.XLOOKUP(D615,products!$A$1:$A$49,products!$C$1:$C$49,,0)</f>
        <v>M</v>
      </c>
      <c r="K615" s="4" cm="1">
        <f t="array" ref="K615">_xlfn.XLOOKUP(D615,products!$A$1:$A$49,products!$D$1:D$49,,0)</f>
        <v>0.5</v>
      </c>
      <c r="L615" s="5">
        <f>_xlfn.XLOOKUP(D615,products!$A$1:$A$49,products!$E$1:$E$49,,0)</f>
        <v>5.97</v>
      </c>
      <c r="M615" s="8">
        <f t="shared" si="27"/>
        <v>5.97</v>
      </c>
      <c r="N615" t="str">
        <f t="shared" si="28"/>
        <v>Robusta</v>
      </c>
      <c r="O615" t="str">
        <f t="shared" si="29"/>
        <v>Medium</v>
      </c>
      <c r="P615" t="str">
        <f>_xlfn.XLOOKUP(Table2[[#This Row],[Customer ID]],customers!$A$1:$A$1001,customers!$I$1:$I$1001,,0)</f>
        <v>No</v>
      </c>
    </row>
    <row r="616" spans="1:16" x14ac:dyDescent="0.35">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e">
        <f>_xlfn.XLOOKUP(C616,customers!A615:A1615,customers!G615:G1615,,0)</f>
        <v>#N/A</v>
      </c>
      <c r="I616" t="str">
        <f>_xlfn.XLOOKUP(D616,products!$A$1:$A$49,products!$B$1:$B$49,,0)</f>
        <v>Rob</v>
      </c>
      <c r="J616" t="str">
        <f>_xlfn.XLOOKUP(D616,products!$A$1:$A$49,products!$C$1:$C$49,,0)</f>
        <v>M</v>
      </c>
      <c r="K616" s="4" cm="1">
        <f t="array" ref="K616">_xlfn.XLOOKUP(D616,products!$A$1:$A$49,products!$D$1:D$49,,0)</f>
        <v>0.5</v>
      </c>
      <c r="L616" s="5">
        <f>_xlfn.XLOOKUP(D616,products!$A$1:$A$49,products!$E$1:$E$49,,0)</f>
        <v>5.97</v>
      </c>
      <c r="M616" s="8">
        <f t="shared" si="27"/>
        <v>29.849999999999998</v>
      </c>
      <c r="N616" t="str">
        <f t="shared" si="28"/>
        <v>Robusta</v>
      </c>
      <c r="O616" t="str">
        <f t="shared" si="29"/>
        <v>Medium</v>
      </c>
      <c r="P616" t="str">
        <f>_xlfn.XLOOKUP(Table2[[#This Row],[Customer ID]],customers!$A$1:$A$1001,customers!$I$1:$I$1001,,0)</f>
        <v>Yes</v>
      </c>
    </row>
    <row r="617" spans="1:16" x14ac:dyDescent="0.35">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_xlfn.XLOOKUP(C617,customers!A616:A1616,customers!G616:G1616,,0)</f>
        <v>United States</v>
      </c>
      <c r="I617" t="str">
        <f>_xlfn.XLOOKUP(D617,products!$A$1:$A$49,products!$B$1:$B$49,,0)</f>
        <v>Lib</v>
      </c>
      <c r="J617" t="str">
        <f>_xlfn.XLOOKUP(D617,products!$A$1:$A$49,products!$C$1:$C$49,,0)</f>
        <v>L</v>
      </c>
      <c r="K617" s="4" cm="1">
        <f t="array" ref="K617">_xlfn.XLOOKUP(D617,products!$A$1:$A$49,products!$D$1:D$49,,0)</f>
        <v>2.5</v>
      </c>
      <c r="L617" s="5">
        <f>_xlfn.XLOOKUP(D617,products!$A$1:$A$49,products!$E$1:$E$49,,0)</f>
        <v>36.454999999999998</v>
      </c>
      <c r="M617" s="8">
        <f t="shared" si="27"/>
        <v>72.91</v>
      </c>
      <c r="N617" t="str">
        <f t="shared" si="28"/>
        <v>Libercia</v>
      </c>
      <c r="O617" t="str">
        <f t="shared" si="29"/>
        <v>Large</v>
      </c>
      <c r="P617" t="str">
        <f>_xlfn.XLOOKUP(Table2[[#This Row],[Customer ID]],customers!$A$1:$A$1001,customers!$I$1:$I$1001,,0)</f>
        <v>Yes</v>
      </c>
    </row>
    <row r="618" spans="1:16" x14ac:dyDescent="0.35">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_xlfn.XLOOKUP(C618,customers!A617:A1617,customers!G617:G1617,,0)</f>
        <v>United Kingdom</v>
      </c>
      <c r="I618" t="str">
        <f>_xlfn.XLOOKUP(D618,products!$A$1:$A$49,products!$B$1:$B$49,,0)</f>
        <v>Exc</v>
      </c>
      <c r="J618" t="str">
        <f>_xlfn.XLOOKUP(D618,products!$A$1:$A$49,products!$C$1:$C$49,,0)</f>
        <v>M</v>
      </c>
      <c r="K618" s="4" cm="1">
        <f t="array" ref="K618">_xlfn.XLOOKUP(D618,products!$A$1:$A$49,products!$D$1:D$49,,0)</f>
        <v>2.5</v>
      </c>
      <c r="L618" s="5">
        <f>_xlfn.XLOOKUP(D618,products!$A$1:$A$49,products!$E$1:$E$49,,0)</f>
        <v>31.624999999999996</v>
      </c>
      <c r="M618" s="8">
        <f t="shared" si="27"/>
        <v>126.49999999999999</v>
      </c>
      <c r="N618" t="str">
        <f t="shared" si="28"/>
        <v>Excelsa</v>
      </c>
      <c r="O618" t="str">
        <f t="shared" si="29"/>
        <v>Medium</v>
      </c>
      <c r="P618" t="str">
        <f>_xlfn.XLOOKUP(Table2[[#This Row],[Customer ID]],customers!$A$1:$A$1001,customers!$I$1:$I$1001,,0)</f>
        <v>No</v>
      </c>
    </row>
    <row r="619" spans="1:16" x14ac:dyDescent="0.35">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_xlfn.XLOOKUP(C619,customers!A618:A1618,customers!G618:G1618,,0)</f>
        <v>United States</v>
      </c>
      <c r="I619" t="str">
        <f>_xlfn.XLOOKUP(D619,products!$A$1:$A$49,products!$B$1:$B$49,,0)</f>
        <v>Lib</v>
      </c>
      <c r="J619" t="str">
        <f>_xlfn.XLOOKUP(D619,products!$A$1:$A$49,products!$C$1:$C$49,,0)</f>
        <v>M</v>
      </c>
      <c r="K619" s="4" cm="1">
        <f t="array" ref="K619">_xlfn.XLOOKUP(D619,products!$A$1:$A$49,products!$D$1:D$49,,0)</f>
        <v>2.5</v>
      </c>
      <c r="L619" s="5">
        <f>_xlfn.XLOOKUP(D619,products!$A$1:$A$49,products!$E$1:$E$49,,0)</f>
        <v>33.464999999999996</v>
      </c>
      <c r="M619" s="8">
        <f t="shared" si="27"/>
        <v>33.464999999999996</v>
      </c>
      <c r="N619" t="str">
        <f t="shared" si="28"/>
        <v>Libercia</v>
      </c>
      <c r="O619" t="str">
        <f t="shared" si="29"/>
        <v>Medium</v>
      </c>
      <c r="P619" t="str">
        <f>_xlfn.XLOOKUP(Table2[[#This Row],[Customer ID]],customers!$A$1:$A$1001,customers!$I$1:$I$1001,,0)</f>
        <v>No</v>
      </c>
    </row>
    <row r="620" spans="1:16" x14ac:dyDescent="0.35">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_xlfn.XLOOKUP(C620,customers!A619:A1619,customers!G619:G1619,,0)</f>
        <v>United States</v>
      </c>
      <c r="I620" t="str">
        <f>_xlfn.XLOOKUP(D620,products!$A$1:$A$49,products!$B$1:$B$49,,0)</f>
        <v>Exc</v>
      </c>
      <c r="J620" t="str">
        <f>_xlfn.XLOOKUP(D620,products!$A$1:$A$49,products!$C$1:$C$49,,0)</f>
        <v>D</v>
      </c>
      <c r="K620" s="4" cm="1">
        <f t="array" ref="K620">_xlfn.XLOOKUP(D620,products!$A$1:$A$49,products!$D$1:D$49,,0)</f>
        <v>1</v>
      </c>
      <c r="L620" s="5">
        <f>_xlfn.XLOOKUP(D620,products!$A$1:$A$49,products!$E$1:$E$49,,0)</f>
        <v>12.15</v>
      </c>
      <c r="M620" s="8">
        <f t="shared" si="27"/>
        <v>72.900000000000006</v>
      </c>
      <c r="N620" t="str">
        <f t="shared" si="28"/>
        <v>Excelsa</v>
      </c>
      <c r="O620" t="str">
        <f t="shared" si="29"/>
        <v>Dark</v>
      </c>
      <c r="P620" t="str">
        <f>_xlfn.XLOOKUP(Table2[[#This Row],[Customer ID]],customers!$A$1:$A$1001,customers!$I$1:$I$1001,,0)</f>
        <v>Yes</v>
      </c>
    </row>
    <row r="621" spans="1:16" x14ac:dyDescent="0.35">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_xlfn.XLOOKUP(C621,customers!A620:A1620,customers!G620:G1620,,0)</f>
        <v>United States</v>
      </c>
      <c r="I621" t="str">
        <f>_xlfn.XLOOKUP(D621,products!$A$1:$A$49,products!$B$1:$B$49,,0)</f>
        <v>Lib</v>
      </c>
      <c r="J621" t="str">
        <f>_xlfn.XLOOKUP(D621,products!$A$1:$A$49,products!$C$1:$C$49,,0)</f>
        <v>D</v>
      </c>
      <c r="K621" s="4" cm="1">
        <f t="array" ref="K621">_xlfn.XLOOKUP(D621,products!$A$1:$A$49,products!$D$1:D$49,,0)</f>
        <v>0.5</v>
      </c>
      <c r="L621" s="5">
        <f>_xlfn.XLOOKUP(D621,products!$A$1:$A$49,products!$E$1:$E$49,,0)</f>
        <v>7.77</v>
      </c>
      <c r="M621" s="8">
        <f t="shared" si="27"/>
        <v>15.54</v>
      </c>
      <c r="N621" t="str">
        <f t="shared" si="28"/>
        <v>Libercia</v>
      </c>
      <c r="O621" t="str">
        <f t="shared" si="29"/>
        <v>Dark</v>
      </c>
      <c r="P621" t="str">
        <f>_xlfn.XLOOKUP(Table2[[#This Row],[Customer ID]],customers!$A$1:$A$1001,customers!$I$1:$I$1001,,0)</f>
        <v>Yes</v>
      </c>
    </row>
    <row r="622" spans="1:16" x14ac:dyDescent="0.35">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_xlfn.XLOOKUP(C622,customers!A621:A1621,customers!G621:G1621,,0)</f>
        <v>United States</v>
      </c>
      <c r="I622" t="str">
        <f>_xlfn.XLOOKUP(D622,products!$A$1:$A$49,products!$B$1:$B$49,,0)</f>
        <v>Ara</v>
      </c>
      <c r="J622" t="str">
        <f>_xlfn.XLOOKUP(D622,products!$A$1:$A$49,products!$C$1:$C$49,,0)</f>
        <v>M</v>
      </c>
      <c r="K622" s="4" cm="1">
        <f t="array" ref="K622">_xlfn.XLOOKUP(D622,products!$A$1:$A$49,products!$D$1:D$49,,0)</f>
        <v>0.2</v>
      </c>
      <c r="L622" s="5">
        <f>_xlfn.XLOOKUP(D622,products!$A$1:$A$49,products!$E$1:$E$49,,0)</f>
        <v>3.375</v>
      </c>
      <c r="M622" s="8">
        <f t="shared" si="27"/>
        <v>20.25</v>
      </c>
      <c r="N622" t="str">
        <f t="shared" si="28"/>
        <v>Arabica</v>
      </c>
      <c r="O622" t="str">
        <f t="shared" si="29"/>
        <v>Medium</v>
      </c>
      <c r="P622" t="str">
        <f>_xlfn.XLOOKUP(Table2[[#This Row],[Customer ID]],customers!$A$1:$A$1001,customers!$I$1:$I$1001,,0)</f>
        <v>No</v>
      </c>
    </row>
    <row r="623" spans="1:16" x14ac:dyDescent="0.35">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_xlfn.XLOOKUP(C623,customers!A622:A1622,customers!G622:G1622,,0)</f>
        <v>United States</v>
      </c>
      <c r="I623" t="str">
        <f>_xlfn.XLOOKUP(D623,products!$A$1:$A$49,products!$B$1:$B$49,,0)</f>
        <v>Ara</v>
      </c>
      <c r="J623" t="str">
        <f>_xlfn.XLOOKUP(D623,products!$A$1:$A$49,products!$C$1:$C$49,,0)</f>
        <v>L</v>
      </c>
      <c r="K623" s="4" cm="1">
        <f t="array" ref="K623">_xlfn.XLOOKUP(D623,products!$A$1:$A$49,products!$D$1:D$49,,0)</f>
        <v>1</v>
      </c>
      <c r="L623" s="5">
        <f>_xlfn.XLOOKUP(D623,products!$A$1:$A$49,products!$E$1:$E$49,,0)</f>
        <v>12.95</v>
      </c>
      <c r="M623" s="8">
        <f t="shared" si="27"/>
        <v>77.699999999999989</v>
      </c>
      <c r="N623" t="str">
        <f t="shared" si="28"/>
        <v>Arabica</v>
      </c>
      <c r="O623" t="str">
        <f t="shared" si="29"/>
        <v>Large</v>
      </c>
      <c r="P623" t="str">
        <f>_xlfn.XLOOKUP(Table2[[#This Row],[Customer ID]],customers!$A$1:$A$1001,customers!$I$1:$I$1001,,0)</f>
        <v>No</v>
      </c>
    </row>
    <row r="624" spans="1:16" x14ac:dyDescent="0.35">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_xlfn.XLOOKUP(C624,customers!A623:A1623,customers!G623:G1623,,0)</f>
        <v>United States</v>
      </c>
      <c r="I624" t="str">
        <f>_xlfn.XLOOKUP(D624,products!$A$1:$A$49,products!$B$1:$B$49,,0)</f>
        <v>Lib</v>
      </c>
      <c r="J624" t="str">
        <f>_xlfn.XLOOKUP(D624,products!$A$1:$A$49,products!$C$1:$C$49,,0)</f>
        <v>M</v>
      </c>
      <c r="K624" s="4" cm="1">
        <f t="array" ref="K624">_xlfn.XLOOKUP(D624,products!$A$1:$A$49,products!$D$1:D$49,,0)</f>
        <v>2.5</v>
      </c>
      <c r="L624" s="5">
        <f>_xlfn.XLOOKUP(D624,products!$A$1:$A$49,products!$E$1:$E$49,,0)</f>
        <v>33.464999999999996</v>
      </c>
      <c r="M624" s="8">
        <f t="shared" si="27"/>
        <v>133.85999999999999</v>
      </c>
      <c r="N624" t="str">
        <f t="shared" si="28"/>
        <v>Libercia</v>
      </c>
      <c r="O624" t="str">
        <f t="shared" si="29"/>
        <v>Medium</v>
      </c>
      <c r="P624" t="str">
        <f>_xlfn.XLOOKUP(Table2[[#This Row],[Customer ID]],customers!$A$1:$A$1001,customers!$I$1:$I$1001,,0)</f>
        <v>No</v>
      </c>
    </row>
    <row r="625" spans="1:16" x14ac:dyDescent="0.35">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_xlfn.XLOOKUP(C625,customers!A624:A1624,customers!G624:G1624,,0)</f>
        <v>United Kingdom</v>
      </c>
      <c r="I625" t="str">
        <f>_xlfn.XLOOKUP(D625,products!$A$1:$A$49,products!$B$1:$B$49,,0)</f>
        <v>Exc</v>
      </c>
      <c r="J625" t="str">
        <f>_xlfn.XLOOKUP(D625,products!$A$1:$A$49,products!$C$1:$C$49,,0)</f>
        <v>D</v>
      </c>
      <c r="K625" s="4" cm="1">
        <f t="array" ref="K625">_xlfn.XLOOKUP(D625,products!$A$1:$A$49,products!$D$1:D$49,,0)</f>
        <v>1</v>
      </c>
      <c r="L625" s="5">
        <f>_xlfn.XLOOKUP(D625,products!$A$1:$A$49,products!$E$1:$E$49,,0)</f>
        <v>12.15</v>
      </c>
      <c r="M625" s="8">
        <f t="shared" si="27"/>
        <v>12.15</v>
      </c>
      <c r="N625" t="str">
        <f t="shared" si="28"/>
        <v>Excelsa</v>
      </c>
      <c r="O625" t="str">
        <f t="shared" si="29"/>
        <v>Dark</v>
      </c>
      <c r="P625" t="str">
        <f>_xlfn.XLOOKUP(Table2[[#This Row],[Customer ID]],customers!$A$1:$A$1001,customers!$I$1:$I$1001,,0)</f>
        <v>No</v>
      </c>
    </row>
    <row r="626" spans="1:16" x14ac:dyDescent="0.35">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_xlfn.XLOOKUP(C626,customers!A625:A1625,customers!G625:G1625,,0)</f>
        <v>Ireland</v>
      </c>
      <c r="I626" t="str">
        <f>_xlfn.XLOOKUP(D626,products!$A$1:$A$49,products!$B$1:$B$49,,0)</f>
        <v>Exc</v>
      </c>
      <c r="J626" t="str">
        <f>_xlfn.XLOOKUP(D626,products!$A$1:$A$49,products!$C$1:$C$49,,0)</f>
        <v>M</v>
      </c>
      <c r="K626" s="4" cm="1">
        <f t="array" ref="K626">_xlfn.XLOOKUP(D626,products!$A$1:$A$49,products!$D$1:D$49,,0)</f>
        <v>2.5</v>
      </c>
      <c r="L626" s="5">
        <f>_xlfn.XLOOKUP(D626,products!$A$1:$A$49,products!$E$1:$E$49,,0)</f>
        <v>31.624999999999996</v>
      </c>
      <c r="M626" s="8">
        <f t="shared" si="27"/>
        <v>63.249999999999993</v>
      </c>
      <c r="N626" t="str">
        <f t="shared" si="28"/>
        <v>Excelsa</v>
      </c>
      <c r="O626" t="str">
        <f t="shared" si="29"/>
        <v>Medium</v>
      </c>
      <c r="P626" t="str">
        <f>_xlfn.XLOOKUP(Table2[[#This Row],[Customer ID]],customers!$A$1:$A$1001,customers!$I$1:$I$1001,,0)</f>
        <v>Yes</v>
      </c>
    </row>
    <row r="627" spans="1:16" x14ac:dyDescent="0.35">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_xlfn.XLOOKUP(C627,customers!A626:A1626,customers!G626:G1626,,0)</f>
        <v>United States</v>
      </c>
      <c r="I627" t="str">
        <f>_xlfn.XLOOKUP(D627,products!$A$1:$A$49,products!$B$1:$B$49,,0)</f>
        <v>Rob</v>
      </c>
      <c r="J627" t="str">
        <f>_xlfn.XLOOKUP(D627,products!$A$1:$A$49,products!$C$1:$C$49,,0)</f>
        <v>L</v>
      </c>
      <c r="K627" s="4" cm="1">
        <f t="array" ref="K627">_xlfn.XLOOKUP(D627,products!$A$1:$A$49,products!$D$1:D$49,,0)</f>
        <v>0.5</v>
      </c>
      <c r="L627" s="5">
        <f>_xlfn.XLOOKUP(D627,products!$A$1:$A$49,products!$E$1:$E$49,,0)</f>
        <v>7.169999999999999</v>
      </c>
      <c r="M627" s="8">
        <f t="shared" si="27"/>
        <v>35.849999999999994</v>
      </c>
      <c r="N627" t="str">
        <f t="shared" si="28"/>
        <v>Robusta</v>
      </c>
      <c r="O627" t="str">
        <f t="shared" si="29"/>
        <v>Large</v>
      </c>
      <c r="P627" t="str">
        <f>_xlfn.XLOOKUP(Table2[[#This Row],[Customer ID]],customers!$A$1:$A$1001,customers!$I$1:$I$1001,,0)</f>
        <v>No</v>
      </c>
    </row>
    <row r="628" spans="1:16" x14ac:dyDescent="0.35">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_xlfn.XLOOKUP(C628,customers!A627:A1627,customers!G627:G1627,,0)</f>
        <v>United States</v>
      </c>
      <c r="I628" t="str">
        <f>_xlfn.XLOOKUP(D628,products!$A$1:$A$49,products!$B$1:$B$49,,0)</f>
        <v>Ara</v>
      </c>
      <c r="J628" t="str">
        <f>_xlfn.XLOOKUP(D628,products!$A$1:$A$49,products!$C$1:$C$49,,0)</f>
        <v>M</v>
      </c>
      <c r="K628" s="4" cm="1">
        <f t="array" ref="K628">_xlfn.XLOOKUP(D628,products!$A$1:$A$49,products!$D$1:D$49,,0)</f>
        <v>2.5</v>
      </c>
      <c r="L628" s="5">
        <f>_xlfn.XLOOKUP(D628,products!$A$1:$A$49,products!$E$1:$E$49,,0)</f>
        <v>25.874999999999996</v>
      </c>
      <c r="M628" s="8">
        <f t="shared" si="27"/>
        <v>77.624999999999986</v>
      </c>
      <c r="N628" t="str">
        <f t="shared" si="28"/>
        <v>Arabica</v>
      </c>
      <c r="O628" t="str">
        <f t="shared" si="29"/>
        <v>Medium</v>
      </c>
      <c r="P628" t="str">
        <f>_xlfn.XLOOKUP(Table2[[#This Row],[Customer ID]],customers!$A$1:$A$1001,customers!$I$1:$I$1001,,0)</f>
        <v>No</v>
      </c>
    </row>
    <row r="629" spans="1:16" x14ac:dyDescent="0.35">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_xlfn.XLOOKUP(C629,customers!A628:A1628,customers!G628:G1628,,0)</f>
        <v>United States</v>
      </c>
      <c r="I629" t="str">
        <f>_xlfn.XLOOKUP(D629,products!$A$1:$A$49,products!$B$1:$B$49,,0)</f>
        <v>Exc</v>
      </c>
      <c r="J629" t="str">
        <f>_xlfn.XLOOKUP(D629,products!$A$1:$A$49,products!$C$1:$C$49,,0)</f>
        <v>M</v>
      </c>
      <c r="K629" s="4" cm="1">
        <f t="array" ref="K629">_xlfn.XLOOKUP(D629,products!$A$1:$A$49,products!$D$1:D$49,,0)</f>
        <v>2.5</v>
      </c>
      <c r="L629" s="5">
        <f>_xlfn.XLOOKUP(D629,products!$A$1:$A$49,products!$E$1:$E$49,,0)</f>
        <v>31.624999999999996</v>
      </c>
      <c r="M629" s="8">
        <f t="shared" si="27"/>
        <v>63.249999999999993</v>
      </c>
      <c r="N629" t="str">
        <f t="shared" si="28"/>
        <v>Excelsa</v>
      </c>
      <c r="O629" t="str">
        <f t="shared" si="29"/>
        <v>Medium</v>
      </c>
      <c r="P629" t="str">
        <f>_xlfn.XLOOKUP(Table2[[#This Row],[Customer ID]],customers!$A$1:$A$1001,customers!$I$1:$I$1001,,0)</f>
        <v>Yes</v>
      </c>
    </row>
    <row r="630" spans="1:16" x14ac:dyDescent="0.35">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_xlfn.XLOOKUP(C630,customers!A629:A1629,customers!G629:G1629,,0)</f>
        <v>Ireland</v>
      </c>
      <c r="I630" t="str">
        <f>_xlfn.XLOOKUP(D630,products!$A$1:$A$49,products!$B$1:$B$49,,0)</f>
        <v>Exc</v>
      </c>
      <c r="J630" t="str">
        <f>_xlfn.XLOOKUP(D630,products!$A$1:$A$49,products!$C$1:$C$49,,0)</f>
        <v>L</v>
      </c>
      <c r="K630" s="4" cm="1">
        <f t="array" ref="K630">_xlfn.XLOOKUP(D630,products!$A$1:$A$49,products!$D$1:D$49,,0)</f>
        <v>0.2</v>
      </c>
      <c r="L630" s="5">
        <f>_xlfn.XLOOKUP(D630,products!$A$1:$A$49,products!$E$1:$E$49,,0)</f>
        <v>4.4550000000000001</v>
      </c>
      <c r="M630" s="8">
        <f t="shared" si="27"/>
        <v>26.73</v>
      </c>
      <c r="N630" t="str">
        <f t="shared" si="28"/>
        <v>Excelsa</v>
      </c>
      <c r="O630" t="str">
        <f t="shared" si="29"/>
        <v>Large</v>
      </c>
      <c r="P630" t="str">
        <f>_xlfn.XLOOKUP(Table2[[#This Row],[Customer ID]],customers!$A$1:$A$1001,customers!$I$1:$I$1001,,0)</f>
        <v>Yes</v>
      </c>
    </row>
    <row r="631" spans="1:16" x14ac:dyDescent="0.35">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_xlfn.XLOOKUP(C631,customers!A630:A1630,customers!G630:G1630,,0)</f>
        <v>Ireland</v>
      </c>
      <c r="I631" t="str">
        <f>_xlfn.XLOOKUP(D631,products!$A$1:$A$49,products!$B$1:$B$49,,0)</f>
        <v>Lib</v>
      </c>
      <c r="J631" t="str">
        <f>_xlfn.XLOOKUP(D631,products!$A$1:$A$49,products!$C$1:$C$49,,0)</f>
        <v>D</v>
      </c>
      <c r="K631" s="4" cm="1">
        <f t="array" ref="K631">_xlfn.XLOOKUP(D631,products!$A$1:$A$49,products!$D$1:D$49,,0)</f>
        <v>0.5</v>
      </c>
      <c r="L631" s="5">
        <f>_xlfn.XLOOKUP(D631,products!$A$1:$A$49,products!$E$1:$E$49,,0)</f>
        <v>7.77</v>
      </c>
      <c r="M631" s="8">
        <f t="shared" si="27"/>
        <v>31.08</v>
      </c>
      <c r="N631" t="str">
        <f t="shared" si="28"/>
        <v>Libercia</v>
      </c>
      <c r="O631" t="str">
        <f t="shared" si="29"/>
        <v>Dark</v>
      </c>
      <c r="P631" t="str">
        <f>_xlfn.XLOOKUP(Table2[[#This Row],[Customer ID]],customers!$A$1:$A$1001,customers!$I$1:$I$1001,,0)</f>
        <v>Yes</v>
      </c>
    </row>
    <row r="632" spans="1:16" x14ac:dyDescent="0.35">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e">
        <f>_xlfn.XLOOKUP(C632,customers!A631:A1631,customers!G631:G1631,,0)</f>
        <v>#N/A</v>
      </c>
      <c r="I632" t="str">
        <f>_xlfn.XLOOKUP(D632,products!$A$1:$A$49,products!$B$1:$B$49,,0)</f>
        <v>Ara</v>
      </c>
      <c r="J632" t="str">
        <f>_xlfn.XLOOKUP(D632,products!$A$1:$A$49,products!$C$1:$C$49,,0)</f>
        <v>D</v>
      </c>
      <c r="K632" s="4" cm="1">
        <f t="array" ref="K632">_xlfn.XLOOKUP(D632,products!$A$1:$A$49,products!$D$1:D$49,,0)</f>
        <v>0.2</v>
      </c>
      <c r="L632" s="5">
        <f>_xlfn.XLOOKUP(D632,products!$A$1:$A$49,products!$E$1:$E$49,,0)</f>
        <v>2.9849999999999999</v>
      </c>
      <c r="M632" s="8">
        <f t="shared" si="27"/>
        <v>2.9849999999999999</v>
      </c>
      <c r="N632" t="str">
        <f t="shared" si="28"/>
        <v>Arabica</v>
      </c>
      <c r="O632" t="str">
        <f t="shared" si="29"/>
        <v>Dark</v>
      </c>
      <c r="P632" t="str">
        <f>_xlfn.XLOOKUP(Table2[[#This Row],[Customer ID]],customers!$A$1:$A$1001,customers!$I$1:$I$1001,,0)</f>
        <v>Yes</v>
      </c>
    </row>
    <row r="633" spans="1:16" x14ac:dyDescent="0.35">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e">
        <f>_xlfn.XLOOKUP(C633,customers!A632:A1632,customers!G632:G1632,,0)</f>
        <v>#N/A</v>
      </c>
      <c r="I633" t="str">
        <f>_xlfn.XLOOKUP(D633,products!$A$1:$A$49,products!$B$1:$B$49,,0)</f>
        <v>Rob</v>
      </c>
      <c r="J633" t="str">
        <f>_xlfn.XLOOKUP(D633,products!$A$1:$A$49,products!$C$1:$C$49,,0)</f>
        <v>D</v>
      </c>
      <c r="K633" s="4" cm="1">
        <f t="array" ref="K633">_xlfn.XLOOKUP(D633,products!$A$1:$A$49,products!$D$1:D$49,,0)</f>
        <v>2.5</v>
      </c>
      <c r="L633" s="5">
        <f>_xlfn.XLOOKUP(D633,products!$A$1:$A$49,products!$E$1:$E$49,,0)</f>
        <v>20.584999999999997</v>
      </c>
      <c r="M633" s="8">
        <f t="shared" si="27"/>
        <v>102.92499999999998</v>
      </c>
      <c r="N633" t="str">
        <f t="shared" si="28"/>
        <v>Robusta</v>
      </c>
      <c r="O633" t="str">
        <f t="shared" si="29"/>
        <v>Dark</v>
      </c>
      <c r="P633" t="str">
        <f>_xlfn.XLOOKUP(Table2[[#This Row],[Customer ID]],customers!$A$1:$A$1001,customers!$I$1:$I$1001,,0)</f>
        <v>Yes</v>
      </c>
    </row>
    <row r="634" spans="1:16" x14ac:dyDescent="0.35">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_xlfn.XLOOKUP(C634,customers!A633:A1633,customers!G633:G1633,,0)</f>
        <v>United States</v>
      </c>
      <c r="I634" t="str">
        <f>_xlfn.XLOOKUP(D634,products!$A$1:$A$49,products!$B$1:$B$49,,0)</f>
        <v>Exc</v>
      </c>
      <c r="J634" t="str">
        <f>_xlfn.XLOOKUP(D634,products!$A$1:$A$49,products!$C$1:$C$49,,0)</f>
        <v>L</v>
      </c>
      <c r="K634" s="4" cm="1">
        <f t="array" ref="K634">_xlfn.XLOOKUP(D634,products!$A$1:$A$49,products!$D$1:D$49,,0)</f>
        <v>0.5</v>
      </c>
      <c r="L634" s="5">
        <f>_xlfn.XLOOKUP(D634,products!$A$1:$A$49,products!$E$1:$E$49,,0)</f>
        <v>8.91</v>
      </c>
      <c r="M634" s="8">
        <f t="shared" si="27"/>
        <v>35.64</v>
      </c>
      <c r="N634" t="str">
        <f t="shared" si="28"/>
        <v>Excelsa</v>
      </c>
      <c r="O634" t="str">
        <f t="shared" si="29"/>
        <v>Large</v>
      </c>
      <c r="P634" t="str">
        <f>_xlfn.XLOOKUP(Table2[[#This Row],[Customer ID]],customers!$A$1:$A$1001,customers!$I$1:$I$1001,,0)</f>
        <v>No</v>
      </c>
    </row>
    <row r="635" spans="1:16" x14ac:dyDescent="0.35">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_xlfn.XLOOKUP(C635,customers!A634:A1634,customers!G634:G1634,,0)</f>
        <v>United States</v>
      </c>
      <c r="I635" t="str">
        <f>_xlfn.XLOOKUP(D635,products!$A$1:$A$49,products!$B$1:$B$49,,0)</f>
        <v>Rob</v>
      </c>
      <c r="J635" t="str">
        <f>_xlfn.XLOOKUP(D635,products!$A$1:$A$49,products!$C$1:$C$49,,0)</f>
        <v>L</v>
      </c>
      <c r="K635" s="4" cm="1">
        <f t="array" ref="K635">_xlfn.XLOOKUP(D635,products!$A$1:$A$49,products!$D$1:D$49,,0)</f>
        <v>1</v>
      </c>
      <c r="L635" s="5">
        <f>_xlfn.XLOOKUP(D635,products!$A$1:$A$49,products!$E$1:$E$49,,0)</f>
        <v>11.95</v>
      </c>
      <c r="M635" s="8">
        <f t="shared" si="27"/>
        <v>47.8</v>
      </c>
      <c r="N635" t="str">
        <f t="shared" si="28"/>
        <v>Robusta</v>
      </c>
      <c r="O635" t="str">
        <f t="shared" si="29"/>
        <v>Large</v>
      </c>
      <c r="P635" t="str">
        <f>_xlfn.XLOOKUP(Table2[[#This Row],[Customer ID]],customers!$A$1:$A$1001,customers!$I$1:$I$1001,,0)</f>
        <v>No</v>
      </c>
    </row>
    <row r="636" spans="1:16" x14ac:dyDescent="0.35">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_xlfn.XLOOKUP(C636,customers!A635:A1635,customers!G635:G1635,,0)</f>
        <v>United States</v>
      </c>
      <c r="I636" t="str">
        <f>_xlfn.XLOOKUP(D636,products!$A$1:$A$49,products!$B$1:$B$49,,0)</f>
        <v>Lib</v>
      </c>
      <c r="J636" t="str">
        <f>_xlfn.XLOOKUP(D636,products!$A$1:$A$49,products!$C$1:$C$49,,0)</f>
        <v>M</v>
      </c>
      <c r="K636" s="4" cm="1">
        <f t="array" ref="K636">_xlfn.XLOOKUP(D636,products!$A$1:$A$49,products!$D$1:D$49,,0)</f>
        <v>1</v>
      </c>
      <c r="L636" s="5">
        <f>_xlfn.XLOOKUP(D636,products!$A$1:$A$49,products!$E$1:$E$49,,0)</f>
        <v>14.55</v>
      </c>
      <c r="M636" s="8">
        <f t="shared" si="27"/>
        <v>43.650000000000006</v>
      </c>
      <c r="N636" t="str">
        <f t="shared" si="28"/>
        <v>Libercia</v>
      </c>
      <c r="O636" t="str">
        <f t="shared" si="29"/>
        <v>Medium</v>
      </c>
      <c r="P636" t="str">
        <f>_xlfn.XLOOKUP(Table2[[#This Row],[Customer ID]],customers!$A$1:$A$1001,customers!$I$1:$I$1001,,0)</f>
        <v>No</v>
      </c>
    </row>
    <row r="637" spans="1:16" x14ac:dyDescent="0.35">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_xlfn.XLOOKUP(C637,customers!A636:A1636,customers!G636:G1636,,0)</f>
        <v>United States</v>
      </c>
      <c r="I637" t="str">
        <f>_xlfn.XLOOKUP(D637,products!$A$1:$A$49,products!$B$1:$B$49,,0)</f>
        <v>Exc</v>
      </c>
      <c r="J637" t="str">
        <f>_xlfn.XLOOKUP(D637,products!$A$1:$A$49,products!$C$1:$C$49,,0)</f>
        <v>L</v>
      </c>
      <c r="K637" s="4" cm="1">
        <f t="array" ref="K637">_xlfn.XLOOKUP(D637,products!$A$1:$A$49,products!$D$1:D$49,,0)</f>
        <v>0.5</v>
      </c>
      <c r="L637" s="5">
        <f>_xlfn.XLOOKUP(D637,products!$A$1:$A$49,products!$E$1:$E$49,,0)</f>
        <v>8.91</v>
      </c>
      <c r="M637" s="8">
        <f t="shared" si="27"/>
        <v>35.64</v>
      </c>
      <c r="N637" t="str">
        <f t="shared" si="28"/>
        <v>Excelsa</v>
      </c>
      <c r="O637" t="str">
        <f t="shared" si="29"/>
        <v>Large</v>
      </c>
      <c r="P637" t="str">
        <f>_xlfn.XLOOKUP(Table2[[#This Row],[Customer ID]],customers!$A$1:$A$1001,customers!$I$1:$I$1001,,0)</f>
        <v>Yes</v>
      </c>
    </row>
    <row r="638" spans="1:16" x14ac:dyDescent="0.35">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_xlfn.XLOOKUP(C638,customers!A637:A1637,customers!G637:G1637,,0)</f>
        <v>United States</v>
      </c>
      <c r="I638" t="str">
        <f>_xlfn.XLOOKUP(D638,products!$A$1:$A$49,products!$B$1:$B$49,,0)</f>
        <v>Lib</v>
      </c>
      <c r="J638" t="str">
        <f>_xlfn.XLOOKUP(D638,products!$A$1:$A$49,products!$C$1:$C$49,,0)</f>
        <v>L</v>
      </c>
      <c r="K638" s="4" cm="1">
        <f t="array" ref="K638">_xlfn.XLOOKUP(D638,products!$A$1:$A$49,products!$D$1:D$49,,0)</f>
        <v>1</v>
      </c>
      <c r="L638" s="5">
        <f>_xlfn.XLOOKUP(D638,products!$A$1:$A$49,products!$E$1:$E$49,,0)</f>
        <v>15.85</v>
      </c>
      <c r="M638" s="8">
        <f t="shared" si="27"/>
        <v>95.1</v>
      </c>
      <c r="N638" t="str">
        <f t="shared" si="28"/>
        <v>Libercia</v>
      </c>
      <c r="O638" t="str">
        <f t="shared" si="29"/>
        <v>Large</v>
      </c>
      <c r="P638" t="str">
        <f>_xlfn.XLOOKUP(Table2[[#This Row],[Customer ID]],customers!$A$1:$A$1001,customers!$I$1:$I$1001,,0)</f>
        <v>Yes</v>
      </c>
    </row>
    <row r="639" spans="1:16" x14ac:dyDescent="0.35">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_xlfn.XLOOKUP(C639,customers!A638:A1638,customers!G638:G1638,,0)</f>
        <v>Ireland</v>
      </c>
      <c r="I639" t="str">
        <f>_xlfn.XLOOKUP(D639,products!$A$1:$A$49,products!$B$1:$B$49,,0)</f>
        <v>Exc</v>
      </c>
      <c r="J639" t="str">
        <f>_xlfn.XLOOKUP(D639,products!$A$1:$A$49,products!$C$1:$C$49,,0)</f>
        <v>M</v>
      </c>
      <c r="K639" s="4" cm="1">
        <f t="array" ref="K639">_xlfn.XLOOKUP(D639,products!$A$1:$A$49,products!$D$1:D$49,,0)</f>
        <v>2.5</v>
      </c>
      <c r="L639" s="5">
        <f>_xlfn.XLOOKUP(D639,products!$A$1:$A$49,products!$E$1:$E$49,,0)</f>
        <v>31.624999999999996</v>
      </c>
      <c r="M639" s="8">
        <f t="shared" si="27"/>
        <v>31.624999999999996</v>
      </c>
      <c r="N639" t="str">
        <f t="shared" si="28"/>
        <v>Excelsa</v>
      </c>
      <c r="O639" t="str">
        <f t="shared" si="29"/>
        <v>Medium</v>
      </c>
      <c r="P639" t="str">
        <f>_xlfn.XLOOKUP(Table2[[#This Row],[Customer ID]],customers!$A$1:$A$1001,customers!$I$1:$I$1001,,0)</f>
        <v>Yes</v>
      </c>
    </row>
    <row r="640" spans="1:16" x14ac:dyDescent="0.35">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_xlfn.XLOOKUP(C640,customers!A639:A1639,customers!G639:G1639,,0)</f>
        <v>Ireland</v>
      </c>
      <c r="I640" t="str">
        <f>_xlfn.XLOOKUP(D640,products!$A$1:$A$49,products!$B$1:$B$49,,0)</f>
        <v>Ara</v>
      </c>
      <c r="J640" t="str">
        <f>_xlfn.XLOOKUP(D640,products!$A$1:$A$49,products!$C$1:$C$49,,0)</f>
        <v>M</v>
      </c>
      <c r="K640" s="4" cm="1">
        <f t="array" ref="K640">_xlfn.XLOOKUP(D640,products!$A$1:$A$49,products!$D$1:D$49,,0)</f>
        <v>2.5</v>
      </c>
      <c r="L640" s="5">
        <f>_xlfn.XLOOKUP(D640,products!$A$1:$A$49,products!$E$1:$E$49,,0)</f>
        <v>25.874999999999996</v>
      </c>
      <c r="M640" s="8">
        <f t="shared" si="27"/>
        <v>77.624999999999986</v>
      </c>
      <c r="N640" t="str">
        <f t="shared" si="28"/>
        <v>Arabica</v>
      </c>
      <c r="O640" t="str">
        <f t="shared" si="29"/>
        <v>Medium</v>
      </c>
      <c r="P640" t="str">
        <f>_xlfn.XLOOKUP(Table2[[#This Row],[Customer ID]],customers!$A$1:$A$1001,customers!$I$1:$I$1001,,0)</f>
        <v>Yes</v>
      </c>
    </row>
    <row r="641" spans="1:16" x14ac:dyDescent="0.35">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_xlfn.XLOOKUP(C641,customers!A640:A1640,customers!G640:G1640,,0)</f>
        <v>United States</v>
      </c>
      <c r="I641" t="str">
        <f>_xlfn.XLOOKUP(D641,products!$A$1:$A$49,products!$B$1:$B$49,,0)</f>
        <v>Lib</v>
      </c>
      <c r="J641" t="str">
        <f>_xlfn.XLOOKUP(D641,products!$A$1:$A$49,products!$C$1:$C$49,,0)</f>
        <v>D</v>
      </c>
      <c r="K641" s="4" cm="1">
        <f t="array" ref="K641">_xlfn.XLOOKUP(D641,products!$A$1:$A$49,products!$D$1:D$49,,0)</f>
        <v>0.2</v>
      </c>
      <c r="L641" s="5">
        <f>_xlfn.XLOOKUP(D641,products!$A$1:$A$49,products!$E$1:$E$49,,0)</f>
        <v>3.8849999999999998</v>
      </c>
      <c r="M641" s="8">
        <f t="shared" si="27"/>
        <v>3.8849999999999998</v>
      </c>
      <c r="N641" t="str">
        <f t="shared" si="28"/>
        <v>Libercia</v>
      </c>
      <c r="O641" t="str">
        <f t="shared" si="29"/>
        <v>Dark</v>
      </c>
      <c r="P641" t="str">
        <f>_xlfn.XLOOKUP(Table2[[#This Row],[Customer ID]],customers!$A$1:$A$1001,customers!$I$1:$I$1001,,0)</f>
        <v>Yes</v>
      </c>
    </row>
    <row r="642" spans="1:16" x14ac:dyDescent="0.35">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_xlfn.XLOOKUP(C642,customers!A641:A1641,customers!G641:G1641,,0)</f>
        <v>United States</v>
      </c>
      <c r="I642" t="str">
        <f>_xlfn.XLOOKUP(D642,products!$A$1:$A$49,products!$B$1:$B$49,,0)</f>
        <v>Rob</v>
      </c>
      <c r="J642" t="str">
        <f>_xlfn.XLOOKUP(D642,products!$A$1:$A$49,products!$C$1:$C$49,,0)</f>
        <v>L</v>
      </c>
      <c r="K642" s="4" cm="1">
        <f t="array" ref="K642">_xlfn.XLOOKUP(D642,products!$A$1:$A$49,products!$D$1:D$49,,0)</f>
        <v>2.5</v>
      </c>
      <c r="L642" s="5">
        <f>_xlfn.XLOOKUP(D642,products!$A$1:$A$49,products!$E$1:$E$49,,0)</f>
        <v>27.484999999999996</v>
      </c>
      <c r="M642" s="8">
        <f t="shared" si="27"/>
        <v>137.42499999999998</v>
      </c>
      <c r="N642" t="str">
        <f t="shared" si="28"/>
        <v>Robusta</v>
      </c>
      <c r="O642" t="str">
        <f t="shared" si="29"/>
        <v>Large</v>
      </c>
      <c r="P642" t="str">
        <f>_xlfn.XLOOKUP(Table2[[#This Row],[Customer ID]],customers!$A$1:$A$1001,customers!$I$1:$I$1001,,0)</f>
        <v>No</v>
      </c>
    </row>
    <row r="643" spans="1:16" x14ac:dyDescent="0.35">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_xlfn.XLOOKUP(C643,customers!A642:A1642,customers!G642:G1642,,0)</f>
        <v>United States</v>
      </c>
      <c r="I643" t="str">
        <f>_xlfn.XLOOKUP(D643,products!$A$1:$A$49,products!$B$1:$B$49,,0)</f>
        <v>Rob</v>
      </c>
      <c r="J643" t="str">
        <f>_xlfn.XLOOKUP(D643,products!$A$1:$A$49,products!$C$1:$C$49,,0)</f>
        <v>L</v>
      </c>
      <c r="K643" s="4" cm="1">
        <f t="array" ref="K643">_xlfn.XLOOKUP(D643,products!$A$1:$A$49,products!$D$1:D$49,,0)</f>
        <v>1</v>
      </c>
      <c r="L643" s="5">
        <f>_xlfn.XLOOKUP(D643,products!$A$1:$A$49,products!$E$1:$E$49,,0)</f>
        <v>11.95</v>
      </c>
      <c r="M643" s="8">
        <f t="shared" ref="M643:M706" si="30">L643*E643</f>
        <v>35.849999999999994</v>
      </c>
      <c r="N643" t="str">
        <f t="shared" ref="N643:N706" si="31">IF(I643="Rob","Robusta",IF(I643="Exc","Excelsa",IF(I643="Ara","Arabica",IF(I643="Lib","Libercia",""))))</f>
        <v>Robusta</v>
      </c>
      <c r="O643" t="str">
        <f t="shared" ref="O643:O706" si="32">IF(J643="M","Medium",IF(J643="L","Large",IF(J643="D","Dark")))</f>
        <v>Large</v>
      </c>
      <c r="P643" t="str">
        <f>_xlfn.XLOOKUP(Table2[[#This Row],[Customer ID]],customers!$A$1:$A$1001,customers!$I$1:$I$1001,,0)</f>
        <v>Yes</v>
      </c>
    </row>
    <row r="644" spans="1:16" x14ac:dyDescent="0.35">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_xlfn.XLOOKUP(C644,customers!A643:A1643,customers!G643:G1643,,0)</f>
        <v>United Kingdom</v>
      </c>
      <c r="I644" t="str">
        <f>_xlfn.XLOOKUP(D644,products!$A$1:$A$49,products!$B$1:$B$49,,0)</f>
        <v>Exc</v>
      </c>
      <c r="J644" t="str">
        <f>_xlfn.XLOOKUP(D644,products!$A$1:$A$49,products!$C$1:$C$49,,0)</f>
        <v>M</v>
      </c>
      <c r="K644" s="4" cm="1">
        <f t="array" ref="K644">_xlfn.XLOOKUP(D644,products!$A$1:$A$49,products!$D$1:D$49,,0)</f>
        <v>0.2</v>
      </c>
      <c r="L644" s="5">
        <f>_xlfn.XLOOKUP(D644,products!$A$1:$A$49,products!$E$1:$E$49,,0)</f>
        <v>4.125</v>
      </c>
      <c r="M644" s="8">
        <f t="shared" si="30"/>
        <v>8.25</v>
      </c>
      <c r="N644" t="str">
        <f t="shared" si="31"/>
        <v>Excelsa</v>
      </c>
      <c r="O644" t="str">
        <f t="shared" si="32"/>
        <v>Medium</v>
      </c>
      <c r="P644" t="str">
        <f>_xlfn.XLOOKUP(Table2[[#This Row],[Customer ID]],customers!$A$1:$A$1001,customers!$I$1:$I$1001,,0)</f>
        <v>Yes</v>
      </c>
    </row>
    <row r="645" spans="1:16" x14ac:dyDescent="0.35">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_xlfn.XLOOKUP(C645,customers!A644:A1644,customers!G644:G1644,,0)</f>
        <v>United States</v>
      </c>
      <c r="I645" t="str">
        <f>_xlfn.XLOOKUP(D645,products!$A$1:$A$49,products!$B$1:$B$49,,0)</f>
        <v>Exc</v>
      </c>
      <c r="J645" t="str">
        <f>_xlfn.XLOOKUP(D645,products!$A$1:$A$49,products!$C$1:$C$49,,0)</f>
        <v>L</v>
      </c>
      <c r="K645" s="4" cm="1">
        <f t="array" ref="K645">_xlfn.XLOOKUP(D645,products!$A$1:$A$49,products!$D$1:D$49,,0)</f>
        <v>2.5</v>
      </c>
      <c r="L645" s="5">
        <f>_xlfn.XLOOKUP(D645,products!$A$1:$A$49,products!$E$1:$E$49,,0)</f>
        <v>34.154999999999994</v>
      </c>
      <c r="M645" s="8">
        <f t="shared" si="30"/>
        <v>102.46499999999997</v>
      </c>
      <c r="N645" t="str">
        <f t="shared" si="31"/>
        <v>Excelsa</v>
      </c>
      <c r="O645" t="str">
        <f t="shared" si="32"/>
        <v>Large</v>
      </c>
      <c r="P645" t="str">
        <f>_xlfn.XLOOKUP(Table2[[#This Row],[Customer ID]],customers!$A$1:$A$1001,customers!$I$1:$I$1001,,0)</f>
        <v>Yes</v>
      </c>
    </row>
    <row r="646" spans="1:16" x14ac:dyDescent="0.35">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_xlfn.XLOOKUP(C646,customers!A645:A1645,customers!G645:G1645,,0)</f>
        <v>United States</v>
      </c>
      <c r="I646" t="str">
        <f>_xlfn.XLOOKUP(D646,products!$A$1:$A$49,products!$B$1:$B$49,,0)</f>
        <v>Rob</v>
      </c>
      <c r="J646" t="str">
        <f>_xlfn.XLOOKUP(D646,products!$A$1:$A$49,products!$C$1:$C$49,,0)</f>
        <v>D</v>
      </c>
      <c r="K646" s="4" cm="1">
        <f t="array" ref="K646">_xlfn.XLOOKUP(D646,products!$A$1:$A$49,products!$D$1:D$49,,0)</f>
        <v>2.5</v>
      </c>
      <c r="L646" s="5">
        <f>_xlfn.XLOOKUP(D646,products!$A$1:$A$49,products!$E$1:$E$49,,0)</f>
        <v>20.584999999999997</v>
      </c>
      <c r="M646" s="8">
        <f t="shared" si="30"/>
        <v>41.169999999999995</v>
      </c>
      <c r="N646" t="str">
        <f t="shared" si="31"/>
        <v>Robusta</v>
      </c>
      <c r="O646" t="str">
        <f t="shared" si="32"/>
        <v>Dark</v>
      </c>
      <c r="P646" t="str">
        <f>_xlfn.XLOOKUP(Table2[[#This Row],[Customer ID]],customers!$A$1:$A$1001,customers!$I$1:$I$1001,,0)</f>
        <v>No</v>
      </c>
    </row>
    <row r="647" spans="1:16" x14ac:dyDescent="0.35">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_xlfn.XLOOKUP(C647,customers!A646:A1646,customers!G646:G1646,,0)</f>
        <v>United States</v>
      </c>
      <c r="I647" t="str">
        <f>_xlfn.XLOOKUP(D647,products!$A$1:$A$49,products!$B$1:$B$49,,0)</f>
        <v>Ara</v>
      </c>
      <c r="J647" t="str">
        <f>_xlfn.XLOOKUP(D647,products!$A$1:$A$49,products!$C$1:$C$49,,0)</f>
        <v>D</v>
      </c>
      <c r="K647" s="4" cm="1">
        <f t="array" ref="K647">_xlfn.XLOOKUP(D647,products!$A$1:$A$49,products!$D$1:D$49,,0)</f>
        <v>2.5</v>
      </c>
      <c r="L647" s="5">
        <f>_xlfn.XLOOKUP(D647,products!$A$1:$A$49,products!$E$1:$E$49,,0)</f>
        <v>22.884999999999998</v>
      </c>
      <c r="M647" s="8">
        <f t="shared" si="30"/>
        <v>68.655000000000001</v>
      </c>
      <c r="N647" t="str">
        <f t="shared" si="31"/>
        <v>Arabica</v>
      </c>
      <c r="O647" t="str">
        <f t="shared" si="32"/>
        <v>Dark</v>
      </c>
      <c r="P647" t="str">
        <f>_xlfn.XLOOKUP(Table2[[#This Row],[Customer ID]],customers!$A$1:$A$1001,customers!$I$1:$I$1001,,0)</f>
        <v>Yes</v>
      </c>
    </row>
    <row r="648" spans="1:16" x14ac:dyDescent="0.35">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_xlfn.XLOOKUP(C648,customers!A647:A1647,customers!G647:G1647,,0)</f>
        <v>United States</v>
      </c>
      <c r="I648" t="str">
        <f>_xlfn.XLOOKUP(D648,products!$A$1:$A$49,products!$B$1:$B$49,,0)</f>
        <v>Ara</v>
      </c>
      <c r="J648" t="str">
        <f>_xlfn.XLOOKUP(D648,products!$A$1:$A$49,products!$C$1:$C$49,,0)</f>
        <v>D</v>
      </c>
      <c r="K648" s="4" cm="1">
        <f t="array" ref="K648">_xlfn.XLOOKUP(D648,products!$A$1:$A$49,products!$D$1:D$49,,0)</f>
        <v>1</v>
      </c>
      <c r="L648" s="5">
        <f>_xlfn.XLOOKUP(D648,products!$A$1:$A$49,products!$E$1:$E$49,,0)</f>
        <v>9.9499999999999993</v>
      </c>
      <c r="M648" s="8">
        <f t="shared" si="30"/>
        <v>9.9499999999999993</v>
      </c>
      <c r="N648" t="str">
        <f t="shared" si="31"/>
        <v>Arabica</v>
      </c>
      <c r="O648" t="str">
        <f t="shared" si="32"/>
        <v>Dark</v>
      </c>
      <c r="P648" t="str">
        <f>_xlfn.XLOOKUP(Table2[[#This Row],[Customer ID]],customers!$A$1:$A$1001,customers!$I$1:$I$1001,,0)</f>
        <v>Yes</v>
      </c>
    </row>
    <row r="649" spans="1:16" x14ac:dyDescent="0.35">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_xlfn.XLOOKUP(C649,customers!A648:A1648,customers!G648:G1648,,0)</f>
        <v>United Kingdom</v>
      </c>
      <c r="I649" t="str">
        <f>_xlfn.XLOOKUP(D649,products!$A$1:$A$49,products!$B$1:$B$49,,0)</f>
        <v>Lib</v>
      </c>
      <c r="J649" t="str">
        <f>_xlfn.XLOOKUP(D649,products!$A$1:$A$49,products!$C$1:$C$49,,0)</f>
        <v>L</v>
      </c>
      <c r="K649" s="4" cm="1">
        <f t="array" ref="K649">_xlfn.XLOOKUP(D649,products!$A$1:$A$49,products!$D$1:D$49,,0)</f>
        <v>0.5</v>
      </c>
      <c r="L649" s="5">
        <f>_xlfn.XLOOKUP(D649,products!$A$1:$A$49,products!$E$1:$E$49,,0)</f>
        <v>9.51</v>
      </c>
      <c r="M649" s="8">
        <f t="shared" si="30"/>
        <v>28.53</v>
      </c>
      <c r="N649" t="str">
        <f t="shared" si="31"/>
        <v>Libercia</v>
      </c>
      <c r="O649" t="str">
        <f t="shared" si="32"/>
        <v>Large</v>
      </c>
      <c r="P649" t="str">
        <f>_xlfn.XLOOKUP(Table2[[#This Row],[Customer ID]],customers!$A$1:$A$1001,customers!$I$1:$I$1001,,0)</f>
        <v>Yes</v>
      </c>
    </row>
    <row r="650" spans="1:16" x14ac:dyDescent="0.35">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_xlfn.XLOOKUP(C650,customers!A649:A1649,customers!G649:G1649,,0)</f>
        <v>United States</v>
      </c>
      <c r="I650" t="str">
        <f>_xlfn.XLOOKUP(D650,products!$A$1:$A$49,products!$B$1:$B$49,,0)</f>
        <v>Rob</v>
      </c>
      <c r="J650" t="str">
        <f>_xlfn.XLOOKUP(D650,products!$A$1:$A$49,products!$C$1:$C$49,,0)</f>
        <v>D</v>
      </c>
      <c r="K650" s="4" cm="1">
        <f t="array" ref="K650">_xlfn.XLOOKUP(D650,products!$A$1:$A$49,products!$D$1:D$49,,0)</f>
        <v>0.2</v>
      </c>
      <c r="L650" s="5">
        <f>_xlfn.XLOOKUP(D650,products!$A$1:$A$49,products!$E$1:$E$49,,0)</f>
        <v>2.6849999999999996</v>
      </c>
      <c r="M650" s="8">
        <f t="shared" si="30"/>
        <v>16.11</v>
      </c>
      <c r="N650" t="str">
        <f t="shared" si="31"/>
        <v>Robusta</v>
      </c>
      <c r="O650" t="str">
        <f t="shared" si="32"/>
        <v>Dark</v>
      </c>
      <c r="P650" t="str">
        <f>_xlfn.XLOOKUP(Table2[[#This Row],[Customer ID]],customers!$A$1:$A$1001,customers!$I$1:$I$1001,,0)</f>
        <v>No</v>
      </c>
    </row>
    <row r="651" spans="1:16" x14ac:dyDescent="0.35">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_xlfn.XLOOKUP(C651,customers!A650:A1650,customers!G650:G1650,,0)</f>
        <v>United Kingdom</v>
      </c>
      <c r="I651" t="str">
        <f>_xlfn.XLOOKUP(D651,products!$A$1:$A$49,products!$B$1:$B$49,,0)</f>
        <v>Lib</v>
      </c>
      <c r="J651" t="str">
        <f>_xlfn.XLOOKUP(D651,products!$A$1:$A$49,products!$C$1:$C$49,,0)</f>
        <v>L</v>
      </c>
      <c r="K651" s="4" cm="1">
        <f t="array" ref="K651">_xlfn.XLOOKUP(D651,products!$A$1:$A$49,products!$D$1:D$49,,0)</f>
        <v>1</v>
      </c>
      <c r="L651" s="5">
        <f>_xlfn.XLOOKUP(D651,products!$A$1:$A$49,products!$E$1:$E$49,,0)</f>
        <v>15.85</v>
      </c>
      <c r="M651" s="8">
        <f t="shared" si="30"/>
        <v>95.1</v>
      </c>
      <c r="N651" t="str">
        <f t="shared" si="31"/>
        <v>Libercia</v>
      </c>
      <c r="O651" t="str">
        <f t="shared" si="32"/>
        <v>Large</v>
      </c>
      <c r="P651" t="str">
        <f>_xlfn.XLOOKUP(Table2[[#This Row],[Customer ID]],customers!$A$1:$A$1001,customers!$I$1:$I$1001,,0)</f>
        <v>No</v>
      </c>
    </row>
    <row r="652" spans="1:16" x14ac:dyDescent="0.35">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_xlfn.XLOOKUP(C652,customers!A651:A1651,customers!G651:G1651,,0)</f>
        <v>United States</v>
      </c>
      <c r="I652" t="str">
        <f>_xlfn.XLOOKUP(D652,products!$A$1:$A$49,products!$B$1:$B$49,,0)</f>
        <v>Rob</v>
      </c>
      <c r="J652" t="str">
        <f>_xlfn.XLOOKUP(D652,products!$A$1:$A$49,products!$C$1:$C$49,,0)</f>
        <v>D</v>
      </c>
      <c r="K652" s="4" cm="1">
        <f t="array" ref="K652">_xlfn.XLOOKUP(D652,products!$A$1:$A$49,products!$D$1:D$49,,0)</f>
        <v>0.5</v>
      </c>
      <c r="L652" s="5">
        <f>_xlfn.XLOOKUP(D652,products!$A$1:$A$49,products!$E$1:$E$49,,0)</f>
        <v>5.3699999999999992</v>
      </c>
      <c r="M652" s="8">
        <f t="shared" si="30"/>
        <v>5.3699999999999992</v>
      </c>
      <c r="N652" t="str">
        <f t="shared" si="31"/>
        <v>Robusta</v>
      </c>
      <c r="O652" t="str">
        <f t="shared" si="32"/>
        <v>Dark</v>
      </c>
      <c r="P652" t="str">
        <f>_xlfn.XLOOKUP(Table2[[#This Row],[Customer ID]],customers!$A$1:$A$1001,customers!$I$1:$I$1001,,0)</f>
        <v>Yes</v>
      </c>
    </row>
    <row r="653" spans="1:16" x14ac:dyDescent="0.35">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_xlfn.XLOOKUP(C653,customers!A652:A1652,customers!G652:G1652,,0)</f>
        <v>United States</v>
      </c>
      <c r="I653" t="str">
        <f>_xlfn.XLOOKUP(D653,products!$A$1:$A$49,products!$B$1:$B$49,,0)</f>
        <v>Rob</v>
      </c>
      <c r="J653" t="str">
        <f>_xlfn.XLOOKUP(D653,products!$A$1:$A$49,products!$C$1:$C$49,,0)</f>
        <v>L</v>
      </c>
      <c r="K653" s="4" cm="1">
        <f t="array" ref="K653">_xlfn.XLOOKUP(D653,products!$A$1:$A$49,products!$D$1:D$49,,0)</f>
        <v>1</v>
      </c>
      <c r="L653" s="5">
        <f>_xlfn.XLOOKUP(D653,products!$A$1:$A$49,products!$E$1:$E$49,,0)</f>
        <v>11.95</v>
      </c>
      <c r="M653" s="8">
        <f t="shared" si="30"/>
        <v>47.8</v>
      </c>
      <c r="N653" t="str">
        <f t="shared" si="31"/>
        <v>Robusta</v>
      </c>
      <c r="O653" t="str">
        <f t="shared" si="32"/>
        <v>Large</v>
      </c>
      <c r="P653" t="str">
        <f>_xlfn.XLOOKUP(Table2[[#This Row],[Customer ID]],customers!$A$1:$A$1001,customers!$I$1:$I$1001,,0)</f>
        <v>No</v>
      </c>
    </row>
    <row r="654" spans="1:16" x14ac:dyDescent="0.35">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_xlfn.XLOOKUP(C654,customers!A653:A1653,customers!G653:G1653,,0)</f>
        <v>Ireland</v>
      </c>
      <c r="I654" t="str">
        <f>_xlfn.XLOOKUP(D654,products!$A$1:$A$49,products!$B$1:$B$49,,0)</f>
        <v>Lib</v>
      </c>
      <c r="J654" t="str">
        <f>_xlfn.XLOOKUP(D654,products!$A$1:$A$49,products!$C$1:$C$49,,0)</f>
        <v>L</v>
      </c>
      <c r="K654" s="4" cm="1">
        <f t="array" ref="K654">_xlfn.XLOOKUP(D654,products!$A$1:$A$49,products!$D$1:D$49,,0)</f>
        <v>1</v>
      </c>
      <c r="L654" s="5">
        <f>_xlfn.XLOOKUP(D654,products!$A$1:$A$49,products!$E$1:$E$49,,0)</f>
        <v>15.85</v>
      </c>
      <c r="M654" s="8">
        <f t="shared" si="30"/>
        <v>63.4</v>
      </c>
      <c r="N654" t="str">
        <f t="shared" si="31"/>
        <v>Libercia</v>
      </c>
      <c r="O654" t="str">
        <f t="shared" si="32"/>
        <v>Large</v>
      </c>
      <c r="P654" t="str">
        <f>_xlfn.XLOOKUP(Table2[[#This Row],[Customer ID]],customers!$A$1:$A$1001,customers!$I$1:$I$1001,,0)</f>
        <v>No</v>
      </c>
    </row>
    <row r="655" spans="1:16" x14ac:dyDescent="0.35">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_xlfn.XLOOKUP(C655,customers!A654:A1654,customers!G654:G1654,,0)</f>
        <v>United States</v>
      </c>
      <c r="I655" t="str">
        <f>_xlfn.XLOOKUP(D655,products!$A$1:$A$49,products!$B$1:$B$49,,0)</f>
        <v>Ara</v>
      </c>
      <c r="J655" t="str">
        <f>_xlfn.XLOOKUP(D655,products!$A$1:$A$49,products!$C$1:$C$49,,0)</f>
        <v>M</v>
      </c>
      <c r="K655" s="4" cm="1">
        <f t="array" ref="K655">_xlfn.XLOOKUP(D655,products!$A$1:$A$49,products!$D$1:D$49,,0)</f>
        <v>2.5</v>
      </c>
      <c r="L655" s="5">
        <f>_xlfn.XLOOKUP(D655,products!$A$1:$A$49,products!$E$1:$E$49,,0)</f>
        <v>25.874999999999996</v>
      </c>
      <c r="M655" s="8">
        <f t="shared" si="30"/>
        <v>103.49999999999999</v>
      </c>
      <c r="N655" t="str">
        <f t="shared" si="31"/>
        <v>Arabica</v>
      </c>
      <c r="O655" t="str">
        <f t="shared" si="32"/>
        <v>Medium</v>
      </c>
      <c r="P655" t="str">
        <f>_xlfn.XLOOKUP(Table2[[#This Row],[Customer ID]],customers!$A$1:$A$1001,customers!$I$1:$I$1001,,0)</f>
        <v>No</v>
      </c>
    </row>
    <row r="656" spans="1:16" x14ac:dyDescent="0.35">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_xlfn.XLOOKUP(C656,customers!A655:A1655,customers!G655:G1655,,0)</f>
        <v>United States</v>
      </c>
      <c r="I656" t="str">
        <f>_xlfn.XLOOKUP(D656,products!$A$1:$A$49,products!$B$1:$B$49,,0)</f>
        <v>Ara</v>
      </c>
      <c r="J656" t="str">
        <f>_xlfn.XLOOKUP(D656,products!$A$1:$A$49,products!$C$1:$C$49,,0)</f>
        <v>D</v>
      </c>
      <c r="K656" s="4" cm="1">
        <f t="array" ref="K656">_xlfn.XLOOKUP(D656,products!$A$1:$A$49,products!$D$1:D$49,,0)</f>
        <v>2.5</v>
      </c>
      <c r="L656" s="5">
        <f>_xlfn.XLOOKUP(D656,products!$A$1:$A$49,products!$E$1:$E$49,,0)</f>
        <v>22.884999999999998</v>
      </c>
      <c r="M656" s="8">
        <f t="shared" si="30"/>
        <v>68.655000000000001</v>
      </c>
      <c r="N656" t="str">
        <f t="shared" si="31"/>
        <v>Arabica</v>
      </c>
      <c r="O656" t="str">
        <f t="shared" si="32"/>
        <v>Dark</v>
      </c>
      <c r="P656" t="str">
        <f>_xlfn.XLOOKUP(Table2[[#This Row],[Customer ID]],customers!$A$1:$A$1001,customers!$I$1:$I$1001,,0)</f>
        <v>No</v>
      </c>
    </row>
    <row r="657" spans="1:16" x14ac:dyDescent="0.35">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_xlfn.XLOOKUP(C657,customers!A656:A1656,customers!G656:G1656,,0)</f>
        <v>United States</v>
      </c>
      <c r="I657" t="str">
        <f>_xlfn.XLOOKUP(D657,products!$A$1:$A$49,products!$B$1:$B$49,,0)</f>
        <v>Rob</v>
      </c>
      <c r="J657" t="str">
        <f>_xlfn.XLOOKUP(D657,products!$A$1:$A$49,products!$C$1:$C$49,,0)</f>
        <v>M</v>
      </c>
      <c r="K657" s="4" cm="1">
        <f t="array" ref="K657">_xlfn.XLOOKUP(D657,products!$A$1:$A$49,products!$D$1:D$49,,0)</f>
        <v>2.5</v>
      </c>
      <c r="L657" s="5">
        <f>_xlfn.XLOOKUP(D657,products!$A$1:$A$49,products!$E$1:$E$49,,0)</f>
        <v>22.884999999999998</v>
      </c>
      <c r="M657" s="8">
        <f t="shared" si="30"/>
        <v>45.769999999999996</v>
      </c>
      <c r="N657" t="str">
        <f t="shared" si="31"/>
        <v>Robusta</v>
      </c>
      <c r="O657" t="str">
        <f t="shared" si="32"/>
        <v>Medium</v>
      </c>
      <c r="P657" t="str">
        <f>_xlfn.XLOOKUP(Table2[[#This Row],[Customer ID]],customers!$A$1:$A$1001,customers!$I$1:$I$1001,,0)</f>
        <v>Yes</v>
      </c>
    </row>
    <row r="658" spans="1:16" x14ac:dyDescent="0.35">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_xlfn.XLOOKUP(C658,customers!A657:A1657,customers!G657:G1657,,0)</f>
        <v>United States</v>
      </c>
      <c r="I658" t="str">
        <f>_xlfn.XLOOKUP(D658,products!$A$1:$A$49,products!$B$1:$B$49,,0)</f>
        <v>Lib</v>
      </c>
      <c r="J658" t="str">
        <f>_xlfn.XLOOKUP(D658,products!$A$1:$A$49,products!$C$1:$C$49,,0)</f>
        <v>D</v>
      </c>
      <c r="K658" s="4" cm="1">
        <f t="array" ref="K658">_xlfn.XLOOKUP(D658,products!$A$1:$A$49,products!$D$1:D$49,,0)</f>
        <v>1</v>
      </c>
      <c r="L658" s="5">
        <f>_xlfn.XLOOKUP(D658,products!$A$1:$A$49,products!$E$1:$E$49,,0)</f>
        <v>12.95</v>
      </c>
      <c r="M658" s="8">
        <f t="shared" si="30"/>
        <v>51.8</v>
      </c>
      <c r="N658" t="str">
        <f t="shared" si="31"/>
        <v>Libercia</v>
      </c>
      <c r="O658" t="str">
        <f t="shared" si="32"/>
        <v>Dark</v>
      </c>
      <c r="P658" t="str">
        <f>_xlfn.XLOOKUP(Table2[[#This Row],[Customer ID]],customers!$A$1:$A$1001,customers!$I$1:$I$1001,,0)</f>
        <v>No</v>
      </c>
    </row>
    <row r="659" spans="1:16" x14ac:dyDescent="0.35">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_xlfn.XLOOKUP(C659,customers!A658:A1658,customers!G658:G1658,,0)</f>
        <v>United States</v>
      </c>
      <c r="I659" t="str">
        <f>_xlfn.XLOOKUP(D659,products!$A$1:$A$49,products!$B$1:$B$49,,0)</f>
        <v>Ara</v>
      </c>
      <c r="J659" t="str">
        <f>_xlfn.XLOOKUP(D659,products!$A$1:$A$49,products!$C$1:$C$49,,0)</f>
        <v>M</v>
      </c>
      <c r="K659" s="4" cm="1">
        <f t="array" ref="K659">_xlfn.XLOOKUP(D659,products!$A$1:$A$49,products!$D$1:D$49,,0)</f>
        <v>0.5</v>
      </c>
      <c r="L659" s="5">
        <f>_xlfn.XLOOKUP(D659,products!$A$1:$A$49,products!$E$1:$E$49,,0)</f>
        <v>6.75</v>
      </c>
      <c r="M659" s="8">
        <f t="shared" si="30"/>
        <v>13.5</v>
      </c>
      <c r="N659" t="str">
        <f t="shared" si="31"/>
        <v>Arabica</v>
      </c>
      <c r="O659" t="str">
        <f t="shared" si="32"/>
        <v>Medium</v>
      </c>
      <c r="P659" t="str">
        <f>_xlfn.XLOOKUP(Table2[[#This Row],[Customer ID]],customers!$A$1:$A$1001,customers!$I$1:$I$1001,,0)</f>
        <v>Yes</v>
      </c>
    </row>
    <row r="660" spans="1:16" x14ac:dyDescent="0.35">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_xlfn.XLOOKUP(C660,customers!A659:A1659,customers!G659:G1659,,0)</f>
        <v>United States</v>
      </c>
      <c r="I660" t="str">
        <f>_xlfn.XLOOKUP(D660,products!$A$1:$A$49,products!$B$1:$B$49,,0)</f>
        <v>Exc</v>
      </c>
      <c r="J660" t="str">
        <f>_xlfn.XLOOKUP(D660,products!$A$1:$A$49,products!$C$1:$C$49,,0)</f>
        <v>M</v>
      </c>
      <c r="K660" s="4" cm="1">
        <f t="array" ref="K660">_xlfn.XLOOKUP(D660,products!$A$1:$A$49,products!$D$1:D$49,,0)</f>
        <v>0.5</v>
      </c>
      <c r="L660" s="5">
        <f>_xlfn.XLOOKUP(D660,products!$A$1:$A$49,products!$E$1:$E$49,,0)</f>
        <v>8.25</v>
      </c>
      <c r="M660" s="8">
        <f t="shared" si="30"/>
        <v>24.75</v>
      </c>
      <c r="N660" t="str">
        <f t="shared" si="31"/>
        <v>Excelsa</v>
      </c>
      <c r="O660" t="str">
        <f t="shared" si="32"/>
        <v>Medium</v>
      </c>
      <c r="P660" t="str">
        <f>_xlfn.XLOOKUP(Table2[[#This Row],[Customer ID]],customers!$A$1:$A$1001,customers!$I$1:$I$1001,,0)</f>
        <v>Yes</v>
      </c>
    </row>
    <row r="661" spans="1:16" x14ac:dyDescent="0.35">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_xlfn.XLOOKUP(C661,customers!A660:A1660,customers!G660:G1660,,0)</f>
        <v>Ireland</v>
      </c>
      <c r="I661" t="str">
        <f>_xlfn.XLOOKUP(D661,products!$A$1:$A$49,products!$B$1:$B$49,,0)</f>
        <v>Ara</v>
      </c>
      <c r="J661" t="str">
        <f>_xlfn.XLOOKUP(D661,products!$A$1:$A$49,products!$C$1:$C$49,,0)</f>
        <v>D</v>
      </c>
      <c r="K661" s="4" cm="1">
        <f t="array" ref="K661">_xlfn.XLOOKUP(D661,products!$A$1:$A$49,products!$D$1:D$49,,0)</f>
        <v>2.5</v>
      </c>
      <c r="L661" s="5">
        <f>_xlfn.XLOOKUP(D661,products!$A$1:$A$49,products!$E$1:$E$49,,0)</f>
        <v>22.884999999999998</v>
      </c>
      <c r="M661" s="8">
        <f t="shared" si="30"/>
        <v>45.769999999999996</v>
      </c>
      <c r="N661" t="str">
        <f t="shared" si="31"/>
        <v>Arabica</v>
      </c>
      <c r="O661" t="str">
        <f t="shared" si="32"/>
        <v>Dark</v>
      </c>
      <c r="P661" t="str">
        <f>_xlfn.XLOOKUP(Table2[[#This Row],[Customer ID]],customers!$A$1:$A$1001,customers!$I$1:$I$1001,,0)</f>
        <v>Yes</v>
      </c>
    </row>
    <row r="662" spans="1:16" x14ac:dyDescent="0.35">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_xlfn.XLOOKUP(C662,customers!A661:A1661,customers!G661:G1661,,0)</f>
        <v>United States</v>
      </c>
      <c r="I662" t="str">
        <f>_xlfn.XLOOKUP(D662,products!$A$1:$A$49,products!$B$1:$B$49,,0)</f>
        <v>Exc</v>
      </c>
      <c r="J662" t="str">
        <f>_xlfn.XLOOKUP(D662,products!$A$1:$A$49,products!$C$1:$C$49,,0)</f>
        <v>L</v>
      </c>
      <c r="K662" s="4" cm="1">
        <f t="array" ref="K662">_xlfn.XLOOKUP(D662,products!$A$1:$A$49,products!$D$1:D$49,,0)</f>
        <v>0.5</v>
      </c>
      <c r="L662" s="5">
        <f>_xlfn.XLOOKUP(D662,products!$A$1:$A$49,products!$E$1:$E$49,,0)</f>
        <v>8.91</v>
      </c>
      <c r="M662" s="8">
        <f t="shared" si="30"/>
        <v>53.46</v>
      </c>
      <c r="N662" t="str">
        <f t="shared" si="31"/>
        <v>Excelsa</v>
      </c>
      <c r="O662" t="str">
        <f t="shared" si="32"/>
        <v>Large</v>
      </c>
      <c r="P662" t="str">
        <f>_xlfn.XLOOKUP(Table2[[#This Row],[Customer ID]],customers!$A$1:$A$1001,customers!$I$1:$I$1001,,0)</f>
        <v>No</v>
      </c>
    </row>
    <row r="663" spans="1:16" x14ac:dyDescent="0.35">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_xlfn.XLOOKUP(C663,customers!A662:A1662,customers!G662:G1662,,0)</f>
        <v>United States</v>
      </c>
      <c r="I663" t="str">
        <f>_xlfn.XLOOKUP(D663,products!$A$1:$A$49,products!$B$1:$B$49,,0)</f>
        <v>Ara</v>
      </c>
      <c r="J663" t="str">
        <f>_xlfn.XLOOKUP(D663,products!$A$1:$A$49,products!$C$1:$C$49,,0)</f>
        <v>M</v>
      </c>
      <c r="K663" s="4" cm="1">
        <f t="array" ref="K663">_xlfn.XLOOKUP(D663,products!$A$1:$A$49,products!$D$1:D$49,,0)</f>
        <v>0.2</v>
      </c>
      <c r="L663" s="5">
        <f>_xlfn.XLOOKUP(D663,products!$A$1:$A$49,products!$E$1:$E$49,,0)</f>
        <v>3.375</v>
      </c>
      <c r="M663" s="8">
        <f t="shared" si="30"/>
        <v>20.25</v>
      </c>
      <c r="N663" t="str">
        <f t="shared" si="31"/>
        <v>Arabica</v>
      </c>
      <c r="O663" t="str">
        <f t="shared" si="32"/>
        <v>Medium</v>
      </c>
      <c r="P663" t="str">
        <f>_xlfn.XLOOKUP(Table2[[#This Row],[Customer ID]],customers!$A$1:$A$1001,customers!$I$1:$I$1001,,0)</f>
        <v>Yes</v>
      </c>
    </row>
    <row r="664" spans="1:16" x14ac:dyDescent="0.35">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_xlfn.XLOOKUP(C664,customers!A663:A1663,customers!G663:G1663,,0)</f>
        <v>United States</v>
      </c>
      <c r="I664" t="str">
        <f>_xlfn.XLOOKUP(D664,products!$A$1:$A$49,products!$B$1:$B$49,,0)</f>
        <v>Lib</v>
      </c>
      <c r="J664" t="str">
        <f>_xlfn.XLOOKUP(D664,products!$A$1:$A$49,products!$C$1:$C$49,,0)</f>
        <v>D</v>
      </c>
      <c r="K664" s="4" cm="1">
        <f t="array" ref="K664">_xlfn.XLOOKUP(D664,products!$A$1:$A$49,products!$D$1:D$49,,0)</f>
        <v>2.5</v>
      </c>
      <c r="L664" s="5">
        <f>_xlfn.XLOOKUP(D664,products!$A$1:$A$49,products!$E$1:$E$49,,0)</f>
        <v>29.784999999999997</v>
      </c>
      <c r="M664" s="8">
        <f t="shared" si="30"/>
        <v>148.92499999999998</v>
      </c>
      <c r="N664" t="str">
        <f t="shared" si="31"/>
        <v>Libercia</v>
      </c>
      <c r="O664" t="str">
        <f t="shared" si="32"/>
        <v>Dark</v>
      </c>
      <c r="P664" t="str">
        <f>_xlfn.XLOOKUP(Table2[[#This Row],[Customer ID]],customers!$A$1:$A$1001,customers!$I$1:$I$1001,,0)</f>
        <v>No</v>
      </c>
    </row>
    <row r="665" spans="1:16" x14ac:dyDescent="0.35">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_xlfn.XLOOKUP(C665,customers!A664:A1664,customers!G664:G1664,,0)</f>
        <v>United States</v>
      </c>
      <c r="I665" t="str">
        <f>_xlfn.XLOOKUP(D665,products!$A$1:$A$49,products!$B$1:$B$49,,0)</f>
        <v>Ara</v>
      </c>
      <c r="J665" t="str">
        <f>_xlfn.XLOOKUP(D665,products!$A$1:$A$49,products!$C$1:$C$49,,0)</f>
        <v>M</v>
      </c>
      <c r="K665" s="4" cm="1">
        <f t="array" ref="K665">_xlfn.XLOOKUP(D665,products!$A$1:$A$49,products!$D$1:D$49,,0)</f>
        <v>1</v>
      </c>
      <c r="L665" s="5">
        <f>_xlfn.XLOOKUP(D665,products!$A$1:$A$49,products!$E$1:$E$49,,0)</f>
        <v>11.25</v>
      </c>
      <c r="M665" s="8">
        <f t="shared" si="30"/>
        <v>67.5</v>
      </c>
      <c r="N665" t="str">
        <f t="shared" si="31"/>
        <v>Arabica</v>
      </c>
      <c r="O665" t="str">
        <f t="shared" si="32"/>
        <v>Medium</v>
      </c>
      <c r="P665" t="str">
        <f>_xlfn.XLOOKUP(Table2[[#This Row],[Customer ID]],customers!$A$1:$A$1001,customers!$I$1:$I$1001,,0)</f>
        <v>No</v>
      </c>
    </row>
    <row r="666" spans="1:16" x14ac:dyDescent="0.35">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_xlfn.XLOOKUP(C666,customers!A665:A1665,customers!G665:G1665,,0)</f>
        <v>United States</v>
      </c>
      <c r="I666" t="str">
        <f>_xlfn.XLOOKUP(D666,products!$A$1:$A$49,products!$B$1:$B$49,,0)</f>
        <v>Exc</v>
      </c>
      <c r="J666" t="str">
        <f>_xlfn.XLOOKUP(D666,products!$A$1:$A$49,products!$C$1:$C$49,,0)</f>
        <v>D</v>
      </c>
      <c r="K666" s="4" cm="1">
        <f t="array" ref="K666">_xlfn.XLOOKUP(D666,products!$A$1:$A$49,products!$D$1:D$49,,0)</f>
        <v>1</v>
      </c>
      <c r="L666" s="5">
        <f>_xlfn.XLOOKUP(D666,products!$A$1:$A$49,products!$E$1:$E$49,,0)</f>
        <v>12.15</v>
      </c>
      <c r="M666" s="8">
        <f t="shared" si="30"/>
        <v>72.900000000000006</v>
      </c>
      <c r="N666" t="str">
        <f t="shared" si="31"/>
        <v>Excelsa</v>
      </c>
      <c r="O666" t="str">
        <f t="shared" si="32"/>
        <v>Dark</v>
      </c>
      <c r="P666" t="str">
        <f>_xlfn.XLOOKUP(Table2[[#This Row],[Customer ID]],customers!$A$1:$A$1001,customers!$I$1:$I$1001,,0)</f>
        <v>No</v>
      </c>
    </row>
    <row r="667" spans="1:16" x14ac:dyDescent="0.35">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_xlfn.XLOOKUP(C667,customers!A666:A1666,customers!G666:G1666,,0)</f>
        <v>United States</v>
      </c>
      <c r="I667" t="str">
        <f>_xlfn.XLOOKUP(D667,products!$A$1:$A$49,products!$B$1:$B$49,,0)</f>
        <v>Lib</v>
      </c>
      <c r="J667" t="str">
        <f>_xlfn.XLOOKUP(D667,products!$A$1:$A$49,products!$C$1:$C$49,,0)</f>
        <v>D</v>
      </c>
      <c r="K667" s="4" cm="1">
        <f t="array" ref="K667">_xlfn.XLOOKUP(D667,products!$A$1:$A$49,products!$D$1:D$49,,0)</f>
        <v>0.2</v>
      </c>
      <c r="L667" s="5">
        <f>_xlfn.XLOOKUP(D667,products!$A$1:$A$49,products!$E$1:$E$49,,0)</f>
        <v>3.8849999999999998</v>
      </c>
      <c r="M667" s="8">
        <f t="shared" si="30"/>
        <v>7.77</v>
      </c>
      <c r="N667" t="str">
        <f t="shared" si="31"/>
        <v>Libercia</v>
      </c>
      <c r="O667" t="str">
        <f t="shared" si="32"/>
        <v>Dark</v>
      </c>
      <c r="P667" t="str">
        <f>_xlfn.XLOOKUP(Table2[[#This Row],[Customer ID]],customers!$A$1:$A$1001,customers!$I$1:$I$1001,,0)</f>
        <v>No</v>
      </c>
    </row>
    <row r="668" spans="1:16" x14ac:dyDescent="0.35">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_xlfn.XLOOKUP(C668,customers!A667:A1667,customers!G667:G1667,,0)</f>
        <v>United States</v>
      </c>
      <c r="I668" t="str">
        <f>_xlfn.XLOOKUP(D668,products!$A$1:$A$49,products!$B$1:$B$49,,0)</f>
        <v>Ara</v>
      </c>
      <c r="J668" t="str">
        <f>_xlfn.XLOOKUP(D668,products!$A$1:$A$49,products!$C$1:$C$49,,0)</f>
        <v>D</v>
      </c>
      <c r="K668" s="4" cm="1">
        <f t="array" ref="K668">_xlfn.XLOOKUP(D668,products!$A$1:$A$49,products!$D$1:D$49,,0)</f>
        <v>2.5</v>
      </c>
      <c r="L668" s="5">
        <f>_xlfn.XLOOKUP(D668,products!$A$1:$A$49,products!$E$1:$E$49,,0)</f>
        <v>22.884999999999998</v>
      </c>
      <c r="M668" s="8">
        <f t="shared" si="30"/>
        <v>91.539999999999992</v>
      </c>
      <c r="N668" t="str">
        <f t="shared" si="31"/>
        <v>Arabica</v>
      </c>
      <c r="O668" t="str">
        <f t="shared" si="32"/>
        <v>Dark</v>
      </c>
      <c r="P668" t="str">
        <f>_xlfn.XLOOKUP(Table2[[#This Row],[Customer ID]],customers!$A$1:$A$1001,customers!$I$1:$I$1001,,0)</f>
        <v>No</v>
      </c>
    </row>
    <row r="669" spans="1:16" x14ac:dyDescent="0.35">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_xlfn.XLOOKUP(C669,customers!A668:A1668,customers!G668:G1668,,0)</f>
        <v>Ireland</v>
      </c>
      <c r="I669" t="str">
        <f>_xlfn.XLOOKUP(D669,products!$A$1:$A$49,products!$B$1:$B$49,,0)</f>
        <v>Ara</v>
      </c>
      <c r="J669" t="str">
        <f>_xlfn.XLOOKUP(D669,products!$A$1:$A$49,products!$C$1:$C$49,,0)</f>
        <v>D</v>
      </c>
      <c r="K669" s="4" cm="1">
        <f t="array" ref="K669">_xlfn.XLOOKUP(D669,products!$A$1:$A$49,products!$D$1:D$49,,0)</f>
        <v>1</v>
      </c>
      <c r="L669" s="5">
        <f>_xlfn.XLOOKUP(D669,products!$A$1:$A$49,products!$E$1:$E$49,,0)</f>
        <v>9.9499999999999993</v>
      </c>
      <c r="M669" s="8">
        <f t="shared" si="30"/>
        <v>59.699999999999996</v>
      </c>
      <c r="N669" t="str">
        <f t="shared" si="31"/>
        <v>Arabica</v>
      </c>
      <c r="O669" t="str">
        <f t="shared" si="32"/>
        <v>Dark</v>
      </c>
      <c r="P669" t="str">
        <f>_xlfn.XLOOKUP(Table2[[#This Row],[Customer ID]],customers!$A$1:$A$1001,customers!$I$1:$I$1001,,0)</f>
        <v>No</v>
      </c>
    </row>
    <row r="670" spans="1:16" x14ac:dyDescent="0.35">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_xlfn.XLOOKUP(C670,customers!A669:A1669,customers!G669:G1669,,0)</f>
        <v>United States</v>
      </c>
      <c r="I670" t="str">
        <f>_xlfn.XLOOKUP(D670,products!$A$1:$A$49,products!$B$1:$B$49,,0)</f>
        <v>Rob</v>
      </c>
      <c r="J670" t="str">
        <f>_xlfn.XLOOKUP(D670,products!$A$1:$A$49,products!$C$1:$C$49,,0)</f>
        <v>L</v>
      </c>
      <c r="K670" s="4" cm="1">
        <f t="array" ref="K670">_xlfn.XLOOKUP(D670,products!$A$1:$A$49,products!$D$1:D$49,,0)</f>
        <v>2.5</v>
      </c>
      <c r="L670" s="5">
        <f>_xlfn.XLOOKUP(D670,products!$A$1:$A$49,products!$E$1:$E$49,,0)</f>
        <v>27.484999999999996</v>
      </c>
      <c r="M670" s="8">
        <f t="shared" si="30"/>
        <v>137.42499999999998</v>
      </c>
      <c r="N670" t="str">
        <f t="shared" si="31"/>
        <v>Robusta</v>
      </c>
      <c r="O670" t="str">
        <f t="shared" si="32"/>
        <v>Large</v>
      </c>
      <c r="P670" t="str">
        <f>_xlfn.XLOOKUP(Table2[[#This Row],[Customer ID]],customers!$A$1:$A$1001,customers!$I$1:$I$1001,,0)</f>
        <v>Yes</v>
      </c>
    </row>
    <row r="671" spans="1:16" x14ac:dyDescent="0.35">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_xlfn.XLOOKUP(C671,customers!A670:A1670,customers!G670:G1670,,0)</f>
        <v>United States</v>
      </c>
      <c r="I671" t="str">
        <f>_xlfn.XLOOKUP(D671,products!$A$1:$A$49,products!$B$1:$B$49,,0)</f>
        <v>Lib</v>
      </c>
      <c r="J671" t="str">
        <f>_xlfn.XLOOKUP(D671,products!$A$1:$A$49,products!$C$1:$C$49,,0)</f>
        <v>M</v>
      </c>
      <c r="K671" s="4" cm="1">
        <f t="array" ref="K671">_xlfn.XLOOKUP(D671,products!$A$1:$A$49,products!$D$1:D$49,,0)</f>
        <v>2.5</v>
      </c>
      <c r="L671" s="5">
        <f>_xlfn.XLOOKUP(D671,products!$A$1:$A$49,products!$E$1:$E$49,,0)</f>
        <v>33.464999999999996</v>
      </c>
      <c r="M671" s="8">
        <f t="shared" si="30"/>
        <v>66.929999999999993</v>
      </c>
      <c r="N671" t="str">
        <f t="shared" si="31"/>
        <v>Libercia</v>
      </c>
      <c r="O671" t="str">
        <f t="shared" si="32"/>
        <v>Medium</v>
      </c>
      <c r="P671" t="str">
        <f>_xlfn.XLOOKUP(Table2[[#This Row],[Customer ID]],customers!$A$1:$A$1001,customers!$I$1:$I$1001,,0)</f>
        <v>No</v>
      </c>
    </row>
    <row r="672" spans="1:16" x14ac:dyDescent="0.35">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_xlfn.XLOOKUP(C672,customers!A671:A1671,customers!G671:G1671,,0)</f>
        <v>United States</v>
      </c>
      <c r="I672" t="str">
        <f>_xlfn.XLOOKUP(D672,products!$A$1:$A$49,products!$B$1:$B$49,,0)</f>
        <v>Lib</v>
      </c>
      <c r="J672" t="str">
        <f>_xlfn.XLOOKUP(D672,products!$A$1:$A$49,products!$C$1:$C$49,,0)</f>
        <v>M</v>
      </c>
      <c r="K672" s="4" cm="1">
        <f t="array" ref="K672">_xlfn.XLOOKUP(D672,products!$A$1:$A$49,products!$D$1:D$49,,0)</f>
        <v>0.2</v>
      </c>
      <c r="L672" s="5">
        <f>_xlfn.XLOOKUP(D672,products!$A$1:$A$49,products!$E$1:$E$49,,0)</f>
        <v>4.3650000000000002</v>
      </c>
      <c r="M672" s="8">
        <f t="shared" si="30"/>
        <v>13.095000000000001</v>
      </c>
      <c r="N672" t="str">
        <f t="shared" si="31"/>
        <v>Libercia</v>
      </c>
      <c r="O672" t="str">
        <f t="shared" si="32"/>
        <v>Medium</v>
      </c>
      <c r="P672" t="str">
        <f>_xlfn.XLOOKUP(Table2[[#This Row],[Customer ID]],customers!$A$1:$A$1001,customers!$I$1:$I$1001,,0)</f>
        <v>Yes</v>
      </c>
    </row>
    <row r="673" spans="1:16" x14ac:dyDescent="0.35">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_xlfn.XLOOKUP(C673,customers!A672:A1672,customers!G672:G1672,,0)</f>
        <v>United States</v>
      </c>
      <c r="I673" t="str">
        <f>_xlfn.XLOOKUP(D673,products!$A$1:$A$49,products!$B$1:$B$49,,0)</f>
        <v>Rob</v>
      </c>
      <c r="J673" t="str">
        <f>_xlfn.XLOOKUP(D673,products!$A$1:$A$49,products!$C$1:$C$49,,0)</f>
        <v>L</v>
      </c>
      <c r="K673" s="4" cm="1">
        <f t="array" ref="K673">_xlfn.XLOOKUP(D673,products!$A$1:$A$49,products!$D$1:D$49,,0)</f>
        <v>1</v>
      </c>
      <c r="L673" s="5">
        <f>_xlfn.XLOOKUP(D673,products!$A$1:$A$49,products!$E$1:$E$49,,0)</f>
        <v>11.95</v>
      </c>
      <c r="M673" s="8">
        <f t="shared" si="30"/>
        <v>59.75</v>
      </c>
      <c r="N673" t="str">
        <f t="shared" si="31"/>
        <v>Robusta</v>
      </c>
      <c r="O673" t="str">
        <f t="shared" si="32"/>
        <v>Large</v>
      </c>
      <c r="P673" t="str">
        <f>_xlfn.XLOOKUP(Table2[[#This Row],[Customer ID]],customers!$A$1:$A$1001,customers!$I$1:$I$1001,,0)</f>
        <v>No</v>
      </c>
    </row>
    <row r="674" spans="1:16" x14ac:dyDescent="0.35">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_xlfn.XLOOKUP(C674,customers!A673:A1673,customers!G673:G1673,,0)</f>
        <v>United States</v>
      </c>
      <c r="I674" t="str">
        <f>_xlfn.XLOOKUP(D674,products!$A$1:$A$49,products!$B$1:$B$49,,0)</f>
        <v>Lib</v>
      </c>
      <c r="J674" t="str">
        <f>_xlfn.XLOOKUP(D674,products!$A$1:$A$49,products!$C$1:$C$49,,0)</f>
        <v>M</v>
      </c>
      <c r="K674" s="4" cm="1">
        <f t="array" ref="K674">_xlfn.XLOOKUP(D674,products!$A$1:$A$49,products!$D$1:D$49,,0)</f>
        <v>0.5</v>
      </c>
      <c r="L674" s="5">
        <f>_xlfn.XLOOKUP(D674,products!$A$1:$A$49,products!$E$1:$E$49,,0)</f>
        <v>8.73</v>
      </c>
      <c r="M674" s="8">
        <f t="shared" si="30"/>
        <v>43.650000000000006</v>
      </c>
      <c r="N674" t="str">
        <f t="shared" si="31"/>
        <v>Libercia</v>
      </c>
      <c r="O674" t="str">
        <f t="shared" si="32"/>
        <v>Medium</v>
      </c>
      <c r="P674" t="str">
        <f>_xlfn.XLOOKUP(Table2[[#This Row],[Customer ID]],customers!$A$1:$A$1001,customers!$I$1:$I$1001,,0)</f>
        <v>Yes</v>
      </c>
    </row>
    <row r="675" spans="1:16" x14ac:dyDescent="0.35">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_xlfn.XLOOKUP(C675,customers!A674:A1674,customers!G674:G1674,,0)</f>
        <v>United States</v>
      </c>
      <c r="I675" t="str">
        <f>_xlfn.XLOOKUP(D675,products!$A$1:$A$49,products!$B$1:$B$49,,0)</f>
        <v>Exc</v>
      </c>
      <c r="J675" t="str">
        <f>_xlfn.XLOOKUP(D675,products!$A$1:$A$49,products!$C$1:$C$49,,0)</f>
        <v>M</v>
      </c>
      <c r="K675" s="4" cm="1">
        <f t="array" ref="K675">_xlfn.XLOOKUP(D675,products!$A$1:$A$49,products!$D$1:D$49,,0)</f>
        <v>1</v>
      </c>
      <c r="L675" s="5">
        <f>_xlfn.XLOOKUP(D675,products!$A$1:$A$49,products!$E$1:$E$49,,0)</f>
        <v>13.75</v>
      </c>
      <c r="M675" s="8">
        <f t="shared" si="30"/>
        <v>82.5</v>
      </c>
      <c r="N675" t="str">
        <f t="shared" si="31"/>
        <v>Excelsa</v>
      </c>
      <c r="O675" t="str">
        <f t="shared" si="32"/>
        <v>Medium</v>
      </c>
      <c r="P675" t="str">
        <f>_xlfn.XLOOKUP(Table2[[#This Row],[Customer ID]],customers!$A$1:$A$1001,customers!$I$1:$I$1001,,0)</f>
        <v>Yes</v>
      </c>
    </row>
    <row r="676" spans="1:16" x14ac:dyDescent="0.35">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_xlfn.XLOOKUP(C676,customers!A675:A1675,customers!G675:G1675,,0)</f>
        <v>United States</v>
      </c>
      <c r="I676" t="str">
        <f>_xlfn.XLOOKUP(D676,products!$A$1:$A$49,products!$B$1:$B$49,,0)</f>
        <v>Ara</v>
      </c>
      <c r="J676" t="str">
        <f>_xlfn.XLOOKUP(D676,products!$A$1:$A$49,products!$C$1:$C$49,,0)</f>
        <v>L</v>
      </c>
      <c r="K676" s="4" cm="1">
        <f t="array" ref="K676">_xlfn.XLOOKUP(D676,products!$A$1:$A$49,products!$D$1:D$49,,0)</f>
        <v>2.5</v>
      </c>
      <c r="L676" s="5">
        <f>_xlfn.XLOOKUP(D676,products!$A$1:$A$49,products!$E$1:$E$49,,0)</f>
        <v>29.784999999999997</v>
      </c>
      <c r="M676" s="8">
        <f t="shared" si="30"/>
        <v>178.70999999999998</v>
      </c>
      <c r="N676" t="str">
        <f t="shared" si="31"/>
        <v>Arabica</v>
      </c>
      <c r="O676" t="str">
        <f t="shared" si="32"/>
        <v>Large</v>
      </c>
      <c r="P676" t="str">
        <f>_xlfn.XLOOKUP(Table2[[#This Row],[Customer ID]],customers!$A$1:$A$1001,customers!$I$1:$I$1001,,0)</f>
        <v>Yes</v>
      </c>
    </row>
    <row r="677" spans="1:16" x14ac:dyDescent="0.35">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_xlfn.XLOOKUP(C677,customers!A676:A1676,customers!G676:G1676,,0)</f>
        <v>United States</v>
      </c>
      <c r="I677" t="str">
        <f>_xlfn.XLOOKUP(D677,products!$A$1:$A$49,products!$B$1:$B$49,,0)</f>
        <v>Lib</v>
      </c>
      <c r="J677" t="str">
        <f>_xlfn.XLOOKUP(D677,products!$A$1:$A$49,products!$C$1:$C$49,,0)</f>
        <v>D</v>
      </c>
      <c r="K677" s="4" cm="1">
        <f t="array" ref="K677">_xlfn.XLOOKUP(D677,products!$A$1:$A$49,products!$D$1:D$49,,0)</f>
        <v>2.5</v>
      </c>
      <c r="L677" s="5">
        <f>_xlfn.XLOOKUP(D677,products!$A$1:$A$49,products!$E$1:$E$49,,0)</f>
        <v>29.784999999999997</v>
      </c>
      <c r="M677" s="8">
        <f t="shared" si="30"/>
        <v>119.13999999999999</v>
      </c>
      <c r="N677" t="str">
        <f t="shared" si="31"/>
        <v>Libercia</v>
      </c>
      <c r="O677" t="str">
        <f t="shared" si="32"/>
        <v>Dark</v>
      </c>
      <c r="P677" t="str">
        <f>_xlfn.XLOOKUP(Table2[[#This Row],[Customer ID]],customers!$A$1:$A$1001,customers!$I$1:$I$1001,,0)</f>
        <v>Yes</v>
      </c>
    </row>
    <row r="678" spans="1:16" x14ac:dyDescent="0.35">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_xlfn.XLOOKUP(C678,customers!A677:A1677,customers!G677:G1677,,0)</f>
        <v>United States</v>
      </c>
      <c r="I678" t="str">
        <f>_xlfn.XLOOKUP(D678,products!$A$1:$A$49,products!$B$1:$B$49,,0)</f>
        <v>Lib</v>
      </c>
      <c r="J678" t="str">
        <f>_xlfn.XLOOKUP(D678,products!$A$1:$A$49,products!$C$1:$C$49,,0)</f>
        <v>L</v>
      </c>
      <c r="K678" s="4" cm="1">
        <f t="array" ref="K678">_xlfn.XLOOKUP(D678,products!$A$1:$A$49,products!$D$1:D$49,,0)</f>
        <v>0.5</v>
      </c>
      <c r="L678" s="5">
        <f>_xlfn.XLOOKUP(D678,products!$A$1:$A$49,products!$E$1:$E$49,,0)</f>
        <v>9.51</v>
      </c>
      <c r="M678" s="8">
        <f t="shared" si="30"/>
        <v>47.55</v>
      </c>
      <c r="N678" t="str">
        <f t="shared" si="31"/>
        <v>Libercia</v>
      </c>
      <c r="O678" t="str">
        <f t="shared" si="32"/>
        <v>Large</v>
      </c>
      <c r="P678" t="str">
        <f>_xlfn.XLOOKUP(Table2[[#This Row],[Customer ID]],customers!$A$1:$A$1001,customers!$I$1:$I$1001,,0)</f>
        <v>No</v>
      </c>
    </row>
    <row r="679" spans="1:16" x14ac:dyDescent="0.35">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_xlfn.XLOOKUP(C679,customers!A678:A1678,customers!G678:G1678,,0)</f>
        <v>Ireland</v>
      </c>
      <c r="I679" t="str">
        <f>_xlfn.XLOOKUP(D679,products!$A$1:$A$49,products!$B$1:$B$49,,0)</f>
        <v>Lib</v>
      </c>
      <c r="J679" t="str">
        <f>_xlfn.XLOOKUP(D679,products!$A$1:$A$49,products!$C$1:$C$49,,0)</f>
        <v>M</v>
      </c>
      <c r="K679" s="4" cm="1">
        <f t="array" ref="K679">_xlfn.XLOOKUP(D679,products!$A$1:$A$49,products!$D$1:D$49,,0)</f>
        <v>0.5</v>
      </c>
      <c r="L679" s="5">
        <f>_xlfn.XLOOKUP(D679,products!$A$1:$A$49,products!$E$1:$E$49,,0)</f>
        <v>8.73</v>
      </c>
      <c r="M679" s="8">
        <f t="shared" si="30"/>
        <v>43.650000000000006</v>
      </c>
      <c r="N679" t="str">
        <f t="shared" si="31"/>
        <v>Libercia</v>
      </c>
      <c r="O679" t="str">
        <f t="shared" si="32"/>
        <v>Medium</v>
      </c>
      <c r="P679" t="str">
        <f>_xlfn.XLOOKUP(Table2[[#This Row],[Customer ID]],customers!$A$1:$A$1001,customers!$I$1:$I$1001,,0)</f>
        <v>No</v>
      </c>
    </row>
    <row r="680" spans="1:16" x14ac:dyDescent="0.35">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_xlfn.XLOOKUP(C680,customers!A679:A1679,customers!G679:G1679,,0)</f>
        <v>United States</v>
      </c>
      <c r="I680" t="str">
        <f>_xlfn.XLOOKUP(D680,products!$A$1:$A$49,products!$B$1:$B$49,,0)</f>
        <v>Ara</v>
      </c>
      <c r="J680" t="str">
        <f>_xlfn.XLOOKUP(D680,products!$A$1:$A$49,products!$C$1:$C$49,,0)</f>
        <v>L</v>
      </c>
      <c r="K680" s="4" cm="1">
        <f t="array" ref="K680">_xlfn.XLOOKUP(D680,products!$A$1:$A$49,products!$D$1:D$49,,0)</f>
        <v>2.5</v>
      </c>
      <c r="L680" s="5">
        <f>_xlfn.XLOOKUP(D680,products!$A$1:$A$49,products!$E$1:$E$49,,0)</f>
        <v>29.784999999999997</v>
      </c>
      <c r="M680" s="8">
        <f t="shared" si="30"/>
        <v>178.70999999999998</v>
      </c>
      <c r="N680" t="str">
        <f t="shared" si="31"/>
        <v>Arabica</v>
      </c>
      <c r="O680" t="str">
        <f t="shared" si="32"/>
        <v>Large</v>
      </c>
      <c r="P680" t="str">
        <f>_xlfn.XLOOKUP(Table2[[#This Row],[Customer ID]],customers!$A$1:$A$1001,customers!$I$1:$I$1001,,0)</f>
        <v>Yes</v>
      </c>
    </row>
    <row r="681" spans="1:16" x14ac:dyDescent="0.35">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_xlfn.XLOOKUP(C681,customers!A680:A1680,customers!G680:G1680,,0)</f>
        <v>United Kingdom</v>
      </c>
      <c r="I681" t="str">
        <f>_xlfn.XLOOKUP(D681,products!$A$1:$A$49,products!$B$1:$B$49,,0)</f>
        <v>Rob</v>
      </c>
      <c r="J681" t="str">
        <f>_xlfn.XLOOKUP(D681,products!$A$1:$A$49,products!$C$1:$C$49,,0)</f>
        <v>L</v>
      </c>
      <c r="K681" s="4" cm="1">
        <f t="array" ref="K681">_xlfn.XLOOKUP(D681,products!$A$1:$A$49,products!$D$1:D$49,,0)</f>
        <v>2.5</v>
      </c>
      <c r="L681" s="5">
        <f>_xlfn.XLOOKUP(D681,products!$A$1:$A$49,products!$E$1:$E$49,,0)</f>
        <v>27.484999999999996</v>
      </c>
      <c r="M681" s="8">
        <f t="shared" si="30"/>
        <v>27.484999999999996</v>
      </c>
      <c r="N681" t="str">
        <f t="shared" si="31"/>
        <v>Robusta</v>
      </c>
      <c r="O681" t="str">
        <f t="shared" si="32"/>
        <v>Large</v>
      </c>
      <c r="P681" t="str">
        <f>_xlfn.XLOOKUP(Table2[[#This Row],[Customer ID]],customers!$A$1:$A$1001,customers!$I$1:$I$1001,,0)</f>
        <v>No</v>
      </c>
    </row>
    <row r="682" spans="1:16" x14ac:dyDescent="0.35">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_xlfn.XLOOKUP(C682,customers!A681:A1681,customers!G681:G1681,,0)</f>
        <v>United States</v>
      </c>
      <c r="I682" t="str">
        <f>_xlfn.XLOOKUP(D682,products!$A$1:$A$49,products!$B$1:$B$49,,0)</f>
        <v>Ara</v>
      </c>
      <c r="J682" t="str">
        <f>_xlfn.XLOOKUP(D682,products!$A$1:$A$49,products!$C$1:$C$49,,0)</f>
        <v>M</v>
      </c>
      <c r="K682" s="4" cm="1">
        <f t="array" ref="K682">_xlfn.XLOOKUP(D682,products!$A$1:$A$49,products!$D$1:D$49,,0)</f>
        <v>1</v>
      </c>
      <c r="L682" s="5">
        <f>_xlfn.XLOOKUP(D682,products!$A$1:$A$49,products!$E$1:$E$49,,0)</f>
        <v>11.25</v>
      </c>
      <c r="M682" s="8">
        <f t="shared" si="30"/>
        <v>56.25</v>
      </c>
      <c r="N682" t="str">
        <f t="shared" si="31"/>
        <v>Arabica</v>
      </c>
      <c r="O682" t="str">
        <f t="shared" si="32"/>
        <v>Medium</v>
      </c>
      <c r="P682" t="str">
        <f>_xlfn.XLOOKUP(Table2[[#This Row],[Customer ID]],customers!$A$1:$A$1001,customers!$I$1:$I$1001,,0)</f>
        <v>No</v>
      </c>
    </row>
    <row r="683" spans="1:16" x14ac:dyDescent="0.35">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_xlfn.XLOOKUP(C683,customers!A682:A1682,customers!G682:G1682,,0)</f>
        <v>United Kingdom</v>
      </c>
      <c r="I683" t="str">
        <f>_xlfn.XLOOKUP(D683,products!$A$1:$A$49,products!$B$1:$B$49,,0)</f>
        <v>Lib</v>
      </c>
      <c r="J683" t="str">
        <f>_xlfn.XLOOKUP(D683,products!$A$1:$A$49,products!$C$1:$C$49,,0)</f>
        <v>L</v>
      </c>
      <c r="K683" s="4" cm="1">
        <f t="array" ref="K683">_xlfn.XLOOKUP(D683,products!$A$1:$A$49,products!$D$1:D$49,,0)</f>
        <v>0.2</v>
      </c>
      <c r="L683" s="5">
        <f>_xlfn.XLOOKUP(D683,products!$A$1:$A$49,products!$E$1:$E$49,,0)</f>
        <v>4.7549999999999999</v>
      </c>
      <c r="M683" s="8">
        <f t="shared" si="30"/>
        <v>9.51</v>
      </c>
      <c r="N683" t="str">
        <f t="shared" si="31"/>
        <v>Libercia</v>
      </c>
      <c r="O683" t="str">
        <f t="shared" si="32"/>
        <v>Large</v>
      </c>
      <c r="P683" t="str">
        <f>_xlfn.XLOOKUP(Table2[[#This Row],[Customer ID]],customers!$A$1:$A$1001,customers!$I$1:$I$1001,,0)</f>
        <v>Yes</v>
      </c>
    </row>
    <row r="684" spans="1:16" x14ac:dyDescent="0.35">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_xlfn.XLOOKUP(C684,customers!A683:A1683,customers!G683:G1683,,0)</f>
        <v>United States</v>
      </c>
      <c r="I684" t="str">
        <f>_xlfn.XLOOKUP(D684,products!$A$1:$A$49,products!$B$1:$B$49,,0)</f>
        <v>Exc</v>
      </c>
      <c r="J684" t="str">
        <f>_xlfn.XLOOKUP(D684,products!$A$1:$A$49,products!$C$1:$C$49,,0)</f>
        <v>M</v>
      </c>
      <c r="K684" s="4" cm="1">
        <f t="array" ref="K684">_xlfn.XLOOKUP(D684,products!$A$1:$A$49,products!$D$1:D$49,,0)</f>
        <v>0.2</v>
      </c>
      <c r="L684" s="5">
        <f>_xlfn.XLOOKUP(D684,products!$A$1:$A$49,products!$E$1:$E$49,,0)</f>
        <v>4.125</v>
      </c>
      <c r="M684" s="8">
        <f t="shared" si="30"/>
        <v>8.25</v>
      </c>
      <c r="N684" t="str">
        <f t="shared" si="31"/>
        <v>Excelsa</v>
      </c>
      <c r="O684" t="str">
        <f t="shared" si="32"/>
        <v>Medium</v>
      </c>
      <c r="P684" t="str">
        <f>_xlfn.XLOOKUP(Table2[[#This Row],[Customer ID]],customers!$A$1:$A$1001,customers!$I$1:$I$1001,,0)</f>
        <v>Yes</v>
      </c>
    </row>
    <row r="685" spans="1:16" x14ac:dyDescent="0.35">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_xlfn.XLOOKUP(C685,customers!A684:A1684,customers!G684:G1684,,0)</f>
        <v>United States</v>
      </c>
      <c r="I685" t="str">
        <f>_xlfn.XLOOKUP(D685,products!$A$1:$A$49,products!$B$1:$B$49,,0)</f>
        <v>Lib</v>
      </c>
      <c r="J685" t="str">
        <f>_xlfn.XLOOKUP(D685,products!$A$1:$A$49,products!$C$1:$C$49,,0)</f>
        <v>D</v>
      </c>
      <c r="K685" s="4" cm="1">
        <f t="array" ref="K685">_xlfn.XLOOKUP(D685,products!$A$1:$A$49,products!$D$1:D$49,,0)</f>
        <v>0.5</v>
      </c>
      <c r="L685" s="5">
        <f>_xlfn.XLOOKUP(D685,products!$A$1:$A$49,products!$E$1:$E$49,,0)</f>
        <v>7.77</v>
      </c>
      <c r="M685" s="8">
        <f t="shared" si="30"/>
        <v>46.62</v>
      </c>
      <c r="N685" t="str">
        <f t="shared" si="31"/>
        <v>Libercia</v>
      </c>
      <c r="O685" t="str">
        <f t="shared" si="32"/>
        <v>Dark</v>
      </c>
      <c r="P685" t="str">
        <f>_xlfn.XLOOKUP(Table2[[#This Row],[Customer ID]],customers!$A$1:$A$1001,customers!$I$1:$I$1001,,0)</f>
        <v>No</v>
      </c>
    </row>
    <row r="686" spans="1:16" x14ac:dyDescent="0.35">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_xlfn.XLOOKUP(C686,customers!A685:A1685,customers!G685:G1685,,0)</f>
        <v>United States</v>
      </c>
      <c r="I686" t="str">
        <f>_xlfn.XLOOKUP(D686,products!$A$1:$A$49,products!$B$1:$B$49,,0)</f>
        <v>Rob</v>
      </c>
      <c r="J686" t="str">
        <f>_xlfn.XLOOKUP(D686,products!$A$1:$A$49,products!$C$1:$C$49,,0)</f>
        <v>L</v>
      </c>
      <c r="K686" s="4" cm="1">
        <f t="array" ref="K686">_xlfn.XLOOKUP(D686,products!$A$1:$A$49,products!$D$1:D$49,,0)</f>
        <v>1</v>
      </c>
      <c r="L686" s="5">
        <f>_xlfn.XLOOKUP(D686,products!$A$1:$A$49,products!$E$1:$E$49,,0)</f>
        <v>11.95</v>
      </c>
      <c r="M686" s="8">
        <f t="shared" si="30"/>
        <v>71.699999999999989</v>
      </c>
      <c r="N686" t="str">
        <f t="shared" si="31"/>
        <v>Robusta</v>
      </c>
      <c r="O686" t="str">
        <f t="shared" si="32"/>
        <v>Large</v>
      </c>
      <c r="P686" t="str">
        <f>_xlfn.XLOOKUP(Table2[[#This Row],[Customer ID]],customers!$A$1:$A$1001,customers!$I$1:$I$1001,,0)</f>
        <v>No</v>
      </c>
    </row>
    <row r="687" spans="1:16" x14ac:dyDescent="0.35">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_xlfn.XLOOKUP(C687,customers!A686:A1686,customers!G686:G1686,,0)</f>
        <v>United States</v>
      </c>
      <c r="I687" t="str">
        <f>_xlfn.XLOOKUP(D687,products!$A$1:$A$49,products!$B$1:$B$49,,0)</f>
        <v>Lib</v>
      </c>
      <c r="J687" t="str">
        <f>_xlfn.XLOOKUP(D687,products!$A$1:$A$49,products!$C$1:$C$49,,0)</f>
        <v>L</v>
      </c>
      <c r="K687" s="4" cm="1">
        <f t="array" ref="K687">_xlfn.XLOOKUP(D687,products!$A$1:$A$49,products!$D$1:D$49,,0)</f>
        <v>2.5</v>
      </c>
      <c r="L687" s="5">
        <f>_xlfn.XLOOKUP(D687,products!$A$1:$A$49,products!$E$1:$E$49,,0)</f>
        <v>36.454999999999998</v>
      </c>
      <c r="M687" s="8">
        <f t="shared" si="30"/>
        <v>72.91</v>
      </c>
      <c r="N687" t="str">
        <f t="shared" si="31"/>
        <v>Libercia</v>
      </c>
      <c r="O687" t="str">
        <f t="shared" si="32"/>
        <v>Large</v>
      </c>
      <c r="P687" t="str">
        <f>_xlfn.XLOOKUP(Table2[[#This Row],[Customer ID]],customers!$A$1:$A$1001,customers!$I$1:$I$1001,,0)</f>
        <v>Yes</v>
      </c>
    </row>
    <row r="688" spans="1:16" x14ac:dyDescent="0.35">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_xlfn.XLOOKUP(C688,customers!A687:A1687,customers!G687:G1687,,0)</f>
        <v>United States</v>
      </c>
      <c r="I688" t="str">
        <f>_xlfn.XLOOKUP(D688,products!$A$1:$A$49,products!$B$1:$B$49,,0)</f>
        <v>Rob</v>
      </c>
      <c r="J688" t="str">
        <f>_xlfn.XLOOKUP(D688,products!$A$1:$A$49,products!$C$1:$C$49,,0)</f>
        <v>D</v>
      </c>
      <c r="K688" s="4" cm="1">
        <f t="array" ref="K688">_xlfn.XLOOKUP(D688,products!$A$1:$A$49,products!$D$1:D$49,,0)</f>
        <v>0.2</v>
      </c>
      <c r="L688" s="5">
        <f>_xlfn.XLOOKUP(D688,products!$A$1:$A$49,products!$E$1:$E$49,,0)</f>
        <v>2.6849999999999996</v>
      </c>
      <c r="M688" s="8">
        <f t="shared" si="30"/>
        <v>8.0549999999999997</v>
      </c>
      <c r="N688" t="str">
        <f t="shared" si="31"/>
        <v>Robusta</v>
      </c>
      <c r="O688" t="str">
        <f t="shared" si="32"/>
        <v>Dark</v>
      </c>
      <c r="P688" t="str">
        <f>_xlfn.XLOOKUP(Table2[[#This Row],[Customer ID]],customers!$A$1:$A$1001,customers!$I$1:$I$1001,,0)</f>
        <v>Yes</v>
      </c>
    </row>
    <row r="689" spans="1:16" x14ac:dyDescent="0.35">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_xlfn.XLOOKUP(C689,customers!A688:A1688,customers!G688:G1688,,0)</f>
        <v>United States</v>
      </c>
      <c r="I689" t="str">
        <f>_xlfn.XLOOKUP(D689,products!$A$1:$A$49,products!$B$1:$B$49,,0)</f>
        <v>Exc</v>
      </c>
      <c r="J689" t="str">
        <f>_xlfn.XLOOKUP(D689,products!$A$1:$A$49,products!$C$1:$C$49,,0)</f>
        <v>M</v>
      </c>
      <c r="K689" s="4" cm="1">
        <f t="array" ref="K689">_xlfn.XLOOKUP(D689,products!$A$1:$A$49,products!$D$1:D$49,,0)</f>
        <v>0.5</v>
      </c>
      <c r="L689" s="5">
        <f>_xlfn.XLOOKUP(D689,products!$A$1:$A$49,products!$E$1:$E$49,,0)</f>
        <v>8.25</v>
      </c>
      <c r="M689" s="8">
        <f t="shared" si="30"/>
        <v>16.5</v>
      </c>
      <c r="N689" t="str">
        <f t="shared" si="31"/>
        <v>Excelsa</v>
      </c>
      <c r="O689" t="str">
        <f t="shared" si="32"/>
        <v>Medium</v>
      </c>
      <c r="P689" t="str">
        <f>_xlfn.XLOOKUP(Table2[[#This Row],[Customer ID]],customers!$A$1:$A$1001,customers!$I$1:$I$1001,,0)</f>
        <v>No</v>
      </c>
    </row>
    <row r="690" spans="1:16" x14ac:dyDescent="0.35">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_xlfn.XLOOKUP(C690,customers!A689:A1689,customers!G689:G1689,,0)</f>
        <v>Ireland</v>
      </c>
      <c r="I690" t="str">
        <f>_xlfn.XLOOKUP(D690,products!$A$1:$A$49,products!$B$1:$B$49,,0)</f>
        <v>Ara</v>
      </c>
      <c r="J690" t="str">
        <f>_xlfn.XLOOKUP(D690,products!$A$1:$A$49,products!$C$1:$C$49,,0)</f>
        <v>L</v>
      </c>
      <c r="K690" s="4" cm="1">
        <f t="array" ref="K690">_xlfn.XLOOKUP(D690,products!$A$1:$A$49,products!$D$1:D$49,,0)</f>
        <v>1</v>
      </c>
      <c r="L690" s="5">
        <f>_xlfn.XLOOKUP(D690,products!$A$1:$A$49,products!$E$1:$E$49,,0)</f>
        <v>12.95</v>
      </c>
      <c r="M690" s="8">
        <f t="shared" si="30"/>
        <v>64.75</v>
      </c>
      <c r="N690" t="str">
        <f t="shared" si="31"/>
        <v>Arabica</v>
      </c>
      <c r="O690" t="str">
        <f t="shared" si="32"/>
        <v>Large</v>
      </c>
      <c r="P690" t="str">
        <f>_xlfn.XLOOKUP(Table2[[#This Row],[Customer ID]],customers!$A$1:$A$1001,customers!$I$1:$I$1001,,0)</f>
        <v>No</v>
      </c>
    </row>
    <row r="691" spans="1:16" x14ac:dyDescent="0.35">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_xlfn.XLOOKUP(C691,customers!A690:A1690,customers!G690:G1690,,0)</f>
        <v>United States</v>
      </c>
      <c r="I691" t="str">
        <f>_xlfn.XLOOKUP(D691,products!$A$1:$A$49,products!$B$1:$B$49,,0)</f>
        <v>Ara</v>
      </c>
      <c r="J691" t="str">
        <f>_xlfn.XLOOKUP(D691,products!$A$1:$A$49,products!$C$1:$C$49,,0)</f>
        <v>M</v>
      </c>
      <c r="K691" s="4" cm="1">
        <f t="array" ref="K691">_xlfn.XLOOKUP(D691,products!$A$1:$A$49,products!$D$1:D$49,,0)</f>
        <v>0.5</v>
      </c>
      <c r="L691" s="5">
        <f>_xlfn.XLOOKUP(D691,products!$A$1:$A$49,products!$E$1:$E$49,,0)</f>
        <v>6.75</v>
      </c>
      <c r="M691" s="8">
        <f t="shared" si="30"/>
        <v>33.75</v>
      </c>
      <c r="N691" t="str">
        <f t="shared" si="31"/>
        <v>Arabica</v>
      </c>
      <c r="O691" t="str">
        <f t="shared" si="32"/>
        <v>Medium</v>
      </c>
      <c r="P691" t="str">
        <f>_xlfn.XLOOKUP(Table2[[#This Row],[Customer ID]],customers!$A$1:$A$1001,customers!$I$1:$I$1001,,0)</f>
        <v>No</v>
      </c>
    </row>
    <row r="692" spans="1:16" x14ac:dyDescent="0.35">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_xlfn.XLOOKUP(C692,customers!A691:A1691,customers!G691:G1691,,0)</f>
        <v>United States</v>
      </c>
      <c r="I692" t="str">
        <f>_xlfn.XLOOKUP(D692,products!$A$1:$A$49,products!$B$1:$B$49,,0)</f>
        <v>Lib</v>
      </c>
      <c r="J692" t="str">
        <f>_xlfn.XLOOKUP(D692,products!$A$1:$A$49,products!$C$1:$C$49,,0)</f>
        <v>D</v>
      </c>
      <c r="K692" s="4" cm="1">
        <f t="array" ref="K692">_xlfn.XLOOKUP(D692,products!$A$1:$A$49,products!$D$1:D$49,,0)</f>
        <v>2.5</v>
      </c>
      <c r="L692" s="5">
        <f>_xlfn.XLOOKUP(D692,products!$A$1:$A$49,products!$E$1:$E$49,,0)</f>
        <v>29.784999999999997</v>
      </c>
      <c r="M692" s="8">
        <f t="shared" si="30"/>
        <v>178.70999999999998</v>
      </c>
      <c r="N692" t="str">
        <f t="shared" si="31"/>
        <v>Libercia</v>
      </c>
      <c r="O692" t="str">
        <f t="shared" si="32"/>
        <v>Dark</v>
      </c>
      <c r="P692" t="str">
        <f>_xlfn.XLOOKUP(Table2[[#This Row],[Customer ID]],customers!$A$1:$A$1001,customers!$I$1:$I$1001,,0)</f>
        <v>No</v>
      </c>
    </row>
    <row r="693" spans="1:16" x14ac:dyDescent="0.35">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_xlfn.XLOOKUP(C693,customers!A692:A1692,customers!G692:G1692,,0)</f>
        <v>Ireland</v>
      </c>
      <c r="I693" t="str">
        <f>_xlfn.XLOOKUP(D693,products!$A$1:$A$49,products!$B$1:$B$49,,0)</f>
        <v>Ara</v>
      </c>
      <c r="J693" t="str">
        <f>_xlfn.XLOOKUP(D693,products!$A$1:$A$49,products!$C$1:$C$49,,0)</f>
        <v>M</v>
      </c>
      <c r="K693" s="4" cm="1">
        <f t="array" ref="K693">_xlfn.XLOOKUP(D693,products!$A$1:$A$49,products!$D$1:D$49,,0)</f>
        <v>1</v>
      </c>
      <c r="L693" s="5">
        <f>_xlfn.XLOOKUP(D693,products!$A$1:$A$49,products!$E$1:$E$49,,0)</f>
        <v>11.25</v>
      </c>
      <c r="M693" s="8">
        <f t="shared" si="30"/>
        <v>22.5</v>
      </c>
      <c r="N693" t="str">
        <f t="shared" si="31"/>
        <v>Arabica</v>
      </c>
      <c r="O693" t="str">
        <f t="shared" si="32"/>
        <v>Medium</v>
      </c>
      <c r="P693" t="str">
        <f>_xlfn.XLOOKUP(Table2[[#This Row],[Customer ID]],customers!$A$1:$A$1001,customers!$I$1:$I$1001,,0)</f>
        <v>No</v>
      </c>
    </row>
    <row r="694" spans="1:16" x14ac:dyDescent="0.35">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_xlfn.XLOOKUP(C694,customers!A693:A1693,customers!G693:G1693,,0)</f>
        <v>United States</v>
      </c>
      <c r="I694" t="str">
        <f>_xlfn.XLOOKUP(D694,products!$A$1:$A$49,products!$B$1:$B$49,,0)</f>
        <v>Lib</v>
      </c>
      <c r="J694" t="str">
        <f>_xlfn.XLOOKUP(D694,products!$A$1:$A$49,products!$C$1:$C$49,,0)</f>
        <v>D</v>
      </c>
      <c r="K694" s="4" cm="1">
        <f t="array" ref="K694">_xlfn.XLOOKUP(D694,products!$A$1:$A$49,products!$D$1:D$49,,0)</f>
        <v>1</v>
      </c>
      <c r="L694" s="5">
        <f>_xlfn.XLOOKUP(D694,products!$A$1:$A$49,products!$E$1:$E$49,,0)</f>
        <v>12.95</v>
      </c>
      <c r="M694" s="8">
        <f t="shared" si="30"/>
        <v>12.95</v>
      </c>
      <c r="N694" t="str">
        <f t="shared" si="31"/>
        <v>Libercia</v>
      </c>
      <c r="O694" t="str">
        <f t="shared" si="32"/>
        <v>Dark</v>
      </c>
      <c r="P694" t="str">
        <f>_xlfn.XLOOKUP(Table2[[#This Row],[Customer ID]],customers!$A$1:$A$1001,customers!$I$1:$I$1001,,0)</f>
        <v>No</v>
      </c>
    </row>
    <row r="695" spans="1:16" x14ac:dyDescent="0.35">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_xlfn.XLOOKUP(C695,customers!A694:A1694,customers!G694:G1694,,0)</f>
        <v>United States</v>
      </c>
      <c r="I695" t="str">
        <f>_xlfn.XLOOKUP(D695,products!$A$1:$A$49,products!$B$1:$B$49,,0)</f>
        <v>Ara</v>
      </c>
      <c r="J695" t="str">
        <f>_xlfn.XLOOKUP(D695,products!$A$1:$A$49,products!$C$1:$C$49,,0)</f>
        <v>M</v>
      </c>
      <c r="K695" s="4" cm="1">
        <f t="array" ref="K695">_xlfn.XLOOKUP(D695,products!$A$1:$A$49,products!$D$1:D$49,,0)</f>
        <v>2.5</v>
      </c>
      <c r="L695" s="5">
        <f>_xlfn.XLOOKUP(D695,products!$A$1:$A$49,products!$E$1:$E$49,,0)</f>
        <v>25.874999999999996</v>
      </c>
      <c r="M695" s="8">
        <f t="shared" si="30"/>
        <v>51.749999999999993</v>
      </c>
      <c r="N695" t="str">
        <f t="shared" si="31"/>
        <v>Arabica</v>
      </c>
      <c r="O695" t="str">
        <f t="shared" si="32"/>
        <v>Medium</v>
      </c>
      <c r="P695" t="str">
        <f>_xlfn.XLOOKUP(Table2[[#This Row],[Customer ID]],customers!$A$1:$A$1001,customers!$I$1:$I$1001,,0)</f>
        <v>Yes</v>
      </c>
    </row>
    <row r="696" spans="1:16" x14ac:dyDescent="0.35">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_xlfn.XLOOKUP(C696,customers!A695:A1695,customers!G695:G1695,,0)</f>
        <v>United States</v>
      </c>
      <c r="I696" t="str">
        <f>_xlfn.XLOOKUP(D696,products!$A$1:$A$49,products!$B$1:$B$49,,0)</f>
        <v>Exc</v>
      </c>
      <c r="J696" t="str">
        <f>_xlfn.XLOOKUP(D696,products!$A$1:$A$49,products!$C$1:$C$49,,0)</f>
        <v>D</v>
      </c>
      <c r="K696" s="4" cm="1">
        <f t="array" ref="K696">_xlfn.XLOOKUP(D696,products!$A$1:$A$49,products!$D$1:D$49,,0)</f>
        <v>0.5</v>
      </c>
      <c r="L696" s="5">
        <f>_xlfn.XLOOKUP(D696,products!$A$1:$A$49,products!$E$1:$E$49,,0)</f>
        <v>7.29</v>
      </c>
      <c r="M696" s="8">
        <f t="shared" si="30"/>
        <v>36.450000000000003</v>
      </c>
      <c r="N696" t="str">
        <f t="shared" si="31"/>
        <v>Excelsa</v>
      </c>
      <c r="O696" t="str">
        <f t="shared" si="32"/>
        <v>Dark</v>
      </c>
      <c r="P696" t="str">
        <f>_xlfn.XLOOKUP(Table2[[#This Row],[Customer ID]],customers!$A$1:$A$1001,customers!$I$1:$I$1001,,0)</f>
        <v>No</v>
      </c>
    </row>
    <row r="697" spans="1:16" x14ac:dyDescent="0.35">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_xlfn.XLOOKUP(C697,customers!A696:A1696,customers!G696:G1696,,0)</f>
        <v>United States</v>
      </c>
      <c r="I697" t="str">
        <f>_xlfn.XLOOKUP(D697,products!$A$1:$A$49,products!$B$1:$B$49,,0)</f>
        <v>Lib</v>
      </c>
      <c r="J697" t="str">
        <f>_xlfn.XLOOKUP(D697,products!$A$1:$A$49,products!$C$1:$C$49,,0)</f>
        <v>L</v>
      </c>
      <c r="K697" s="4" cm="1">
        <f t="array" ref="K697">_xlfn.XLOOKUP(D697,products!$A$1:$A$49,products!$D$1:D$49,,0)</f>
        <v>2.5</v>
      </c>
      <c r="L697" s="5">
        <f>_xlfn.XLOOKUP(D697,products!$A$1:$A$49,products!$E$1:$E$49,,0)</f>
        <v>36.454999999999998</v>
      </c>
      <c r="M697" s="8">
        <f t="shared" si="30"/>
        <v>182.27499999999998</v>
      </c>
      <c r="N697" t="str">
        <f t="shared" si="31"/>
        <v>Libercia</v>
      </c>
      <c r="O697" t="str">
        <f t="shared" si="32"/>
        <v>Large</v>
      </c>
      <c r="P697" t="str">
        <f>_xlfn.XLOOKUP(Table2[[#This Row],[Customer ID]],customers!$A$1:$A$1001,customers!$I$1:$I$1001,,0)</f>
        <v>Yes</v>
      </c>
    </row>
    <row r="698" spans="1:16" x14ac:dyDescent="0.35">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_xlfn.XLOOKUP(C698,customers!A697:A1697,customers!G697:G1697,,0)</f>
        <v>United States</v>
      </c>
      <c r="I698" t="str">
        <f>_xlfn.XLOOKUP(D698,products!$A$1:$A$49,products!$B$1:$B$49,,0)</f>
        <v>Lib</v>
      </c>
      <c r="J698" t="str">
        <f>_xlfn.XLOOKUP(D698,products!$A$1:$A$49,products!$C$1:$C$49,,0)</f>
        <v>D</v>
      </c>
      <c r="K698" s="4" cm="1">
        <f t="array" ref="K698">_xlfn.XLOOKUP(D698,products!$A$1:$A$49,products!$D$1:D$49,,0)</f>
        <v>0.5</v>
      </c>
      <c r="L698" s="5">
        <f>_xlfn.XLOOKUP(D698,products!$A$1:$A$49,products!$E$1:$E$49,,0)</f>
        <v>7.77</v>
      </c>
      <c r="M698" s="8">
        <f t="shared" si="30"/>
        <v>31.08</v>
      </c>
      <c r="N698" t="str">
        <f t="shared" si="31"/>
        <v>Libercia</v>
      </c>
      <c r="O698" t="str">
        <f t="shared" si="32"/>
        <v>Dark</v>
      </c>
      <c r="P698" t="str">
        <f>_xlfn.XLOOKUP(Table2[[#This Row],[Customer ID]],customers!$A$1:$A$1001,customers!$I$1:$I$1001,,0)</f>
        <v>No</v>
      </c>
    </row>
    <row r="699" spans="1:16" x14ac:dyDescent="0.35">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_xlfn.XLOOKUP(C699,customers!A698:A1698,customers!G698:G1698,,0)</f>
        <v>Ireland</v>
      </c>
      <c r="I699" t="str">
        <f>_xlfn.XLOOKUP(D699,products!$A$1:$A$49,products!$B$1:$B$49,,0)</f>
        <v>Ara</v>
      </c>
      <c r="J699" t="str">
        <f>_xlfn.XLOOKUP(D699,products!$A$1:$A$49,products!$C$1:$C$49,,0)</f>
        <v>M</v>
      </c>
      <c r="K699" s="4" cm="1">
        <f t="array" ref="K699">_xlfn.XLOOKUP(D699,products!$A$1:$A$49,products!$D$1:D$49,,0)</f>
        <v>0.5</v>
      </c>
      <c r="L699" s="5">
        <f>_xlfn.XLOOKUP(D699,products!$A$1:$A$49,products!$E$1:$E$49,,0)</f>
        <v>6.75</v>
      </c>
      <c r="M699" s="8">
        <f t="shared" si="30"/>
        <v>20.25</v>
      </c>
      <c r="N699" t="str">
        <f t="shared" si="31"/>
        <v>Arabica</v>
      </c>
      <c r="O699" t="str">
        <f t="shared" si="32"/>
        <v>Medium</v>
      </c>
      <c r="P699" t="str">
        <f>_xlfn.XLOOKUP(Table2[[#This Row],[Customer ID]],customers!$A$1:$A$1001,customers!$I$1:$I$1001,,0)</f>
        <v>No</v>
      </c>
    </row>
    <row r="700" spans="1:16" x14ac:dyDescent="0.35">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_xlfn.XLOOKUP(C700,customers!A699:A1699,customers!G699:G1699,,0)</f>
        <v>Ireland</v>
      </c>
      <c r="I700" t="str">
        <f>_xlfn.XLOOKUP(D700,products!$A$1:$A$49,products!$B$1:$B$49,,0)</f>
        <v>Lib</v>
      </c>
      <c r="J700" t="str">
        <f>_xlfn.XLOOKUP(D700,products!$A$1:$A$49,products!$C$1:$C$49,,0)</f>
        <v>D</v>
      </c>
      <c r="K700" s="4" cm="1">
        <f t="array" ref="K700">_xlfn.XLOOKUP(D700,products!$A$1:$A$49,products!$D$1:D$49,,0)</f>
        <v>1</v>
      </c>
      <c r="L700" s="5">
        <f>_xlfn.XLOOKUP(D700,products!$A$1:$A$49,products!$E$1:$E$49,,0)</f>
        <v>12.95</v>
      </c>
      <c r="M700" s="8">
        <f t="shared" si="30"/>
        <v>25.9</v>
      </c>
      <c r="N700" t="str">
        <f t="shared" si="31"/>
        <v>Libercia</v>
      </c>
      <c r="O700" t="str">
        <f t="shared" si="32"/>
        <v>Dark</v>
      </c>
      <c r="P700" t="str">
        <f>_xlfn.XLOOKUP(Table2[[#This Row],[Customer ID]],customers!$A$1:$A$1001,customers!$I$1:$I$1001,,0)</f>
        <v>No</v>
      </c>
    </row>
    <row r="701" spans="1:16" x14ac:dyDescent="0.35">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_xlfn.XLOOKUP(C701,customers!A700:A1700,customers!G700:G1700,,0)</f>
        <v>United States</v>
      </c>
      <c r="I701" t="str">
        <f>_xlfn.XLOOKUP(D701,products!$A$1:$A$49,products!$B$1:$B$49,,0)</f>
        <v>Ara</v>
      </c>
      <c r="J701" t="str">
        <f>_xlfn.XLOOKUP(D701,products!$A$1:$A$49,products!$C$1:$C$49,,0)</f>
        <v>D</v>
      </c>
      <c r="K701" s="4" cm="1">
        <f t="array" ref="K701">_xlfn.XLOOKUP(D701,products!$A$1:$A$49,products!$D$1:D$49,,0)</f>
        <v>0.5</v>
      </c>
      <c r="L701" s="5">
        <f>_xlfn.XLOOKUP(D701,products!$A$1:$A$49,products!$E$1:$E$49,,0)</f>
        <v>5.97</v>
      </c>
      <c r="M701" s="8">
        <f t="shared" si="30"/>
        <v>23.88</v>
      </c>
      <c r="N701" t="str">
        <f t="shared" si="31"/>
        <v>Arabica</v>
      </c>
      <c r="O701" t="str">
        <f t="shared" si="32"/>
        <v>Dark</v>
      </c>
      <c r="P701" t="str">
        <f>_xlfn.XLOOKUP(Table2[[#This Row],[Customer ID]],customers!$A$1:$A$1001,customers!$I$1:$I$1001,,0)</f>
        <v>Yes</v>
      </c>
    </row>
    <row r="702" spans="1:16" x14ac:dyDescent="0.35">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_xlfn.XLOOKUP(C702,customers!A701:A1701,customers!G701:G1701,,0)</f>
        <v>United States</v>
      </c>
      <c r="I702" t="str">
        <f>_xlfn.XLOOKUP(D702,products!$A$1:$A$49,products!$B$1:$B$49,,0)</f>
        <v>Lib</v>
      </c>
      <c r="J702" t="str">
        <f>_xlfn.XLOOKUP(D702,products!$A$1:$A$49,products!$C$1:$C$49,,0)</f>
        <v>L</v>
      </c>
      <c r="K702" s="4" cm="1">
        <f t="array" ref="K702">_xlfn.XLOOKUP(D702,products!$A$1:$A$49,products!$D$1:D$49,,0)</f>
        <v>0.5</v>
      </c>
      <c r="L702" s="5">
        <f>_xlfn.XLOOKUP(D702,products!$A$1:$A$49,products!$E$1:$E$49,,0)</f>
        <v>9.51</v>
      </c>
      <c r="M702" s="8">
        <f t="shared" si="30"/>
        <v>19.02</v>
      </c>
      <c r="N702" t="str">
        <f t="shared" si="31"/>
        <v>Libercia</v>
      </c>
      <c r="O702" t="str">
        <f t="shared" si="32"/>
        <v>Large</v>
      </c>
      <c r="P702" t="str">
        <f>_xlfn.XLOOKUP(Table2[[#This Row],[Customer ID]],customers!$A$1:$A$1001,customers!$I$1:$I$1001,,0)</f>
        <v>No</v>
      </c>
    </row>
    <row r="703" spans="1:16" x14ac:dyDescent="0.35">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_xlfn.XLOOKUP(C703,customers!A702:A1702,customers!G702:G1702,,0)</f>
        <v>Ireland</v>
      </c>
      <c r="I703" t="str">
        <f>_xlfn.XLOOKUP(D703,products!$A$1:$A$49,products!$B$1:$B$49,,0)</f>
        <v>Ara</v>
      </c>
      <c r="J703" t="str">
        <f>_xlfn.XLOOKUP(D703,products!$A$1:$A$49,products!$C$1:$C$49,,0)</f>
        <v>D</v>
      </c>
      <c r="K703" s="4" cm="1">
        <f t="array" ref="K703">_xlfn.XLOOKUP(D703,products!$A$1:$A$49,products!$D$1:D$49,,0)</f>
        <v>0.5</v>
      </c>
      <c r="L703" s="5">
        <f>_xlfn.XLOOKUP(D703,products!$A$1:$A$49,products!$E$1:$E$49,,0)</f>
        <v>5.97</v>
      </c>
      <c r="M703" s="8">
        <f t="shared" si="30"/>
        <v>29.849999999999998</v>
      </c>
      <c r="N703" t="str">
        <f t="shared" si="31"/>
        <v>Arabica</v>
      </c>
      <c r="O703" t="str">
        <f t="shared" si="32"/>
        <v>Dark</v>
      </c>
      <c r="P703" t="str">
        <f>_xlfn.XLOOKUP(Table2[[#This Row],[Customer ID]],customers!$A$1:$A$1001,customers!$I$1:$I$1001,,0)</f>
        <v>Yes</v>
      </c>
    </row>
    <row r="704" spans="1:16" x14ac:dyDescent="0.35">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_xlfn.XLOOKUP(C704,customers!A703:A1703,customers!G703:G1703,,0)</f>
        <v>United States</v>
      </c>
      <c r="I704" t="str">
        <f>_xlfn.XLOOKUP(D704,products!$A$1:$A$49,products!$B$1:$B$49,,0)</f>
        <v>Ara</v>
      </c>
      <c r="J704" t="str">
        <f>_xlfn.XLOOKUP(D704,products!$A$1:$A$49,products!$C$1:$C$49,,0)</f>
        <v>L</v>
      </c>
      <c r="K704" s="4" cm="1">
        <f t="array" ref="K704">_xlfn.XLOOKUP(D704,products!$A$1:$A$49,products!$D$1:D$49,,0)</f>
        <v>0.5</v>
      </c>
      <c r="L704" s="5">
        <f>_xlfn.XLOOKUP(D704,products!$A$1:$A$49,products!$E$1:$E$49,,0)</f>
        <v>7.77</v>
      </c>
      <c r="M704" s="8">
        <f t="shared" si="30"/>
        <v>7.77</v>
      </c>
      <c r="N704" t="str">
        <f t="shared" si="31"/>
        <v>Arabica</v>
      </c>
      <c r="O704" t="str">
        <f t="shared" si="32"/>
        <v>Large</v>
      </c>
      <c r="P704" t="str">
        <f>_xlfn.XLOOKUP(Table2[[#This Row],[Customer ID]],customers!$A$1:$A$1001,customers!$I$1:$I$1001,,0)</f>
        <v>Yes</v>
      </c>
    </row>
    <row r="705" spans="1:16" x14ac:dyDescent="0.35">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_xlfn.XLOOKUP(C705,customers!A704:A1704,customers!G704:G1704,,0)</f>
        <v>Ireland</v>
      </c>
      <c r="I705" t="str">
        <f>_xlfn.XLOOKUP(D705,products!$A$1:$A$49,products!$B$1:$B$49,,0)</f>
        <v>Lib</v>
      </c>
      <c r="J705" t="str">
        <f>_xlfn.XLOOKUP(D705,products!$A$1:$A$49,products!$C$1:$C$49,,0)</f>
        <v>D</v>
      </c>
      <c r="K705" s="4" cm="1">
        <f t="array" ref="K705">_xlfn.XLOOKUP(D705,products!$A$1:$A$49,products!$D$1:D$49,,0)</f>
        <v>2.5</v>
      </c>
      <c r="L705" s="5">
        <f>_xlfn.XLOOKUP(D705,products!$A$1:$A$49,products!$E$1:$E$49,,0)</f>
        <v>29.784999999999997</v>
      </c>
      <c r="M705" s="8">
        <f t="shared" si="30"/>
        <v>119.13999999999999</v>
      </c>
      <c r="N705" t="str">
        <f t="shared" si="31"/>
        <v>Libercia</v>
      </c>
      <c r="O705" t="str">
        <f t="shared" si="32"/>
        <v>Dark</v>
      </c>
      <c r="P705" t="str">
        <f>_xlfn.XLOOKUP(Table2[[#This Row],[Customer ID]],customers!$A$1:$A$1001,customers!$I$1:$I$1001,,0)</f>
        <v>Yes</v>
      </c>
    </row>
    <row r="706" spans="1:16" x14ac:dyDescent="0.35">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_xlfn.XLOOKUP(C706,customers!A705:A1705,customers!G705:G1705,,0)</f>
        <v>United States</v>
      </c>
      <c r="I706" t="str">
        <f>_xlfn.XLOOKUP(D706,products!$A$1:$A$49,products!$B$1:$B$49,,0)</f>
        <v>Exc</v>
      </c>
      <c r="J706" t="str">
        <f>_xlfn.XLOOKUP(D706,products!$A$1:$A$49,products!$C$1:$C$49,,0)</f>
        <v>D</v>
      </c>
      <c r="K706" s="4" cm="1">
        <f t="array" ref="K706">_xlfn.XLOOKUP(D706,products!$A$1:$A$49,products!$D$1:D$49,,0)</f>
        <v>0.2</v>
      </c>
      <c r="L706" s="5">
        <f>_xlfn.XLOOKUP(D706,products!$A$1:$A$49,products!$E$1:$E$49,,0)</f>
        <v>3.645</v>
      </c>
      <c r="M706" s="8">
        <f t="shared" si="30"/>
        <v>21.87</v>
      </c>
      <c r="N706" t="str">
        <f t="shared" si="31"/>
        <v>Excelsa</v>
      </c>
      <c r="O706" t="str">
        <f t="shared" si="32"/>
        <v>Dark</v>
      </c>
      <c r="P706" t="str">
        <f>_xlfn.XLOOKUP(Table2[[#This Row],[Customer ID]],customers!$A$1:$A$1001,customers!$I$1:$I$1001,,0)</f>
        <v>Yes</v>
      </c>
    </row>
    <row r="707" spans="1:16" x14ac:dyDescent="0.35">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_xlfn.XLOOKUP(C707,customers!A706:A1706,customers!G706:G1706,,0)</f>
        <v>United States</v>
      </c>
      <c r="I707" t="str">
        <f>_xlfn.XLOOKUP(D707,products!$A$1:$A$49,products!$B$1:$B$49,,0)</f>
        <v>Exc</v>
      </c>
      <c r="J707" t="str">
        <f>_xlfn.XLOOKUP(D707,products!$A$1:$A$49,products!$C$1:$C$49,,0)</f>
        <v>L</v>
      </c>
      <c r="K707" s="4" cm="1">
        <f t="array" ref="K707">_xlfn.XLOOKUP(D707,products!$A$1:$A$49,products!$D$1:D$49,,0)</f>
        <v>0.5</v>
      </c>
      <c r="L707" s="5">
        <f>_xlfn.XLOOKUP(D707,products!$A$1:$A$49,products!$E$1:$E$49,,0)</f>
        <v>8.91</v>
      </c>
      <c r="M707" s="8">
        <f t="shared" ref="M707:M770" si="33">L707*E707</f>
        <v>17.82</v>
      </c>
      <c r="N707" t="str">
        <f t="shared" ref="N707:N770" si="34">IF(I707="Rob","Robusta",IF(I707="Exc","Excelsa",IF(I707="Ara","Arabica",IF(I707="Lib","Libercia",""))))</f>
        <v>Excelsa</v>
      </c>
      <c r="O707" t="str">
        <f t="shared" ref="O707:O770" si="35">IF(J707="M","Medium",IF(J707="L","Large",IF(J707="D","Dark")))</f>
        <v>Large</v>
      </c>
      <c r="P707" t="str">
        <f>_xlfn.XLOOKUP(Table2[[#This Row],[Customer ID]],customers!$A$1:$A$1001,customers!$I$1:$I$1001,,0)</f>
        <v>No</v>
      </c>
    </row>
    <row r="708" spans="1:16" x14ac:dyDescent="0.35">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_xlfn.XLOOKUP(C708,customers!A707:A1707,customers!G707:G1707,,0)</f>
        <v>United States</v>
      </c>
      <c r="I708" t="str">
        <f>_xlfn.XLOOKUP(D708,products!$A$1:$A$49,products!$B$1:$B$49,,0)</f>
        <v>Exc</v>
      </c>
      <c r="J708" t="str">
        <f>_xlfn.XLOOKUP(D708,products!$A$1:$A$49,products!$C$1:$C$49,,0)</f>
        <v>M</v>
      </c>
      <c r="K708" s="4" cm="1">
        <f t="array" ref="K708">_xlfn.XLOOKUP(D708,products!$A$1:$A$49,products!$D$1:D$49,,0)</f>
        <v>0.2</v>
      </c>
      <c r="L708" s="5">
        <f>_xlfn.XLOOKUP(D708,products!$A$1:$A$49,products!$E$1:$E$49,,0)</f>
        <v>4.125</v>
      </c>
      <c r="M708" s="8">
        <f t="shared" si="33"/>
        <v>12.375</v>
      </c>
      <c r="N708" t="str">
        <f t="shared" si="34"/>
        <v>Excelsa</v>
      </c>
      <c r="O708" t="str">
        <f t="shared" si="35"/>
        <v>Medium</v>
      </c>
      <c r="P708" t="str">
        <f>_xlfn.XLOOKUP(Table2[[#This Row],[Customer ID]],customers!$A$1:$A$1001,customers!$I$1:$I$1001,,0)</f>
        <v>No</v>
      </c>
    </row>
    <row r="709" spans="1:16" x14ac:dyDescent="0.35">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_xlfn.XLOOKUP(C709,customers!A708:A1708,customers!G708:G1708,,0)</f>
        <v>Ireland</v>
      </c>
      <c r="I709" t="str">
        <f>_xlfn.XLOOKUP(D709,products!$A$1:$A$49,products!$B$1:$B$49,,0)</f>
        <v>Lib</v>
      </c>
      <c r="J709" t="str">
        <f>_xlfn.XLOOKUP(D709,products!$A$1:$A$49,products!$C$1:$C$49,,0)</f>
        <v>D</v>
      </c>
      <c r="K709" s="4" cm="1">
        <f t="array" ref="K709">_xlfn.XLOOKUP(D709,products!$A$1:$A$49,products!$D$1:D$49,,0)</f>
        <v>1</v>
      </c>
      <c r="L709" s="5">
        <f>_xlfn.XLOOKUP(D709,products!$A$1:$A$49,products!$E$1:$E$49,,0)</f>
        <v>12.95</v>
      </c>
      <c r="M709" s="8">
        <f t="shared" si="33"/>
        <v>25.9</v>
      </c>
      <c r="N709" t="str">
        <f t="shared" si="34"/>
        <v>Libercia</v>
      </c>
      <c r="O709" t="str">
        <f t="shared" si="35"/>
        <v>Dark</v>
      </c>
      <c r="P709" t="str">
        <f>_xlfn.XLOOKUP(Table2[[#This Row],[Customer ID]],customers!$A$1:$A$1001,customers!$I$1:$I$1001,,0)</f>
        <v>No</v>
      </c>
    </row>
    <row r="710" spans="1:16" x14ac:dyDescent="0.35">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_xlfn.XLOOKUP(C710,customers!A709:A1709,customers!G709:G1709,,0)</f>
        <v>United States</v>
      </c>
      <c r="I710" t="str">
        <f>_xlfn.XLOOKUP(D710,products!$A$1:$A$49,products!$B$1:$B$49,,0)</f>
        <v>Ara</v>
      </c>
      <c r="J710" t="str">
        <f>_xlfn.XLOOKUP(D710,products!$A$1:$A$49,products!$C$1:$C$49,,0)</f>
        <v>M</v>
      </c>
      <c r="K710" s="4" cm="1">
        <f t="array" ref="K710">_xlfn.XLOOKUP(D710,products!$A$1:$A$49,products!$D$1:D$49,,0)</f>
        <v>0.5</v>
      </c>
      <c r="L710" s="5">
        <f>_xlfn.XLOOKUP(D710,products!$A$1:$A$49,products!$E$1:$E$49,,0)</f>
        <v>6.75</v>
      </c>
      <c r="M710" s="8">
        <f t="shared" si="33"/>
        <v>13.5</v>
      </c>
      <c r="N710" t="str">
        <f t="shared" si="34"/>
        <v>Arabica</v>
      </c>
      <c r="O710" t="str">
        <f t="shared" si="35"/>
        <v>Medium</v>
      </c>
      <c r="P710" t="str">
        <f>_xlfn.XLOOKUP(Table2[[#This Row],[Customer ID]],customers!$A$1:$A$1001,customers!$I$1:$I$1001,,0)</f>
        <v>Yes</v>
      </c>
    </row>
    <row r="711" spans="1:16" x14ac:dyDescent="0.35">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_xlfn.XLOOKUP(C711,customers!A710:A1710,customers!G710:G1710,,0)</f>
        <v>United States</v>
      </c>
      <c r="I711" t="str">
        <f>_xlfn.XLOOKUP(D711,products!$A$1:$A$49,products!$B$1:$B$49,,0)</f>
        <v>Exc</v>
      </c>
      <c r="J711" t="str">
        <f>_xlfn.XLOOKUP(D711,products!$A$1:$A$49,products!$C$1:$C$49,,0)</f>
        <v>L</v>
      </c>
      <c r="K711" s="4" cm="1">
        <f t="array" ref="K711">_xlfn.XLOOKUP(D711,products!$A$1:$A$49,products!$D$1:D$49,,0)</f>
        <v>0.5</v>
      </c>
      <c r="L711" s="5">
        <f>_xlfn.XLOOKUP(D711,products!$A$1:$A$49,products!$E$1:$E$49,,0)</f>
        <v>8.91</v>
      </c>
      <c r="M711" s="8">
        <f t="shared" si="33"/>
        <v>17.82</v>
      </c>
      <c r="N711" t="str">
        <f t="shared" si="34"/>
        <v>Excelsa</v>
      </c>
      <c r="O711" t="str">
        <f t="shared" si="35"/>
        <v>Large</v>
      </c>
      <c r="P711" t="str">
        <f>_xlfn.XLOOKUP(Table2[[#This Row],[Customer ID]],customers!$A$1:$A$1001,customers!$I$1:$I$1001,,0)</f>
        <v>Yes</v>
      </c>
    </row>
    <row r="712" spans="1:16" x14ac:dyDescent="0.35">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_xlfn.XLOOKUP(C712,customers!A711:A1711,customers!G711:G1711,,0)</f>
        <v>United States</v>
      </c>
      <c r="I712" t="str">
        <f>_xlfn.XLOOKUP(D712,products!$A$1:$A$49,products!$B$1:$B$49,,0)</f>
        <v>Exc</v>
      </c>
      <c r="J712" t="str">
        <f>_xlfn.XLOOKUP(D712,products!$A$1:$A$49,products!$C$1:$C$49,,0)</f>
        <v>M</v>
      </c>
      <c r="K712" s="4" cm="1">
        <f t="array" ref="K712">_xlfn.XLOOKUP(D712,products!$A$1:$A$49,products!$D$1:D$49,,0)</f>
        <v>0.5</v>
      </c>
      <c r="L712" s="5">
        <f>_xlfn.XLOOKUP(D712,products!$A$1:$A$49,products!$E$1:$E$49,,0)</f>
        <v>8.25</v>
      </c>
      <c r="M712" s="8">
        <f t="shared" si="33"/>
        <v>24.75</v>
      </c>
      <c r="N712" t="str">
        <f t="shared" si="34"/>
        <v>Excelsa</v>
      </c>
      <c r="O712" t="str">
        <f t="shared" si="35"/>
        <v>Medium</v>
      </c>
      <c r="P712" t="str">
        <f>_xlfn.XLOOKUP(Table2[[#This Row],[Customer ID]],customers!$A$1:$A$1001,customers!$I$1:$I$1001,,0)</f>
        <v>No</v>
      </c>
    </row>
    <row r="713" spans="1:16" x14ac:dyDescent="0.35">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_xlfn.XLOOKUP(C713,customers!A712:A1712,customers!G712:G1712,,0)</f>
        <v>United States</v>
      </c>
      <c r="I713" t="str">
        <f>_xlfn.XLOOKUP(D713,products!$A$1:$A$49,products!$B$1:$B$49,,0)</f>
        <v>Rob</v>
      </c>
      <c r="J713" t="str">
        <f>_xlfn.XLOOKUP(D713,products!$A$1:$A$49,products!$C$1:$C$49,,0)</f>
        <v>M</v>
      </c>
      <c r="K713" s="4" cm="1">
        <f t="array" ref="K713">_xlfn.XLOOKUP(D713,products!$A$1:$A$49,products!$D$1:D$49,,0)</f>
        <v>0.2</v>
      </c>
      <c r="L713" s="5">
        <f>_xlfn.XLOOKUP(D713,products!$A$1:$A$49,products!$E$1:$E$49,,0)</f>
        <v>2.9849999999999999</v>
      </c>
      <c r="M713" s="8">
        <f t="shared" si="33"/>
        <v>17.91</v>
      </c>
      <c r="N713" t="str">
        <f t="shared" si="34"/>
        <v>Robusta</v>
      </c>
      <c r="O713" t="str">
        <f t="shared" si="35"/>
        <v>Medium</v>
      </c>
      <c r="P713" t="str">
        <f>_xlfn.XLOOKUP(Table2[[#This Row],[Customer ID]],customers!$A$1:$A$1001,customers!$I$1:$I$1001,,0)</f>
        <v>No</v>
      </c>
    </row>
    <row r="714" spans="1:16" x14ac:dyDescent="0.35">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_xlfn.XLOOKUP(C714,customers!A713:A1713,customers!G713:G1713,,0)</f>
        <v>United Kingdom</v>
      </c>
      <c r="I714" t="str">
        <f>_xlfn.XLOOKUP(D714,products!$A$1:$A$49,products!$B$1:$B$49,,0)</f>
        <v>Exc</v>
      </c>
      <c r="J714" t="str">
        <f>_xlfn.XLOOKUP(D714,products!$A$1:$A$49,products!$C$1:$C$49,,0)</f>
        <v>M</v>
      </c>
      <c r="K714" s="4" cm="1">
        <f t="array" ref="K714">_xlfn.XLOOKUP(D714,products!$A$1:$A$49,products!$D$1:D$49,,0)</f>
        <v>0.5</v>
      </c>
      <c r="L714" s="5">
        <f>_xlfn.XLOOKUP(D714,products!$A$1:$A$49,products!$E$1:$E$49,,0)</f>
        <v>8.25</v>
      </c>
      <c r="M714" s="8">
        <f t="shared" si="33"/>
        <v>16.5</v>
      </c>
      <c r="N714" t="str">
        <f t="shared" si="34"/>
        <v>Excelsa</v>
      </c>
      <c r="O714" t="str">
        <f t="shared" si="35"/>
        <v>Medium</v>
      </c>
      <c r="P714" t="str">
        <f>_xlfn.XLOOKUP(Table2[[#This Row],[Customer ID]],customers!$A$1:$A$1001,customers!$I$1:$I$1001,,0)</f>
        <v>No</v>
      </c>
    </row>
    <row r="715" spans="1:16" x14ac:dyDescent="0.35">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_xlfn.XLOOKUP(C715,customers!A714:A1714,customers!G714:G1714,,0)</f>
        <v>United States</v>
      </c>
      <c r="I715" t="str">
        <f>_xlfn.XLOOKUP(D715,products!$A$1:$A$49,products!$B$1:$B$49,,0)</f>
        <v>Rob</v>
      </c>
      <c r="J715" t="str">
        <f>_xlfn.XLOOKUP(D715,products!$A$1:$A$49,products!$C$1:$C$49,,0)</f>
        <v>M</v>
      </c>
      <c r="K715" s="4" cm="1">
        <f t="array" ref="K715">_xlfn.XLOOKUP(D715,products!$A$1:$A$49,products!$D$1:D$49,,0)</f>
        <v>0.2</v>
      </c>
      <c r="L715" s="5">
        <f>_xlfn.XLOOKUP(D715,products!$A$1:$A$49,products!$E$1:$E$49,,0)</f>
        <v>2.9849999999999999</v>
      </c>
      <c r="M715" s="8">
        <f t="shared" si="33"/>
        <v>2.9849999999999999</v>
      </c>
      <c r="N715" t="str">
        <f t="shared" si="34"/>
        <v>Robusta</v>
      </c>
      <c r="O715" t="str">
        <f t="shared" si="35"/>
        <v>Medium</v>
      </c>
      <c r="P715" t="str">
        <f>_xlfn.XLOOKUP(Table2[[#This Row],[Customer ID]],customers!$A$1:$A$1001,customers!$I$1:$I$1001,,0)</f>
        <v>No</v>
      </c>
    </row>
    <row r="716" spans="1:16" x14ac:dyDescent="0.35">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_xlfn.XLOOKUP(C716,customers!A715:A1715,customers!G715:G1715,,0)</f>
        <v>Ireland</v>
      </c>
      <c r="I716" t="str">
        <f>_xlfn.XLOOKUP(D716,products!$A$1:$A$49,products!$B$1:$B$49,,0)</f>
        <v>Exc</v>
      </c>
      <c r="J716" t="str">
        <f>_xlfn.XLOOKUP(D716,products!$A$1:$A$49,products!$C$1:$C$49,,0)</f>
        <v>D</v>
      </c>
      <c r="K716" s="4" cm="1">
        <f t="array" ref="K716">_xlfn.XLOOKUP(D716,products!$A$1:$A$49,products!$D$1:D$49,,0)</f>
        <v>0.2</v>
      </c>
      <c r="L716" s="5">
        <f>_xlfn.XLOOKUP(D716,products!$A$1:$A$49,products!$E$1:$E$49,,0)</f>
        <v>3.645</v>
      </c>
      <c r="M716" s="8">
        <f t="shared" si="33"/>
        <v>14.58</v>
      </c>
      <c r="N716" t="str">
        <f t="shared" si="34"/>
        <v>Excelsa</v>
      </c>
      <c r="O716" t="str">
        <f t="shared" si="35"/>
        <v>Dark</v>
      </c>
      <c r="P716" t="str">
        <f>_xlfn.XLOOKUP(Table2[[#This Row],[Customer ID]],customers!$A$1:$A$1001,customers!$I$1:$I$1001,,0)</f>
        <v>Yes</v>
      </c>
    </row>
    <row r="717" spans="1:16" x14ac:dyDescent="0.35">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_xlfn.XLOOKUP(C717,customers!A716:A1716,customers!G716:G1716,,0)</f>
        <v>United States</v>
      </c>
      <c r="I717" t="str">
        <f>_xlfn.XLOOKUP(D717,products!$A$1:$A$49,products!$B$1:$B$49,,0)</f>
        <v>Exc</v>
      </c>
      <c r="J717" t="str">
        <f>_xlfn.XLOOKUP(D717,products!$A$1:$A$49,products!$C$1:$C$49,,0)</f>
        <v>L</v>
      </c>
      <c r="K717" s="4" cm="1">
        <f t="array" ref="K717">_xlfn.XLOOKUP(D717,products!$A$1:$A$49,products!$D$1:D$49,,0)</f>
        <v>1</v>
      </c>
      <c r="L717" s="5">
        <f>_xlfn.XLOOKUP(D717,products!$A$1:$A$49,products!$E$1:$E$49,,0)</f>
        <v>14.85</v>
      </c>
      <c r="M717" s="8">
        <f t="shared" si="33"/>
        <v>89.1</v>
      </c>
      <c r="N717" t="str">
        <f t="shared" si="34"/>
        <v>Excelsa</v>
      </c>
      <c r="O717" t="str">
        <f t="shared" si="35"/>
        <v>Large</v>
      </c>
      <c r="P717" t="str">
        <f>_xlfn.XLOOKUP(Table2[[#This Row],[Customer ID]],customers!$A$1:$A$1001,customers!$I$1:$I$1001,,0)</f>
        <v>No</v>
      </c>
    </row>
    <row r="718" spans="1:16" x14ac:dyDescent="0.35">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e">
        <f>_xlfn.XLOOKUP(C718,customers!A717:A1717,customers!G717:G1717,,0)</f>
        <v>#N/A</v>
      </c>
      <c r="I718" t="str">
        <f>_xlfn.XLOOKUP(D718,products!$A$1:$A$49,products!$B$1:$B$49,,0)</f>
        <v>Rob</v>
      </c>
      <c r="J718" t="str">
        <f>_xlfn.XLOOKUP(D718,products!$A$1:$A$49,products!$C$1:$C$49,,0)</f>
        <v>L</v>
      </c>
      <c r="K718" s="4" cm="1">
        <f t="array" ref="K718">_xlfn.XLOOKUP(D718,products!$A$1:$A$49,products!$D$1:D$49,,0)</f>
        <v>1</v>
      </c>
      <c r="L718" s="5">
        <f>_xlfn.XLOOKUP(D718,products!$A$1:$A$49,products!$E$1:$E$49,,0)</f>
        <v>11.95</v>
      </c>
      <c r="M718" s="8">
        <f t="shared" si="33"/>
        <v>35.849999999999994</v>
      </c>
      <c r="N718" t="str">
        <f t="shared" si="34"/>
        <v>Robusta</v>
      </c>
      <c r="O718" t="str">
        <f t="shared" si="35"/>
        <v>Large</v>
      </c>
      <c r="P718" t="str">
        <f>_xlfn.XLOOKUP(Table2[[#This Row],[Customer ID]],customers!$A$1:$A$1001,customers!$I$1:$I$1001,,0)</f>
        <v>No</v>
      </c>
    </row>
    <row r="719" spans="1:16" x14ac:dyDescent="0.35">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_xlfn.XLOOKUP(C719,customers!A718:A1718,customers!G718:G1718,,0)</f>
        <v>United States</v>
      </c>
      <c r="I719" t="str">
        <f>_xlfn.XLOOKUP(D719,products!$A$1:$A$49,products!$B$1:$B$49,,0)</f>
        <v>Ara</v>
      </c>
      <c r="J719" t="str">
        <f>_xlfn.XLOOKUP(D719,products!$A$1:$A$49,products!$C$1:$C$49,,0)</f>
        <v>D</v>
      </c>
      <c r="K719" s="4" cm="1">
        <f t="array" ref="K719">_xlfn.XLOOKUP(D719,products!$A$1:$A$49,products!$D$1:D$49,,0)</f>
        <v>2.5</v>
      </c>
      <c r="L719" s="5">
        <f>_xlfn.XLOOKUP(D719,products!$A$1:$A$49,products!$E$1:$E$49,,0)</f>
        <v>22.884999999999998</v>
      </c>
      <c r="M719" s="8">
        <f t="shared" si="33"/>
        <v>68.655000000000001</v>
      </c>
      <c r="N719" t="str">
        <f t="shared" si="34"/>
        <v>Arabica</v>
      </c>
      <c r="O719" t="str">
        <f t="shared" si="35"/>
        <v>Dark</v>
      </c>
      <c r="P719" t="str">
        <f>_xlfn.XLOOKUP(Table2[[#This Row],[Customer ID]],customers!$A$1:$A$1001,customers!$I$1:$I$1001,,0)</f>
        <v>No</v>
      </c>
    </row>
    <row r="720" spans="1:16" x14ac:dyDescent="0.35">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_xlfn.XLOOKUP(C720,customers!A719:A1719,customers!G719:G1719,,0)</f>
        <v>United States</v>
      </c>
      <c r="I720" t="str">
        <f>_xlfn.XLOOKUP(D720,products!$A$1:$A$49,products!$B$1:$B$49,,0)</f>
        <v>Lib</v>
      </c>
      <c r="J720" t="str">
        <f>_xlfn.XLOOKUP(D720,products!$A$1:$A$49,products!$C$1:$C$49,,0)</f>
        <v>D</v>
      </c>
      <c r="K720" s="4" cm="1">
        <f t="array" ref="K720">_xlfn.XLOOKUP(D720,products!$A$1:$A$49,products!$D$1:D$49,,0)</f>
        <v>1</v>
      </c>
      <c r="L720" s="5">
        <f>_xlfn.XLOOKUP(D720,products!$A$1:$A$49,products!$E$1:$E$49,,0)</f>
        <v>12.95</v>
      </c>
      <c r="M720" s="8">
        <f t="shared" si="33"/>
        <v>38.849999999999994</v>
      </c>
      <c r="N720" t="str">
        <f t="shared" si="34"/>
        <v>Libercia</v>
      </c>
      <c r="O720" t="str">
        <f t="shared" si="35"/>
        <v>Dark</v>
      </c>
      <c r="P720" t="str">
        <f>_xlfn.XLOOKUP(Table2[[#This Row],[Customer ID]],customers!$A$1:$A$1001,customers!$I$1:$I$1001,,0)</f>
        <v>No</v>
      </c>
    </row>
    <row r="721" spans="1:16" x14ac:dyDescent="0.35">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_xlfn.XLOOKUP(C721,customers!A720:A1720,customers!G720:G1720,,0)</f>
        <v>United States</v>
      </c>
      <c r="I721" t="str">
        <f>_xlfn.XLOOKUP(D721,products!$A$1:$A$49,products!$B$1:$B$49,,0)</f>
        <v>Lib</v>
      </c>
      <c r="J721" t="str">
        <f>_xlfn.XLOOKUP(D721,products!$A$1:$A$49,products!$C$1:$C$49,,0)</f>
        <v>L</v>
      </c>
      <c r="K721" s="4" cm="1">
        <f t="array" ref="K721">_xlfn.XLOOKUP(D721,products!$A$1:$A$49,products!$D$1:D$49,,0)</f>
        <v>1</v>
      </c>
      <c r="L721" s="5">
        <f>_xlfn.XLOOKUP(D721,products!$A$1:$A$49,products!$E$1:$E$49,,0)</f>
        <v>15.85</v>
      </c>
      <c r="M721" s="8">
        <f t="shared" si="33"/>
        <v>79.25</v>
      </c>
      <c r="N721" t="str">
        <f t="shared" si="34"/>
        <v>Libercia</v>
      </c>
      <c r="O721" t="str">
        <f t="shared" si="35"/>
        <v>Large</v>
      </c>
      <c r="P721" t="str">
        <f>_xlfn.XLOOKUP(Table2[[#This Row],[Customer ID]],customers!$A$1:$A$1001,customers!$I$1:$I$1001,,0)</f>
        <v>Yes</v>
      </c>
    </row>
    <row r="722" spans="1:16" x14ac:dyDescent="0.35">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_xlfn.XLOOKUP(C722,customers!A721:A1721,customers!G721:G1721,,0)</f>
        <v>United States</v>
      </c>
      <c r="I722" t="str">
        <f>_xlfn.XLOOKUP(D722,products!$A$1:$A$49,products!$B$1:$B$49,,0)</f>
        <v>Exc</v>
      </c>
      <c r="J722" t="str">
        <f>_xlfn.XLOOKUP(D722,products!$A$1:$A$49,products!$C$1:$C$49,,0)</f>
        <v>D</v>
      </c>
      <c r="K722" s="4" cm="1">
        <f t="array" ref="K722">_xlfn.XLOOKUP(D722,products!$A$1:$A$49,products!$D$1:D$49,,0)</f>
        <v>0.5</v>
      </c>
      <c r="L722" s="5">
        <f>_xlfn.XLOOKUP(D722,products!$A$1:$A$49,products!$E$1:$E$49,,0)</f>
        <v>7.29</v>
      </c>
      <c r="M722" s="8">
        <f t="shared" si="33"/>
        <v>36.450000000000003</v>
      </c>
      <c r="N722" t="str">
        <f t="shared" si="34"/>
        <v>Excelsa</v>
      </c>
      <c r="O722" t="str">
        <f t="shared" si="35"/>
        <v>Dark</v>
      </c>
      <c r="P722" t="str">
        <f>_xlfn.XLOOKUP(Table2[[#This Row],[Customer ID]],customers!$A$1:$A$1001,customers!$I$1:$I$1001,,0)</f>
        <v>Yes</v>
      </c>
    </row>
    <row r="723" spans="1:16" x14ac:dyDescent="0.35">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_xlfn.XLOOKUP(C723,customers!A722:A1722,customers!G722:G1722,,0)</f>
        <v>United States</v>
      </c>
      <c r="I723" t="str">
        <f>_xlfn.XLOOKUP(D723,products!$A$1:$A$49,products!$B$1:$B$49,,0)</f>
        <v>Rob</v>
      </c>
      <c r="J723" t="str">
        <f>_xlfn.XLOOKUP(D723,products!$A$1:$A$49,products!$C$1:$C$49,,0)</f>
        <v>M</v>
      </c>
      <c r="K723" s="4" cm="1">
        <f t="array" ref="K723">_xlfn.XLOOKUP(D723,products!$A$1:$A$49,products!$D$1:D$49,,0)</f>
        <v>0.2</v>
      </c>
      <c r="L723" s="5">
        <f>_xlfn.XLOOKUP(D723,products!$A$1:$A$49,products!$E$1:$E$49,,0)</f>
        <v>2.9849999999999999</v>
      </c>
      <c r="M723" s="8">
        <f t="shared" si="33"/>
        <v>8.9550000000000001</v>
      </c>
      <c r="N723" t="str">
        <f t="shared" si="34"/>
        <v>Robusta</v>
      </c>
      <c r="O723" t="str">
        <f t="shared" si="35"/>
        <v>Medium</v>
      </c>
      <c r="P723" t="str">
        <f>_xlfn.XLOOKUP(Table2[[#This Row],[Customer ID]],customers!$A$1:$A$1001,customers!$I$1:$I$1001,,0)</f>
        <v>Yes</v>
      </c>
    </row>
    <row r="724" spans="1:16" x14ac:dyDescent="0.35">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_xlfn.XLOOKUP(C724,customers!A723:A1723,customers!G723:G1723,,0)</f>
        <v>United States</v>
      </c>
      <c r="I724" t="str">
        <f>_xlfn.XLOOKUP(D724,products!$A$1:$A$49,products!$B$1:$B$49,,0)</f>
        <v>Exc</v>
      </c>
      <c r="J724" t="str">
        <f>_xlfn.XLOOKUP(D724,products!$A$1:$A$49,products!$C$1:$C$49,,0)</f>
        <v>D</v>
      </c>
      <c r="K724" s="4" cm="1">
        <f t="array" ref="K724">_xlfn.XLOOKUP(D724,products!$A$1:$A$49,products!$D$1:D$49,,0)</f>
        <v>1</v>
      </c>
      <c r="L724" s="5">
        <f>_xlfn.XLOOKUP(D724,products!$A$1:$A$49,products!$E$1:$E$49,,0)</f>
        <v>12.15</v>
      </c>
      <c r="M724" s="8">
        <f t="shared" si="33"/>
        <v>24.3</v>
      </c>
      <c r="N724" t="str">
        <f t="shared" si="34"/>
        <v>Excelsa</v>
      </c>
      <c r="O724" t="str">
        <f t="shared" si="35"/>
        <v>Dark</v>
      </c>
      <c r="P724" t="str">
        <f>_xlfn.XLOOKUP(Table2[[#This Row],[Customer ID]],customers!$A$1:$A$1001,customers!$I$1:$I$1001,,0)</f>
        <v>No</v>
      </c>
    </row>
    <row r="725" spans="1:16" x14ac:dyDescent="0.35">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_xlfn.XLOOKUP(C725,customers!A724:A1724,customers!G724:G1724,,0)</f>
        <v>United States</v>
      </c>
      <c r="I725" t="str">
        <f>_xlfn.XLOOKUP(D725,products!$A$1:$A$49,products!$B$1:$B$49,,0)</f>
        <v>Exc</v>
      </c>
      <c r="J725" t="str">
        <f>_xlfn.XLOOKUP(D725,products!$A$1:$A$49,products!$C$1:$C$49,,0)</f>
        <v>M</v>
      </c>
      <c r="K725" s="4" cm="1">
        <f t="array" ref="K725">_xlfn.XLOOKUP(D725,products!$A$1:$A$49,products!$D$1:D$49,,0)</f>
        <v>2.5</v>
      </c>
      <c r="L725" s="5">
        <f>_xlfn.XLOOKUP(D725,products!$A$1:$A$49,products!$E$1:$E$49,,0)</f>
        <v>31.624999999999996</v>
      </c>
      <c r="M725" s="8">
        <f t="shared" si="33"/>
        <v>63.249999999999993</v>
      </c>
      <c r="N725" t="str">
        <f t="shared" si="34"/>
        <v>Excelsa</v>
      </c>
      <c r="O725" t="str">
        <f t="shared" si="35"/>
        <v>Medium</v>
      </c>
      <c r="P725" t="str">
        <f>_xlfn.XLOOKUP(Table2[[#This Row],[Customer ID]],customers!$A$1:$A$1001,customers!$I$1:$I$1001,,0)</f>
        <v>No</v>
      </c>
    </row>
    <row r="726" spans="1:16" x14ac:dyDescent="0.35">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_xlfn.XLOOKUP(C726,customers!A725:A1725,customers!G725:G1725,,0)</f>
        <v>United States</v>
      </c>
      <c r="I726" t="str">
        <f>_xlfn.XLOOKUP(D726,products!$A$1:$A$49,products!$B$1:$B$49,,0)</f>
        <v>Ara</v>
      </c>
      <c r="J726" t="str">
        <f>_xlfn.XLOOKUP(D726,products!$A$1:$A$49,products!$C$1:$C$49,,0)</f>
        <v>M</v>
      </c>
      <c r="K726" s="4" cm="1">
        <f t="array" ref="K726">_xlfn.XLOOKUP(D726,products!$A$1:$A$49,products!$D$1:D$49,,0)</f>
        <v>0.2</v>
      </c>
      <c r="L726" s="5">
        <f>_xlfn.XLOOKUP(D726,products!$A$1:$A$49,products!$E$1:$E$49,,0)</f>
        <v>3.375</v>
      </c>
      <c r="M726" s="8">
        <f t="shared" si="33"/>
        <v>6.75</v>
      </c>
      <c r="N726" t="str">
        <f t="shared" si="34"/>
        <v>Arabica</v>
      </c>
      <c r="O726" t="str">
        <f t="shared" si="35"/>
        <v>Medium</v>
      </c>
      <c r="P726" t="str">
        <f>_xlfn.XLOOKUP(Table2[[#This Row],[Customer ID]],customers!$A$1:$A$1001,customers!$I$1:$I$1001,,0)</f>
        <v>Yes</v>
      </c>
    </row>
    <row r="727" spans="1:16" x14ac:dyDescent="0.35">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_xlfn.XLOOKUP(C727,customers!A726:A1726,customers!G726:G1726,,0)</f>
        <v>United States</v>
      </c>
      <c r="I727" t="str">
        <f>_xlfn.XLOOKUP(D727,products!$A$1:$A$49,products!$B$1:$B$49,,0)</f>
        <v>Ara</v>
      </c>
      <c r="J727" t="str">
        <f>_xlfn.XLOOKUP(D727,products!$A$1:$A$49,products!$C$1:$C$49,,0)</f>
        <v>L</v>
      </c>
      <c r="K727" s="4" cm="1">
        <f t="array" ref="K727">_xlfn.XLOOKUP(D727,products!$A$1:$A$49,products!$D$1:D$49,,0)</f>
        <v>0.2</v>
      </c>
      <c r="L727" s="5">
        <f>_xlfn.XLOOKUP(D727,products!$A$1:$A$49,products!$E$1:$E$49,,0)</f>
        <v>3.8849999999999998</v>
      </c>
      <c r="M727" s="8">
        <f t="shared" si="33"/>
        <v>23.31</v>
      </c>
      <c r="N727" t="str">
        <f t="shared" si="34"/>
        <v>Arabica</v>
      </c>
      <c r="O727" t="str">
        <f t="shared" si="35"/>
        <v>Large</v>
      </c>
      <c r="P727" t="str">
        <f>_xlfn.XLOOKUP(Table2[[#This Row],[Customer ID]],customers!$A$1:$A$1001,customers!$I$1:$I$1001,,0)</f>
        <v>No</v>
      </c>
    </row>
    <row r="728" spans="1:16" x14ac:dyDescent="0.35">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_xlfn.XLOOKUP(C728,customers!A727:A1727,customers!G727:G1727,,0)</f>
        <v>United States</v>
      </c>
      <c r="I728" t="str">
        <f>_xlfn.XLOOKUP(D728,products!$A$1:$A$49,products!$B$1:$B$49,,0)</f>
        <v>Lib</v>
      </c>
      <c r="J728" t="str">
        <f>_xlfn.XLOOKUP(D728,products!$A$1:$A$49,products!$C$1:$C$49,,0)</f>
        <v>L</v>
      </c>
      <c r="K728" s="4" cm="1">
        <f t="array" ref="K728">_xlfn.XLOOKUP(D728,products!$A$1:$A$49,products!$D$1:D$49,,0)</f>
        <v>2.5</v>
      </c>
      <c r="L728" s="5">
        <f>_xlfn.XLOOKUP(D728,products!$A$1:$A$49,products!$E$1:$E$49,,0)</f>
        <v>36.454999999999998</v>
      </c>
      <c r="M728" s="8">
        <f t="shared" si="33"/>
        <v>145.82</v>
      </c>
      <c r="N728" t="str">
        <f t="shared" si="34"/>
        <v>Libercia</v>
      </c>
      <c r="O728" t="str">
        <f t="shared" si="35"/>
        <v>Large</v>
      </c>
      <c r="P728" t="str">
        <f>_xlfn.XLOOKUP(Table2[[#This Row],[Customer ID]],customers!$A$1:$A$1001,customers!$I$1:$I$1001,,0)</f>
        <v>No</v>
      </c>
    </row>
    <row r="729" spans="1:16" x14ac:dyDescent="0.35">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_xlfn.XLOOKUP(C729,customers!A728:A1728,customers!G728:G1728,,0)</f>
        <v>Ireland</v>
      </c>
      <c r="I729" t="str">
        <f>_xlfn.XLOOKUP(D729,products!$A$1:$A$49,products!$B$1:$B$49,,0)</f>
        <v>Rob</v>
      </c>
      <c r="J729" t="str">
        <f>_xlfn.XLOOKUP(D729,products!$A$1:$A$49,products!$C$1:$C$49,,0)</f>
        <v>M</v>
      </c>
      <c r="K729" s="4" cm="1">
        <f t="array" ref="K729">_xlfn.XLOOKUP(D729,products!$A$1:$A$49,products!$D$1:D$49,,0)</f>
        <v>0.5</v>
      </c>
      <c r="L729" s="5">
        <f>_xlfn.XLOOKUP(D729,products!$A$1:$A$49,products!$E$1:$E$49,,0)</f>
        <v>5.97</v>
      </c>
      <c r="M729" s="8">
        <f t="shared" si="33"/>
        <v>29.849999999999998</v>
      </c>
      <c r="N729" t="str">
        <f t="shared" si="34"/>
        <v>Robusta</v>
      </c>
      <c r="O729" t="str">
        <f t="shared" si="35"/>
        <v>Medium</v>
      </c>
      <c r="P729" t="str">
        <f>_xlfn.XLOOKUP(Table2[[#This Row],[Customer ID]],customers!$A$1:$A$1001,customers!$I$1:$I$1001,,0)</f>
        <v>Yes</v>
      </c>
    </row>
    <row r="730" spans="1:16" x14ac:dyDescent="0.35">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_xlfn.XLOOKUP(C730,customers!A729:A1729,customers!G729:G1729,,0)</f>
        <v>United States</v>
      </c>
      <c r="I730" t="str">
        <f>_xlfn.XLOOKUP(D730,products!$A$1:$A$49,products!$B$1:$B$49,,0)</f>
        <v>Exc</v>
      </c>
      <c r="J730" t="str">
        <f>_xlfn.XLOOKUP(D730,products!$A$1:$A$49,products!$C$1:$C$49,,0)</f>
        <v>D</v>
      </c>
      <c r="K730" s="4" cm="1">
        <f t="array" ref="K730">_xlfn.XLOOKUP(D730,products!$A$1:$A$49,products!$D$1:D$49,,0)</f>
        <v>0.5</v>
      </c>
      <c r="L730" s="5">
        <f>_xlfn.XLOOKUP(D730,products!$A$1:$A$49,products!$E$1:$E$49,,0)</f>
        <v>7.29</v>
      </c>
      <c r="M730" s="8">
        <f t="shared" si="33"/>
        <v>21.87</v>
      </c>
      <c r="N730" t="str">
        <f t="shared" si="34"/>
        <v>Excelsa</v>
      </c>
      <c r="O730" t="str">
        <f t="shared" si="35"/>
        <v>Dark</v>
      </c>
      <c r="P730" t="str">
        <f>_xlfn.XLOOKUP(Table2[[#This Row],[Customer ID]],customers!$A$1:$A$1001,customers!$I$1:$I$1001,,0)</f>
        <v>Yes</v>
      </c>
    </row>
    <row r="731" spans="1:16" x14ac:dyDescent="0.35">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_xlfn.XLOOKUP(C731,customers!A730:A1730,customers!G730:G1730,,0)</f>
        <v>United Kingdom</v>
      </c>
      <c r="I731" t="str">
        <f>_xlfn.XLOOKUP(D731,products!$A$1:$A$49,products!$B$1:$B$49,,0)</f>
        <v>Lib</v>
      </c>
      <c r="J731" t="str">
        <f>_xlfn.XLOOKUP(D731,products!$A$1:$A$49,products!$C$1:$C$49,,0)</f>
        <v>M</v>
      </c>
      <c r="K731" s="4" cm="1">
        <f t="array" ref="K731">_xlfn.XLOOKUP(D731,products!$A$1:$A$49,products!$D$1:D$49,,0)</f>
        <v>0.2</v>
      </c>
      <c r="L731" s="5">
        <f>_xlfn.XLOOKUP(D731,products!$A$1:$A$49,products!$E$1:$E$49,,0)</f>
        <v>4.3650000000000002</v>
      </c>
      <c r="M731" s="8">
        <f t="shared" si="33"/>
        <v>4.3650000000000002</v>
      </c>
      <c r="N731" t="str">
        <f t="shared" si="34"/>
        <v>Libercia</v>
      </c>
      <c r="O731" t="str">
        <f t="shared" si="35"/>
        <v>Medium</v>
      </c>
      <c r="P731" t="str">
        <f>_xlfn.XLOOKUP(Table2[[#This Row],[Customer ID]],customers!$A$1:$A$1001,customers!$I$1:$I$1001,,0)</f>
        <v>No</v>
      </c>
    </row>
    <row r="732" spans="1:16" x14ac:dyDescent="0.35">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_xlfn.XLOOKUP(C732,customers!A731:A1731,customers!G731:G1731,,0)</f>
        <v>United States</v>
      </c>
      <c r="I732" t="str">
        <f>_xlfn.XLOOKUP(D732,products!$A$1:$A$49,products!$B$1:$B$49,,0)</f>
        <v>Lib</v>
      </c>
      <c r="J732" t="str">
        <f>_xlfn.XLOOKUP(D732,products!$A$1:$A$49,products!$C$1:$C$49,,0)</f>
        <v>L</v>
      </c>
      <c r="K732" s="4" cm="1">
        <f t="array" ref="K732">_xlfn.XLOOKUP(D732,products!$A$1:$A$49,products!$D$1:D$49,,0)</f>
        <v>2.5</v>
      </c>
      <c r="L732" s="5">
        <f>_xlfn.XLOOKUP(D732,products!$A$1:$A$49,products!$E$1:$E$49,,0)</f>
        <v>36.454999999999998</v>
      </c>
      <c r="M732" s="8">
        <f t="shared" si="33"/>
        <v>36.454999999999998</v>
      </c>
      <c r="N732" t="str">
        <f t="shared" si="34"/>
        <v>Libercia</v>
      </c>
      <c r="O732" t="str">
        <f t="shared" si="35"/>
        <v>Large</v>
      </c>
      <c r="P732" t="str">
        <f>_xlfn.XLOOKUP(Table2[[#This Row],[Customer ID]],customers!$A$1:$A$1001,customers!$I$1:$I$1001,,0)</f>
        <v>No</v>
      </c>
    </row>
    <row r="733" spans="1:16" x14ac:dyDescent="0.35">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_xlfn.XLOOKUP(C733,customers!A732:A1732,customers!G732:G1732,,0)</f>
        <v>United States</v>
      </c>
      <c r="I733" t="str">
        <f>_xlfn.XLOOKUP(D733,products!$A$1:$A$49,products!$B$1:$B$49,,0)</f>
        <v>Lib</v>
      </c>
      <c r="J733" t="str">
        <f>_xlfn.XLOOKUP(D733,products!$A$1:$A$49,products!$C$1:$C$49,,0)</f>
        <v>D</v>
      </c>
      <c r="K733" s="4" cm="1">
        <f t="array" ref="K733">_xlfn.XLOOKUP(D733,products!$A$1:$A$49,products!$D$1:D$49,,0)</f>
        <v>0.2</v>
      </c>
      <c r="L733" s="5">
        <f>_xlfn.XLOOKUP(D733,products!$A$1:$A$49,products!$E$1:$E$49,,0)</f>
        <v>3.8849999999999998</v>
      </c>
      <c r="M733" s="8">
        <f t="shared" si="33"/>
        <v>15.54</v>
      </c>
      <c r="N733" t="str">
        <f t="shared" si="34"/>
        <v>Libercia</v>
      </c>
      <c r="O733" t="str">
        <f t="shared" si="35"/>
        <v>Dark</v>
      </c>
      <c r="P733" t="str">
        <f>_xlfn.XLOOKUP(Table2[[#This Row],[Customer ID]],customers!$A$1:$A$1001,customers!$I$1:$I$1001,,0)</f>
        <v>Yes</v>
      </c>
    </row>
    <row r="734" spans="1:16" x14ac:dyDescent="0.35">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_xlfn.XLOOKUP(C734,customers!A733:A1733,customers!G733:G1733,,0)</f>
        <v>United States</v>
      </c>
      <c r="I734" t="str">
        <f>_xlfn.XLOOKUP(D734,products!$A$1:$A$49,products!$B$1:$B$49,,0)</f>
        <v>Exc</v>
      </c>
      <c r="J734" t="str">
        <f>_xlfn.XLOOKUP(D734,products!$A$1:$A$49,products!$C$1:$C$49,,0)</f>
        <v>L</v>
      </c>
      <c r="K734" s="4" cm="1">
        <f t="array" ref="K734">_xlfn.XLOOKUP(D734,products!$A$1:$A$49,products!$D$1:D$49,,0)</f>
        <v>0.2</v>
      </c>
      <c r="L734" s="5">
        <f>_xlfn.XLOOKUP(D734,products!$A$1:$A$49,products!$E$1:$E$49,,0)</f>
        <v>4.4550000000000001</v>
      </c>
      <c r="M734" s="8">
        <f t="shared" si="33"/>
        <v>8.91</v>
      </c>
      <c r="N734" t="str">
        <f t="shared" si="34"/>
        <v>Excelsa</v>
      </c>
      <c r="O734" t="str">
        <f t="shared" si="35"/>
        <v>Large</v>
      </c>
      <c r="P734" t="str">
        <f>_xlfn.XLOOKUP(Table2[[#This Row],[Customer ID]],customers!$A$1:$A$1001,customers!$I$1:$I$1001,,0)</f>
        <v>No</v>
      </c>
    </row>
    <row r="735" spans="1:16" x14ac:dyDescent="0.35">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_xlfn.XLOOKUP(C735,customers!A734:A1734,customers!G734:G1734,,0)</f>
        <v>United States</v>
      </c>
      <c r="I735" t="str">
        <f>_xlfn.XLOOKUP(D735,products!$A$1:$A$49,products!$B$1:$B$49,,0)</f>
        <v>Lib</v>
      </c>
      <c r="J735" t="str">
        <f>_xlfn.XLOOKUP(D735,products!$A$1:$A$49,products!$C$1:$C$49,,0)</f>
        <v>M</v>
      </c>
      <c r="K735" s="4" cm="1">
        <f t="array" ref="K735">_xlfn.XLOOKUP(D735,products!$A$1:$A$49,products!$D$1:D$49,,0)</f>
        <v>2.5</v>
      </c>
      <c r="L735" s="5">
        <f>_xlfn.XLOOKUP(D735,products!$A$1:$A$49,products!$E$1:$E$49,,0)</f>
        <v>33.464999999999996</v>
      </c>
      <c r="M735" s="8">
        <f t="shared" si="33"/>
        <v>100.39499999999998</v>
      </c>
      <c r="N735" t="str">
        <f t="shared" si="34"/>
        <v>Libercia</v>
      </c>
      <c r="O735" t="str">
        <f t="shared" si="35"/>
        <v>Medium</v>
      </c>
      <c r="P735" t="str">
        <f>_xlfn.XLOOKUP(Table2[[#This Row],[Customer ID]],customers!$A$1:$A$1001,customers!$I$1:$I$1001,,0)</f>
        <v>Yes</v>
      </c>
    </row>
    <row r="736" spans="1:16" x14ac:dyDescent="0.35">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_xlfn.XLOOKUP(C736,customers!A735:A1735,customers!G735:G1735,,0)</f>
        <v>United States</v>
      </c>
      <c r="I736" t="str">
        <f>_xlfn.XLOOKUP(D736,products!$A$1:$A$49,products!$B$1:$B$49,,0)</f>
        <v>Rob</v>
      </c>
      <c r="J736" t="str">
        <f>_xlfn.XLOOKUP(D736,products!$A$1:$A$49,products!$C$1:$C$49,,0)</f>
        <v>D</v>
      </c>
      <c r="K736" s="4" cm="1">
        <f t="array" ref="K736">_xlfn.XLOOKUP(D736,products!$A$1:$A$49,products!$D$1:D$49,,0)</f>
        <v>0.2</v>
      </c>
      <c r="L736" s="5">
        <f>_xlfn.XLOOKUP(D736,products!$A$1:$A$49,products!$E$1:$E$49,,0)</f>
        <v>2.6849999999999996</v>
      </c>
      <c r="M736" s="8">
        <f t="shared" si="33"/>
        <v>13.424999999999997</v>
      </c>
      <c r="N736" t="str">
        <f t="shared" si="34"/>
        <v>Robusta</v>
      </c>
      <c r="O736" t="str">
        <f t="shared" si="35"/>
        <v>Dark</v>
      </c>
      <c r="P736" t="str">
        <f>_xlfn.XLOOKUP(Table2[[#This Row],[Customer ID]],customers!$A$1:$A$1001,customers!$I$1:$I$1001,,0)</f>
        <v>No</v>
      </c>
    </row>
    <row r="737" spans="1:16" x14ac:dyDescent="0.35">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_xlfn.XLOOKUP(C737,customers!A736:A1736,customers!G736:G1736,,0)</f>
        <v>United States</v>
      </c>
      <c r="I737" t="str">
        <f>_xlfn.XLOOKUP(D737,products!$A$1:$A$49,products!$B$1:$B$49,,0)</f>
        <v>Exc</v>
      </c>
      <c r="J737" t="str">
        <f>_xlfn.XLOOKUP(D737,products!$A$1:$A$49,products!$C$1:$C$49,,0)</f>
        <v>D</v>
      </c>
      <c r="K737" s="4" cm="1">
        <f t="array" ref="K737">_xlfn.XLOOKUP(D737,products!$A$1:$A$49,products!$D$1:D$49,,0)</f>
        <v>0.2</v>
      </c>
      <c r="L737" s="5">
        <f>_xlfn.XLOOKUP(D737,products!$A$1:$A$49,products!$E$1:$E$49,,0)</f>
        <v>3.645</v>
      </c>
      <c r="M737" s="8">
        <f t="shared" si="33"/>
        <v>21.87</v>
      </c>
      <c r="N737" t="str">
        <f t="shared" si="34"/>
        <v>Excelsa</v>
      </c>
      <c r="O737" t="str">
        <f t="shared" si="35"/>
        <v>Dark</v>
      </c>
      <c r="P737" t="str">
        <f>_xlfn.XLOOKUP(Table2[[#This Row],[Customer ID]],customers!$A$1:$A$1001,customers!$I$1:$I$1001,,0)</f>
        <v>No</v>
      </c>
    </row>
    <row r="738" spans="1:16" x14ac:dyDescent="0.35">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_xlfn.XLOOKUP(C738,customers!A737:A1737,customers!G737:G1737,,0)</f>
        <v>Ireland</v>
      </c>
      <c r="I738" t="str">
        <f>_xlfn.XLOOKUP(D738,products!$A$1:$A$49,products!$B$1:$B$49,,0)</f>
        <v>Lib</v>
      </c>
      <c r="J738" t="str">
        <f>_xlfn.XLOOKUP(D738,products!$A$1:$A$49,products!$C$1:$C$49,,0)</f>
        <v>D</v>
      </c>
      <c r="K738" s="4" cm="1">
        <f t="array" ref="K738">_xlfn.XLOOKUP(D738,products!$A$1:$A$49,products!$D$1:D$49,,0)</f>
        <v>1</v>
      </c>
      <c r="L738" s="5">
        <f>_xlfn.XLOOKUP(D738,products!$A$1:$A$49,products!$E$1:$E$49,,0)</f>
        <v>12.95</v>
      </c>
      <c r="M738" s="8">
        <f t="shared" si="33"/>
        <v>25.9</v>
      </c>
      <c r="N738" t="str">
        <f t="shared" si="34"/>
        <v>Libercia</v>
      </c>
      <c r="O738" t="str">
        <f t="shared" si="35"/>
        <v>Dark</v>
      </c>
      <c r="P738" t="str">
        <f>_xlfn.XLOOKUP(Table2[[#This Row],[Customer ID]],customers!$A$1:$A$1001,customers!$I$1:$I$1001,,0)</f>
        <v>Yes</v>
      </c>
    </row>
    <row r="739" spans="1:16" x14ac:dyDescent="0.35">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_xlfn.XLOOKUP(C739,customers!A738:A1738,customers!G738:G1738,,0)</f>
        <v>United States</v>
      </c>
      <c r="I739" t="str">
        <f>_xlfn.XLOOKUP(D739,products!$A$1:$A$49,products!$B$1:$B$49,,0)</f>
        <v>Ara</v>
      </c>
      <c r="J739" t="str">
        <f>_xlfn.XLOOKUP(D739,products!$A$1:$A$49,products!$C$1:$C$49,,0)</f>
        <v>M</v>
      </c>
      <c r="K739" s="4" cm="1">
        <f t="array" ref="K739">_xlfn.XLOOKUP(D739,products!$A$1:$A$49,products!$D$1:D$49,,0)</f>
        <v>1</v>
      </c>
      <c r="L739" s="5">
        <f>_xlfn.XLOOKUP(D739,products!$A$1:$A$49,products!$E$1:$E$49,,0)</f>
        <v>11.25</v>
      </c>
      <c r="M739" s="8">
        <f t="shared" si="33"/>
        <v>56.25</v>
      </c>
      <c r="N739" t="str">
        <f t="shared" si="34"/>
        <v>Arabica</v>
      </c>
      <c r="O739" t="str">
        <f t="shared" si="35"/>
        <v>Medium</v>
      </c>
      <c r="P739" t="str">
        <f>_xlfn.XLOOKUP(Table2[[#This Row],[Customer ID]],customers!$A$1:$A$1001,customers!$I$1:$I$1001,,0)</f>
        <v>No</v>
      </c>
    </row>
    <row r="740" spans="1:16" x14ac:dyDescent="0.35">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_xlfn.XLOOKUP(C740,customers!A739:A1739,customers!G739:G1739,,0)</f>
        <v>United Kingdom</v>
      </c>
      <c r="I740" t="str">
        <f>_xlfn.XLOOKUP(D740,products!$A$1:$A$49,products!$B$1:$B$49,,0)</f>
        <v>Rob</v>
      </c>
      <c r="J740" t="str">
        <f>_xlfn.XLOOKUP(D740,products!$A$1:$A$49,products!$C$1:$C$49,,0)</f>
        <v>L</v>
      </c>
      <c r="K740" s="4" cm="1">
        <f t="array" ref="K740">_xlfn.XLOOKUP(D740,products!$A$1:$A$49,products!$D$1:D$49,,0)</f>
        <v>0.2</v>
      </c>
      <c r="L740" s="5">
        <f>_xlfn.XLOOKUP(D740,products!$A$1:$A$49,products!$E$1:$E$49,,0)</f>
        <v>3.5849999999999995</v>
      </c>
      <c r="M740" s="8">
        <f t="shared" si="33"/>
        <v>10.754999999999999</v>
      </c>
      <c r="N740" t="str">
        <f t="shared" si="34"/>
        <v>Robusta</v>
      </c>
      <c r="O740" t="str">
        <f t="shared" si="35"/>
        <v>Large</v>
      </c>
      <c r="P740" t="str">
        <f>_xlfn.XLOOKUP(Table2[[#This Row],[Customer ID]],customers!$A$1:$A$1001,customers!$I$1:$I$1001,,0)</f>
        <v>No</v>
      </c>
    </row>
    <row r="741" spans="1:16" x14ac:dyDescent="0.35">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e">
        <f>_xlfn.XLOOKUP(C741,customers!A740:A1740,customers!G740:G1740,,0)</f>
        <v>#N/A</v>
      </c>
      <c r="I741" t="str">
        <f>_xlfn.XLOOKUP(D741,products!$A$1:$A$49,products!$B$1:$B$49,,0)</f>
        <v>Exc</v>
      </c>
      <c r="J741" t="str">
        <f>_xlfn.XLOOKUP(D741,products!$A$1:$A$49,products!$C$1:$C$49,,0)</f>
        <v>D</v>
      </c>
      <c r="K741" s="4" cm="1">
        <f t="array" ref="K741">_xlfn.XLOOKUP(D741,products!$A$1:$A$49,products!$D$1:D$49,,0)</f>
        <v>0.2</v>
      </c>
      <c r="L741" s="5">
        <f>_xlfn.XLOOKUP(D741,products!$A$1:$A$49,products!$E$1:$E$49,,0)</f>
        <v>3.645</v>
      </c>
      <c r="M741" s="8">
        <f t="shared" si="33"/>
        <v>18.225000000000001</v>
      </c>
      <c r="N741" t="str">
        <f t="shared" si="34"/>
        <v>Excelsa</v>
      </c>
      <c r="O741" t="str">
        <f t="shared" si="35"/>
        <v>Dark</v>
      </c>
      <c r="P741" t="str">
        <f>_xlfn.XLOOKUP(Table2[[#This Row],[Customer ID]],customers!$A$1:$A$1001,customers!$I$1:$I$1001,,0)</f>
        <v>No</v>
      </c>
    </row>
    <row r="742" spans="1:16" x14ac:dyDescent="0.35">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_xlfn.XLOOKUP(C742,customers!A741:A1741,customers!G741:G1741,,0)</f>
        <v>Ireland</v>
      </c>
      <c r="I742" t="str">
        <f>_xlfn.XLOOKUP(D742,products!$A$1:$A$49,products!$B$1:$B$49,,0)</f>
        <v>Rob</v>
      </c>
      <c r="J742" t="str">
        <f>_xlfn.XLOOKUP(D742,products!$A$1:$A$49,products!$C$1:$C$49,,0)</f>
        <v>L</v>
      </c>
      <c r="K742" s="4" cm="1">
        <f t="array" ref="K742">_xlfn.XLOOKUP(D742,products!$A$1:$A$49,products!$D$1:D$49,,0)</f>
        <v>0.5</v>
      </c>
      <c r="L742" s="5">
        <f>_xlfn.XLOOKUP(D742,products!$A$1:$A$49,products!$E$1:$E$49,,0)</f>
        <v>7.169999999999999</v>
      </c>
      <c r="M742" s="8">
        <f t="shared" si="33"/>
        <v>28.679999999999996</v>
      </c>
      <c r="N742" t="str">
        <f t="shared" si="34"/>
        <v>Robusta</v>
      </c>
      <c r="O742" t="str">
        <f t="shared" si="35"/>
        <v>Large</v>
      </c>
      <c r="P742" t="str">
        <f>_xlfn.XLOOKUP(Table2[[#This Row],[Customer ID]],customers!$A$1:$A$1001,customers!$I$1:$I$1001,,0)</f>
        <v>No</v>
      </c>
    </row>
    <row r="743" spans="1:16" x14ac:dyDescent="0.35">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_xlfn.XLOOKUP(C743,customers!A742:A1742,customers!G742:G1742,,0)</f>
        <v>United States</v>
      </c>
      <c r="I743" t="str">
        <f>_xlfn.XLOOKUP(D743,products!$A$1:$A$49,products!$B$1:$B$49,,0)</f>
        <v>Lib</v>
      </c>
      <c r="J743" t="str">
        <f>_xlfn.XLOOKUP(D743,products!$A$1:$A$49,products!$C$1:$C$49,,0)</f>
        <v>M</v>
      </c>
      <c r="K743" s="4" cm="1">
        <f t="array" ref="K743">_xlfn.XLOOKUP(D743,products!$A$1:$A$49,products!$D$1:D$49,,0)</f>
        <v>0.2</v>
      </c>
      <c r="L743" s="5">
        <f>_xlfn.XLOOKUP(D743,products!$A$1:$A$49,products!$E$1:$E$49,,0)</f>
        <v>4.3650000000000002</v>
      </c>
      <c r="M743" s="8">
        <f t="shared" si="33"/>
        <v>8.73</v>
      </c>
      <c r="N743" t="str">
        <f t="shared" si="34"/>
        <v>Libercia</v>
      </c>
      <c r="O743" t="str">
        <f t="shared" si="35"/>
        <v>Medium</v>
      </c>
      <c r="P743" t="str">
        <f>_xlfn.XLOOKUP(Table2[[#This Row],[Customer ID]],customers!$A$1:$A$1001,customers!$I$1:$I$1001,,0)</f>
        <v>No</v>
      </c>
    </row>
    <row r="744" spans="1:16" x14ac:dyDescent="0.35">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_xlfn.XLOOKUP(C744,customers!A743:A1743,customers!G743:G1743,,0)</f>
        <v>United States</v>
      </c>
      <c r="I744" t="str">
        <f>_xlfn.XLOOKUP(D744,products!$A$1:$A$49,products!$B$1:$B$49,,0)</f>
        <v>Lib</v>
      </c>
      <c r="J744" t="str">
        <f>_xlfn.XLOOKUP(D744,products!$A$1:$A$49,products!$C$1:$C$49,,0)</f>
        <v>M</v>
      </c>
      <c r="K744" s="4" cm="1">
        <f t="array" ref="K744">_xlfn.XLOOKUP(D744,products!$A$1:$A$49,products!$D$1:D$49,,0)</f>
        <v>1</v>
      </c>
      <c r="L744" s="5">
        <f>_xlfn.XLOOKUP(D744,products!$A$1:$A$49,products!$E$1:$E$49,,0)</f>
        <v>14.55</v>
      </c>
      <c r="M744" s="8">
        <f t="shared" si="33"/>
        <v>58.2</v>
      </c>
      <c r="N744" t="str">
        <f t="shared" si="34"/>
        <v>Libercia</v>
      </c>
      <c r="O744" t="str">
        <f t="shared" si="35"/>
        <v>Medium</v>
      </c>
      <c r="P744" t="str">
        <f>_xlfn.XLOOKUP(Table2[[#This Row],[Customer ID]],customers!$A$1:$A$1001,customers!$I$1:$I$1001,,0)</f>
        <v>No</v>
      </c>
    </row>
    <row r="745" spans="1:16" x14ac:dyDescent="0.35">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_xlfn.XLOOKUP(C745,customers!A744:A1744,customers!G744:G1744,,0)</f>
        <v>United States</v>
      </c>
      <c r="I745" t="str">
        <f>_xlfn.XLOOKUP(D745,products!$A$1:$A$49,products!$B$1:$B$49,,0)</f>
        <v>Ara</v>
      </c>
      <c r="J745" t="str">
        <f>_xlfn.XLOOKUP(D745,products!$A$1:$A$49,products!$C$1:$C$49,,0)</f>
        <v>D</v>
      </c>
      <c r="K745" s="4" cm="1">
        <f t="array" ref="K745">_xlfn.XLOOKUP(D745,products!$A$1:$A$49,products!$D$1:D$49,,0)</f>
        <v>0.5</v>
      </c>
      <c r="L745" s="5">
        <f>_xlfn.XLOOKUP(D745,products!$A$1:$A$49,products!$E$1:$E$49,,0)</f>
        <v>5.97</v>
      </c>
      <c r="M745" s="8">
        <f t="shared" si="33"/>
        <v>17.91</v>
      </c>
      <c r="N745" t="str">
        <f t="shared" si="34"/>
        <v>Arabica</v>
      </c>
      <c r="O745" t="str">
        <f t="shared" si="35"/>
        <v>Dark</v>
      </c>
      <c r="P745" t="str">
        <f>_xlfn.XLOOKUP(Table2[[#This Row],[Customer ID]],customers!$A$1:$A$1001,customers!$I$1:$I$1001,,0)</f>
        <v>No</v>
      </c>
    </row>
    <row r="746" spans="1:16" x14ac:dyDescent="0.35">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_xlfn.XLOOKUP(C746,customers!A745:A1745,customers!G745:G1745,,0)</f>
        <v>United States</v>
      </c>
      <c r="I746" t="str">
        <f>_xlfn.XLOOKUP(D746,products!$A$1:$A$49,products!$B$1:$B$49,,0)</f>
        <v>Rob</v>
      </c>
      <c r="J746" t="str">
        <f>_xlfn.XLOOKUP(D746,products!$A$1:$A$49,products!$C$1:$C$49,,0)</f>
        <v>M</v>
      </c>
      <c r="K746" s="4" cm="1">
        <f t="array" ref="K746">_xlfn.XLOOKUP(D746,products!$A$1:$A$49,products!$D$1:D$49,,0)</f>
        <v>0.2</v>
      </c>
      <c r="L746" s="5">
        <f>_xlfn.XLOOKUP(D746,products!$A$1:$A$49,products!$E$1:$E$49,,0)</f>
        <v>2.9849999999999999</v>
      </c>
      <c r="M746" s="8">
        <f t="shared" si="33"/>
        <v>17.91</v>
      </c>
      <c r="N746" t="str">
        <f t="shared" si="34"/>
        <v>Robusta</v>
      </c>
      <c r="O746" t="str">
        <f t="shared" si="35"/>
        <v>Medium</v>
      </c>
      <c r="P746" t="str">
        <f>_xlfn.XLOOKUP(Table2[[#This Row],[Customer ID]],customers!$A$1:$A$1001,customers!$I$1:$I$1001,,0)</f>
        <v>Yes</v>
      </c>
    </row>
    <row r="747" spans="1:16" x14ac:dyDescent="0.35">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_xlfn.XLOOKUP(C747,customers!A746:A1746,customers!G746:G1746,,0)</f>
        <v>Ireland</v>
      </c>
      <c r="I747" t="str">
        <f>_xlfn.XLOOKUP(D747,products!$A$1:$A$49,products!$B$1:$B$49,,0)</f>
        <v>Exc</v>
      </c>
      <c r="J747" t="str">
        <f>_xlfn.XLOOKUP(D747,products!$A$1:$A$49,products!$C$1:$C$49,,0)</f>
        <v>D</v>
      </c>
      <c r="K747" s="4" cm="1">
        <f t="array" ref="K747">_xlfn.XLOOKUP(D747,products!$A$1:$A$49,products!$D$1:D$49,,0)</f>
        <v>0.5</v>
      </c>
      <c r="L747" s="5">
        <f>_xlfn.XLOOKUP(D747,products!$A$1:$A$49,products!$E$1:$E$49,,0)</f>
        <v>7.29</v>
      </c>
      <c r="M747" s="8">
        <f t="shared" si="33"/>
        <v>14.58</v>
      </c>
      <c r="N747" t="str">
        <f t="shared" si="34"/>
        <v>Excelsa</v>
      </c>
      <c r="O747" t="str">
        <f t="shared" si="35"/>
        <v>Dark</v>
      </c>
      <c r="P747" t="str">
        <f>_xlfn.XLOOKUP(Table2[[#This Row],[Customer ID]],customers!$A$1:$A$1001,customers!$I$1:$I$1001,,0)</f>
        <v>No</v>
      </c>
    </row>
    <row r="748" spans="1:16" x14ac:dyDescent="0.35">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_xlfn.XLOOKUP(C748,customers!A747:A1747,customers!G747:G1747,,0)</f>
        <v>Ireland</v>
      </c>
      <c r="I748" t="str">
        <f>_xlfn.XLOOKUP(D748,products!$A$1:$A$49,products!$B$1:$B$49,,0)</f>
        <v>Ara</v>
      </c>
      <c r="J748" t="str">
        <f>_xlfn.XLOOKUP(D748,products!$A$1:$A$49,products!$C$1:$C$49,,0)</f>
        <v>M</v>
      </c>
      <c r="K748" s="4" cm="1">
        <f t="array" ref="K748">_xlfn.XLOOKUP(D748,products!$A$1:$A$49,products!$D$1:D$49,,0)</f>
        <v>1</v>
      </c>
      <c r="L748" s="5">
        <f>_xlfn.XLOOKUP(D748,products!$A$1:$A$49,products!$E$1:$E$49,,0)</f>
        <v>11.25</v>
      </c>
      <c r="M748" s="8">
        <f t="shared" si="33"/>
        <v>33.75</v>
      </c>
      <c r="N748" t="str">
        <f t="shared" si="34"/>
        <v>Arabica</v>
      </c>
      <c r="O748" t="str">
        <f t="shared" si="35"/>
        <v>Medium</v>
      </c>
      <c r="P748" t="str">
        <f>_xlfn.XLOOKUP(Table2[[#This Row],[Customer ID]],customers!$A$1:$A$1001,customers!$I$1:$I$1001,,0)</f>
        <v>No</v>
      </c>
    </row>
    <row r="749" spans="1:16" x14ac:dyDescent="0.35">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_xlfn.XLOOKUP(C749,customers!A748:A1748,customers!G748:G1748,,0)</f>
        <v>Ireland</v>
      </c>
      <c r="I749" t="str">
        <f>_xlfn.XLOOKUP(D749,products!$A$1:$A$49,products!$B$1:$B$49,,0)</f>
        <v>Lib</v>
      </c>
      <c r="J749" t="str">
        <f>_xlfn.XLOOKUP(D749,products!$A$1:$A$49,products!$C$1:$C$49,,0)</f>
        <v>M</v>
      </c>
      <c r="K749" s="4" cm="1">
        <f t="array" ref="K749">_xlfn.XLOOKUP(D749,products!$A$1:$A$49,products!$D$1:D$49,,0)</f>
        <v>0.5</v>
      </c>
      <c r="L749" s="5">
        <f>_xlfn.XLOOKUP(D749,products!$A$1:$A$49,products!$E$1:$E$49,,0)</f>
        <v>8.73</v>
      </c>
      <c r="M749" s="8">
        <f t="shared" si="33"/>
        <v>34.92</v>
      </c>
      <c r="N749" t="str">
        <f t="shared" si="34"/>
        <v>Libercia</v>
      </c>
      <c r="O749" t="str">
        <f t="shared" si="35"/>
        <v>Medium</v>
      </c>
      <c r="P749" t="str">
        <f>_xlfn.XLOOKUP(Table2[[#This Row],[Customer ID]],customers!$A$1:$A$1001,customers!$I$1:$I$1001,,0)</f>
        <v>Yes</v>
      </c>
    </row>
    <row r="750" spans="1:16" x14ac:dyDescent="0.35">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_xlfn.XLOOKUP(C750,customers!A749:A1749,customers!G749:G1749,,0)</f>
        <v>United States</v>
      </c>
      <c r="I750" t="str">
        <f>_xlfn.XLOOKUP(D750,products!$A$1:$A$49,products!$B$1:$B$49,,0)</f>
        <v>Exc</v>
      </c>
      <c r="J750" t="str">
        <f>_xlfn.XLOOKUP(D750,products!$A$1:$A$49,products!$C$1:$C$49,,0)</f>
        <v>D</v>
      </c>
      <c r="K750" s="4" cm="1">
        <f t="array" ref="K750">_xlfn.XLOOKUP(D750,products!$A$1:$A$49,products!$D$1:D$49,,0)</f>
        <v>0.5</v>
      </c>
      <c r="L750" s="5">
        <f>_xlfn.XLOOKUP(D750,products!$A$1:$A$49,products!$E$1:$E$49,,0)</f>
        <v>7.29</v>
      </c>
      <c r="M750" s="8">
        <f t="shared" si="33"/>
        <v>14.58</v>
      </c>
      <c r="N750" t="str">
        <f t="shared" si="34"/>
        <v>Excelsa</v>
      </c>
      <c r="O750" t="str">
        <f t="shared" si="35"/>
        <v>Dark</v>
      </c>
      <c r="P750" t="str">
        <f>_xlfn.XLOOKUP(Table2[[#This Row],[Customer ID]],customers!$A$1:$A$1001,customers!$I$1:$I$1001,,0)</f>
        <v>No</v>
      </c>
    </row>
    <row r="751" spans="1:16" x14ac:dyDescent="0.35">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_xlfn.XLOOKUP(C751,customers!A750:A1750,customers!G750:G1750,,0)</f>
        <v>Ireland</v>
      </c>
      <c r="I751" t="str">
        <f>_xlfn.XLOOKUP(D751,products!$A$1:$A$49,products!$B$1:$B$49,,0)</f>
        <v>Rob</v>
      </c>
      <c r="J751" t="str">
        <f>_xlfn.XLOOKUP(D751,products!$A$1:$A$49,products!$C$1:$C$49,,0)</f>
        <v>D</v>
      </c>
      <c r="K751" s="4" cm="1">
        <f t="array" ref="K751">_xlfn.XLOOKUP(D751,products!$A$1:$A$49,products!$D$1:D$49,,0)</f>
        <v>0.2</v>
      </c>
      <c r="L751" s="5">
        <f>_xlfn.XLOOKUP(D751,products!$A$1:$A$49,products!$E$1:$E$49,,0)</f>
        <v>2.6849999999999996</v>
      </c>
      <c r="M751" s="8">
        <f t="shared" si="33"/>
        <v>5.3699999999999992</v>
      </c>
      <c r="N751" t="str">
        <f t="shared" si="34"/>
        <v>Robusta</v>
      </c>
      <c r="O751" t="str">
        <f t="shared" si="35"/>
        <v>Dark</v>
      </c>
      <c r="P751" t="str">
        <f>_xlfn.XLOOKUP(Table2[[#This Row],[Customer ID]],customers!$A$1:$A$1001,customers!$I$1:$I$1001,,0)</f>
        <v>Yes</v>
      </c>
    </row>
    <row r="752" spans="1:16" x14ac:dyDescent="0.35">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_xlfn.XLOOKUP(C752,customers!A751:A1751,customers!G751:G1751,,0)</f>
        <v>United States</v>
      </c>
      <c r="I752" t="str">
        <f>_xlfn.XLOOKUP(D752,products!$A$1:$A$49,products!$B$1:$B$49,,0)</f>
        <v>Rob</v>
      </c>
      <c r="J752" t="str">
        <f>_xlfn.XLOOKUP(D752,products!$A$1:$A$49,products!$C$1:$C$49,,0)</f>
        <v>M</v>
      </c>
      <c r="K752" s="4" cm="1">
        <f t="array" ref="K752">_xlfn.XLOOKUP(D752,products!$A$1:$A$49,products!$D$1:D$49,,0)</f>
        <v>0.5</v>
      </c>
      <c r="L752" s="5">
        <f>_xlfn.XLOOKUP(D752,products!$A$1:$A$49,products!$E$1:$E$49,,0)</f>
        <v>5.97</v>
      </c>
      <c r="M752" s="8">
        <f t="shared" si="33"/>
        <v>5.97</v>
      </c>
      <c r="N752" t="str">
        <f t="shared" si="34"/>
        <v>Robusta</v>
      </c>
      <c r="O752" t="str">
        <f t="shared" si="35"/>
        <v>Medium</v>
      </c>
      <c r="P752" t="str">
        <f>_xlfn.XLOOKUP(Table2[[#This Row],[Customer ID]],customers!$A$1:$A$1001,customers!$I$1:$I$1001,,0)</f>
        <v>Yes</v>
      </c>
    </row>
    <row r="753" spans="1:16" x14ac:dyDescent="0.35">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_xlfn.XLOOKUP(C753,customers!A752:A1752,customers!G752:G1752,,0)</f>
        <v>United States</v>
      </c>
      <c r="I753" t="str">
        <f>_xlfn.XLOOKUP(D753,products!$A$1:$A$49,products!$B$1:$B$49,,0)</f>
        <v>Lib</v>
      </c>
      <c r="J753" t="str">
        <f>_xlfn.XLOOKUP(D753,products!$A$1:$A$49,products!$C$1:$C$49,,0)</f>
        <v>L</v>
      </c>
      <c r="K753" s="4" cm="1">
        <f t="array" ref="K753">_xlfn.XLOOKUP(D753,products!$A$1:$A$49,products!$D$1:D$49,,0)</f>
        <v>0.5</v>
      </c>
      <c r="L753" s="5">
        <f>_xlfn.XLOOKUP(D753,products!$A$1:$A$49,products!$E$1:$E$49,,0)</f>
        <v>9.51</v>
      </c>
      <c r="M753" s="8">
        <f t="shared" si="33"/>
        <v>19.02</v>
      </c>
      <c r="N753" t="str">
        <f t="shared" si="34"/>
        <v>Libercia</v>
      </c>
      <c r="O753" t="str">
        <f t="shared" si="35"/>
        <v>Large</v>
      </c>
      <c r="P753" t="str">
        <f>_xlfn.XLOOKUP(Table2[[#This Row],[Customer ID]],customers!$A$1:$A$1001,customers!$I$1:$I$1001,,0)</f>
        <v>No</v>
      </c>
    </row>
    <row r="754" spans="1:16" x14ac:dyDescent="0.35">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_xlfn.XLOOKUP(C754,customers!A753:A1753,customers!G753:G1753,,0)</f>
        <v>United States</v>
      </c>
      <c r="I754" t="str">
        <f>_xlfn.XLOOKUP(D754,products!$A$1:$A$49,products!$B$1:$B$49,,0)</f>
        <v>Exc</v>
      </c>
      <c r="J754" t="str">
        <f>_xlfn.XLOOKUP(D754,products!$A$1:$A$49,products!$C$1:$C$49,,0)</f>
        <v>M</v>
      </c>
      <c r="K754" s="4" cm="1">
        <f t="array" ref="K754">_xlfn.XLOOKUP(D754,products!$A$1:$A$49,products!$D$1:D$49,,0)</f>
        <v>1</v>
      </c>
      <c r="L754" s="5">
        <f>_xlfn.XLOOKUP(D754,products!$A$1:$A$49,products!$E$1:$E$49,,0)</f>
        <v>13.75</v>
      </c>
      <c r="M754" s="8">
        <f t="shared" si="33"/>
        <v>27.5</v>
      </c>
      <c r="N754" t="str">
        <f t="shared" si="34"/>
        <v>Excelsa</v>
      </c>
      <c r="O754" t="str">
        <f t="shared" si="35"/>
        <v>Medium</v>
      </c>
      <c r="P754" t="str">
        <f>_xlfn.XLOOKUP(Table2[[#This Row],[Customer ID]],customers!$A$1:$A$1001,customers!$I$1:$I$1001,,0)</f>
        <v>Yes</v>
      </c>
    </row>
    <row r="755" spans="1:16" x14ac:dyDescent="0.35">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_xlfn.XLOOKUP(C755,customers!A754:A1754,customers!G754:G1754,,0)</f>
        <v>United States</v>
      </c>
      <c r="I755" t="str">
        <f>_xlfn.XLOOKUP(D755,products!$A$1:$A$49,products!$B$1:$B$49,,0)</f>
        <v>Ara</v>
      </c>
      <c r="J755" t="str">
        <f>_xlfn.XLOOKUP(D755,products!$A$1:$A$49,products!$C$1:$C$49,,0)</f>
        <v>D</v>
      </c>
      <c r="K755" s="4" cm="1">
        <f t="array" ref="K755">_xlfn.XLOOKUP(D755,products!$A$1:$A$49,products!$D$1:D$49,,0)</f>
        <v>0.5</v>
      </c>
      <c r="L755" s="5">
        <f>_xlfn.XLOOKUP(D755,products!$A$1:$A$49,products!$E$1:$E$49,,0)</f>
        <v>5.97</v>
      </c>
      <c r="M755" s="8">
        <f t="shared" si="33"/>
        <v>29.849999999999998</v>
      </c>
      <c r="N755" t="str">
        <f t="shared" si="34"/>
        <v>Arabica</v>
      </c>
      <c r="O755" t="str">
        <f t="shared" si="35"/>
        <v>Dark</v>
      </c>
      <c r="P755" t="str">
        <f>_xlfn.XLOOKUP(Table2[[#This Row],[Customer ID]],customers!$A$1:$A$1001,customers!$I$1:$I$1001,,0)</f>
        <v>No</v>
      </c>
    </row>
    <row r="756" spans="1:16" x14ac:dyDescent="0.35">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e">
        <f>_xlfn.XLOOKUP(C756,customers!A755:A1755,customers!G755:G1755,,0)</f>
        <v>#N/A</v>
      </c>
      <c r="I756" t="str">
        <f>_xlfn.XLOOKUP(D756,products!$A$1:$A$49,products!$B$1:$B$49,,0)</f>
        <v>Ara</v>
      </c>
      <c r="J756" t="str">
        <f>_xlfn.XLOOKUP(D756,products!$A$1:$A$49,products!$C$1:$C$49,,0)</f>
        <v>D</v>
      </c>
      <c r="K756" s="4" cm="1">
        <f t="array" ref="K756">_xlfn.XLOOKUP(D756,products!$A$1:$A$49,products!$D$1:D$49,,0)</f>
        <v>0.2</v>
      </c>
      <c r="L756" s="5">
        <f>_xlfn.XLOOKUP(D756,products!$A$1:$A$49,products!$E$1:$E$49,,0)</f>
        <v>2.9849999999999999</v>
      </c>
      <c r="M756" s="8">
        <f t="shared" si="33"/>
        <v>17.91</v>
      </c>
      <c r="N756" t="str">
        <f t="shared" si="34"/>
        <v>Arabica</v>
      </c>
      <c r="O756" t="str">
        <f t="shared" si="35"/>
        <v>Dark</v>
      </c>
      <c r="P756" t="str">
        <f>_xlfn.XLOOKUP(Table2[[#This Row],[Customer ID]],customers!$A$1:$A$1001,customers!$I$1:$I$1001,,0)</f>
        <v>No</v>
      </c>
    </row>
    <row r="757" spans="1:16" x14ac:dyDescent="0.35">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_xlfn.XLOOKUP(C757,customers!A756:A1756,customers!G756:G1756,,0)</f>
        <v>United States</v>
      </c>
      <c r="I757" t="str">
        <f>_xlfn.XLOOKUP(D757,products!$A$1:$A$49,products!$B$1:$B$49,,0)</f>
        <v>Lib</v>
      </c>
      <c r="J757" t="str">
        <f>_xlfn.XLOOKUP(D757,products!$A$1:$A$49,products!$C$1:$C$49,,0)</f>
        <v>L</v>
      </c>
      <c r="K757" s="4" cm="1">
        <f t="array" ref="K757">_xlfn.XLOOKUP(D757,products!$A$1:$A$49,products!$D$1:D$49,,0)</f>
        <v>0.2</v>
      </c>
      <c r="L757" s="5">
        <f>_xlfn.XLOOKUP(D757,products!$A$1:$A$49,products!$E$1:$E$49,,0)</f>
        <v>4.7549999999999999</v>
      </c>
      <c r="M757" s="8">
        <f t="shared" si="33"/>
        <v>28.53</v>
      </c>
      <c r="N757" t="str">
        <f t="shared" si="34"/>
        <v>Libercia</v>
      </c>
      <c r="O757" t="str">
        <f t="shared" si="35"/>
        <v>Large</v>
      </c>
      <c r="P757" t="str">
        <f>_xlfn.XLOOKUP(Table2[[#This Row],[Customer ID]],customers!$A$1:$A$1001,customers!$I$1:$I$1001,,0)</f>
        <v>No</v>
      </c>
    </row>
    <row r="758" spans="1:16" x14ac:dyDescent="0.35">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_xlfn.XLOOKUP(C758,customers!A757:A1757,customers!G757:G1757,,0)</f>
        <v>United States</v>
      </c>
      <c r="I758" t="str">
        <f>_xlfn.XLOOKUP(D758,products!$A$1:$A$49,products!$B$1:$B$49,,0)</f>
        <v>Rob</v>
      </c>
      <c r="J758" t="str">
        <f>_xlfn.XLOOKUP(D758,products!$A$1:$A$49,products!$C$1:$C$49,,0)</f>
        <v>D</v>
      </c>
      <c r="K758" s="4" cm="1">
        <f t="array" ref="K758">_xlfn.XLOOKUP(D758,products!$A$1:$A$49,products!$D$1:D$49,,0)</f>
        <v>1</v>
      </c>
      <c r="L758" s="5">
        <f>_xlfn.XLOOKUP(D758,products!$A$1:$A$49,products!$E$1:$E$49,,0)</f>
        <v>8.9499999999999993</v>
      </c>
      <c r="M758" s="8">
        <f t="shared" si="33"/>
        <v>35.799999999999997</v>
      </c>
      <c r="N758" t="str">
        <f t="shared" si="34"/>
        <v>Robusta</v>
      </c>
      <c r="O758" t="str">
        <f t="shared" si="35"/>
        <v>Dark</v>
      </c>
      <c r="P758" t="str">
        <f>_xlfn.XLOOKUP(Table2[[#This Row],[Customer ID]],customers!$A$1:$A$1001,customers!$I$1:$I$1001,,0)</f>
        <v>Yes</v>
      </c>
    </row>
    <row r="759" spans="1:16" x14ac:dyDescent="0.35">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_xlfn.XLOOKUP(C759,customers!A758:A1758,customers!G758:G1758,,0)</f>
        <v>United States</v>
      </c>
      <c r="I759" t="str">
        <f>_xlfn.XLOOKUP(D759,products!$A$1:$A$49,products!$B$1:$B$49,,0)</f>
        <v>Ara</v>
      </c>
      <c r="J759" t="str">
        <f>_xlfn.XLOOKUP(D759,products!$A$1:$A$49,products!$C$1:$C$49,,0)</f>
        <v>D</v>
      </c>
      <c r="K759" s="4" cm="1">
        <f t="array" ref="K759">_xlfn.XLOOKUP(D759,products!$A$1:$A$49,products!$D$1:D$49,,0)</f>
        <v>0.5</v>
      </c>
      <c r="L759" s="5">
        <f>_xlfn.XLOOKUP(D759,products!$A$1:$A$49,products!$E$1:$E$49,,0)</f>
        <v>5.97</v>
      </c>
      <c r="M759" s="8">
        <f t="shared" si="33"/>
        <v>17.91</v>
      </c>
      <c r="N759" t="str">
        <f t="shared" si="34"/>
        <v>Arabica</v>
      </c>
      <c r="O759" t="str">
        <f t="shared" si="35"/>
        <v>Dark</v>
      </c>
      <c r="P759" t="str">
        <f>_xlfn.XLOOKUP(Table2[[#This Row],[Customer ID]],customers!$A$1:$A$1001,customers!$I$1:$I$1001,,0)</f>
        <v>Yes</v>
      </c>
    </row>
    <row r="760" spans="1:16" x14ac:dyDescent="0.35">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_xlfn.XLOOKUP(C760,customers!A759:A1759,customers!G759:G1759,,0)</f>
        <v>United States</v>
      </c>
      <c r="I760" t="str">
        <f>_xlfn.XLOOKUP(D760,products!$A$1:$A$49,products!$B$1:$B$49,,0)</f>
        <v>Rob</v>
      </c>
      <c r="J760" t="str">
        <f>_xlfn.XLOOKUP(D760,products!$A$1:$A$49,products!$C$1:$C$49,,0)</f>
        <v>D</v>
      </c>
      <c r="K760" s="4" cm="1">
        <f t="array" ref="K760">_xlfn.XLOOKUP(D760,products!$A$1:$A$49,products!$D$1:D$49,,0)</f>
        <v>1</v>
      </c>
      <c r="L760" s="5">
        <f>_xlfn.XLOOKUP(D760,products!$A$1:$A$49,products!$E$1:$E$49,,0)</f>
        <v>8.9499999999999993</v>
      </c>
      <c r="M760" s="8">
        <f t="shared" si="33"/>
        <v>8.9499999999999993</v>
      </c>
      <c r="N760" t="str">
        <f t="shared" si="34"/>
        <v>Robusta</v>
      </c>
      <c r="O760" t="str">
        <f t="shared" si="35"/>
        <v>Dark</v>
      </c>
      <c r="P760" t="str">
        <f>_xlfn.XLOOKUP(Table2[[#This Row],[Customer ID]],customers!$A$1:$A$1001,customers!$I$1:$I$1001,,0)</f>
        <v>No</v>
      </c>
    </row>
    <row r="761" spans="1:16" x14ac:dyDescent="0.35">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_xlfn.XLOOKUP(C761,customers!A760:A1760,customers!G760:G1760,,0)</f>
        <v>United States</v>
      </c>
      <c r="I761" t="str">
        <f>_xlfn.XLOOKUP(D761,products!$A$1:$A$49,products!$B$1:$B$49,,0)</f>
        <v>Lib</v>
      </c>
      <c r="J761" t="str">
        <f>_xlfn.XLOOKUP(D761,products!$A$1:$A$49,products!$C$1:$C$49,,0)</f>
        <v>D</v>
      </c>
      <c r="K761" s="4" cm="1">
        <f t="array" ref="K761">_xlfn.XLOOKUP(D761,products!$A$1:$A$49,products!$D$1:D$49,,0)</f>
        <v>2.5</v>
      </c>
      <c r="L761" s="5">
        <f>_xlfn.XLOOKUP(D761,products!$A$1:$A$49,products!$E$1:$E$49,,0)</f>
        <v>29.784999999999997</v>
      </c>
      <c r="M761" s="8">
        <f t="shared" si="33"/>
        <v>29.784999999999997</v>
      </c>
      <c r="N761" t="str">
        <f t="shared" si="34"/>
        <v>Libercia</v>
      </c>
      <c r="O761" t="str">
        <f t="shared" si="35"/>
        <v>Dark</v>
      </c>
      <c r="P761" t="str">
        <f>_xlfn.XLOOKUP(Table2[[#This Row],[Customer ID]],customers!$A$1:$A$1001,customers!$I$1:$I$1001,,0)</f>
        <v>Yes</v>
      </c>
    </row>
    <row r="762" spans="1:16" x14ac:dyDescent="0.35">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_xlfn.XLOOKUP(C762,customers!A761:A1761,customers!G761:G1761,,0)</f>
        <v>United States</v>
      </c>
      <c r="I762" t="str">
        <f>_xlfn.XLOOKUP(D762,products!$A$1:$A$49,products!$B$1:$B$49,,0)</f>
        <v>Exc</v>
      </c>
      <c r="J762" t="str">
        <f>_xlfn.XLOOKUP(D762,products!$A$1:$A$49,products!$C$1:$C$49,,0)</f>
        <v>L</v>
      </c>
      <c r="K762" s="4" cm="1">
        <f t="array" ref="K762">_xlfn.XLOOKUP(D762,products!$A$1:$A$49,products!$D$1:D$49,,0)</f>
        <v>0.5</v>
      </c>
      <c r="L762" s="5">
        <f>_xlfn.XLOOKUP(D762,products!$A$1:$A$49,products!$E$1:$E$49,,0)</f>
        <v>8.91</v>
      </c>
      <c r="M762" s="8">
        <f t="shared" si="33"/>
        <v>44.55</v>
      </c>
      <c r="N762" t="str">
        <f t="shared" si="34"/>
        <v>Excelsa</v>
      </c>
      <c r="O762" t="str">
        <f t="shared" si="35"/>
        <v>Large</v>
      </c>
      <c r="P762" t="str">
        <f>_xlfn.XLOOKUP(Table2[[#This Row],[Customer ID]],customers!$A$1:$A$1001,customers!$I$1:$I$1001,,0)</f>
        <v>No</v>
      </c>
    </row>
    <row r="763" spans="1:16" x14ac:dyDescent="0.35">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_xlfn.XLOOKUP(C763,customers!A762:A1762,customers!G762:G1762,,0)</f>
        <v>United States</v>
      </c>
      <c r="I763" t="str">
        <f>_xlfn.XLOOKUP(D763,products!$A$1:$A$49,products!$B$1:$B$49,,0)</f>
        <v>Exc</v>
      </c>
      <c r="J763" t="str">
        <f>_xlfn.XLOOKUP(D763,products!$A$1:$A$49,products!$C$1:$C$49,,0)</f>
        <v>L</v>
      </c>
      <c r="K763" s="4" cm="1">
        <f t="array" ref="K763">_xlfn.XLOOKUP(D763,products!$A$1:$A$49,products!$D$1:D$49,,0)</f>
        <v>1</v>
      </c>
      <c r="L763" s="5">
        <f>_xlfn.XLOOKUP(D763,products!$A$1:$A$49,products!$E$1:$E$49,,0)</f>
        <v>14.85</v>
      </c>
      <c r="M763" s="8">
        <f t="shared" si="33"/>
        <v>89.1</v>
      </c>
      <c r="N763" t="str">
        <f t="shared" si="34"/>
        <v>Excelsa</v>
      </c>
      <c r="O763" t="str">
        <f t="shared" si="35"/>
        <v>Large</v>
      </c>
      <c r="P763" t="str">
        <f>_xlfn.XLOOKUP(Table2[[#This Row],[Customer ID]],customers!$A$1:$A$1001,customers!$I$1:$I$1001,,0)</f>
        <v>Yes</v>
      </c>
    </row>
    <row r="764" spans="1:16" x14ac:dyDescent="0.35">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_xlfn.XLOOKUP(C764,customers!A763:A1763,customers!G763:G1763,,0)</f>
        <v>United Kingdom</v>
      </c>
      <c r="I764" t="str">
        <f>_xlfn.XLOOKUP(D764,products!$A$1:$A$49,products!$B$1:$B$49,,0)</f>
        <v>Lib</v>
      </c>
      <c r="J764" t="str">
        <f>_xlfn.XLOOKUP(D764,products!$A$1:$A$49,products!$C$1:$C$49,,0)</f>
        <v>M</v>
      </c>
      <c r="K764" s="4" cm="1">
        <f t="array" ref="K764">_xlfn.XLOOKUP(D764,products!$A$1:$A$49,products!$D$1:D$49,,0)</f>
        <v>0.5</v>
      </c>
      <c r="L764" s="5">
        <f>_xlfn.XLOOKUP(D764,products!$A$1:$A$49,products!$E$1:$E$49,,0)</f>
        <v>8.73</v>
      </c>
      <c r="M764" s="8">
        <f t="shared" si="33"/>
        <v>43.650000000000006</v>
      </c>
      <c r="N764" t="str">
        <f t="shared" si="34"/>
        <v>Libercia</v>
      </c>
      <c r="O764" t="str">
        <f t="shared" si="35"/>
        <v>Medium</v>
      </c>
      <c r="P764" t="str">
        <f>_xlfn.XLOOKUP(Table2[[#This Row],[Customer ID]],customers!$A$1:$A$1001,customers!$I$1:$I$1001,,0)</f>
        <v>No</v>
      </c>
    </row>
    <row r="765" spans="1:16" x14ac:dyDescent="0.35">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_xlfn.XLOOKUP(C765,customers!A764:A1764,customers!G764:G1764,,0)</f>
        <v>United States</v>
      </c>
      <c r="I765" t="str">
        <f>_xlfn.XLOOKUP(D765,products!$A$1:$A$49,products!$B$1:$B$49,,0)</f>
        <v>Ara</v>
      </c>
      <c r="J765" t="str">
        <f>_xlfn.XLOOKUP(D765,products!$A$1:$A$49,products!$C$1:$C$49,,0)</f>
        <v>L</v>
      </c>
      <c r="K765" s="4" cm="1">
        <f t="array" ref="K765">_xlfn.XLOOKUP(D765,products!$A$1:$A$49,products!$D$1:D$49,,0)</f>
        <v>0.5</v>
      </c>
      <c r="L765" s="5">
        <f>_xlfn.XLOOKUP(D765,products!$A$1:$A$49,products!$E$1:$E$49,,0)</f>
        <v>7.77</v>
      </c>
      <c r="M765" s="8">
        <f t="shared" si="33"/>
        <v>23.31</v>
      </c>
      <c r="N765" t="str">
        <f t="shared" si="34"/>
        <v>Arabica</v>
      </c>
      <c r="O765" t="str">
        <f t="shared" si="35"/>
        <v>Large</v>
      </c>
      <c r="P765" t="str">
        <f>_xlfn.XLOOKUP(Table2[[#This Row],[Customer ID]],customers!$A$1:$A$1001,customers!$I$1:$I$1001,,0)</f>
        <v>No</v>
      </c>
    </row>
    <row r="766" spans="1:16" x14ac:dyDescent="0.35">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_xlfn.XLOOKUP(C766,customers!A765:A1765,customers!G765:G1765,,0)</f>
        <v>United States</v>
      </c>
      <c r="I766" t="str">
        <f>_xlfn.XLOOKUP(D766,products!$A$1:$A$49,products!$B$1:$B$49,,0)</f>
        <v>Ara</v>
      </c>
      <c r="J766" t="str">
        <f>_xlfn.XLOOKUP(D766,products!$A$1:$A$49,products!$C$1:$C$49,,0)</f>
        <v>L</v>
      </c>
      <c r="K766" s="4" cm="1">
        <f t="array" ref="K766">_xlfn.XLOOKUP(D766,products!$A$1:$A$49,products!$D$1:D$49,,0)</f>
        <v>2.5</v>
      </c>
      <c r="L766" s="5">
        <f>_xlfn.XLOOKUP(D766,products!$A$1:$A$49,products!$E$1:$E$49,,0)</f>
        <v>29.784999999999997</v>
      </c>
      <c r="M766" s="8">
        <f t="shared" si="33"/>
        <v>178.70999999999998</v>
      </c>
      <c r="N766" t="str">
        <f t="shared" si="34"/>
        <v>Arabica</v>
      </c>
      <c r="O766" t="str">
        <f t="shared" si="35"/>
        <v>Large</v>
      </c>
      <c r="P766" t="str">
        <f>_xlfn.XLOOKUP(Table2[[#This Row],[Customer ID]],customers!$A$1:$A$1001,customers!$I$1:$I$1001,,0)</f>
        <v>Yes</v>
      </c>
    </row>
    <row r="767" spans="1:16" x14ac:dyDescent="0.35">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_xlfn.XLOOKUP(C767,customers!A766:A1766,customers!G766:G1766,,0)</f>
        <v>United States</v>
      </c>
      <c r="I767" t="str">
        <f>_xlfn.XLOOKUP(D767,products!$A$1:$A$49,products!$B$1:$B$49,,0)</f>
        <v>Rob</v>
      </c>
      <c r="J767" t="str">
        <f>_xlfn.XLOOKUP(D767,products!$A$1:$A$49,products!$C$1:$C$49,,0)</f>
        <v>M</v>
      </c>
      <c r="K767" s="4" cm="1">
        <f t="array" ref="K767">_xlfn.XLOOKUP(D767,products!$A$1:$A$49,products!$D$1:D$49,,0)</f>
        <v>1</v>
      </c>
      <c r="L767" s="5">
        <f>_xlfn.XLOOKUP(D767,products!$A$1:$A$49,products!$E$1:$E$49,,0)</f>
        <v>9.9499999999999993</v>
      </c>
      <c r="M767" s="8">
        <f t="shared" si="33"/>
        <v>59.699999999999996</v>
      </c>
      <c r="N767" t="str">
        <f t="shared" si="34"/>
        <v>Robusta</v>
      </c>
      <c r="O767" t="str">
        <f t="shared" si="35"/>
        <v>Medium</v>
      </c>
      <c r="P767" t="str">
        <f>_xlfn.XLOOKUP(Table2[[#This Row],[Customer ID]],customers!$A$1:$A$1001,customers!$I$1:$I$1001,,0)</f>
        <v>Yes</v>
      </c>
    </row>
    <row r="768" spans="1:16" x14ac:dyDescent="0.35">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_xlfn.XLOOKUP(C768,customers!A767:A1767,customers!G767:G1767,,0)</f>
        <v>United States</v>
      </c>
      <c r="I768" t="str">
        <f>_xlfn.XLOOKUP(D768,products!$A$1:$A$49,products!$B$1:$B$49,,0)</f>
        <v>Ara</v>
      </c>
      <c r="J768" t="str">
        <f>_xlfn.XLOOKUP(D768,products!$A$1:$A$49,products!$C$1:$C$49,,0)</f>
        <v>L</v>
      </c>
      <c r="K768" s="4" cm="1">
        <f t="array" ref="K768">_xlfn.XLOOKUP(D768,products!$A$1:$A$49,products!$D$1:D$49,,0)</f>
        <v>0.5</v>
      </c>
      <c r="L768" s="5">
        <f>_xlfn.XLOOKUP(D768,products!$A$1:$A$49,products!$E$1:$E$49,,0)</f>
        <v>7.77</v>
      </c>
      <c r="M768" s="8">
        <f t="shared" si="33"/>
        <v>15.54</v>
      </c>
      <c r="N768" t="str">
        <f t="shared" si="34"/>
        <v>Arabica</v>
      </c>
      <c r="O768" t="str">
        <f t="shared" si="35"/>
        <v>Large</v>
      </c>
      <c r="P768" t="str">
        <f>_xlfn.XLOOKUP(Table2[[#This Row],[Customer ID]],customers!$A$1:$A$1001,customers!$I$1:$I$1001,,0)</f>
        <v>Yes</v>
      </c>
    </row>
    <row r="769" spans="1:16" x14ac:dyDescent="0.35">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e">
        <f>_xlfn.XLOOKUP(C769,customers!A768:A1768,customers!G768:G1768,,0)</f>
        <v>#N/A</v>
      </c>
      <c r="I769" t="str">
        <f>_xlfn.XLOOKUP(D769,products!$A$1:$A$49,products!$B$1:$B$49,,0)</f>
        <v>Ara</v>
      </c>
      <c r="J769" t="str">
        <f>_xlfn.XLOOKUP(D769,products!$A$1:$A$49,products!$C$1:$C$49,,0)</f>
        <v>L</v>
      </c>
      <c r="K769" s="4" cm="1">
        <f t="array" ref="K769">_xlfn.XLOOKUP(D769,products!$A$1:$A$49,products!$D$1:D$49,,0)</f>
        <v>2.5</v>
      </c>
      <c r="L769" s="5">
        <f>_xlfn.XLOOKUP(D769,products!$A$1:$A$49,products!$E$1:$E$49,,0)</f>
        <v>29.784999999999997</v>
      </c>
      <c r="M769" s="8">
        <f t="shared" si="33"/>
        <v>89.35499999999999</v>
      </c>
      <c r="N769" t="str">
        <f t="shared" si="34"/>
        <v>Arabica</v>
      </c>
      <c r="O769" t="str">
        <f t="shared" si="35"/>
        <v>Large</v>
      </c>
      <c r="P769" t="str">
        <f>_xlfn.XLOOKUP(Table2[[#This Row],[Customer ID]],customers!$A$1:$A$1001,customers!$I$1:$I$1001,,0)</f>
        <v>No</v>
      </c>
    </row>
    <row r="770" spans="1:16" x14ac:dyDescent="0.35">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e">
        <f>_xlfn.XLOOKUP(C770,customers!A769:A1769,customers!G769:G1769,,0)</f>
        <v>#N/A</v>
      </c>
      <c r="I770" t="str">
        <f>_xlfn.XLOOKUP(D770,products!$A$1:$A$49,products!$B$1:$B$49,,0)</f>
        <v>Rob</v>
      </c>
      <c r="J770" t="str">
        <f>_xlfn.XLOOKUP(D770,products!$A$1:$A$49,products!$C$1:$C$49,,0)</f>
        <v>L</v>
      </c>
      <c r="K770" s="4" cm="1">
        <f t="array" ref="K770">_xlfn.XLOOKUP(D770,products!$A$1:$A$49,products!$D$1:D$49,,0)</f>
        <v>1</v>
      </c>
      <c r="L770" s="5">
        <f>_xlfn.XLOOKUP(D770,products!$A$1:$A$49,products!$E$1:$E$49,,0)</f>
        <v>11.95</v>
      </c>
      <c r="M770" s="8">
        <f t="shared" si="33"/>
        <v>23.9</v>
      </c>
      <c r="N770" t="str">
        <f t="shared" si="34"/>
        <v>Robusta</v>
      </c>
      <c r="O770" t="str">
        <f t="shared" si="35"/>
        <v>Large</v>
      </c>
      <c r="P770" t="str">
        <f>_xlfn.XLOOKUP(Table2[[#This Row],[Customer ID]],customers!$A$1:$A$1001,customers!$I$1:$I$1001,,0)</f>
        <v>No</v>
      </c>
    </row>
    <row r="771" spans="1:16" x14ac:dyDescent="0.35">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_xlfn.XLOOKUP(C771,customers!A770:A1770,customers!G770:G1770,,0)</f>
        <v>United Kingdom</v>
      </c>
      <c r="I771" t="str">
        <f>_xlfn.XLOOKUP(D771,products!$A$1:$A$49,products!$B$1:$B$49,,0)</f>
        <v>Rob</v>
      </c>
      <c r="J771" t="str">
        <f>_xlfn.XLOOKUP(D771,products!$A$1:$A$49,products!$C$1:$C$49,,0)</f>
        <v>M</v>
      </c>
      <c r="K771" s="4" cm="1">
        <f t="array" ref="K771">_xlfn.XLOOKUP(D771,products!$A$1:$A$49,products!$D$1:D$49,,0)</f>
        <v>2.5</v>
      </c>
      <c r="L771" s="5">
        <f>_xlfn.XLOOKUP(D771,products!$A$1:$A$49,products!$E$1:$E$49,,0)</f>
        <v>22.884999999999998</v>
      </c>
      <c r="M771" s="8">
        <f t="shared" ref="M771:M834" si="36">L771*E771</f>
        <v>137.31</v>
      </c>
      <c r="N771" t="str">
        <f t="shared" ref="N771:N834" si="37">IF(I771="Rob","Robusta",IF(I771="Exc","Excelsa",IF(I771="Ara","Arabica",IF(I771="Lib","Libercia",""))))</f>
        <v>Robusta</v>
      </c>
      <c r="O771" t="str">
        <f t="shared" ref="O771:O834" si="38">IF(J771="M","Medium",IF(J771="L","Large",IF(J771="D","Dark")))</f>
        <v>Medium</v>
      </c>
      <c r="P771" t="str">
        <f>_xlfn.XLOOKUP(Table2[[#This Row],[Customer ID]],customers!$A$1:$A$1001,customers!$I$1:$I$1001,,0)</f>
        <v>No</v>
      </c>
    </row>
    <row r="772" spans="1:16" x14ac:dyDescent="0.35">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_xlfn.XLOOKUP(C772,customers!A771:A1771,customers!G771:G1771,,0)</f>
        <v>United States</v>
      </c>
      <c r="I772" t="str">
        <f>_xlfn.XLOOKUP(D772,products!$A$1:$A$49,products!$B$1:$B$49,,0)</f>
        <v>Ara</v>
      </c>
      <c r="J772" t="str">
        <f>_xlfn.XLOOKUP(D772,products!$A$1:$A$49,products!$C$1:$C$49,,0)</f>
        <v>D</v>
      </c>
      <c r="K772" s="4" cm="1">
        <f t="array" ref="K772">_xlfn.XLOOKUP(D772,products!$A$1:$A$49,products!$D$1:D$49,,0)</f>
        <v>1</v>
      </c>
      <c r="L772" s="5">
        <f>_xlfn.XLOOKUP(D772,products!$A$1:$A$49,products!$E$1:$E$49,,0)</f>
        <v>9.9499999999999993</v>
      </c>
      <c r="M772" s="8">
        <f t="shared" si="36"/>
        <v>9.9499999999999993</v>
      </c>
      <c r="N772" t="str">
        <f t="shared" si="37"/>
        <v>Arabica</v>
      </c>
      <c r="O772" t="str">
        <f t="shared" si="38"/>
        <v>Dark</v>
      </c>
      <c r="P772" t="str">
        <f>_xlfn.XLOOKUP(Table2[[#This Row],[Customer ID]],customers!$A$1:$A$1001,customers!$I$1:$I$1001,,0)</f>
        <v>No</v>
      </c>
    </row>
    <row r="773" spans="1:16" x14ac:dyDescent="0.35">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_xlfn.XLOOKUP(C773,customers!A772:A1772,customers!G772:G1772,,0)</f>
        <v>United States</v>
      </c>
      <c r="I773" t="str">
        <f>_xlfn.XLOOKUP(D773,products!$A$1:$A$49,products!$B$1:$B$49,,0)</f>
        <v>Rob</v>
      </c>
      <c r="J773" t="str">
        <f>_xlfn.XLOOKUP(D773,products!$A$1:$A$49,products!$C$1:$C$49,,0)</f>
        <v>L</v>
      </c>
      <c r="K773" s="4" cm="1">
        <f t="array" ref="K773">_xlfn.XLOOKUP(D773,products!$A$1:$A$49,products!$D$1:D$49,,0)</f>
        <v>0.5</v>
      </c>
      <c r="L773" s="5">
        <f>_xlfn.XLOOKUP(D773,products!$A$1:$A$49,products!$E$1:$E$49,,0)</f>
        <v>7.169999999999999</v>
      </c>
      <c r="M773" s="8">
        <f t="shared" si="36"/>
        <v>21.509999999999998</v>
      </c>
      <c r="N773" t="str">
        <f t="shared" si="37"/>
        <v>Robusta</v>
      </c>
      <c r="O773" t="str">
        <f t="shared" si="38"/>
        <v>Large</v>
      </c>
      <c r="P773" t="str">
        <f>_xlfn.XLOOKUP(Table2[[#This Row],[Customer ID]],customers!$A$1:$A$1001,customers!$I$1:$I$1001,,0)</f>
        <v>No</v>
      </c>
    </row>
    <row r="774" spans="1:16" x14ac:dyDescent="0.35">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_xlfn.XLOOKUP(C774,customers!A773:A1773,customers!G773:G1773,,0)</f>
        <v>United States</v>
      </c>
      <c r="I774" t="str">
        <f>_xlfn.XLOOKUP(D774,products!$A$1:$A$49,products!$B$1:$B$49,,0)</f>
        <v>Exc</v>
      </c>
      <c r="J774" t="str">
        <f>_xlfn.XLOOKUP(D774,products!$A$1:$A$49,products!$C$1:$C$49,,0)</f>
        <v>M</v>
      </c>
      <c r="K774" s="4" cm="1">
        <f t="array" ref="K774">_xlfn.XLOOKUP(D774,products!$A$1:$A$49,products!$D$1:D$49,,0)</f>
        <v>1</v>
      </c>
      <c r="L774" s="5">
        <f>_xlfn.XLOOKUP(D774,products!$A$1:$A$49,products!$E$1:$E$49,,0)</f>
        <v>13.75</v>
      </c>
      <c r="M774" s="8">
        <f t="shared" si="36"/>
        <v>82.5</v>
      </c>
      <c r="N774" t="str">
        <f t="shared" si="37"/>
        <v>Excelsa</v>
      </c>
      <c r="O774" t="str">
        <f t="shared" si="38"/>
        <v>Medium</v>
      </c>
      <c r="P774" t="str">
        <f>_xlfn.XLOOKUP(Table2[[#This Row],[Customer ID]],customers!$A$1:$A$1001,customers!$I$1:$I$1001,,0)</f>
        <v>No</v>
      </c>
    </row>
    <row r="775" spans="1:16" x14ac:dyDescent="0.35">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_xlfn.XLOOKUP(C775,customers!A774:A1774,customers!G774:G1774,,0)</f>
        <v>Ireland</v>
      </c>
      <c r="I775" t="str">
        <f>_xlfn.XLOOKUP(D775,products!$A$1:$A$49,products!$B$1:$B$49,,0)</f>
        <v>Lib</v>
      </c>
      <c r="J775" t="str">
        <f>_xlfn.XLOOKUP(D775,products!$A$1:$A$49,products!$C$1:$C$49,,0)</f>
        <v>M</v>
      </c>
      <c r="K775" s="4" cm="1">
        <f t="array" ref="K775">_xlfn.XLOOKUP(D775,products!$A$1:$A$49,products!$D$1:D$49,,0)</f>
        <v>0.2</v>
      </c>
      <c r="L775" s="5">
        <f>_xlfn.XLOOKUP(D775,products!$A$1:$A$49,products!$E$1:$E$49,,0)</f>
        <v>4.3650000000000002</v>
      </c>
      <c r="M775" s="8">
        <f t="shared" si="36"/>
        <v>8.73</v>
      </c>
      <c r="N775" t="str">
        <f t="shared" si="37"/>
        <v>Libercia</v>
      </c>
      <c r="O775" t="str">
        <f t="shared" si="38"/>
        <v>Medium</v>
      </c>
      <c r="P775" t="str">
        <f>_xlfn.XLOOKUP(Table2[[#This Row],[Customer ID]],customers!$A$1:$A$1001,customers!$I$1:$I$1001,,0)</f>
        <v>No</v>
      </c>
    </row>
    <row r="776" spans="1:16" x14ac:dyDescent="0.35">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_xlfn.XLOOKUP(C776,customers!A775:A1775,customers!G775:G1775,,0)</f>
        <v>United States</v>
      </c>
      <c r="I776" t="str">
        <f>_xlfn.XLOOKUP(D776,products!$A$1:$A$49,products!$B$1:$B$49,,0)</f>
        <v>Rob</v>
      </c>
      <c r="J776" t="str">
        <f>_xlfn.XLOOKUP(D776,products!$A$1:$A$49,products!$C$1:$C$49,,0)</f>
        <v>M</v>
      </c>
      <c r="K776" s="4" cm="1">
        <f t="array" ref="K776">_xlfn.XLOOKUP(D776,products!$A$1:$A$49,products!$D$1:D$49,,0)</f>
        <v>1</v>
      </c>
      <c r="L776" s="5">
        <f>_xlfn.XLOOKUP(D776,products!$A$1:$A$49,products!$E$1:$E$49,,0)</f>
        <v>9.9499999999999993</v>
      </c>
      <c r="M776" s="8">
        <f t="shared" si="36"/>
        <v>19.899999999999999</v>
      </c>
      <c r="N776" t="str">
        <f t="shared" si="37"/>
        <v>Robusta</v>
      </c>
      <c r="O776" t="str">
        <f t="shared" si="38"/>
        <v>Medium</v>
      </c>
      <c r="P776" t="str">
        <f>_xlfn.XLOOKUP(Table2[[#This Row],[Customer ID]],customers!$A$1:$A$1001,customers!$I$1:$I$1001,,0)</f>
        <v>Yes</v>
      </c>
    </row>
    <row r="777" spans="1:16" x14ac:dyDescent="0.35">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_xlfn.XLOOKUP(C777,customers!A776:A1776,customers!G776:G1776,,0)</f>
        <v>United States</v>
      </c>
      <c r="I777" t="str">
        <f>_xlfn.XLOOKUP(D777,products!$A$1:$A$49,products!$B$1:$B$49,,0)</f>
        <v>Exc</v>
      </c>
      <c r="J777" t="str">
        <f>_xlfn.XLOOKUP(D777,products!$A$1:$A$49,products!$C$1:$C$49,,0)</f>
        <v>L</v>
      </c>
      <c r="K777" s="4" cm="1">
        <f t="array" ref="K777">_xlfn.XLOOKUP(D777,products!$A$1:$A$49,products!$D$1:D$49,,0)</f>
        <v>0.5</v>
      </c>
      <c r="L777" s="5">
        <f>_xlfn.XLOOKUP(D777,products!$A$1:$A$49,products!$E$1:$E$49,,0)</f>
        <v>8.91</v>
      </c>
      <c r="M777" s="8">
        <f t="shared" si="36"/>
        <v>17.82</v>
      </c>
      <c r="N777" t="str">
        <f t="shared" si="37"/>
        <v>Excelsa</v>
      </c>
      <c r="O777" t="str">
        <f t="shared" si="38"/>
        <v>Large</v>
      </c>
      <c r="P777" t="str">
        <f>_xlfn.XLOOKUP(Table2[[#This Row],[Customer ID]],customers!$A$1:$A$1001,customers!$I$1:$I$1001,,0)</f>
        <v>Yes</v>
      </c>
    </row>
    <row r="778" spans="1:16" x14ac:dyDescent="0.35">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_xlfn.XLOOKUP(C778,customers!A777:A1777,customers!G777:G1777,,0)</f>
        <v>United States</v>
      </c>
      <c r="I778" t="str">
        <f>_xlfn.XLOOKUP(D778,products!$A$1:$A$49,products!$B$1:$B$49,,0)</f>
        <v>Ara</v>
      </c>
      <c r="J778" t="str">
        <f>_xlfn.XLOOKUP(D778,products!$A$1:$A$49,products!$C$1:$C$49,,0)</f>
        <v>M</v>
      </c>
      <c r="K778" s="4" cm="1">
        <f t="array" ref="K778">_xlfn.XLOOKUP(D778,products!$A$1:$A$49,products!$D$1:D$49,,0)</f>
        <v>0.5</v>
      </c>
      <c r="L778" s="5">
        <f>_xlfn.XLOOKUP(D778,products!$A$1:$A$49,products!$E$1:$E$49,,0)</f>
        <v>6.75</v>
      </c>
      <c r="M778" s="8">
        <f t="shared" si="36"/>
        <v>20.25</v>
      </c>
      <c r="N778" t="str">
        <f t="shared" si="37"/>
        <v>Arabica</v>
      </c>
      <c r="O778" t="str">
        <f t="shared" si="38"/>
        <v>Medium</v>
      </c>
      <c r="P778" t="str">
        <f>_xlfn.XLOOKUP(Table2[[#This Row],[Customer ID]],customers!$A$1:$A$1001,customers!$I$1:$I$1001,,0)</f>
        <v>No</v>
      </c>
    </row>
    <row r="779" spans="1:16" x14ac:dyDescent="0.35">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_xlfn.XLOOKUP(C779,customers!A778:A1778,customers!G778:G1778,,0)</f>
        <v>United States</v>
      </c>
      <c r="I779" t="str">
        <f>_xlfn.XLOOKUP(D779,products!$A$1:$A$49,products!$B$1:$B$49,,0)</f>
        <v>Ara</v>
      </c>
      <c r="J779" t="str">
        <f>_xlfn.XLOOKUP(D779,products!$A$1:$A$49,products!$C$1:$C$49,,0)</f>
        <v>L</v>
      </c>
      <c r="K779" s="4" cm="1">
        <f t="array" ref="K779">_xlfn.XLOOKUP(D779,products!$A$1:$A$49,products!$D$1:D$49,,0)</f>
        <v>2.5</v>
      </c>
      <c r="L779" s="5">
        <f>_xlfn.XLOOKUP(D779,products!$A$1:$A$49,products!$E$1:$E$49,,0)</f>
        <v>29.784999999999997</v>
      </c>
      <c r="M779" s="8">
        <f t="shared" si="36"/>
        <v>59.569999999999993</v>
      </c>
      <c r="N779" t="str">
        <f t="shared" si="37"/>
        <v>Arabica</v>
      </c>
      <c r="O779" t="str">
        <f t="shared" si="38"/>
        <v>Large</v>
      </c>
      <c r="P779" t="str">
        <f>_xlfn.XLOOKUP(Table2[[#This Row],[Customer ID]],customers!$A$1:$A$1001,customers!$I$1:$I$1001,,0)</f>
        <v>No</v>
      </c>
    </row>
    <row r="780" spans="1:16" x14ac:dyDescent="0.35">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_xlfn.XLOOKUP(C780,customers!A779:A1779,customers!G779:G1779,,0)</f>
        <v>United States</v>
      </c>
      <c r="I780" t="str">
        <f>_xlfn.XLOOKUP(D780,products!$A$1:$A$49,products!$B$1:$B$49,,0)</f>
        <v>Lib</v>
      </c>
      <c r="J780" t="str">
        <f>_xlfn.XLOOKUP(D780,products!$A$1:$A$49,products!$C$1:$C$49,,0)</f>
        <v>L</v>
      </c>
      <c r="K780" s="4" cm="1">
        <f t="array" ref="K780">_xlfn.XLOOKUP(D780,products!$A$1:$A$49,products!$D$1:D$49,,0)</f>
        <v>0.5</v>
      </c>
      <c r="L780" s="5">
        <f>_xlfn.XLOOKUP(D780,products!$A$1:$A$49,products!$E$1:$E$49,,0)</f>
        <v>9.51</v>
      </c>
      <c r="M780" s="8">
        <f t="shared" si="36"/>
        <v>19.02</v>
      </c>
      <c r="N780" t="str">
        <f t="shared" si="37"/>
        <v>Libercia</v>
      </c>
      <c r="O780" t="str">
        <f t="shared" si="38"/>
        <v>Large</v>
      </c>
      <c r="P780" t="str">
        <f>_xlfn.XLOOKUP(Table2[[#This Row],[Customer ID]],customers!$A$1:$A$1001,customers!$I$1:$I$1001,,0)</f>
        <v>Yes</v>
      </c>
    </row>
    <row r="781" spans="1:16" x14ac:dyDescent="0.35">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_xlfn.XLOOKUP(C781,customers!A780:A1780,customers!G780:G1780,,0)</f>
        <v>United States</v>
      </c>
      <c r="I781" t="str">
        <f>_xlfn.XLOOKUP(D781,products!$A$1:$A$49,products!$B$1:$B$49,,0)</f>
        <v>Lib</v>
      </c>
      <c r="J781" t="str">
        <f>_xlfn.XLOOKUP(D781,products!$A$1:$A$49,products!$C$1:$C$49,,0)</f>
        <v>D</v>
      </c>
      <c r="K781" s="4" cm="1">
        <f t="array" ref="K781">_xlfn.XLOOKUP(D781,products!$A$1:$A$49,products!$D$1:D$49,,0)</f>
        <v>1</v>
      </c>
      <c r="L781" s="5">
        <f>_xlfn.XLOOKUP(D781,products!$A$1:$A$49,products!$E$1:$E$49,,0)</f>
        <v>12.95</v>
      </c>
      <c r="M781" s="8">
        <f t="shared" si="36"/>
        <v>77.699999999999989</v>
      </c>
      <c r="N781" t="str">
        <f t="shared" si="37"/>
        <v>Libercia</v>
      </c>
      <c r="O781" t="str">
        <f t="shared" si="38"/>
        <v>Dark</v>
      </c>
      <c r="P781" t="str">
        <f>_xlfn.XLOOKUP(Table2[[#This Row],[Customer ID]],customers!$A$1:$A$1001,customers!$I$1:$I$1001,,0)</f>
        <v>Yes</v>
      </c>
    </row>
    <row r="782" spans="1:16" x14ac:dyDescent="0.35">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_xlfn.XLOOKUP(C782,customers!A781:A1781,customers!G781:G1781,,0)</f>
        <v>United States</v>
      </c>
      <c r="I782" t="str">
        <f>_xlfn.XLOOKUP(D782,products!$A$1:$A$49,products!$B$1:$B$49,,0)</f>
        <v>Exc</v>
      </c>
      <c r="J782" t="str">
        <f>_xlfn.XLOOKUP(D782,products!$A$1:$A$49,products!$C$1:$C$49,,0)</f>
        <v>M</v>
      </c>
      <c r="K782" s="4" cm="1">
        <f t="array" ref="K782">_xlfn.XLOOKUP(D782,products!$A$1:$A$49,products!$D$1:D$49,,0)</f>
        <v>1</v>
      </c>
      <c r="L782" s="5">
        <f>_xlfn.XLOOKUP(D782,products!$A$1:$A$49,products!$E$1:$E$49,,0)</f>
        <v>13.75</v>
      </c>
      <c r="M782" s="8">
        <f t="shared" si="36"/>
        <v>41.25</v>
      </c>
      <c r="N782" t="str">
        <f t="shared" si="37"/>
        <v>Excelsa</v>
      </c>
      <c r="O782" t="str">
        <f t="shared" si="38"/>
        <v>Medium</v>
      </c>
      <c r="P782" t="str">
        <f>_xlfn.XLOOKUP(Table2[[#This Row],[Customer ID]],customers!$A$1:$A$1001,customers!$I$1:$I$1001,,0)</f>
        <v>No</v>
      </c>
    </row>
    <row r="783" spans="1:16" x14ac:dyDescent="0.35">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_xlfn.XLOOKUP(C783,customers!A782:A1782,customers!G782:G1782,,0)</f>
        <v>United States</v>
      </c>
      <c r="I783" t="str">
        <f>_xlfn.XLOOKUP(D783,products!$A$1:$A$49,products!$B$1:$B$49,,0)</f>
        <v>Lib</v>
      </c>
      <c r="J783" t="str">
        <f>_xlfn.XLOOKUP(D783,products!$A$1:$A$49,products!$C$1:$C$49,,0)</f>
        <v>L</v>
      </c>
      <c r="K783" s="4" cm="1">
        <f t="array" ref="K783">_xlfn.XLOOKUP(D783,products!$A$1:$A$49,products!$D$1:D$49,,0)</f>
        <v>2.5</v>
      </c>
      <c r="L783" s="5">
        <f>_xlfn.XLOOKUP(D783,products!$A$1:$A$49,products!$E$1:$E$49,,0)</f>
        <v>36.454999999999998</v>
      </c>
      <c r="M783" s="8">
        <f t="shared" si="36"/>
        <v>145.82</v>
      </c>
      <c r="N783" t="str">
        <f t="shared" si="37"/>
        <v>Libercia</v>
      </c>
      <c r="O783" t="str">
        <f t="shared" si="38"/>
        <v>Large</v>
      </c>
      <c r="P783" t="str">
        <f>_xlfn.XLOOKUP(Table2[[#This Row],[Customer ID]],customers!$A$1:$A$1001,customers!$I$1:$I$1001,,0)</f>
        <v>No</v>
      </c>
    </row>
    <row r="784" spans="1:16" x14ac:dyDescent="0.35">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_xlfn.XLOOKUP(C784,customers!A783:A1783,customers!G783:G1783,,0)</f>
        <v>Ireland</v>
      </c>
      <c r="I784" t="str">
        <f>_xlfn.XLOOKUP(D784,products!$A$1:$A$49,products!$B$1:$B$49,,0)</f>
        <v>Exc</v>
      </c>
      <c r="J784" t="str">
        <f>_xlfn.XLOOKUP(D784,products!$A$1:$A$49,products!$C$1:$C$49,,0)</f>
        <v>L</v>
      </c>
      <c r="K784" s="4" cm="1">
        <f t="array" ref="K784">_xlfn.XLOOKUP(D784,products!$A$1:$A$49,products!$D$1:D$49,,0)</f>
        <v>0.2</v>
      </c>
      <c r="L784" s="5">
        <f>_xlfn.XLOOKUP(D784,products!$A$1:$A$49,products!$E$1:$E$49,,0)</f>
        <v>4.4550000000000001</v>
      </c>
      <c r="M784" s="8">
        <f t="shared" si="36"/>
        <v>26.73</v>
      </c>
      <c r="N784" t="str">
        <f t="shared" si="37"/>
        <v>Excelsa</v>
      </c>
      <c r="O784" t="str">
        <f t="shared" si="38"/>
        <v>Large</v>
      </c>
      <c r="P784" t="str">
        <f>_xlfn.XLOOKUP(Table2[[#This Row],[Customer ID]],customers!$A$1:$A$1001,customers!$I$1:$I$1001,,0)</f>
        <v>No</v>
      </c>
    </row>
    <row r="785" spans="1:16" x14ac:dyDescent="0.35">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_xlfn.XLOOKUP(C785,customers!A784:A1784,customers!G784:G1784,,0)</f>
        <v>United States</v>
      </c>
      <c r="I785" t="str">
        <f>_xlfn.XLOOKUP(D785,products!$A$1:$A$49,products!$B$1:$B$49,,0)</f>
        <v>Lib</v>
      </c>
      <c r="J785" t="str">
        <f>_xlfn.XLOOKUP(D785,products!$A$1:$A$49,products!$C$1:$C$49,,0)</f>
        <v>M</v>
      </c>
      <c r="K785" s="4" cm="1">
        <f t="array" ref="K785">_xlfn.XLOOKUP(D785,products!$A$1:$A$49,products!$D$1:D$49,,0)</f>
        <v>0.5</v>
      </c>
      <c r="L785" s="5">
        <f>_xlfn.XLOOKUP(D785,products!$A$1:$A$49,products!$E$1:$E$49,,0)</f>
        <v>8.73</v>
      </c>
      <c r="M785" s="8">
        <f t="shared" si="36"/>
        <v>43.650000000000006</v>
      </c>
      <c r="N785" t="str">
        <f t="shared" si="37"/>
        <v>Libercia</v>
      </c>
      <c r="O785" t="str">
        <f t="shared" si="38"/>
        <v>Medium</v>
      </c>
      <c r="P785" t="str">
        <f>_xlfn.XLOOKUP(Table2[[#This Row],[Customer ID]],customers!$A$1:$A$1001,customers!$I$1:$I$1001,,0)</f>
        <v>Yes</v>
      </c>
    </row>
    <row r="786" spans="1:16" x14ac:dyDescent="0.35">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_xlfn.XLOOKUP(C786,customers!A785:A1785,customers!G785:G1785,,0)</f>
        <v>United States</v>
      </c>
      <c r="I786" t="str">
        <f>_xlfn.XLOOKUP(D786,products!$A$1:$A$49,products!$B$1:$B$49,,0)</f>
        <v>Lib</v>
      </c>
      <c r="J786" t="str">
        <f>_xlfn.XLOOKUP(D786,products!$A$1:$A$49,products!$C$1:$C$49,,0)</f>
        <v>L</v>
      </c>
      <c r="K786" s="4" cm="1">
        <f t="array" ref="K786">_xlfn.XLOOKUP(D786,products!$A$1:$A$49,products!$D$1:D$49,,0)</f>
        <v>1</v>
      </c>
      <c r="L786" s="5">
        <f>_xlfn.XLOOKUP(D786,products!$A$1:$A$49,products!$E$1:$E$49,,0)</f>
        <v>15.85</v>
      </c>
      <c r="M786" s="8">
        <f t="shared" si="36"/>
        <v>31.7</v>
      </c>
      <c r="N786" t="str">
        <f t="shared" si="37"/>
        <v>Libercia</v>
      </c>
      <c r="O786" t="str">
        <f t="shared" si="38"/>
        <v>Large</v>
      </c>
      <c r="P786" t="str">
        <f>_xlfn.XLOOKUP(Table2[[#This Row],[Customer ID]],customers!$A$1:$A$1001,customers!$I$1:$I$1001,,0)</f>
        <v>No</v>
      </c>
    </row>
    <row r="787" spans="1:16" x14ac:dyDescent="0.35">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_xlfn.XLOOKUP(C787,customers!A786:A1786,customers!G786:G1786,,0)</f>
        <v>United States</v>
      </c>
      <c r="I787" t="str">
        <f>_xlfn.XLOOKUP(D787,products!$A$1:$A$49,products!$B$1:$B$49,,0)</f>
        <v>Ara</v>
      </c>
      <c r="J787" t="str">
        <f>_xlfn.XLOOKUP(D787,products!$A$1:$A$49,products!$C$1:$C$49,,0)</f>
        <v>D</v>
      </c>
      <c r="K787" s="4" cm="1">
        <f t="array" ref="K787">_xlfn.XLOOKUP(D787,products!$A$1:$A$49,products!$D$1:D$49,,0)</f>
        <v>2.5</v>
      </c>
      <c r="L787" s="5">
        <f>_xlfn.XLOOKUP(D787,products!$A$1:$A$49,products!$E$1:$E$49,,0)</f>
        <v>22.884999999999998</v>
      </c>
      <c r="M787" s="8">
        <f t="shared" si="36"/>
        <v>22.884999999999998</v>
      </c>
      <c r="N787" t="str">
        <f t="shared" si="37"/>
        <v>Arabica</v>
      </c>
      <c r="O787" t="str">
        <f t="shared" si="38"/>
        <v>Dark</v>
      </c>
      <c r="P787" t="str">
        <f>_xlfn.XLOOKUP(Table2[[#This Row],[Customer ID]],customers!$A$1:$A$1001,customers!$I$1:$I$1001,,0)</f>
        <v>No</v>
      </c>
    </row>
    <row r="788" spans="1:16" x14ac:dyDescent="0.35">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_xlfn.XLOOKUP(C788,customers!A787:A1787,customers!G787:G1787,,0)</f>
        <v>United States</v>
      </c>
      <c r="I788" t="str">
        <f>_xlfn.XLOOKUP(D788,products!$A$1:$A$49,products!$B$1:$B$49,,0)</f>
        <v>Exc</v>
      </c>
      <c r="J788" t="str">
        <f>_xlfn.XLOOKUP(D788,products!$A$1:$A$49,products!$C$1:$C$49,,0)</f>
        <v>D</v>
      </c>
      <c r="K788" s="4" cm="1">
        <f t="array" ref="K788">_xlfn.XLOOKUP(D788,products!$A$1:$A$49,products!$D$1:D$49,,0)</f>
        <v>2.5</v>
      </c>
      <c r="L788" s="5">
        <f>_xlfn.XLOOKUP(D788,products!$A$1:$A$49,products!$E$1:$E$49,,0)</f>
        <v>27.945</v>
      </c>
      <c r="M788" s="8">
        <f t="shared" si="36"/>
        <v>27.945</v>
      </c>
      <c r="N788" t="str">
        <f t="shared" si="37"/>
        <v>Excelsa</v>
      </c>
      <c r="O788" t="str">
        <f t="shared" si="38"/>
        <v>Dark</v>
      </c>
      <c r="P788" t="str">
        <f>_xlfn.XLOOKUP(Table2[[#This Row],[Customer ID]],customers!$A$1:$A$1001,customers!$I$1:$I$1001,,0)</f>
        <v>Yes</v>
      </c>
    </row>
    <row r="789" spans="1:16" x14ac:dyDescent="0.35">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_xlfn.XLOOKUP(C789,customers!A788:A1788,customers!G788:G1788,,0)</f>
        <v>United States</v>
      </c>
      <c r="I789" t="str">
        <f>_xlfn.XLOOKUP(D789,products!$A$1:$A$49,products!$B$1:$B$49,,0)</f>
        <v>Exc</v>
      </c>
      <c r="J789" t="str">
        <f>_xlfn.XLOOKUP(D789,products!$A$1:$A$49,products!$C$1:$C$49,,0)</f>
        <v>M</v>
      </c>
      <c r="K789" s="4" cm="1">
        <f t="array" ref="K789">_xlfn.XLOOKUP(D789,products!$A$1:$A$49,products!$D$1:D$49,,0)</f>
        <v>1</v>
      </c>
      <c r="L789" s="5">
        <f>_xlfn.XLOOKUP(D789,products!$A$1:$A$49,products!$E$1:$E$49,,0)</f>
        <v>13.75</v>
      </c>
      <c r="M789" s="8">
        <f t="shared" si="36"/>
        <v>82.5</v>
      </c>
      <c r="N789" t="str">
        <f t="shared" si="37"/>
        <v>Excelsa</v>
      </c>
      <c r="O789" t="str">
        <f t="shared" si="38"/>
        <v>Medium</v>
      </c>
      <c r="P789" t="str">
        <f>_xlfn.XLOOKUP(Table2[[#This Row],[Customer ID]],customers!$A$1:$A$1001,customers!$I$1:$I$1001,,0)</f>
        <v>Yes</v>
      </c>
    </row>
    <row r="790" spans="1:16" x14ac:dyDescent="0.35">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_xlfn.XLOOKUP(C790,customers!A789:A1789,customers!G789:G1789,,0)</f>
        <v>Ireland</v>
      </c>
      <c r="I790" t="str">
        <f>_xlfn.XLOOKUP(D790,products!$A$1:$A$49,products!$B$1:$B$49,,0)</f>
        <v>Rob</v>
      </c>
      <c r="J790" t="str">
        <f>_xlfn.XLOOKUP(D790,products!$A$1:$A$49,products!$C$1:$C$49,,0)</f>
        <v>M</v>
      </c>
      <c r="K790" s="4" cm="1">
        <f t="array" ref="K790">_xlfn.XLOOKUP(D790,products!$A$1:$A$49,products!$D$1:D$49,,0)</f>
        <v>2.5</v>
      </c>
      <c r="L790" s="5">
        <f>_xlfn.XLOOKUP(D790,products!$A$1:$A$49,products!$E$1:$E$49,,0)</f>
        <v>22.884999999999998</v>
      </c>
      <c r="M790" s="8">
        <f t="shared" si="36"/>
        <v>45.769999999999996</v>
      </c>
      <c r="N790" t="str">
        <f t="shared" si="37"/>
        <v>Robusta</v>
      </c>
      <c r="O790" t="str">
        <f t="shared" si="38"/>
        <v>Medium</v>
      </c>
      <c r="P790" t="str">
        <f>_xlfn.XLOOKUP(Table2[[#This Row],[Customer ID]],customers!$A$1:$A$1001,customers!$I$1:$I$1001,,0)</f>
        <v>Yes</v>
      </c>
    </row>
    <row r="791" spans="1:16" x14ac:dyDescent="0.35">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_xlfn.XLOOKUP(C791,customers!A790:A1790,customers!G790:G1790,,0)</f>
        <v>United States</v>
      </c>
      <c r="I791" t="str">
        <f>_xlfn.XLOOKUP(D791,products!$A$1:$A$49,products!$B$1:$B$49,,0)</f>
        <v>Ara</v>
      </c>
      <c r="J791" t="str">
        <f>_xlfn.XLOOKUP(D791,products!$A$1:$A$49,products!$C$1:$C$49,,0)</f>
        <v>L</v>
      </c>
      <c r="K791" s="4" cm="1">
        <f t="array" ref="K791">_xlfn.XLOOKUP(D791,products!$A$1:$A$49,products!$D$1:D$49,,0)</f>
        <v>1</v>
      </c>
      <c r="L791" s="5">
        <f>_xlfn.XLOOKUP(D791,products!$A$1:$A$49,products!$E$1:$E$49,,0)</f>
        <v>12.95</v>
      </c>
      <c r="M791" s="8">
        <f t="shared" si="36"/>
        <v>77.699999999999989</v>
      </c>
      <c r="N791" t="str">
        <f t="shared" si="37"/>
        <v>Arabica</v>
      </c>
      <c r="O791" t="str">
        <f t="shared" si="38"/>
        <v>Large</v>
      </c>
      <c r="P791" t="str">
        <f>_xlfn.XLOOKUP(Table2[[#This Row],[Customer ID]],customers!$A$1:$A$1001,customers!$I$1:$I$1001,,0)</f>
        <v>No</v>
      </c>
    </row>
    <row r="792" spans="1:16" x14ac:dyDescent="0.35">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_xlfn.XLOOKUP(C792,customers!A791:A1791,customers!G791:G1791,,0)</f>
        <v>United States</v>
      </c>
      <c r="I792" t="str">
        <f>_xlfn.XLOOKUP(D792,products!$A$1:$A$49,products!$B$1:$B$49,,0)</f>
        <v>Ara</v>
      </c>
      <c r="J792" t="str">
        <f>_xlfn.XLOOKUP(D792,products!$A$1:$A$49,products!$C$1:$C$49,,0)</f>
        <v>L</v>
      </c>
      <c r="K792" s="4" cm="1">
        <f t="array" ref="K792">_xlfn.XLOOKUP(D792,products!$A$1:$A$49,products!$D$1:D$49,,0)</f>
        <v>0.5</v>
      </c>
      <c r="L792" s="5">
        <f>_xlfn.XLOOKUP(D792,products!$A$1:$A$49,products!$E$1:$E$49,,0)</f>
        <v>7.77</v>
      </c>
      <c r="M792" s="8">
        <f t="shared" si="36"/>
        <v>23.31</v>
      </c>
      <c r="N792" t="str">
        <f t="shared" si="37"/>
        <v>Arabica</v>
      </c>
      <c r="O792" t="str">
        <f t="shared" si="38"/>
        <v>Large</v>
      </c>
      <c r="P792" t="str">
        <f>_xlfn.XLOOKUP(Table2[[#This Row],[Customer ID]],customers!$A$1:$A$1001,customers!$I$1:$I$1001,,0)</f>
        <v>No</v>
      </c>
    </row>
    <row r="793" spans="1:16" x14ac:dyDescent="0.35">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_xlfn.XLOOKUP(C793,customers!A792:A1792,customers!G792:G1792,,0)</f>
        <v>United States</v>
      </c>
      <c r="I793" t="str">
        <f>_xlfn.XLOOKUP(D793,products!$A$1:$A$49,products!$B$1:$B$49,,0)</f>
        <v>Lib</v>
      </c>
      <c r="J793" t="str">
        <f>_xlfn.XLOOKUP(D793,products!$A$1:$A$49,products!$C$1:$C$49,,0)</f>
        <v>L</v>
      </c>
      <c r="K793" s="4" cm="1">
        <f t="array" ref="K793">_xlfn.XLOOKUP(D793,products!$A$1:$A$49,products!$D$1:D$49,,0)</f>
        <v>0.2</v>
      </c>
      <c r="L793" s="5">
        <f>_xlfn.XLOOKUP(D793,products!$A$1:$A$49,products!$E$1:$E$49,,0)</f>
        <v>4.7549999999999999</v>
      </c>
      <c r="M793" s="8">
        <f t="shared" si="36"/>
        <v>23.774999999999999</v>
      </c>
      <c r="N793" t="str">
        <f t="shared" si="37"/>
        <v>Libercia</v>
      </c>
      <c r="O793" t="str">
        <f t="shared" si="38"/>
        <v>Large</v>
      </c>
      <c r="P793" t="str">
        <f>_xlfn.XLOOKUP(Table2[[#This Row],[Customer ID]],customers!$A$1:$A$1001,customers!$I$1:$I$1001,,0)</f>
        <v>Yes</v>
      </c>
    </row>
    <row r="794" spans="1:16" x14ac:dyDescent="0.35">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_xlfn.XLOOKUP(C794,customers!A793:A1793,customers!G793:G1793,,0)</f>
        <v>United Kingdom</v>
      </c>
      <c r="I794" t="str">
        <f>_xlfn.XLOOKUP(D794,products!$A$1:$A$49,products!$B$1:$B$49,,0)</f>
        <v>Lib</v>
      </c>
      <c r="J794" t="str">
        <f>_xlfn.XLOOKUP(D794,products!$A$1:$A$49,products!$C$1:$C$49,,0)</f>
        <v>M</v>
      </c>
      <c r="K794" s="4" cm="1">
        <f t="array" ref="K794">_xlfn.XLOOKUP(D794,products!$A$1:$A$49,products!$D$1:D$49,,0)</f>
        <v>0.5</v>
      </c>
      <c r="L794" s="5">
        <f>_xlfn.XLOOKUP(D794,products!$A$1:$A$49,products!$E$1:$E$49,,0)</f>
        <v>8.73</v>
      </c>
      <c r="M794" s="8">
        <f t="shared" si="36"/>
        <v>52.38</v>
      </c>
      <c r="N794" t="str">
        <f t="shared" si="37"/>
        <v>Libercia</v>
      </c>
      <c r="O794" t="str">
        <f t="shared" si="38"/>
        <v>Medium</v>
      </c>
      <c r="P794" t="str">
        <f>_xlfn.XLOOKUP(Table2[[#This Row],[Customer ID]],customers!$A$1:$A$1001,customers!$I$1:$I$1001,,0)</f>
        <v>Yes</v>
      </c>
    </row>
    <row r="795" spans="1:16" x14ac:dyDescent="0.35">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_xlfn.XLOOKUP(C795,customers!A794:A1794,customers!G794:G1794,,0)</f>
        <v>United States</v>
      </c>
      <c r="I795" t="str">
        <f>_xlfn.XLOOKUP(D795,products!$A$1:$A$49,products!$B$1:$B$49,,0)</f>
        <v>Rob</v>
      </c>
      <c r="J795" t="str">
        <f>_xlfn.XLOOKUP(D795,products!$A$1:$A$49,products!$C$1:$C$49,,0)</f>
        <v>L</v>
      </c>
      <c r="K795" s="4" cm="1">
        <f t="array" ref="K795">_xlfn.XLOOKUP(D795,products!$A$1:$A$49,products!$D$1:D$49,,0)</f>
        <v>0.2</v>
      </c>
      <c r="L795" s="5">
        <f>_xlfn.XLOOKUP(D795,products!$A$1:$A$49,products!$E$1:$E$49,,0)</f>
        <v>3.5849999999999995</v>
      </c>
      <c r="M795" s="8">
        <f t="shared" si="36"/>
        <v>17.924999999999997</v>
      </c>
      <c r="N795" t="str">
        <f t="shared" si="37"/>
        <v>Robusta</v>
      </c>
      <c r="O795" t="str">
        <f t="shared" si="38"/>
        <v>Large</v>
      </c>
      <c r="P795" t="str">
        <f>_xlfn.XLOOKUP(Table2[[#This Row],[Customer ID]],customers!$A$1:$A$1001,customers!$I$1:$I$1001,,0)</f>
        <v>No</v>
      </c>
    </row>
    <row r="796" spans="1:16" x14ac:dyDescent="0.35">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_xlfn.XLOOKUP(C796,customers!A795:A1795,customers!G795:G1795,,0)</f>
        <v>United States</v>
      </c>
      <c r="I796" t="str">
        <f>_xlfn.XLOOKUP(D796,products!$A$1:$A$49,products!$B$1:$B$49,,0)</f>
        <v>Ara</v>
      </c>
      <c r="J796" t="str">
        <f>_xlfn.XLOOKUP(D796,products!$A$1:$A$49,products!$C$1:$C$49,,0)</f>
        <v>L</v>
      </c>
      <c r="K796" s="4" cm="1">
        <f t="array" ref="K796">_xlfn.XLOOKUP(D796,products!$A$1:$A$49,products!$D$1:D$49,,0)</f>
        <v>2.5</v>
      </c>
      <c r="L796" s="5">
        <f>_xlfn.XLOOKUP(D796,products!$A$1:$A$49,products!$E$1:$E$49,,0)</f>
        <v>29.784999999999997</v>
      </c>
      <c r="M796" s="8">
        <f t="shared" si="36"/>
        <v>148.92499999999998</v>
      </c>
      <c r="N796" t="str">
        <f t="shared" si="37"/>
        <v>Arabica</v>
      </c>
      <c r="O796" t="str">
        <f t="shared" si="38"/>
        <v>Large</v>
      </c>
      <c r="P796" t="str">
        <f>_xlfn.XLOOKUP(Table2[[#This Row],[Customer ID]],customers!$A$1:$A$1001,customers!$I$1:$I$1001,,0)</f>
        <v>No</v>
      </c>
    </row>
    <row r="797" spans="1:16" x14ac:dyDescent="0.35">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_xlfn.XLOOKUP(C797,customers!A796:A1796,customers!G796:G1796,,0)</f>
        <v>United States</v>
      </c>
      <c r="I797" t="str">
        <f>_xlfn.XLOOKUP(D797,products!$A$1:$A$49,products!$B$1:$B$49,,0)</f>
        <v>Rob</v>
      </c>
      <c r="J797" t="str">
        <f>_xlfn.XLOOKUP(D797,products!$A$1:$A$49,products!$C$1:$C$49,,0)</f>
        <v>L</v>
      </c>
      <c r="K797" s="4" cm="1">
        <f t="array" ref="K797">_xlfn.XLOOKUP(D797,products!$A$1:$A$49,products!$D$1:D$49,,0)</f>
        <v>0.5</v>
      </c>
      <c r="L797" s="5">
        <f>_xlfn.XLOOKUP(D797,products!$A$1:$A$49,products!$E$1:$E$49,,0)</f>
        <v>7.169999999999999</v>
      </c>
      <c r="M797" s="8">
        <f t="shared" si="36"/>
        <v>28.679999999999996</v>
      </c>
      <c r="N797" t="str">
        <f t="shared" si="37"/>
        <v>Robusta</v>
      </c>
      <c r="O797" t="str">
        <f t="shared" si="38"/>
        <v>Large</v>
      </c>
      <c r="P797" t="str">
        <f>_xlfn.XLOOKUP(Table2[[#This Row],[Customer ID]],customers!$A$1:$A$1001,customers!$I$1:$I$1001,,0)</f>
        <v>No</v>
      </c>
    </row>
    <row r="798" spans="1:16" x14ac:dyDescent="0.35">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_xlfn.XLOOKUP(C798,customers!A797:A1797,customers!G797:G1797,,0)</f>
        <v>United States</v>
      </c>
      <c r="I798" t="str">
        <f>_xlfn.XLOOKUP(D798,products!$A$1:$A$49,products!$B$1:$B$49,,0)</f>
        <v>Lib</v>
      </c>
      <c r="J798" t="str">
        <f>_xlfn.XLOOKUP(D798,products!$A$1:$A$49,products!$C$1:$C$49,,0)</f>
        <v>L</v>
      </c>
      <c r="K798" s="4" cm="1">
        <f t="array" ref="K798">_xlfn.XLOOKUP(D798,products!$A$1:$A$49,products!$D$1:D$49,,0)</f>
        <v>0.5</v>
      </c>
      <c r="L798" s="5">
        <f>_xlfn.XLOOKUP(D798,products!$A$1:$A$49,products!$E$1:$E$49,,0)</f>
        <v>9.51</v>
      </c>
      <c r="M798" s="8">
        <f t="shared" si="36"/>
        <v>9.51</v>
      </c>
      <c r="N798" t="str">
        <f t="shared" si="37"/>
        <v>Libercia</v>
      </c>
      <c r="O798" t="str">
        <f t="shared" si="38"/>
        <v>Large</v>
      </c>
      <c r="P798" t="str">
        <f>_xlfn.XLOOKUP(Table2[[#This Row],[Customer ID]],customers!$A$1:$A$1001,customers!$I$1:$I$1001,,0)</f>
        <v>No</v>
      </c>
    </row>
    <row r="799" spans="1:16" x14ac:dyDescent="0.35">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_xlfn.XLOOKUP(C799,customers!A798:A1798,customers!G798:G1798,,0)</f>
        <v>United States</v>
      </c>
      <c r="I799" t="str">
        <f>_xlfn.XLOOKUP(D799,products!$A$1:$A$49,products!$B$1:$B$49,,0)</f>
        <v>Ara</v>
      </c>
      <c r="J799" t="str">
        <f>_xlfn.XLOOKUP(D799,products!$A$1:$A$49,products!$C$1:$C$49,,0)</f>
        <v>L</v>
      </c>
      <c r="K799" s="4" cm="1">
        <f t="array" ref="K799">_xlfn.XLOOKUP(D799,products!$A$1:$A$49,products!$D$1:D$49,,0)</f>
        <v>0.5</v>
      </c>
      <c r="L799" s="5">
        <f>_xlfn.XLOOKUP(D799,products!$A$1:$A$49,products!$E$1:$E$49,,0)</f>
        <v>7.77</v>
      </c>
      <c r="M799" s="8">
        <f t="shared" si="36"/>
        <v>31.08</v>
      </c>
      <c r="N799" t="str">
        <f t="shared" si="37"/>
        <v>Arabica</v>
      </c>
      <c r="O799" t="str">
        <f t="shared" si="38"/>
        <v>Large</v>
      </c>
      <c r="P799" t="str">
        <f>_xlfn.XLOOKUP(Table2[[#This Row],[Customer ID]],customers!$A$1:$A$1001,customers!$I$1:$I$1001,,0)</f>
        <v>No</v>
      </c>
    </row>
    <row r="800" spans="1:16" x14ac:dyDescent="0.35">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_xlfn.XLOOKUP(C800,customers!A799:A1799,customers!G799:G1799,,0)</f>
        <v>United States</v>
      </c>
      <c r="I800" t="str">
        <f>_xlfn.XLOOKUP(D800,products!$A$1:$A$49,products!$B$1:$B$49,,0)</f>
        <v>Rob</v>
      </c>
      <c r="J800" t="str">
        <f>_xlfn.XLOOKUP(D800,products!$A$1:$A$49,products!$C$1:$C$49,,0)</f>
        <v>D</v>
      </c>
      <c r="K800" s="4" cm="1">
        <f t="array" ref="K800">_xlfn.XLOOKUP(D800,products!$A$1:$A$49,products!$D$1:D$49,,0)</f>
        <v>0.2</v>
      </c>
      <c r="L800" s="5">
        <f>_xlfn.XLOOKUP(D800,products!$A$1:$A$49,products!$E$1:$E$49,,0)</f>
        <v>2.6849999999999996</v>
      </c>
      <c r="M800" s="8">
        <f t="shared" si="36"/>
        <v>8.0549999999999997</v>
      </c>
      <c r="N800" t="str">
        <f t="shared" si="37"/>
        <v>Robusta</v>
      </c>
      <c r="O800" t="str">
        <f t="shared" si="38"/>
        <v>Dark</v>
      </c>
      <c r="P800" t="str">
        <f>_xlfn.XLOOKUP(Table2[[#This Row],[Customer ID]],customers!$A$1:$A$1001,customers!$I$1:$I$1001,,0)</f>
        <v>Yes</v>
      </c>
    </row>
    <row r="801" spans="1:16" x14ac:dyDescent="0.35">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_xlfn.XLOOKUP(C801,customers!A800:A1800,customers!G800:G1800,,0)</f>
        <v>United States</v>
      </c>
      <c r="I801" t="str">
        <f>_xlfn.XLOOKUP(D801,products!$A$1:$A$49,products!$B$1:$B$49,,0)</f>
        <v>Exc</v>
      </c>
      <c r="J801" t="str">
        <f>_xlfn.XLOOKUP(D801,products!$A$1:$A$49,products!$C$1:$C$49,,0)</f>
        <v>D</v>
      </c>
      <c r="K801" s="4" cm="1">
        <f t="array" ref="K801">_xlfn.XLOOKUP(D801,products!$A$1:$A$49,products!$D$1:D$49,,0)</f>
        <v>1</v>
      </c>
      <c r="L801" s="5">
        <f>_xlfn.XLOOKUP(D801,products!$A$1:$A$49,products!$E$1:$E$49,,0)</f>
        <v>12.15</v>
      </c>
      <c r="M801" s="8">
        <f t="shared" si="36"/>
        <v>36.450000000000003</v>
      </c>
      <c r="N801" t="str">
        <f t="shared" si="37"/>
        <v>Excelsa</v>
      </c>
      <c r="O801" t="str">
        <f t="shared" si="38"/>
        <v>Dark</v>
      </c>
      <c r="P801" t="str">
        <f>_xlfn.XLOOKUP(Table2[[#This Row],[Customer ID]],customers!$A$1:$A$1001,customers!$I$1:$I$1001,,0)</f>
        <v>Yes</v>
      </c>
    </row>
    <row r="802" spans="1:16" x14ac:dyDescent="0.35">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_xlfn.XLOOKUP(C802,customers!A801:A1801,customers!G801:G1801,,0)</f>
        <v>Ireland</v>
      </c>
      <c r="I802" t="str">
        <f>_xlfn.XLOOKUP(D802,products!$A$1:$A$49,products!$B$1:$B$49,,0)</f>
        <v>Rob</v>
      </c>
      <c r="J802" t="str">
        <f>_xlfn.XLOOKUP(D802,products!$A$1:$A$49,products!$C$1:$C$49,,0)</f>
        <v>D</v>
      </c>
      <c r="K802" s="4" cm="1">
        <f t="array" ref="K802">_xlfn.XLOOKUP(D802,products!$A$1:$A$49,products!$D$1:D$49,,0)</f>
        <v>0.2</v>
      </c>
      <c r="L802" s="5">
        <f>_xlfn.XLOOKUP(D802,products!$A$1:$A$49,products!$E$1:$E$49,,0)</f>
        <v>2.6849999999999996</v>
      </c>
      <c r="M802" s="8">
        <f t="shared" si="36"/>
        <v>16.11</v>
      </c>
      <c r="N802" t="str">
        <f t="shared" si="37"/>
        <v>Robusta</v>
      </c>
      <c r="O802" t="str">
        <f t="shared" si="38"/>
        <v>Dark</v>
      </c>
      <c r="P802" t="str">
        <f>_xlfn.XLOOKUP(Table2[[#This Row],[Customer ID]],customers!$A$1:$A$1001,customers!$I$1:$I$1001,,0)</f>
        <v>No</v>
      </c>
    </row>
    <row r="803" spans="1:16" x14ac:dyDescent="0.35">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_xlfn.XLOOKUP(C803,customers!A802:A1802,customers!G802:G1802,,0)</f>
        <v>United States</v>
      </c>
      <c r="I803" t="str">
        <f>_xlfn.XLOOKUP(D803,products!$A$1:$A$49,products!$B$1:$B$49,,0)</f>
        <v>Rob</v>
      </c>
      <c r="J803" t="str">
        <f>_xlfn.XLOOKUP(D803,products!$A$1:$A$49,products!$C$1:$C$49,,0)</f>
        <v>D</v>
      </c>
      <c r="K803" s="4" cm="1">
        <f t="array" ref="K803">_xlfn.XLOOKUP(D803,products!$A$1:$A$49,products!$D$1:D$49,,0)</f>
        <v>2.5</v>
      </c>
      <c r="L803" s="5">
        <f>_xlfn.XLOOKUP(D803,products!$A$1:$A$49,products!$E$1:$E$49,,0)</f>
        <v>20.584999999999997</v>
      </c>
      <c r="M803" s="8">
        <f t="shared" si="36"/>
        <v>41.169999999999995</v>
      </c>
      <c r="N803" t="str">
        <f t="shared" si="37"/>
        <v>Robusta</v>
      </c>
      <c r="O803" t="str">
        <f t="shared" si="38"/>
        <v>Dark</v>
      </c>
      <c r="P803" t="str">
        <f>_xlfn.XLOOKUP(Table2[[#This Row],[Customer ID]],customers!$A$1:$A$1001,customers!$I$1:$I$1001,,0)</f>
        <v>Yes</v>
      </c>
    </row>
    <row r="804" spans="1:16" x14ac:dyDescent="0.35">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_xlfn.XLOOKUP(C804,customers!A803:A1803,customers!G803:G1803,,0)</f>
        <v>United States</v>
      </c>
      <c r="I804" t="str">
        <f>_xlfn.XLOOKUP(D804,products!$A$1:$A$49,products!$B$1:$B$49,,0)</f>
        <v>Rob</v>
      </c>
      <c r="J804" t="str">
        <f>_xlfn.XLOOKUP(D804,products!$A$1:$A$49,products!$C$1:$C$49,,0)</f>
        <v>D</v>
      </c>
      <c r="K804" s="4" cm="1">
        <f t="array" ref="K804">_xlfn.XLOOKUP(D804,products!$A$1:$A$49,products!$D$1:D$49,,0)</f>
        <v>0.2</v>
      </c>
      <c r="L804" s="5">
        <f>_xlfn.XLOOKUP(D804,products!$A$1:$A$49,products!$E$1:$E$49,,0)</f>
        <v>2.6849999999999996</v>
      </c>
      <c r="M804" s="8">
        <f t="shared" si="36"/>
        <v>10.739999999999998</v>
      </c>
      <c r="N804" t="str">
        <f t="shared" si="37"/>
        <v>Robusta</v>
      </c>
      <c r="O804" t="str">
        <f t="shared" si="38"/>
        <v>Dark</v>
      </c>
      <c r="P804" t="str">
        <f>_xlfn.XLOOKUP(Table2[[#This Row],[Customer ID]],customers!$A$1:$A$1001,customers!$I$1:$I$1001,,0)</f>
        <v>No</v>
      </c>
    </row>
    <row r="805" spans="1:16" x14ac:dyDescent="0.35">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_xlfn.XLOOKUP(C805,customers!A804:A1804,customers!G804:G1804,,0)</f>
        <v>United States</v>
      </c>
      <c r="I805" t="str">
        <f>_xlfn.XLOOKUP(D805,products!$A$1:$A$49,products!$B$1:$B$49,,0)</f>
        <v>Exc</v>
      </c>
      <c r="J805" t="str">
        <f>_xlfn.XLOOKUP(D805,products!$A$1:$A$49,products!$C$1:$C$49,,0)</f>
        <v>M</v>
      </c>
      <c r="K805" s="4" cm="1">
        <f t="array" ref="K805">_xlfn.XLOOKUP(D805,products!$A$1:$A$49,products!$D$1:D$49,,0)</f>
        <v>2.5</v>
      </c>
      <c r="L805" s="5">
        <f>_xlfn.XLOOKUP(D805,products!$A$1:$A$49,products!$E$1:$E$49,,0)</f>
        <v>31.624999999999996</v>
      </c>
      <c r="M805" s="8">
        <f t="shared" si="36"/>
        <v>126.49999999999999</v>
      </c>
      <c r="N805" t="str">
        <f t="shared" si="37"/>
        <v>Excelsa</v>
      </c>
      <c r="O805" t="str">
        <f t="shared" si="38"/>
        <v>Medium</v>
      </c>
      <c r="P805" t="str">
        <f>_xlfn.XLOOKUP(Table2[[#This Row],[Customer ID]],customers!$A$1:$A$1001,customers!$I$1:$I$1001,,0)</f>
        <v>No</v>
      </c>
    </row>
    <row r="806" spans="1:16" x14ac:dyDescent="0.35">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_xlfn.XLOOKUP(C806,customers!A805:A1805,customers!G805:G1805,,0)</f>
        <v>United Kingdom</v>
      </c>
      <c r="I806" t="str">
        <f>_xlfn.XLOOKUP(D806,products!$A$1:$A$49,products!$B$1:$B$49,,0)</f>
        <v>Rob</v>
      </c>
      <c r="J806" t="str">
        <f>_xlfn.XLOOKUP(D806,products!$A$1:$A$49,products!$C$1:$C$49,,0)</f>
        <v>L</v>
      </c>
      <c r="K806" s="4" cm="1">
        <f t="array" ref="K806">_xlfn.XLOOKUP(D806,products!$A$1:$A$49,products!$D$1:D$49,,0)</f>
        <v>1</v>
      </c>
      <c r="L806" s="5">
        <f>_xlfn.XLOOKUP(D806,products!$A$1:$A$49,products!$E$1:$E$49,,0)</f>
        <v>11.95</v>
      </c>
      <c r="M806" s="8">
        <f t="shared" si="36"/>
        <v>23.9</v>
      </c>
      <c r="N806" t="str">
        <f t="shared" si="37"/>
        <v>Robusta</v>
      </c>
      <c r="O806" t="str">
        <f t="shared" si="38"/>
        <v>Large</v>
      </c>
      <c r="P806" t="str">
        <f>_xlfn.XLOOKUP(Table2[[#This Row],[Customer ID]],customers!$A$1:$A$1001,customers!$I$1:$I$1001,,0)</f>
        <v>No</v>
      </c>
    </row>
    <row r="807" spans="1:16" x14ac:dyDescent="0.35">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_xlfn.XLOOKUP(C807,customers!A806:A1806,customers!G806:G1806,,0)</f>
        <v>United States</v>
      </c>
      <c r="I807" t="str">
        <f>_xlfn.XLOOKUP(D807,products!$A$1:$A$49,products!$B$1:$B$49,,0)</f>
        <v>Rob</v>
      </c>
      <c r="J807" t="str">
        <f>_xlfn.XLOOKUP(D807,products!$A$1:$A$49,products!$C$1:$C$49,,0)</f>
        <v>M</v>
      </c>
      <c r="K807" s="4" cm="1">
        <f t="array" ref="K807">_xlfn.XLOOKUP(D807,products!$A$1:$A$49,products!$D$1:D$49,,0)</f>
        <v>0.5</v>
      </c>
      <c r="L807" s="5">
        <f>_xlfn.XLOOKUP(D807,products!$A$1:$A$49,products!$E$1:$E$49,,0)</f>
        <v>5.97</v>
      </c>
      <c r="M807" s="8">
        <f t="shared" si="36"/>
        <v>5.97</v>
      </c>
      <c r="N807" t="str">
        <f t="shared" si="37"/>
        <v>Robusta</v>
      </c>
      <c r="O807" t="str">
        <f t="shared" si="38"/>
        <v>Medium</v>
      </c>
      <c r="P807" t="str">
        <f>_xlfn.XLOOKUP(Table2[[#This Row],[Customer ID]],customers!$A$1:$A$1001,customers!$I$1:$I$1001,,0)</f>
        <v>No</v>
      </c>
    </row>
    <row r="808" spans="1:16" x14ac:dyDescent="0.35">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_xlfn.XLOOKUP(C808,customers!A807:A1807,customers!G807:G1807,,0)</f>
        <v>United Kingdom</v>
      </c>
      <c r="I808" t="str">
        <f>_xlfn.XLOOKUP(D808,products!$A$1:$A$49,products!$B$1:$B$49,,0)</f>
        <v>Lib</v>
      </c>
      <c r="J808" t="str">
        <f>_xlfn.XLOOKUP(D808,products!$A$1:$A$49,products!$C$1:$C$49,,0)</f>
        <v>D</v>
      </c>
      <c r="K808" s="4" cm="1">
        <f t="array" ref="K808">_xlfn.XLOOKUP(D808,products!$A$1:$A$49,products!$D$1:D$49,,0)</f>
        <v>0.2</v>
      </c>
      <c r="L808" s="5">
        <f>_xlfn.XLOOKUP(D808,products!$A$1:$A$49,products!$E$1:$E$49,,0)</f>
        <v>3.8849999999999998</v>
      </c>
      <c r="M808" s="8">
        <f t="shared" si="36"/>
        <v>7.77</v>
      </c>
      <c r="N808" t="str">
        <f t="shared" si="37"/>
        <v>Libercia</v>
      </c>
      <c r="O808" t="str">
        <f t="shared" si="38"/>
        <v>Dark</v>
      </c>
      <c r="P808" t="str">
        <f>_xlfn.XLOOKUP(Table2[[#This Row],[Customer ID]],customers!$A$1:$A$1001,customers!$I$1:$I$1001,,0)</f>
        <v>Yes</v>
      </c>
    </row>
    <row r="809" spans="1:16" x14ac:dyDescent="0.35">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_xlfn.XLOOKUP(C809,customers!A808:A1808,customers!G808:G1808,,0)</f>
        <v>Ireland</v>
      </c>
      <c r="I809" t="str">
        <f>_xlfn.XLOOKUP(D809,products!$A$1:$A$49,products!$B$1:$B$49,,0)</f>
        <v>Lib</v>
      </c>
      <c r="J809" t="str">
        <f>_xlfn.XLOOKUP(D809,products!$A$1:$A$49,products!$C$1:$C$49,,0)</f>
        <v>D</v>
      </c>
      <c r="K809" s="4" cm="1">
        <f t="array" ref="K809">_xlfn.XLOOKUP(D809,products!$A$1:$A$49,products!$D$1:D$49,,0)</f>
        <v>0.5</v>
      </c>
      <c r="L809" s="5">
        <f>_xlfn.XLOOKUP(D809,products!$A$1:$A$49,products!$E$1:$E$49,,0)</f>
        <v>7.77</v>
      </c>
      <c r="M809" s="8">
        <f t="shared" si="36"/>
        <v>23.31</v>
      </c>
      <c r="N809" t="str">
        <f t="shared" si="37"/>
        <v>Libercia</v>
      </c>
      <c r="O809" t="str">
        <f t="shared" si="38"/>
        <v>Dark</v>
      </c>
      <c r="P809" t="str">
        <f>_xlfn.XLOOKUP(Table2[[#This Row],[Customer ID]],customers!$A$1:$A$1001,customers!$I$1:$I$1001,,0)</f>
        <v>No</v>
      </c>
    </row>
    <row r="810" spans="1:16" x14ac:dyDescent="0.35">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_xlfn.XLOOKUP(C810,customers!A809:A1809,customers!G809:G1809,,0)</f>
        <v>United States</v>
      </c>
      <c r="I810" t="str">
        <f>_xlfn.XLOOKUP(D810,products!$A$1:$A$49,products!$B$1:$B$49,,0)</f>
        <v>Rob</v>
      </c>
      <c r="J810" t="str">
        <f>_xlfn.XLOOKUP(D810,products!$A$1:$A$49,products!$C$1:$C$49,,0)</f>
        <v>L</v>
      </c>
      <c r="K810" s="4" cm="1">
        <f t="array" ref="K810">_xlfn.XLOOKUP(D810,products!$A$1:$A$49,products!$D$1:D$49,,0)</f>
        <v>2.5</v>
      </c>
      <c r="L810" s="5">
        <f>_xlfn.XLOOKUP(D810,products!$A$1:$A$49,products!$E$1:$E$49,,0)</f>
        <v>27.484999999999996</v>
      </c>
      <c r="M810" s="8">
        <f t="shared" si="36"/>
        <v>137.42499999999998</v>
      </c>
      <c r="N810" t="str">
        <f t="shared" si="37"/>
        <v>Robusta</v>
      </c>
      <c r="O810" t="str">
        <f t="shared" si="38"/>
        <v>Large</v>
      </c>
      <c r="P810" t="str">
        <f>_xlfn.XLOOKUP(Table2[[#This Row],[Customer ID]],customers!$A$1:$A$1001,customers!$I$1:$I$1001,,0)</f>
        <v>No</v>
      </c>
    </row>
    <row r="811" spans="1:16" x14ac:dyDescent="0.35">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_xlfn.XLOOKUP(C811,customers!A810:A1810,customers!G810:G1810,,0)</f>
        <v>United States</v>
      </c>
      <c r="I811" t="str">
        <f>_xlfn.XLOOKUP(D811,products!$A$1:$A$49,products!$B$1:$B$49,,0)</f>
        <v>Rob</v>
      </c>
      <c r="J811" t="str">
        <f>_xlfn.XLOOKUP(D811,products!$A$1:$A$49,products!$C$1:$C$49,,0)</f>
        <v>D</v>
      </c>
      <c r="K811" s="4" cm="1">
        <f t="array" ref="K811">_xlfn.XLOOKUP(D811,products!$A$1:$A$49,products!$D$1:D$49,,0)</f>
        <v>0.2</v>
      </c>
      <c r="L811" s="5">
        <f>_xlfn.XLOOKUP(D811,products!$A$1:$A$49,products!$E$1:$E$49,,0)</f>
        <v>2.6849999999999996</v>
      </c>
      <c r="M811" s="8">
        <f t="shared" si="36"/>
        <v>8.0549999999999997</v>
      </c>
      <c r="N811" t="str">
        <f t="shared" si="37"/>
        <v>Robusta</v>
      </c>
      <c r="O811" t="str">
        <f t="shared" si="38"/>
        <v>Dark</v>
      </c>
      <c r="P811" t="str">
        <f>_xlfn.XLOOKUP(Table2[[#This Row],[Customer ID]],customers!$A$1:$A$1001,customers!$I$1:$I$1001,,0)</f>
        <v>Yes</v>
      </c>
    </row>
    <row r="812" spans="1:16" x14ac:dyDescent="0.35">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_xlfn.XLOOKUP(C812,customers!A811:A1811,customers!G811:G1811,,0)</f>
        <v>United States</v>
      </c>
      <c r="I812" t="str">
        <f>_xlfn.XLOOKUP(D812,products!$A$1:$A$49,products!$B$1:$B$49,,0)</f>
        <v>Lib</v>
      </c>
      <c r="J812" t="str">
        <f>_xlfn.XLOOKUP(D812,products!$A$1:$A$49,products!$C$1:$C$49,,0)</f>
        <v>L</v>
      </c>
      <c r="K812" s="4" cm="1">
        <f t="array" ref="K812">_xlfn.XLOOKUP(D812,products!$A$1:$A$49,products!$D$1:D$49,,0)</f>
        <v>0.5</v>
      </c>
      <c r="L812" s="5">
        <f>_xlfn.XLOOKUP(D812,products!$A$1:$A$49,products!$E$1:$E$49,,0)</f>
        <v>9.51</v>
      </c>
      <c r="M812" s="8">
        <f t="shared" si="36"/>
        <v>28.53</v>
      </c>
      <c r="N812" t="str">
        <f t="shared" si="37"/>
        <v>Libercia</v>
      </c>
      <c r="O812" t="str">
        <f t="shared" si="38"/>
        <v>Large</v>
      </c>
      <c r="P812" t="str">
        <f>_xlfn.XLOOKUP(Table2[[#This Row],[Customer ID]],customers!$A$1:$A$1001,customers!$I$1:$I$1001,,0)</f>
        <v>No</v>
      </c>
    </row>
    <row r="813" spans="1:16" x14ac:dyDescent="0.35">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_xlfn.XLOOKUP(C813,customers!A812:A1812,customers!G812:G1812,,0)</f>
        <v>Ireland</v>
      </c>
      <c r="I813" t="str">
        <f>_xlfn.XLOOKUP(D813,products!$A$1:$A$49,products!$B$1:$B$49,,0)</f>
        <v>Ara</v>
      </c>
      <c r="J813" t="str">
        <f>_xlfn.XLOOKUP(D813,products!$A$1:$A$49,products!$C$1:$C$49,,0)</f>
        <v>M</v>
      </c>
      <c r="K813" s="4" cm="1">
        <f t="array" ref="K813">_xlfn.XLOOKUP(D813,products!$A$1:$A$49,products!$D$1:D$49,,0)</f>
        <v>1</v>
      </c>
      <c r="L813" s="5">
        <f>_xlfn.XLOOKUP(D813,products!$A$1:$A$49,products!$E$1:$E$49,,0)</f>
        <v>11.25</v>
      </c>
      <c r="M813" s="8">
        <f t="shared" si="36"/>
        <v>67.5</v>
      </c>
      <c r="N813" t="str">
        <f t="shared" si="37"/>
        <v>Arabica</v>
      </c>
      <c r="O813" t="str">
        <f t="shared" si="38"/>
        <v>Medium</v>
      </c>
      <c r="P813" t="str">
        <f>_xlfn.XLOOKUP(Table2[[#This Row],[Customer ID]],customers!$A$1:$A$1001,customers!$I$1:$I$1001,,0)</f>
        <v>Yes</v>
      </c>
    </row>
    <row r="814" spans="1:16" x14ac:dyDescent="0.35">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_xlfn.XLOOKUP(C814,customers!A813:A1813,customers!G813:G1813,,0)</f>
        <v>Ireland</v>
      </c>
      <c r="I814" t="str">
        <f>_xlfn.XLOOKUP(D814,products!$A$1:$A$49,products!$B$1:$B$49,,0)</f>
        <v>Lib</v>
      </c>
      <c r="J814" t="str">
        <f>_xlfn.XLOOKUP(D814,products!$A$1:$A$49,products!$C$1:$C$49,,0)</f>
        <v>D</v>
      </c>
      <c r="K814" s="4" cm="1">
        <f t="array" ref="K814">_xlfn.XLOOKUP(D814,products!$A$1:$A$49,products!$D$1:D$49,,0)</f>
        <v>2.5</v>
      </c>
      <c r="L814" s="5">
        <f>_xlfn.XLOOKUP(D814,products!$A$1:$A$49,products!$E$1:$E$49,,0)</f>
        <v>29.784999999999997</v>
      </c>
      <c r="M814" s="8">
        <f t="shared" si="36"/>
        <v>178.70999999999998</v>
      </c>
      <c r="N814" t="str">
        <f t="shared" si="37"/>
        <v>Libercia</v>
      </c>
      <c r="O814" t="str">
        <f t="shared" si="38"/>
        <v>Dark</v>
      </c>
      <c r="P814" t="str">
        <f>_xlfn.XLOOKUP(Table2[[#This Row],[Customer ID]],customers!$A$1:$A$1001,customers!$I$1:$I$1001,,0)</f>
        <v>Yes</v>
      </c>
    </row>
    <row r="815" spans="1:16" x14ac:dyDescent="0.35">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_xlfn.XLOOKUP(C815,customers!A814:A1814,customers!G814:G1814,,0)</f>
        <v>United States</v>
      </c>
      <c r="I815" t="str">
        <f>_xlfn.XLOOKUP(D815,products!$A$1:$A$49,products!$B$1:$B$49,,0)</f>
        <v>Exc</v>
      </c>
      <c r="J815" t="str">
        <f>_xlfn.XLOOKUP(D815,products!$A$1:$A$49,products!$C$1:$C$49,,0)</f>
        <v>M</v>
      </c>
      <c r="K815" s="4" cm="1">
        <f t="array" ref="K815">_xlfn.XLOOKUP(D815,products!$A$1:$A$49,products!$D$1:D$49,,0)</f>
        <v>2.5</v>
      </c>
      <c r="L815" s="5">
        <f>_xlfn.XLOOKUP(D815,products!$A$1:$A$49,products!$E$1:$E$49,,0)</f>
        <v>31.624999999999996</v>
      </c>
      <c r="M815" s="8">
        <f t="shared" si="36"/>
        <v>31.624999999999996</v>
      </c>
      <c r="N815" t="str">
        <f t="shared" si="37"/>
        <v>Excelsa</v>
      </c>
      <c r="O815" t="str">
        <f t="shared" si="38"/>
        <v>Medium</v>
      </c>
      <c r="P815" t="str">
        <f>_xlfn.XLOOKUP(Table2[[#This Row],[Customer ID]],customers!$A$1:$A$1001,customers!$I$1:$I$1001,,0)</f>
        <v>Yes</v>
      </c>
    </row>
    <row r="816" spans="1:16" x14ac:dyDescent="0.35">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_xlfn.XLOOKUP(C816,customers!A815:A1815,customers!G815:G1815,,0)</f>
        <v>United States</v>
      </c>
      <c r="I816" t="str">
        <f>_xlfn.XLOOKUP(D816,products!$A$1:$A$49,products!$B$1:$B$49,,0)</f>
        <v>Exc</v>
      </c>
      <c r="J816" t="str">
        <f>_xlfn.XLOOKUP(D816,products!$A$1:$A$49,products!$C$1:$C$49,,0)</f>
        <v>L</v>
      </c>
      <c r="K816" s="4" cm="1">
        <f t="array" ref="K816">_xlfn.XLOOKUP(D816,products!$A$1:$A$49,products!$D$1:D$49,,0)</f>
        <v>0.2</v>
      </c>
      <c r="L816" s="5">
        <f>_xlfn.XLOOKUP(D816,products!$A$1:$A$49,products!$E$1:$E$49,,0)</f>
        <v>4.4550000000000001</v>
      </c>
      <c r="M816" s="8">
        <f t="shared" si="36"/>
        <v>8.91</v>
      </c>
      <c r="N816" t="str">
        <f t="shared" si="37"/>
        <v>Excelsa</v>
      </c>
      <c r="O816" t="str">
        <f t="shared" si="38"/>
        <v>Large</v>
      </c>
      <c r="P816" t="str">
        <f>_xlfn.XLOOKUP(Table2[[#This Row],[Customer ID]],customers!$A$1:$A$1001,customers!$I$1:$I$1001,,0)</f>
        <v>No</v>
      </c>
    </row>
    <row r="817" spans="1:16" x14ac:dyDescent="0.35">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_xlfn.XLOOKUP(C817,customers!A816:A1816,customers!G816:G1816,,0)</f>
        <v>United States</v>
      </c>
      <c r="I817" t="str">
        <f>_xlfn.XLOOKUP(D817,products!$A$1:$A$49,products!$B$1:$B$49,,0)</f>
        <v>Rob</v>
      </c>
      <c r="J817" t="str">
        <f>_xlfn.XLOOKUP(D817,products!$A$1:$A$49,products!$C$1:$C$49,,0)</f>
        <v>M</v>
      </c>
      <c r="K817" s="4" cm="1">
        <f t="array" ref="K817">_xlfn.XLOOKUP(D817,products!$A$1:$A$49,products!$D$1:D$49,,0)</f>
        <v>0.5</v>
      </c>
      <c r="L817" s="5">
        <f>_xlfn.XLOOKUP(D817,products!$A$1:$A$49,products!$E$1:$E$49,,0)</f>
        <v>5.97</v>
      </c>
      <c r="M817" s="8">
        <f t="shared" si="36"/>
        <v>35.82</v>
      </c>
      <c r="N817" t="str">
        <f t="shared" si="37"/>
        <v>Robusta</v>
      </c>
      <c r="O817" t="str">
        <f t="shared" si="38"/>
        <v>Medium</v>
      </c>
      <c r="P817" t="str">
        <f>_xlfn.XLOOKUP(Table2[[#This Row],[Customer ID]],customers!$A$1:$A$1001,customers!$I$1:$I$1001,,0)</f>
        <v>No</v>
      </c>
    </row>
    <row r="818" spans="1:16" x14ac:dyDescent="0.35">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_xlfn.XLOOKUP(C818,customers!A817:A1817,customers!G817:G1817,,0)</f>
        <v>Ireland</v>
      </c>
      <c r="I818" t="str">
        <f>_xlfn.XLOOKUP(D818,products!$A$1:$A$49,products!$B$1:$B$49,,0)</f>
        <v>Lib</v>
      </c>
      <c r="J818" t="str">
        <f>_xlfn.XLOOKUP(D818,products!$A$1:$A$49,products!$C$1:$C$49,,0)</f>
        <v>L</v>
      </c>
      <c r="K818" s="4" cm="1">
        <f t="array" ref="K818">_xlfn.XLOOKUP(D818,products!$A$1:$A$49,products!$D$1:D$49,,0)</f>
        <v>0.5</v>
      </c>
      <c r="L818" s="5">
        <f>_xlfn.XLOOKUP(D818,products!$A$1:$A$49,products!$E$1:$E$49,,0)</f>
        <v>9.51</v>
      </c>
      <c r="M818" s="8">
        <f t="shared" si="36"/>
        <v>38.04</v>
      </c>
      <c r="N818" t="str">
        <f t="shared" si="37"/>
        <v>Libercia</v>
      </c>
      <c r="O818" t="str">
        <f t="shared" si="38"/>
        <v>Large</v>
      </c>
      <c r="P818" t="str">
        <f>_xlfn.XLOOKUP(Table2[[#This Row],[Customer ID]],customers!$A$1:$A$1001,customers!$I$1:$I$1001,,0)</f>
        <v>No</v>
      </c>
    </row>
    <row r="819" spans="1:16" x14ac:dyDescent="0.35">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_xlfn.XLOOKUP(C819,customers!A818:A1818,customers!G818:G1818,,0)</f>
        <v>United States</v>
      </c>
      <c r="I819" t="str">
        <f>_xlfn.XLOOKUP(D819,products!$A$1:$A$49,products!$B$1:$B$49,,0)</f>
        <v>Lib</v>
      </c>
      <c r="J819" t="str">
        <f>_xlfn.XLOOKUP(D819,products!$A$1:$A$49,products!$C$1:$C$49,,0)</f>
        <v>D</v>
      </c>
      <c r="K819" s="4" cm="1">
        <f t="array" ref="K819">_xlfn.XLOOKUP(D819,products!$A$1:$A$49,products!$D$1:D$49,,0)</f>
        <v>0.5</v>
      </c>
      <c r="L819" s="5">
        <f>_xlfn.XLOOKUP(D819,products!$A$1:$A$49,products!$E$1:$E$49,,0)</f>
        <v>7.77</v>
      </c>
      <c r="M819" s="8">
        <f t="shared" si="36"/>
        <v>15.54</v>
      </c>
      <c r="N819" t="str">
        <f t="shared" si="37"/>
        <v>Libercia</v>
      </c>
      <c r="O819" t="str">
        <f t="shared" si="38"/>
        <v>Dark</v>
      </c>
      <c r="P819" t="str">
        <f>_xlfn.XLOOKUP(Table2[[#This Row],[Customer ID]],customers!$A$1:$A$1001,customers!$I$1:$I$1001,,0)</f>
        <v>No</v>
      </c>
    </row>
    <row r="820" spans="1:16" x14ac:dyDescent="0.35">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_xlfn.XLOOKUP(C820,customers!A819:A1819,customers!G819:G1819,,0)</f>
        <v>United States</v>
      </c>
      <c r="I820" t="str">
        <f>_xlfn.XLOOKUP(D820,products!$A$1:$A$49,products!$B$1:$B$49,,0)</f>
        <v>Lib</v>
      </c>
      <c r="J820" t="str">
        <f>_xlfn.XLOOKUP(D820,products!$A$1:$A$49,products!$C$1:$C$49,,0)</f>
        <v>L</v>
      </c>
      <c r="K820" s="4" cm="1">
        <f t="array" ref="K820">_xlfn.XLOOKUP(D820,products!$A$1:$A$49,products!$D$1:D$49,,0)</f>
        <v>1</v>
      </c>
      <c r="L820" s="5">
        <f>_xlfn.XLOOKUP(D820,products!$A$1:$A$49,products!$E$1:$E$49,,0)</f>
        <v>15.85</v>
      </c>
      <c r="M820" s="8">
        <f t="shared" si="36"/>
        <v>79.25</v>
      </c>
      <c r="N820" t="str">
        <f t="shared" si="37"/>
        <v>Libercia</v>
      </c>
      <c r="O820" t="str">
        <f t="shared" si="38"/>
        <v>Large</v>
      </c>
      <c r="P820" t="str">
        <f>_xlfn.XLOOKUP(Table2[[#This Row],[Customer ID]],customers!$A$1:$A$1001,customers!$I$1:$I$1001,,0)</f>
        <v>No</v>
      </c>
    </row>
    <row r="821" spans="1:16" x14ac:dyDescent="0.35">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_xlfn.XLOOKUP(C821,customers!A820:A1820,customers!G820:G1820,,0)</f>
        <v>United States</v>
      </c>
      <c r="I821" t="str">
        <f>_xlfn.XLOOKUP(D821,products!$A$1:$A$49,products!$B$1:$B$49,,0)</f>
        <v>Lib</v>
      </c>
      <c r="J821" t="str">
        <f>_xlfn.XLOOKUP(D821,products!$A$1:$A$49,products!$C$1:$C$49,,0)</f>
        <v>L</v>
      </c>
      <c r="K821" s="4" cm="1">
        <f t="array" ref="K821">_xlfn.XLOOKUP(D821,products!$A$1:$A$49,products!$D$1:D$49,,0)</f>
        <v>0.2</v>
      </c>
      <c r="L821" s="5">
        <f>_xlfn.XLOOKUP(D821,products!$A$1:$A$49,products!$E$1:$E$49,,0)</f>
        <v>4.7549999999999999</v>
      </c>
      <c r="M821" s="8">
        <f t="shared" si="36"/>
        <v>4.7549999999999999</v>
      </c>
      <c r="N821" t="str">
        <f t="shared" si="37"/>
        <v>Libercia</v>
      </c>
      <c r="O821" t="str">
        <f t="shared" si="38"/>
        <v>Large</v>
      </c>
      <c r="P821" t="str">
        <f>_xlfn.XLOOKUP(Table2[[#This Row],[Customer ID]],customers!$A$1:$A$1001,customers!$I$1:$I$1001,,0)</f>
        <v>Yes</v>
      </c>
    </row>
    <row r="822" spans="1:16" x14ac:dyDescent="0.35">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_xlfn.XLOOKUP(C822,customers!A821:A1821,customers!G821:G1821,,0)</f>
        <v>United States</v>
      </c>
      <c r="I822" t="str">
        <f>_xlfn.XLOOKUP(D822,products!$A$1:$A$49,products!$B$1:$B$49,,0)</f>
        <v>Exc</v>
      </c>
      <c r="J822" t="str">
        <f>_xlfn.XLOOKUP(D822,products!$A$1:$A$49,products!$C$1:$C$49,,0)</f>
        <v>M</v>
      </c>
      <c r="K822" s="4" cm="1">
        <f t="array" ref="K822">_xlfn.XLOOKUP(D822,products!$A$1:$A$49,products!$D$1:D$49,,0)</f>
        <v>1</v>
      </c>
      <c r="L822" s="5">
        <f>_xlfn.XLOOKUP(D822,products!$A$1:$A$49,products!$E$1:$E$49,,0)</f>
        <v>13.75</v>
      </c>
      <c r="M822" s="8">
        <f t="shared" si="36"/>
        <v>55</v>
      </c>
      <c r="N822" t="str">
        <f t="shared" si="37"/>
        <v>Excelsa</v>
      </c>
      <c r="O822" t="str">
        <f t="shared" si="38"/>
        <v>Medium</v>
      </c>
      <c r="P822" t="str">
        <f>_xlfn.XLOOKUP(Table2[[#This Row],[Customer ID]],customers!$A$1:$A$1001,customers!$I$1:$I$1001,,0)</f>
        <v>Yes</v>
      </c>
    </row>
    <row r="823" spans="1:16" x14ac:dyDescent="0.35">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_xlfn.XLOOKUP(C823,customers!A822:A1822,customers!G822:G1822,,0)</f>
        <v>United States</v>
      </c>
      <c r="I823" t="str">
        <f>_xlfn.XLOOKUP(D823,products!$A$1:$A$49,products!$B$1:$B$49,,0)</f>
        <v>Rob</v>
      </c>
      <c r="J823" t="str">
        <f>_xlfn.XLOOKUP(D823,products!$A$1:$A$49,products!$C$1:$C$49,,0)</f>
        <v>D</v>
      </c>
      <c r="K823" s="4" cm="1">
        <f t="array" ref="K823">_xlfn.XLOOKUP(D823,products!$A$1:$A$49,products!$D$1:D$49,,0)</f>
        <v>0.5</v>
      </c>
      <c r="L823" s="5">
        <f>_xlfn.XLOOKUP(D823,products!$A$1:$A$49,products!$E$1:$E$49,,0)</f>
        <v>5.3699999999999992</v>
      </c>
      <c r="M823" s="8">
        <f t="shared" si="36"/>
        <v>26.849999999999994</v>
      </c>
      <c r="N823" t="str">
        <f t="shared" si="37"/>
        <v>Robusta</v>
      </c>
      <c r="O823" t="str">
        <f t="shared" si="38"/>
        <v>Dark</v>
      </c>
      <c r="P823" t="str">
        <f>_xlfn.XLOOKUP(Table2[[#This Row],[Customer ID]],customers!$A$1:$A$1001,customers!$I$1:$I$1001,,0)</f>
        <v>No</v>
      </c>
    </row>
    <row r="824" spans="1:16" x14ac:dyDescent="0.35">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_xlfn.XLOOKUP(C824,customers!A823:A1823,customers!G823:G1823,,0)</f>
        <v>United States</v>
      </c>
      <c r="I824" t="str">
        <f>_xlfn.XLOOKUP(D824,products!$A$1:$A$49,products!$B$1:$B$49,,0)</f>
        <v>Exc</v>
      </c>
      <c r="J824" t="str">
        <f>_xlfn.XLOOKUP(D824,products!$A$1:$A$49,products!$C$1:$C$49,,0)</f>
        <v>L</v>
      </c>
      <c r="K824" s="4" cm="1">
        <f t="array" ref="K824">_xlfn.XLOOKUP(D824,products!$A$1:$A$49,products!$D$1:D$49,,0)</f>
        <v>2.5</v>
      </c>
      <c r="L824" s="5">
        <f>_xlfn.XLOOKUP(D824,products!$A$1:$A$49,products!$E$1:$E$49,,0)</f>
        <v>34.154999999999994</v>
      </c>
      <c r="M824" s="8">
        <f t="shared" si="36"/>
        <v>136.61999999999998</v>
      </c>
      <c r="N824" t="str">
        <f t="shared" si="37"/>
        <v>Excelsa</v>
      </c>
      <c r="O824" t="str">
        <f t="shared" si="38"/>
        <v>Large</v>
      </c>
      <c r="P824" t="str">
        <f>_xlfn.XLOOKUP(Table2[[#This Row],[Customer ID]],customers!$A$1:$A$1001,customers!$I$1:$I$1001,,0)</f>
        <v>No</v>
      </c>
    </row>
    <row r="825" spans="1:16" x14ac:dyDescent="0.35">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_xlfn.XLOOKUP(C825,customers!A824:A1824,customers!G824:G1824,,0)</f>
        <v>United States</v>
      </c>
      <c r="I825" t="str">
        <f>_xlfn.XLOOKUP(D825,products!$A$1:$A$49,products!$B$1:$B$49,,0)</f>
        <v>Lib</v>
      </c>
      <c r="J825" t="str">
        <f>_xlfn.XLOOKUP(D825,products!$A$1:$A$49,products!$C$1:$C$49,,0)</f>
        <v>L</v>
      </c>
      <c r="K825" s="4" cm="1">
        <f t="array" ref="K825">_xlfn.XLOOKUP(D825,products!$A$1:$A$49,products!$D$1:D$49,,0)</f>
        <v>1</v>
      </c>
      <c r="L825" s="5">
        <f>_xlfn.XLOOKUP(D825,products!$A$1:$A$49,products!$E$1:$E$49,,0)</f>
        <v>15.85</v>
      </c>
      <c r="M825" s="8">
        <f t="shared" si="36"/>
        <v>47.55</v>
      </c>
      <c r="N825" t="str">
        <f t="shared" si="37"/>
        <v>Libercia</v>
      </c>
      <c r="O825" t="str">
        <f t="shared" si="38"/>
        <v>Large</v>
      </c>
      <c r="P825" t="str">
        <f>_xlfn.XLOOKUP(Table2[[#This Row],[Customer ID]],customers!$A$1:$A$1001,customers!$I$1:$I$1001,,0)</f>
        <v>Yes</v>
      </c>
    </row>
    <row r="826" spans="1:16" x14ac:dyDescent="0.35">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_xlfn.XLOOKUP(C826,customers!A825:A1825,customers!G825:G1825,,0)</f>
        <v>United States</v>
      </c>
      <c r="I826" t="str">
        <f>_xlfn.XLOOKUP(D826,products!$A$1:$A$49,products!$B$1:$B$49,,0)</f>
        <v>Ara</v>
      </c>
      <c r="J826" t="str">
        <f>_xlfn.XLOOKUP(D826,products!$A$1:$A$49,products!$C$1:$C$49,,0)</f>
        <v>M</v>
      </c>
      <c r="K826" s="4" cm="1">
        <f t="array" ref="K826">_xlfn.XLOOKUP(D826,products!$A$1:$A$49,products!$D$1:D$49,,0)</f>
        <v>0.2</v>
      </c>
      <c r="L826" s="5">
        <f>_xlfn.XLOOKUP(D826,products!$A$1:$A$49,products!$E$1:$E$49,,0)</f>
        <v>3.375</v>
      </c>
      <c r="M826" s="8">
        <f t="shared" si="36"/>
        <v>16.875</v>
      </c>
      <c r="N826" t="str">
        <f t="shared" si="37"/>
        <v>Arabica</v>
      </c>
      <c r="O826" t="str">
        <f t="shared" si="38"/>
        <v>Medium</v>
      </c>
      <c r="P826" t="str">
        <f>_xlfn.XLOOKUP(Table2[[#This Row],[Customer ID]],customers!$A$1:$A$1001,customers!$I$1:$I$1001,,0)</f>
        <v>Yes</v>
      </c>
    </row>
    <row r="827" spans="1:16" x14ac:dyDescent="0.35">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_xlfn.XLOOKUP(C827,customers!A826:A1826,customers!G826:G1826,,0)</f>
        <v>United States</v>
      </c>
      <c r="I827" t="str">
        <f>_xlfn.XLOOKUP(D827,products!$A$1:$A$49,products!$B$1:$B$49,,0)</f>
        <v>Ara</v>
      </c>
      <c r="J827" t="str">
        <f>_xlfn.XLOOKUP(D827,products!$A$1:$A$49,products!$C$1:$C$49,,0)</f>
        <v>D</v>
      </c>
      <c r="K827" s="4" cm="1">
        <f t="array" ref="K827">_xlfn.XLOOKUP(D827,products!$A$1:$A$49,products!$D$1:D$49,,0)</f>
        <v>1</v>
      </c>
      <c r="L827" s="5">
        <f>_xlfn.XLOOKUP(D827,products!$A$1:$A$49,products!$E$1:$E$49,,0)</f>
        <v>9.9499999999999993</v>
      </c>
      <c r="M827" s="8">
        <f t="shared" si="36"/>
        <v>29.849999999999998</v>
      </c>
      <c r="N827" t="str">
        <f t="shared" si="37"/>
        <v>Arabica</v>
      </c>
      <c r="O827" t="str">
        <f t="shared" si="38"/>
        <v>Dark</v>
      </c>
      <c r="P827" t="str">
        <f>_xlfn.XLOOKUP(Table2[[#This Row],[Customer ID]],customers!$A$1:$A$1001,customers!$I$1:$I$1001,,0)</f>
        <v>Yes</v>
      </c>
    </row>
    <row r="828" spans="1:16" x14ac:dyDescent="0.35">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_xlfn.XLOOKUP(C828,customers!A827:A1827,customers!G827:G1827,,0)</f>
        <v>United States</v>
      </c>
      <c r="I828" t="str">
        <f>_xlfn.XLOOKUP(D828,products!$A$1:$A$49,products!$B$1:$B$49,,0)</f>
        <v>Exc</v>
      </c>
      <c r="J828" t="str">
        <f>_xlfn.XLOOKUP(D828,products!$A$1:$A$49,products!$C$1:$C$49,,0)</f>
        <v>M</v>
      </c>
      <c r="K828" s="4" cm="1">
        <f t="array" ref="K828">_xlfn.XLOOKUP(D828,products!$A$1:$A$49,products!$D$1:D$49,,0)</f>
        <v>0.5</v>
      </c>
      <c r="L828" s="5">
        <f>_xlfn.XLOOKUP(D828,products!$A$1:$A$49,products!$E$1:$E$49,,0)</f>
        <v>8.25</v>
      </c>
      <c r="M828" s="8">
        <f t="shared" si="36"/>
        <v>41.25</v>
      </c>
      <c r="N828" t="str">
        <f t="shared" si="37"/>
        <v>Excelsa</v>
      </c>
      <c r="O828" t="str">
        <f t="shared" si="38"/>
        <v>Medium</v>
      </c>
      <c r="P828" t="str">
        <f>_xlfn.XLOOKUP(Table2[[#This Row],[Customer ID]],customers!$A$1:$A$1001,customers!$I$1:$I$1001,,0)</f>
        <v>Yes</v>
      </c>
    </row>
    <row r="829" spans="1:16" x14ac:dyDescent="0.35">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_xlfn.XLOOKUP(C829,customers!A828:A1828,customers!G828:G1828,,0)</f>
        <v>United States</v>
      </c>
      <c r="I829" t="str">
        <f>_xlfn.XLOOKUP(D829,products!$A$1:$A$49,products!$B$1:$B$49,,0)</f>
        <v>Exc</v>
      </c>
      <c r="J829" t="str">
        <f>_xlfn.XLOOKUP(D829,products!$A$1:$A$49,products!$C$1:$C$49,,0)</f>
        <v>M</v>
      </c>
      <c r="K829" s="4" cm="1">
        <f t="array" ref="K829">_xlfn.XLOOKUP(D829,products!$A$1:$A$49,products!$D$1:D$49,,0)</f>
        <v>0.2</v>
      </c>
      <c r="L829" s="5">
        <f>_xlfn.XLOOKUP(D829,products!$A$1:$A$49,products!$E$1:$E$49,,0)</f>
        <v>4.125</v>
      </c>
      <c r="M829" s="8">
        <f t="shared" si="36"/>
        <v>20.625</v>
      </c>
      <c r="N829" t="str">
        <f t="shared" si="37"/>
        <v>Excelsa</v>
      </c>
      <c r="O829" t="str">
        <f t="shared" si="38"/>
        <v>Medium</v>
      </c>
      <c r="P829" t="str">
        <f>_xlfn.XLOOKUP(Table2[[#This Row],[Customer ID]],customers!$A$1:$A$1001,customers!$I$1:$I$1001,,0)</f>
        <v>No</v>
      </c>
    </row>
    <row r="830" spans="1:16" x14ac:dyDescent="0.35">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_xlfn.XLOOKUP(C830,customers!A829:A1829,customers!G829:G1829,,0)</f>
        <v>United States</v>
      </c>
      <c r="I830" t="str">
        <f>_xlfn.XLOOKUP(D830,products!$A$1:$A$49,products!$B$1:$B$49,,0)</f>
        <v>Ara</v>
      </c>
      <c r="J830" t="str">
        <f>_xlfn.XLOOKUP(D830,products!$A$1:$A$49,products!$C$1:$C$49,,0)</f>
        <v>D</v>
      </c>
      <c r="K830" s="4" cm="1">
        <f t="array" ref="K830">_xlfn.XLOOKUP(D830,products!$A$1:$A$49,products!$D$1:D$49,,0)</f>
        <v>2.5</v>
      </c>
      <c r="L830" s="5">
        <f>_xlfn.XLOOKUP(D830,products!$A$1:$A$49,products!$E$1:$E$49,,0)</f>
        <v>22.884999999999998</v>
      </c>
      <c r="M830" s="8">
        <f t="shared" si="36"/>
        <v>137.31</v>
      </c>
      <c r="N830" t="str">
        <f t="shared" si="37"/>
        <v>Arabica</v>
      </c>
      <c r="O830" t="str">
        <f t="shared" si="38"/>
        <v>Dark</v>
      </c>
      <c r="P830" t="str">
        <f>_xlfn.XLOOKUP(Table2[[#This Row],[Customer ID]],customers!$A$1:$A$1001,customers!$I$1:$I$1001,,0)</f>
        <v>Yes</v>
      </c>
    </row>
    <row r="831" spans="1:16" x14ac:dyDescent="0.35">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_xlfn.XLOOKUP(C831,customers!A830:A1830,customers!G830:G1830,,0)</f>
        <v>United States</v>
      </c>
      <c r="I831" t="str">
        <f>_xlfn.XLOOKUP(D831,products!$A$1:$A$49,products!$B$1:$B$49,,0)</f>
        <v>Ara</v>
      </c>
      <c r="J831" t="str">
        <f>_xlfn.XLOOKUP(D831,products!$A$1:$A$49,products!$C$1:$C$49,,0)</f>
        <v>D</v>
      </c>
      <c r="K831" s="4" cm="1">
        <f t="array" ref="K831">_xlfn.XLOOKUP(D831,products!$A$1:$A$49,products!$D$1:D$49,,0)</f>
        <v>0.2</v>
      </c>
      <c r="L831" s="5">
        <f>_xlfn.XLOOKUP(D831,products!$A$1:$A$49,products!$E$1:$E$49,,0)</f>
        <v>2.9849999999999999</v>
      </c>
      <c r="M831" s="8">
        <f t="shared" si="36"/>
        <v>2.9849999999999999</v>
      </c>
      <c r="N831" t="str">
        <f t="shared" si="37"/>
        <v>Arabica</v>
      </c>
      <c r="O831" t="str">
        <f t="shared" si="38"/>
        <v>Dark</v>
      </c>
      <c r="P831" t="str">
        <f>_xlfn.XLOOKUP(Table2[[#This Row],[Customer ID]],customers!$A$1:$A$1001,customers!$I$1:$I$1001,,0)</f>
        <v>No</v>
      </c>
    </row>
    <row r="832" spans="1:16" x14ac:dyDescent="0.35">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_xlfn.XLOOKUP(C832,customers!A831:A1831,customers!G831:G1831,,0)</f>
        <v>United States</v>
      </c>
      <c r="I832" t="str">
        <f>_xlfn.XLOOKUP(D832,products!$A$1:$A$49,products!$B$1:$B$49,,0)</f>
        <v>Exc</v>
      </c>
      <c r="J832" t="str">
        <f>_xlfn.XLOOKUP(D832,products!$A$1:$A$49,products!$C$1:$C$49,,0)</f>
        <v>M</v>
      </c>
      <c r="K832" s="4" cm="1">
        <f t="array" ref="K832">_xlfn.XLOOKUP(D832,products!$A$1:$A$49,products!$D$1:D$49,,0)</f>
        <v>1</v>
      </c>
      <c r="L832" s="5">
        <f>_xlfn.XLOOKUP(D832,products!$A$1:$A$49,products!$E$1:$E$49,,0)</f>
        <v>13.75</v>
      </c>
      <c r="M832" s="8">
        <f t="shared" si="36"/>
        <v>27.5</v>
      </c>
      <c r="N832" t="str">
        <f t="shared" si="37"/>
        <v>Excelsa</v>
      </c>
      <c r="O832" t="str">
        <f t="shared" si="38"/>
        <v>Medium</v>
      </c>
      <c r="P832" t="str">
        <f>_xlfn.XLOOKUP(Table2[[#This Row],[Customer ID]],customers!$A$1:$A$1001,customers!$I$1:$I$1001,,0)</f>
        <v>No</v>
      </c>
    </row>
    <row r="833" spans="1:16" x14ac:dyDescent="0.35">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_xlfn.XLOOKUP(C833,customers!A832:A1832,customers!G832:G1832,,0)</f>
        <v>United States</v>
      </c>
      <c r="I833" t="str">
        <f>_xlfn.XLOOKUP(D833,products!$A$1:$A$49,products!$B$1:$B$49,,0)</f>
        <v>Ara</v>
      </c>
      <c r="J833" t="str">
        <f>_xlfn.XLOOKUP(D833,products!$A$1:$A$49,products!$C$1:$C$49,,0)</f>
        <v>D</v>
      </c>
      <c r="K833" s="4" cm="1">
        <f t="array" ref="K833">_xlfn.XLOOKUP(D833,products!$A$1:$A$49,products!$D$1:D$49,,0)</f>
        <v>0.2</v>
      </c>
      <c r="L833" s="5">
        <f>_xlfn.XLOOKUP(D833,products!$A$1:$A$49,products!$E$1:$E$49,,0)</f>
        <v>2.9849999999999999</v>
      </c>
      <c r="M833" s="8">
        <f t="shared" si="36"/>
        <v>5.97</v>
      </c>
      <c r="N833" t="str">
        <f t="shared" si="37"/>
        <v>Arabica</v>
      </c>
      <c r="O833" t="str">
        <f t="shared" si="38"/>
        <v>Dark</v>
      </c>
      <c r="P833" t="str">
        <f>_xlfn.XLOOKUP(Table2[[#This Row],[Customer ID]],customers!$A$1:$A$1001,customers!$I$1:$I$1001,,0)</f>
        <v>No</v>
      </c>
    </row>
    <row r="834" spans="1:16" x14ac:dyDescent="0.35">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_xlfn.XLOOKUP(C834,customers!A833:A1833,customers!G833:G1833,,0)</f>
        <v>United States</v>
      </c>
      <c r="I834" t="str">
        <f>_xlfn.XLOOKUP(D834,products!$A$1:$A$49,products!$B$1:$B$49,,0)</f>
        <v>Rob</v>
      </c>
      <c r="J834" t="str">
        <f>_xlfn.XLOOKUP(D834,products!$A$1:$A$49,products!$C$1:$C$49,,0)</f>
        <v>M</v>
      </c>
      <c r="K834" s="4" cm="1">
        <f t="array" ref="K834">_xlfn.XLOOKUP(D834,products!$A$1:$A$49,products!$D$1:D$49,,0)</f>
        <v>1</v>
      </c>
      <c r="L834" s="5">
        <f>_xlfn.XLOOKUP(D834,products!$A$1:$A$49,products!$E$1:$E$49,,0)</f>
        <v>9.9499999999999993</v>
      </c>
      <c r="M834" s="8">
        <f t="shared" si="36"/>
        <v>59.699999999999996</v>
      </c>
      <c r="N834" t="str">
        <f t="shared" si="37"/>
        <v>Robusta</v>
      </c>
      <c r="O834" t="str">
        <f t="shared" si="38"/>
        <v>Medium</v>
      </c>
      <c r="P834" t="str">
        <f>_xlfn.XLOOKUP(Table2[[#This Row],[Customer ID]],customers!$A$1:$A$1001,customers!$I$1:$I$1001,,0)</f>
        <v>No</v>
      </c>
    </row>
    <row r="835" spans="1:16" x14ac:dyDescent="0.35">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_xlfn.XLOOKUP(C835,customers!A834:A1834,customers!G834:G1834,,0)</f>
        <v>United States</v>
      </c>
      <c r="I835" t="str">
        <f>_xlfn.XLOOKUP(D835,products!$A$1:$A$49,products!$B$1:$B$49,,0)</f>
        <v>Rob</v>
      </c>
      <c r="J835" t="str">
        <f>_xlfn.XLOOKUP(D835,products!$A$1:$A$49,products!$C$1:$C$49,,0)</f>
        <v>D</v>
      </c>
      <c r="K835" s="4" cm="1">
        <f t="array" ref="K835">_xlfn.XLOOKUP(D835,products!$A$1:$A$49,products!$D$1:D$49,,0)</f>
        <v>2.5</v>
      </c>
      <c r="L835" s="5">
        <f>_xlfn.XLOOKUP(D835,products!$A$1:$A$49,products!$E$1:$E$49,,0)</f>
        <v>20.584999999999997</v>
      </c>
      <c r="M835" s="8">
        <f t="shared" ref="M835:M898" si="39">L835*E835</f>
        <v>82.339999999999989</v>
      </c>
      <c r="N835" t="str">
        <f t="shared" ref="N835:N898" si="40">IF(I835="Rob","Robusta",IF(I835="Exc","Excelsa",IF(I835="Ara","Arabica",IF(I835="Lib","Libercia",""))))</f>
        <v>Robusta</v>
      </c>
      <c r="O835" t="str">
        <f t="shared" ref="O835:O898" si="41">IF(J835="M","Medium",IF(J835="L","Large",IF(J835="D","Dark")))</f>
        <v>Dark</v>
      </c>
      <c r="P835" t="str">
        <f>_xlfn.XLOOKUP(Table2[[#This Row],[Customer ID]],customers!$A$1:$A$1001,customers!$I$1:$I$1001,,0)</f>
        <v>Yes</v>
      </c>
    </row>
    <row r="836" spans="1:16" x14ac:dyDescent="0.35">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_xlfn.XLOOKUP(C836,customers!A835:A1835,customers!G835:G1835,,0)</f>
        <v>United States</v>
      </c>
      <c r="I836" t="str">
        <f>_xlfn.XLOOKUP(D836,products!$A$1:$A$49,products!$B$1:$B$49,,0)</f>
        <v>Ara</v>
      </c>
      <c r="J836" t="str">
        <f>_xlfn.XLOOKUP(D836,products!$A$1:$A$49,products!$C$1:$C$49,,0)</f>
        <v>D</v>
      </c>
      <c r="K836" s="4" cm="1">
        <f t="array" ref="K836">_xlfn.XLOOKUP(D836,products!$A$1:$A$49,products!$D$1:D$49,,0)</f>
        <v>2.5</v>
      </c>
      <c r="L836" s="5">
        <f>_xlfn.XLOOKUP(D836,products!$A$1:$A$49,products!$E$1:$E$49,,0)</f>
        <v>22.884999999999998</v>
      </c>
      <c r="M836" s="8">
        <f t="shared" si="39"/>
        <v>22.884999999999998</v>
      </c>
      <c r="N836" t="str">
        <f t="shared" si="40"/>
        <v>Arabica</v>
      </c>
      <c r="O836" t="str">
        <f t="shared" si="41"/>
        <v>Dark</v>
      </c>
      <c r="P836" t="str">
        <f>_xlfn.XLOOKUP(Table2[[#This Row],[Customer ID]],customers!$A$1:$A$1001,customers!$I$1:$I$1001,,0)</f>
        <v>No</v>
      </c>
    </row>
    <row r="837" spans="1:16" x14ac:dyDescent="0.35">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_xlfn.XLOOKUP(C837,customers!A836:A1836,customers!G836:G1836,,0)</f>
        <v>United States</v>
      </c>
      <c r="I837" t="str">
        <f>_xlfn.XLOOKUP(D837,products!$A$1:$A$49,products!$B$1:$B$49,,0)</f>
        <v>Exc</v>
      </c>
      <c r="J837" t="str">
        <f>_xlfn.XLOOKUP(D837,products!$A$1:$A$49,products!$C$1:$C$49,,0)</f>
        <v>L</v>
      </c>
      <c r="K837" s="4" cm="1">
        <f t="array" ref="K837">_xlfn.XLOOKUP(D837,products!$A$1:$A$49,products!$D$1:D$49,,0)</f>
        <v>0.5</v>
      </c>
      <c r="L837" s="5">
        <f>_xlfn.XLOOKUP(D837,products!$A$1:$A$49,products!$E$1:$E$49,,0)</f>
        <v>8.91</v>
      </c>
      <c r="M837" s="8">
        <f t="shared" si="39"/>
        <v>8.91</v>
      </c>
      <c r="N837" t="str">
        <f t="shared" si="40"/>
        <v>Excelsa</v>
      </c>
      <c r="O837" t="str">
        <f t="shared" si="41"/>
        <v>Large</v>
      </c>
      <c r="P837" t="str">
        <f>_xlfn.XLOOKUP(Table2[[#This Row],[Customer ID]],customers!$A$1:$A$1001,customers!$I$1:$I$1001,,0)</f>
        <v>Yes</v>
      </c>
    </row>
    <row r="838" spans="1:16" x14ac:dyDescent="0.35">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_xlfn.XLOOKUP(C838,customers!A837:A1837,customers!G837:G1837,,0)</f>
        <v>United States</v>
      </c>
      <c r="I838" t="str">
        <f>_xlfn.XLOOKUP(D838,products!$A$1:$A$49,products!$B$1:$B$49,,0)</f>
        <v>Ara</v>
      </c>
      <c r="J838" t="str">
        <f>_xlfn.XLOOKUP(D838,products!$A$1:$A$49,products!$C$1:$C$49,,0)</f>
        <v>D</v>
      </c>
      <c r="K838" s="4" cm="1">
        <f t="array" ref="K838">_xlfn.XLOOKUP(D838,products!$A$1:$A$49,products!$D$1:D$49,,0)</f>
        <v>0.2</v>
      </c>
      <c r="L838" s="5">
        <f>_xlfn.XLOOKUP(D838,products!$A$1:$A$49,products!$E$1:$E$49,,0)</f>
        <v>2.9849999999999999</v>
      </c>
      <c r="M838" s="8">
        <f t="shared" si="39"/>
        <v>11.94</v>
      </c>
      <c r="N838" t="str">
        <f t="shared" si="40"/>
        <v>Arabica</v>
      </c>
      <c r="O838" t="str">
        <f t="shared" si="41"/>
        <v>Dark</v>
      </c>
      <c r="P838" t="str">
        <f>_xlfn.XLOOKUP(Table2[[#This Row],[Customer ID]],customers!$A$1:$A$1001,customers!$I$1:$I$1001,,0)</f>
        <v>No</v>
      </c>
    </row>
    <row r="839" spans="1:16" x14ac:dyDescent="0.35">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e">
        <f>_xlfn.XLOOKUP(C839,customers!A838:A1838,customers!G838:G1838,,0)</f>
        <v>#N/A</v>
      </c>
      <c r="I839" t="str">
        <f>_xlfn.XLOOKUP(D839,products!$A$1:$A$49,products!$B$1:$B$49,,0)</f>
        <v>Lib</v>
      </c>
      <c r="J839" t="str">
        <f>_xlfn.XLOOKUP(D839,products!$A$1:$A$49,products!$C$1:$C$49,,0)</f>
        <v>M</v>
      </c>
      <c r="K839" s="4" cm="1">
        <f t="array" ref="K839">_xlfn.XLOOKUP(D839,products!$A$1:$A$49,products!$D$1:D$49,,0)</f>
        <v>2.5</v>
      </c>
      <c r="L839" s="5">
        <f>_xlfn.XLOOKUP(D839,products!$A$1:$A$49,products!$E$1:$E$49,,0)</f>
        <v>33.464999999999996</v>
      </c>
      <c r="M839" s="8">
        <f t="shared" si="39"/>
        <v>100.39499999999998</v>
      </c>
      <c r="N839" t="str">
        <f t="shared" si="40"/>
        <v>Libercia</v>
      </c>
      <c r="O839" t="str">
        <f t="shared" si="41"/>
        <v>Medium</v>
      </c>
      <c r="P839" t="str">
        <f>_xlfn.XLOOKUP(Table2[[#This Row],[Customer ID]],customers!$A$1:$A$1001,customers!$I$1:$I$1001,,0)</f>
        <v>No</v>
      </c>
    </row>
    <row r="840" spans="1:16" x14ac:dyDescent="0.35">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_xlfn.XLOOKUP(C840,customers!A839:A1839,customers!G839:G1839,,0)</f>
        <v>United States</v>
      </c>
      <c r="I840" t="str">
        <f>_xlfn.XLOOKUP(D840,products!$A$1:$A$49,products!$B$1:$B$49,,0)</f>
        <v>Ara</v>
      </c>
      <c r="J840" t="str">
        <f>_xlfn.XLOOKUP(D840,products!$A$1:$A$49,products!$C$1:$C$49,,0)</f>
        <v>D</v>
      </c>
      <c r="K840" s="4" cm="1">
        <f t="array" ref="K840">_xlfn.XLOOKUP(D840,products!$A$1:$A$49,products!$D$1:D$49,,0)</f>
        <v>2.5</v>
      </c>
      <c r="L840" s="5">
        <f>_xlfn.XLOOKUP(D840,products!$A$1:$A$49,products!$E$1:$E$49,,0)</f>
        <v>22.884999999999998</v>
      </c>
      <c r="M840" s="8">
        <f t="shared" si="39"/>
        <v>114.42499999999998</v>
      </c>
      <c r="N840" t="str">
        <f t="shared" si="40"/>
        <v>Arabica</v>
      </c>
      <c r="O840" t="str">
        <f t="shared" si="41"/>
        <v>Dark</v>
      </c>
      <c r="P840" t="str">
        <f>_xlfn.XLOOKUP(Table2[[#This Row],[Customer ID]],customers!$A$1:$A$1001,customers!$I$1:$I$1001,,0)</f>
        <v>No</v>
      </c>
    </row>
    <row r="841" spans="1:16" x14ac:dyDescent="0.35">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_xlfn.XLOOKUP(C841,customers!A840:A1840,customers!G840:G1840,,0)</f>
        <v>United States</v>
      </c>
      <c r="I841" t="str">
        <f>_xlfn.XLOOKUP(D841,products!$A$1:$A$49,products!$B$1:$B$49,,0)</f>
        <v>Exc</v>
      </c>
      <c r="J841" t="str">
        <f>_xlfn.XLOOKUP(D841,products!$A$1:$A$49,products!$C$1:$C$49,,0)</f>
        <v>M</v>
      </c>
      <c r="K841" s="4" cm="1">
        <f t="array" ref="K841">_xlfn.XLOOKUP(D841,products!$A$1:$A$49,products!$D$1:D$49,,0)</f>
        <v>0.5</v>
      </c>
      <c r="L841" s="5">
        <f>_xlfn.XLOOKUP(D841,products!$A$1:$A$49,products!$E$1:$E$49,,0)</f>
        <v>8.25</v>
      </c>
      <c r="M841" s="8">
        <f t="shared" si="39"/>
        <v>41.25</v>
      </c>
      <c r="N841" t="str">
        <f t="shared" si="40"/>
        <v>Excelsa</v>
      </c>
      <c r="O841" t="str">
        <f t="shared" si="41"/>
        <v>Medium</v>
      </c>
      <c r="P841" t="str">
        <f>_xlfn.XLOOKUP(Table2[[#This Row],[Customer ID]],customers!$A$1:$A$1001,customers!$I$1:$I$1001,,0)</f>
        <v>No</v>
      </c>
    </row>
    <row r="842" spans="1:16" x14ac:dyDescent="0.35">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_xlfn.XLOOKUP(C842,customers!A841:A1841,customers!G841:G1841,,0)</f>
        <v>United States</v>
      </c>
      <c r="I842" t="str">
        <f>_xlfn.XLOOKUP(D842,products!$A$1:$A$49,products!$B$1:$B$49,,0)</f>
        <v>Rob</v>
      </c>
      <c r="J842" t="str">
        <f>_xlfn.XLOOKUP(D842,products!$A$1:$A$49,products!$C$1:$C$49,,0)</f>
        <v>L</v>
      </c>
      <c r="K842" s="4" cm="1">
        <f t="array" ref="K842">_xlfn.XLOOKUP(D842,products!$A$1:$A$49,products!$D$1:D$49,,0)</f>
        <v>0.5</v>
      </c>
      <c r="L842" s="5">
        <f>_xlfn.XLOOKUP(D842,products!$A$1:$A$49,products!$E$1:$E$49,,0)</f>
        <v>7.169999999999999</v>
      </c>
      <c r="M842" s="8">
        <f t="shared" si="39"/>
        <v>28.679999999999996</v>
      </c>
      <c r="N842" t="str">
        <f t="shared" si="40"/>
        <v>Robusta</v>
      </c>
      <c r="O842" t="str">
        <f t="shared" si="41"/>
        <v>Large</v>
      </c>
      <c r="P842" t="str">
        <f>_xlfn.XLOOKUP(Table2[[#This Row],[Customer ID]],customers!$A$1:$A$1001,customers!$I$1:$I$1001,,0)</f>
        <v>Yes</v>
      </c>
    </row>
    <row r="843" spans="1:16" x14ac:dyDescent="0.35">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_xlfn.XLOOKUP(C843,customers!A842:A1842,customers!G842:G1842,,0)</f>
        <v>United States</v>
      </c>
      <c r="I843" t="str">
        <f>_xlfn.XLOOKUP(D843,products!$A$1:$A$49,products!$B$1:$B$49,,0)</f>
        <v>Lib</v>
      </c>
      <c r="J843" t="str">
        <f>_xlfn.XLOOKUP(D843,products!$A$1:$A$49,products!$C$1:$C$49,,0)</f>
        <v>M</v>
      </c>
      <c r="K843" s="4" cm="1">
        <f t="array" ref="K843">_xlfn.XLOOKUP(D843,products!$A$1:$A$49,products!$D$1:D$49,,0)</f>
        <v>0.2</v>
      </c>
      <c r="L843" s="5">
        <f>_xlfn.XLOOKUP(D843,products!$A$1:$A$49,products!$E$1:$E$49,,0)</f>
        <v>4.3650000000000002</v>
      </c>
      <c r="M843" s="8">
        <f t="shared" si="39"/>
        <v>4.3650000000000002</v>
      </c>
      <c r="N843" t="str">
        <f t="shared" si="40"/>
        <v>Libercia</v>
      </c>
      <c r="O843" t="str">
        <f t="shared" si="41"/>
        <v>Medium</v>
      </c>
      <c r="P843" t="str">
        <f>_xlfn.XLOOKUP(Table2[[#This Row],[Customer ID]],customers!$A$1:$A$1001,customers!$I$1:$I$1001,,0)</f>
        <v>No</v>
      </c>
    </row>
    <row r="844" spans="1:16" x14ac:dyDescent="0.35">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e">
        <f>_xlfn.XLOOKUP(C844,customers!A843:A1843,customers!G843:G1843,,0)</f>
        <v>#N/A</v>
      </c>
      <c r="I844" t="str">
        <f>_xlfn.XLOOKUP(D844,products!$A$1:$A$49,products!$B$1:$B$49,,0)</f>
        <v>Exc</v>
      </c>
      <c r="J844" t="str">
        <f>_xlfn.XLOOKUP(D844,products!$A$1:$A$49,products!$C$1:$C$49,,0)</f>
        <v>M</v>
      </c>
      <c r="K844" s="4" cm="1">
        <f t="array" ref="K844">_xlfn.XLOOKUP(D844,products!$A$1:$A$49,products!$D$1:D$49,,0)</f>
        <v>0.2</v>
      </c>
      <c r="L844" s="5">
        <f>_xlfn.XLOOKUP(D844,products!$A$1:$A$49,products!$E$1:$E$49,,0)</f>
        <v>4.125</v>
      </c>
      <c r="M844" s="8">
        <f t="shared" si="39"/>
        <v>8.25</v>
      </c>
      <c r="N844" t="str">
        <f t="shared" si="40"/>
        <v>Excelsa</v>
      </c>
      <c r="O844" t="str">
        <f t="shared" si="41"/>
        <v>Medium</v>
      </c>
      <c r="P844" t="str">
        <f>_xlfn.XLOOKUP(Table2[[#This Row],[Customer ID]],customers!$A$1:$A$1001,customers!$I$1:$I$1001,,0)</f>
        <v>Yes</v>
      </c>
    </row>
    <row r="845" spans="1:16" x14ac:dyDescent="0.35">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_xlfn.XLOOKUP(C845,customers!A844:A1844,customers!G844:G1844,,0)</f>
        <v>United States</v>
      </c>
      <c r="I845" t="str">
        <f>_xlfn.XLOOKUP(D845,products!$A$1:$A$49,products!$B$1:$B$49,,0)</f>
        <v>Exc</v>
      </c>
      <c r="J845" t="str">
        <f>_xlfn.XLOOKUP(D845,products!$A$1:$A$49,products!$C$1:$C$49,,0)</f>
        <v>M</v>
      </c>
      <c r="K845" s="4" cm="1">
        <f t="array" ref="K845">_xlfn.XLOOKUP(D845,products!$A$1:$A$49,products!$D$1:D$49,,0)</f>
        <v>0.2</v>
      </c>
      <c r="L845" s="5">
        <f>_xlfn.XLOOKUP(D845,products!$A$1:$A$49,products!$E$1:$E$49,,0)</f>
        <v>4.125</v>
      </c>
      <c r="M845" s="8">
        <f t="shared" si="39"/>
        <v>8.25</v>
      </c>
      <c r="N845" t="str">
        <f t="shared" si="40"/>
        <v>Excelsa</v>
      </c>
      <c r="O845" t="str">
        <f t="shared" si="41"/>
        <v>Medium</v>
      </c>
      <c r="P845" t="str">
        <f>_xlfn.XLOOKUP(Table2[[#This Row],[Customer ID]],customers!$A$1:$A$1001,customers!$I$1:$I$1001,,0)</f>
        <v>Yes</v>
      </c>
    </row>
    <row r="846" spans="1:16" x14ac:dyDescent="0.35">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_xlfn.XLOOKUP(C846,customers!A845:A1845,customers!G845:G1845,,0)</f>
        <v>United States</v>
      </c>
      <c r="I846" t="str">
        <f>_xlfn.XLOOKUP(D846,products!$A$1:$A$49,products!$B$1:$B$49,,0)</f>
        <v>Ara</v>
      </c>
      <c r="J846" t="str">
        <f>_xlfn.XLOOKUP(D846,products!$A$1:$A$49,products!$C$1:$C$49,,0)</f>
        <v>D</v>
      </c>
      <c r="K846" s="4" cm="1">
        <f t="array" ref="K846">_xlfn.XLOOKUP(D846,products!$A$1:$A$49,products!$D$1:D$49,,0)</f>
        <v>0.5</v>
      </c>
      <c r="L846" s="5">
        <f>_xlfn.XLOOKUP(D846,products!$A$1:$A$49,products!$E$1:$E$49,,0)</f>
        <v>5.97</v>
      </c>
      <c r="M846" s="8">
        <f t="shared" si="39"/>
        <v>35.82</v>
      </c>
      <c r="N846" t="str">
        <f t="shared" si="40"/>
        <v>Arabica</v>
      </c>
      <c r="O846" t="str">
        <f t="shared" si="41"/>
        <v>Dark</v>
      </c>
      <c r="P846" t="str">
        <f>_xlfn.XLOOKUP(Table2[[#This Row],[Customer ID]],customers!$A$1:$A$1001,customers!$I$1:$I$1001,,0)</f>
        <v>Yes</v>
      </c>
    </row>
    <row r="847" spans="1:16" x14ac:dyDescent="0.35">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_xlfn.XLOOKUP(C847,customers!A846:A1846,customers!G846:G1846,,0)</f>
        <v>United States</v>
      </c>
      <c r="I847" t="str">
        <f>_xlfn.XLOOKUP(D847,products!$A$1:$A$49,products!$B$1:$B$49,,0)</f>
        <v>Exc</v>
      </c>
      <c r="J847" t="str">
        <f>_xlfn.XLOOKUP(D847,products!$A$1:$A$49,products!$C$1:$C$49,,0)</f>
        <v>D</v>
      </c>
      <c r="K847" s="4" cm="1">
        <f t="array" ref="K847">_xlfn.XLOOKUP(D847,products!$A$1:$A$49,products!$D$1:D$49,,0)</f>
        <v>2.5</v>
      </c>
      <c r="L847" s="5">
        <f>_xlfn.XLOOKUP(D847,products!$A$1:$A$49,products!$E$1:$E$49,,0)</f>
        <v>27.945</v>
      </c>
      <c r="M847" s="8">
        <f t="shared" si="39"/>
        <v>167.67000000000002</v>
      </c>
      <c r="N847" t="str">
        <f t="shared" si="40"/>
        <v>Excelsa</v>
      </c>
      <c r="O847" t="str">
        <f t="shared" si="41"/>
        <v>Dark</v>
      </c>
      <c r="P847" t="str">
        <f>_xlfn.XLOOKUP(Table2[[#This Row],[Customer ID]],customers!$A$1:$A$1001,customers!$I$1:$I$1001,,0)</f>
        <v>No</v>
      </c>
    </row>
    <row r="848" spans="1:16" x14ac:dyDescent="0.35">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_xlfn.XLOOKUP(C848,customers!A847:A1847,customers!G847:G1847,,0)</f>
        <v>United States</v>
      </c>
      <c r="I848" t="str">
        <f>_xlfn.XLOOKUP(D848,products!$A$1:$A$49,products!$B$1:$B$49,,0)</f>
        <v>Ara</v>
      </c>
      <c r="J848" t="str">
        <f>_xlfn.XLOOKUP(D848,products!$A$1:$A$49,products!$C$1:$C$49,,0)</f>
        <v>M</v>
      </c>
      <c r="K848" s="4" cm="1">
        <f t="array" ref="K848">_xlfn.XLOOKUP(D848,products!$A$1:$A$49,products!$D$1:D$49,,0)</f>
        <v>2.5</v>
      </c>
      <c r="L848" s="5">
        <f>_xlfn.XLOOKUP(D848,products!$A$1:$A$49,products!$E$1:$E$49,,0)</f>
        <v>25.874999999999996</v>
      </c>
      <c r="M848" s="8">
        <f t="shared" si="39"/>
        <v>51.749999999999993</v>
      </c>
      <c r="N848" t="str">
        <f t="shared" si="40"/>
        <v>Arabica</v>
      </c>
      <c r="O848" t="str">
        <f t="shared" si="41"/>
        <v>Medium</v>
      </c>
      <c r="P848" t="str">
        <f>_xlfn.XLOOKUP(Table2[[#This Row],[Customer ID]],customers!$A$1:$A$1001,customers!$I$1:$I$1001,,0)</f>
        <v>Yes</v>
      </c>
    </row>
    <row r="849" spans="1:16" x14ac:dyDescent="0.35">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_xlfn.XLOOKUP(C849,customers!A848:A1848,customers!G848:G1848,,0)</f>
        <v>United States</v>
      </c>
      <c r="I849" t="str">
        <f>_xlfn.XLOOKUP(D849,products!$A$1:$A$49,products!$B$1:$B$49,,0)</f>
        <v>Ara</v>
      </c>
      <c r="J849" t="str">
        <f>_xlfn.XLOOKUP(D849,products!$A$1:$A$49,products!$C$1:$C$49,,0)</f>
        <v>D</v>
      </c>
      <c r="K849" s="4" cm="1">
        <f t="array" ref="K849">_xlfn.XLOOKUP(D849,products!$A$1:$A$49,products!$D$1:D$49,,0)</f>
        <v>0.2</v>
      </c>
      <c r="L849" s="5">
        <f>_xlfn.XLOOKUP(D849,products!$A$1:$A$49,products!$E$1:$E$49,,0)</f>
        <v>2.9849999999999999</v>
      </c>
      <c r="M849" s="8">
        <f t="shared" si="39"/>
        <v>8.9550000000000001</v>
      </c>
      <c r="N849" t="str">
        <f t="shared" si="40"/>
        <v>Arabica</v>
      </c>
      <c r="O849" t="str">
        <f t="shared" si="41"/>
        <v>Dark</v>
      </c>
      <c r="P849" t="str">
        <f>_xlfn.XLOOKUP(Table2[[#This Row],[Customer ID]],customers!$A$1:$A$1001,customers!$I$1:$I$1001,,0)</f>
        <v>Yes</v>
      </c>
    </row>
    <row r="850" spans="1:16" x14ac:dyDescent="0.35">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_xlfn.XLOOKUP(C850,customers!A849:A1849,customers!G849:G1849,,0)</f>
        <v>United States</v>
      </c>
      <c r="I850" t="str">
        <f>_xlfn.XLOOKUP(D850,products!$A$1:$A$49,products!$B$1:$B$49,,0)</f>
        <v>Exc</v>
      </c>
      <c r="J850" t="str">
        <f>_xlfn.XLOOKUP(D850,products!$A$1:$A$49,products!$C$1:$C$49,,0)</f>
        <v>L</v>
      </c>
      <c r="K850" s="4" cm="1">
        <f t="array" ref="K850">_xlfn.XLOOKUP(D850,products!$A$1:$A$49,products!$D$1:D$49,,0)</f>
        <v>0.5</v>
      </c>
      <c r="L850" s="5">
        <f>_xlfn.XLOOKUP(D850,products!$A$1:$A$49,products!$E$1:$E$49,,0)</f>
        <v>8.91</v>
      </c>
      <c r="M850" s="8">
        <f t="shared" si="39"/>
        <v>53.46</v>
      </c>
      <c r="N850" t="str">
        <f t="shared" si="40"/>
        <v>Excelsa</v>
      </c>
      <c r="O850" t="str">
        <f t="shared" si="41"/>
        <v>Large</v>
      </c>
      <c r="P850" t="str">
        <f>_xlfn.XLOOKUP(Table2[[#This Row],[Customer ID]],customers!$A$1:$A$1001,customers!$I$1:$I$1001,,0)</f>
        <v>No</v>
      </c>
    </row>
    <row r="851" spans="1:16" x14ac:dyDescent="0.35">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_xlfn.XLOOKUP(C851,customers!A850:A1850,customers!G850:G1850,,0)</f>
        <v>United States</v>
      </c>
      <c r="I851" t="str">
        <f>_xlfn.XLOOKUP(D851,products!$A$1:$A$49,products!$B$1:$B$49,,0)</f>
        <v>Ara</v>
      </c>
      <c r="J851" t="str">
        <f>_xlfn.XLOOKUP(D851,products!$A$1:$A$49,products!$C$1:$C$49,,0)</f>
        <v>L</v>
      </c>
      <c r="K851" s="4" cm="1">
        <f t="array" ref="K851">_xlfn.XLOOKUP(D851,products!$A$1:$A$49,products!$D$1:D$49,,0)</f>
        <v>0.2</v>
      </c>
      <c r="L851" s="5">
        <f>_xlfn.XLOOKUP(D851,products!$A$1:$A$49,products!$E$1:$E$49,,0)</f>
        <v>3.8849999999999998</v>
      </c>
      <c r="M851" s="8">
        <f t="shared" si="39"/>
        <v>23.31</v>
      </c>
      <c r="N851" t="str">
        <f t="shared" si="40"/>
        <v>Arabica</v>
      </c>
      <c r="O851" t="str">
        <f t="shared" si="41"/>
        <v>Large</v>
      </c>
      <c r="P851" t="str">
        <f>_xlfn.XLOOKUP(Table2[[#This Row],[Customer ID]],customers!$A$1:$A$1001,customers!$I$1:$I$1001,,0)</f>
        <v>Yes</v>
      </c>
    </row>
    <row r="852" spans="1:16" x14ac:dyDescent="0.35">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_xlfn.XLOOKUP(C852,customers!A851:A1851,customers!G851:G1851,,0)</f>
        <v>United States</v>
      </c>
      <c r="I852" t="str">
        <f>_xlfn.XLOOKUP(D852,products!$A$1:$A$49,products!$B$1:$B$49,,0)</f>
        <v>Ara</v>
      </c>
      <c r="J852" t="str">
        <f>_xlfn.XLOOKUP(D852,products!$A$1:$A$49,products!$C$1:$C$49,,0)</f>
        <v>M</v>
      </c>
      <c r="K852" s="4" cm="1">
        <f t="array" ref="K852">_xlfn.XLOOKUP(D852,products!$A$1:$A$49,products!$D$1:D$49,,0)</f>
        <v>0.2</v>
      </c>
      <c r="L852" s="5">
        <f>_xlfn.XLOOKUP(D852,products!$A$1:$A$49,products!$E$1:$E$49,,0)</f>
        <v>3.375</v>
      </c>
      <c r="M852" s="8">
        <f t="shared" si="39"/>
        <v>6.75</v>
      </c>
      <c r="N852" t="str">
        <f t="shared" si="40"/>
        <v>Arabica</v>
      </c>
      <c r="O852" t="str">
        <f t="shared" si="41"/>
        <v>Medium</v>
      </c>
      <c r="P852" t="str">
        <f>_xlfn.XLOOKUP(Table2[[#This Row],[Customer ID]],customers!$A$1:$A$1001,customers!$I$1:$I$1001,,0)</f>
        <v>Yes</v>
      </c>
    </row>
    <row r="853" spans="1:16" x14ac:dyDescent="0.35">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_xlfn.XLOOKUP(C853,customers!A852:A1852,customers!G852:G1852,,0)</f>
        <v>United States</v>
      </c>
      <c r="I853" t="str">
        <f>_xlfn.XLOOKUP(D853,products!$A$1:$A$49,products!$B$1:$B$49,,0)</f>
        <v>Lib</v>
      </c>
      <c r="J853" t="str">
        <f>_xlfn.XLOOKUP(D853,products!$A$1:$A$49,products!$C$1:$C$49,,0)</f>
        <v>D</v>
      </c>
      <c r="K853" s="4" cm="1">
        <f t="array" ref="K853">_xlfn.XLOOKUP(D853,products!$A$1:$A$49,products!$D$1:D$49,,0)</f>
        <v>0.5</v>
      </c>
      <c r="L853" s="5">
        <f>_xlfn.XLOOKUP(D853,products!$A$1:$A$49,products!$E$1:$E$49,,0)</f>
        <v>7.77</v>
      </c>
      <c r="M853" s="8">
        <f t="shared" si="39"/>
        <v>7.77</v>
      </c>
      <c r="N853" t="str">
        <f t="shared" si="40"/>
        <v>Libercia</v>
      </c>
      <c r="O853" t="str">
        <f t="shared" si="41"/>
        <v>Dark</v>
      </c>
      <c r="P853" t="str">
        <f>_xlfn.XLOOKUP(Table2[[#This Row],[Customer ID]],customers!$A$1:$A$1001,customers!$I$1:$I$1001,,0)</f>
        <v>Yes</v>
      </c>
    </row>
    <row r="854" spans="1:16" x14ac:dyDescent="0.35">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_xlfn.XLOOKUP(C854,customers!A853:A1853,customers!G853:G1853,,0)</f>
        <v>United States</v>
      </c>
      <c r="I854" t="str">
        <f>_xlfn.XLOOKUP(D854,products!$A$1:$A$49,products!$B$1:$B$49,,0)</f>
        <v>Lib</v>
      </c>
      <c r="J854" t="str">
        <f>_xlfn.XLOOKUP(D854,products!$A$1:$A$49,products!$C$1:$C$49,,0)</f>
        <v>D</v>
      </c>
      <c r="K854" s="4" cm="1">
        <f t="array" ref="K854">_xlfn.XLOOKUP(D854,products!$A$1:$A$49,products!$D$1:D$49,,0)</f>
        <v>2.5</v>
      </c>
      <c r="L854" s="5">
        <f>_xlfn.XLOOKUP(D854,products!$A$1:$A$49,products!$E$1:$E$49,,0)</f>
        <v>29.784999999999997</v>
      </c>
      <c r="M854" s="8">
        <f t="shared" si="39"/>
        <v>119.13999999999999</v>
      </c>
      <c r="N854" t="str">
        <f t="shared" si="40"/>
        <v>Libercia</v>
      </c>
      <c r="O854" t="str">
        <f t="shared" si="41"/>
        <v>Dark</v>
      </c>
      <c r="P854" t="str">
        <f>_xlfn.XLOOKUP(Table2[[#This Row],[Customer ID]],customers!$A$1:$A$1001,customers!$I$1:$I$1001,,0)</f>
        <v>Yes</v>
      </c>
    </row>
    <row r="855" spans="1:16" x14ac:dyDescent="0.35">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_xlfn.XLOOKUP(C855,customers!A854:A1854,customers!G854:G1854,,0)</f>
        <v>United States</v>
      </c>
      <c r="I855" t="str">
        <f>_xlfn.XLOOKUP(D855,products!$A$1:$A$49,products!$B$1:$B$49,,0)</f>
        <v>Ara</v>
      </c>
      <c r="J855" t="str">
        <f>_xlfn.XLOOKUP(D855,products!$A$1:$A$49,products!$C$1:$C$49,,0)</f>
        <v>D</v>
      </c>
      <c r="K855" s="4" cm="1">
        <f t="array" ref="K855">_xlfn.XLOOKUP(D855,products!$A$1:$A$49,products!$D$1:D$49,,0)</f>
        <v>1</v>
      </c>
      <c r="L855" s="5">
        <f>_xlfn.XLOOKUP(D855,products!$A$1:$A$49,products!$E$1:$E$49,,0)</f>
        <v>9.9499999999999993</v>
      </c>
      <c r="M855" s="8">
        <f t="shared" si="39"/>
        <v>19.899999999999999</v>
      </c>
      <c r="N855" t="str">
        <f t="shared" si="40"/>
        <v>Arabica</v>
      </c>
      <c r="O855" t="str">
        <f t="shared" si="41"/>
        <v>Dark</v>
      </c>
      <c r="P855" t="str">
        <f>_xlfn.XLOOKUP(Table2[[#This Row],[Customer ID]],customers!$A$1:$A$1001,customers!$I$1:$I$1001,,0)</f>
        <v>No</v>
      </c>
    </row>
    <row r="856" spans="1:16" x14ac:dyDescent="0.35">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_xlfn.XLOOKUP(C856,customers!A855:A1855,customers!G855:G1855,,0)</f>
        <v>United States</v>
      </c>
      <c r="I856" t="str">
        <f>_xlfn.XLOOKUP(D856,products!$A$1:$A$49,products!$B$1:$B$49,,0)</f>
        <v>Rob</v>
      </c>
      <c r="J856" t="str">
        <f>_xlfn.XLOOKUP(D856,products!$A$1:$A$49,products!$C$1:$C$49,,0)</f>
        <v>L</v>
      </c>
      <c r="K856" s="4" cm="1">
        <f t="array" ref="K856">_xlfn.XLOOKUP(D856,products!$A$1:$A$49,products!$D$1:D$49,,0)</f>
        <v>0.5</v>
      </c>
      <c r="L856" s="5">
        <f>_xlfn.XLOOKUP(D856,products!$A$1:$A$49,products!$E$1:$E$49,,0)</f>
        <v>7.169999999999999</v>
      </c>
      <c r="M856" s="8">
        <f t="shared" si="39"/>
        <v>35.849999999999994</v>
      </c>
      <c r="N856" t="str">
        <f t="shared" si="40"/>
        <v>Robusta</v>
      </c>
      <c r="O856" t="str">
        <f t="shared" si="41"/>
        <v>Large</v>
      </c>
      <c r="P856" t="str">
        <f>_xlfn.XLOOKUP(Table2[[#This Row],[Customer ID]],customers!$A$1:$A$1001,customers!$I$1:$I$1001,,0)</f>
        <v>Yes</v>
      </c>
    </row>
    <row r="857" spans="1:16" x14ac:dyDescent="0.35">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_xlfn.XLOOKUP(C857,customers!A856:A1856,customers!G856:G1856,,0)</f>
        <v>United States</v>
      </c>
      <c r="I857" t="str">
        <f>_xlfn.XLOOKUP(D857,products!$A$1:$A$49,products!$B$1:$B$49,,0)</f>
        <v>Lib</v>
      </c>
      <c r="J857" t="str">
        <f>_xlfn.XLOOKUP(D857,products!$A$1:$A$49,products!$C$1:$C$49,,0)</f>
        <v>D</v>
      </c>
      <c r="K857" s="4" cm="1">
        <f t="array" ref="K857">_xlfn.XLOOKUP(D857,products!$A$1:$A$49,products!$D$1:D$49,,0)</f>
        <v>2.5</v>
      </c>
      <c r="L857" s="5">
        <f>_xlfn.XLOOKUP(D857,products!$A$1:$A$49,products!$E$1:$E$49,,0)</f>
        <v>29.784999999999997</v>
      </c>
      <c r="M857" s="8">
        <f t="shared" si="39"/>
        <v>89.35499999999999</v>
      </c>
      <c r="N857" t="str">
        <f t="shared" si="40"/>
        <v>Libercia</v>
      </c>
      <c r="O857" t="str">
        <f t="shared" si="41"/>
        <v>Dark</v>
      </c>
      <c r="P857" t="str">
        <f>_xlfn.XLOOKUP(Table2[[#This Row],[Customer ID]],customers!$A$1:$A$1001,customers!$I$1:$I$1001,,0)</f>
        <v>No</v>
      </c>
    </row>
    <row r="858" spans="1:16" x14ac:dyDescent="0.35">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e">
        <f>_xlfn.XLOOKUP(C858,customers!A857:A1857,customers!G857:G1857,,0)</f>
        <v>#N/A</v>
      </c>
      <c r="I858" t="str">
        <f>_xlfn.XLOOKUP(D858,products!$A$1:$A$49,products!$B$1:$B$49,,0)</f>
        <v>Lib</v>
      </c>
      <c r="J858" t="str">
        <f>_xlfn.XLOOKUP(D858,products!$A$1:$A$49,products!$C$1:$C$49,,0)</f>
        <v>M</v>
      </c>
      <c r="K858" s="4" cm="1">
        <f t="array" ref="K858">_xlfn.XLOOKUP(D858,products!$A$1:$A$49,products!$D$1:D$49,,0)</f>
        <v>0.2</v>
      </c>
      <c r="L858" s="5">
        <f>_xlfn.XLOOKUP(D858,products!$A$1:$A$49,products!$E$1:$E$49,,0)</f>
        <v>4.3650000000000002</v>
      </c>
      <c r="M858" s="8">
        <f t="shared" si="39"/>
        <v>8.73</v>
      </c>
      <c r="N858" t="str">
        <f t="shared" si="40"/>
        <v>Libercia</v>
      </c>
      <c r="O858" t="str">
        <f t="shared" si="41"/>
        <v>Medium</v>
      </c>
      <c r="P858" t="str">
        <f>_xlfn.XLOOKUP(Table2[[#This Row],[Customer ID]],customers!$A$1:$A$1001,customers!$I$1:$I$1001,,0)</f>
        <v>Yes</v>
      </c>
    </row>
    <row r="859" spans="1:16" x14ac:dyDescent="0.35">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_xlfn.XLOOKUP(C859,customers!A858:A1858,customers!G858:G1858,,0)</f>
        <v>United States</v>
      </c>
      <c r="I859" t="str">
        <f>_xlfn.XLOOKUP(D859,products!$A$1:$A$49,products!$B$1:$B$49,,0)</f>
        <v>Rob</v>
      </c>
      <c r="J859" t="str">
        <f>_xlfn.XLOOKUP(D859,products!$A$1:$A$49,products!$C$1:$C$49,,0)</f>
        <v>L</v>
      </c>
      <c r="K859" s="4" cm="1">
        <f t="array" ref="K859">_xlfn.XLOOKUP(D859,products!$A$1:$A$49,products!$D$1:D$49,,0)</f>
        <v>2.5</v>
      </c>
      <c r="L859" s="5">
        <f>_xlfn.XLOOKUP(D859,products!$A$1:$A$49,products!$E$1:$E$49,,0)</f>
        <v>27.484999999999996</v>
      </c>
      <c r="M859" s="8">
        <f t="shared" si="39"/>
        <v>137.42499999999998</v>
      </c>
      <c r="N859" t="str">
        <f t="shared" si="40"/>
        <v>Robusta</v>
      </c>
      <c r="O859" t="str">
        <f t="shared" si="41"/>
        <v>Large</v>
      </c>
      <c r="P859" t="str">
        <f>_xlfn.XLOOKUP(Table2[[#This Row],[Customer ID]],customers!$A$1:$A$1001,customers!$I$1:$I$1001,,0)</f>
        <v>No</v>
      </c>
    </row>
    <row r="860" spans="1:16" x14ac:dyDescent="0.35">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_xlfn.XLOOKUP(C860,customers!A859:A1859,customers!G859:G1859,,0)</f>
        <v>United States</v>
      </c>
      <c r="I860" t="str">
        <f>_xlfn.XLOOKUP(D860,products!$A$1:$A$49,products!$B$1:$B$49,,0)</f>
        <v>Lib</v>
      </c>
      <c r="J860" t="str">
        <f>_xlfn.XLOOKUP(D860,products!$A$1:$A$49,products!$C$1:$C$49,,0)</f>
        <v>M</v>
      </c>
      <c r="K860" s="4" cm="1">
        <f t="array" ref="K860">_xlfn.XLOOKUP(D860,products!$A$1:$A$49,products!$D$1:D$49,,0)</f>
        <v>0.5</v>
      </c>
      <c r="L860" s="5">
        <f>_xlfn.XLOOKUP(D860,products!$A$1:$A$49,products!$E$1:$E$49,,0)</f>
        <v>8.73</v>
      </c>
      <c r="M860" s="8">
        <f t="shared" si="39"/>
        <v>34.92</v>
      </c>
      <c r="N860" t="str">
        <f t="shared" si="40"/>
        <v>Libercia</v>
      </c>
      <c r="O860" t="str">
        <f t="shared" si="41"/>
        <v>Medium</v>
      </c>
      <c r="P860" t="str">
        <f>_xlfn.XLOOKUP(Table2[[#This Row],[Customer ID]],customers!$A$1:$A$1001,customers!$I$1:$I$1001,,0)</f>
        <v>No</v>
      </c>
    </row>
    <row r="861" spans="1:16" x14ac:dyDescent="0.35">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_xlfn.XLOOKUP(C861,customers!A860:A1860,customers!G860:G1860,,0)</f>
        <v>United States</v>
      </c>
      <c r="I861" t="str">
        <f>_xlfn.XLOOKUP(D861,products!$A$1:$A$49,products!$B$1:$B$49,,0)</f>
        <v>Ara</v>
      </c>
      <c r="J861" t="str">
        <f>_xlfn.XLOOKUP(D861,products!$A$1:$A$49,products!$C$1:$C$49,,0)</f>
        <v>L</v>
      </c>
      <c r="K861" s="4" cm="1">
        <f t="array" ref="K861">_xlfn.XLOOKUP(D861,products!$A$1:$A$49,products!$D$1:D$49,,0)</f>
        <v>2.5</v>
      </c>
      <c r="L861" s="5">
        <f>_xlfn.XLOOKUP(D861,products!$A$1:$A$49,products!$E$1:$E$49,,0)</f>
        <v>29.784999999999997</v>
      </c>
      <c r="M861" s="8">
        <f t="shared" si="39"/>
        <v>178.70999999999998</v>
      </c>
      <c r="N861" t="str">
        <f t="shared" si="40"/>
        <v>Arabica</v>
      </c>
      <c r="O861" t="str">
        <f t="shared" si="41"/>
        <v>Large</v>
      </c>
      <c r="P861" t="str">
        <f>_xlfn.XLOOKUP(Table2[[#This Row],[Customer ID]],customers!$A$1:$A$1001,customers!$I$1:$I$1001,,0)</f>
        <v>No</v>
      </c>
    </row>
    <row r="862" spans="1:16" x14ac:dyDescent="0.35">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_xlfn.XLOOKUP(C862,customers!A861:A1861,customers!G861:G1861,,0)</f>
        <v>United States</v>
      </c>
      <c r="I862" t="str">
        <f>_xlfn.XLOOKUP(D862,products!$A$1:$A$49,products!$B$1:$B$49,,0)</f>
        <v>Ara</v>
      </c>
      <c r="J862" t="str">
        <f>_xlfn.XLOOKUP(D862,products!$A$1:$A$49,products!$C$1:$C$49,,0)</f>
        <v>M</v>
      </c>
      <c r="K862" s="4" cm="1">
        <f t="array" ref="K862">_xlfn.XLOOKUP(D862,products!$A$1:$A$49,products!$D$1:D$49,,0)</f>
        <v>2.5</v>
      </c>
      <c r="L862" s="5">
        <f>_xlfn.XLOOKUP(D862,products!$A$1:$A$49,products!$E$1:$E$49,,0)</f>
        <v>25.874999999999996</v>
      </c>
      <c r="M862" s="8">
        <f t="shared" si="39"/>
        <v>25.874999999999996</v>
      </c>
      <c r="N862" t="str">
        <f t="shared" si="40"/>
        <v>Arabica</v>
      </c>
      <c r="O862" t="str">
        <f t="shared" si="41"/>
        <v>Medium</v>
      </c>
      <c r="P862" t="str">
        <f>_xlfn.XLOOKUP(Table2[[#This Row],[Customer ID]],customers!$A$1:$A$1001,customers!$I$1:$I$1001,,0)</f>
        <v>No</v>
      </c>
    </row>
    <row r="863" spans="1:16" x14ac:dyDescent="0.35">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_xlfn.XLOOKUP(C863,customers!A862:A1862,customers!G862:G1862,,0)</f>
        <v>United States</v>
      </c>
      <c r="I863" t="str">
        <f>_xlfn.XLOOKUP(D863,products!$A$1:$A$49,products!$B$1:$B$49,,0)</f>
        <v>Lib</v>
      </c>
      <c r="J863" t="str">
        <f>_xlfn.XLOOKUP(D863,products!$A$1:$A$49,products!$C$1:$C$49,,0)</f>
        <v>D</v>
      </c>
      <c r="K863" s="4" cm="1">
        <f t="array" ref="K863">_xlfn.XLOOKUP(D863,products!$A$1:$A$49,products!$D$1:D$49,,0)</f>
        <v>1</v>
      </c>
      <c r="L863" s="5">
        <f>_xlfn.XLOOKUP(D863,products!$A$1:$A$49,products!$E$1:$E$49,,0)</f>
        <v>12.95</v>
      </c>
      <c r="M863" s="8">
        <f t="shared" si="39"/>
        <v>77.699999999999989</v>
      </c>
      <c r="N863" t="str">
        <f t="shared" si="40"/>
        <v>Libercia</v>
      </c>
      <c r="O863" t="str">
        <f t="shared" si="41"/>
        <v>Dark</v>
      </c>
      <c r="P863" t="str">
        <f>_xlfn.XLOOKUP(Table2[[#This Row],[Customer ID]],customers!$A$1:$A$1001,customers!$I$1:$I$1001,,0)</f>
        <v>Yes</v>
      </c>
    </row>
    <row r="864" spans="1:16" x14ac:dyDescent="0.35">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_xlfn.XLOOKUP(C864,customers!A863:A1863,customers!G863:G1863,,0)</f>
        <v>United States</v>
      </c>
      <c r="I864" t="str">
        <f>_xlfn.XLOOKUP(D864,products!$A$1:$A$49,products!$B$1:$B$49,,0)</f>
        <v>Rob</v>
      </c>
      <c r="J864" t="str">
        <f>_xlfn.XLOOKUP(D864,products!$A$1:$A$49,products!$C$1:$C$49,,0)</f>
        <v>M</v>
      </c>
      <c r="K864" s="4" cm="1">
        <f t="array" ref="K864">_xlfn.XLOOKUP(D864,products!$A$1:$A$49,products!$D$1:D$49,,0)</f>
        <v>1</v>
      </c>
      <c r="L864" s="5">
        <f>_xlfn.XLOOKUP(D864,products!$A$1:$A$49,products!$E$1:$E$49,,0)</f>
        <v>9.9499999999999993</v>
      </c>
      <c r="M864" s="8">
        <f t="shared" si="39"/>
        <v>9.9499999999999993</v>
      </c>
      <c r="N864" t="str">
        <f t="shared" si="40"/>
        <v>Robusta</v>
      </c>
      <c r="O864" t="str">
        <f t="shared" si="41"/>
        <v>Medium</v>
      </c>
      <c r="P864" t="str">
        <f>_xlfn.XLOOKUP(Table2[[#This Row],[Customer ID]],customers!$A$1:$A$1001,customers!$I$1:$I$1001,,0)</f>
        <v>Yes</v>
      </c>
    </row>
    <row r="865" spans="1:16" x14ac:dyDescent="0.35">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_xlfn.XLOOKUP(C865,customers!A864:A1864,customers!G864:G1864,,0)</f>
        <v>United States</v>
      </c>
      <c r="I865" t="str">
        <f>_xlfn.XLOOKUP(D865,products!$A$1:$A$49,products!$B$1:$B$49,,0)</f>
        <v>Lib</v>
      </c>
      <c r="J865" t="str">
        <f>_xlfn.XLOOKUP(D865,products!$A$1:$A$49,products!$C$1:$C$49,,0)</f>
        <v>M</v>
      </c>
      <c r="K865" s="4" cm="1">
        <f t="array" ref="K865">_xlfn.XLOOKUP(D865,products!$A$1:$A$49,products!$D$1:D$49,,0)</f>
        <v>1</v>
      </c>
      <c r="L865" s="5">
        <f>_xlfn.XLOOKUP(D865,products!$A$1:$A$49,products!$E$1:$E$49,,0)</f>
        <v>14.55</v>
      </c>
      <c r="M865" s="8">
        <f t="shared" si="39"/>
        <v>29.1</v>
      </c>
      <c r="N865" t="str">
        <f t="shared" si="40"/>
        <v>Libercia</v>
      </c>
      <c r="O865" t="str">
        <f t="shared" si="41"/>
        <v>Medium</v>
      </c>
      <c r="P865" t="str">
        <f>_xlfn.XLOOKUP(Table2[[#This Row],[Customer ID]],customers!$A$1:$A$1001,customers!$I$1:$I$1001,,0)</f>
        <v>Yes</v>
      </c>
    </row>
    <row r="866" spans="1:16" x14ac:dyDescent="0.35">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_xlfn.XLOOKUP(C866,customers!A865:A1865,customers!G865:G1865,,0)</f>
        <v>Ireland</v>
      </c>
      <c r="I866" t="str">
        <f>_xlfn.XLOOKUP(D866,products!$A$1:$A$49,products!$B$1:$B$49,,0)</f>
        <v>Rob</v>
      </c>
      <c r="J866" t="str">
        <f>_xlfn.XLOOKUP(D866,products!$A$1:$A$49,products!$C$1:$C$49,,0)</f>
        <v>L</v>
      </c>
      <c r="K866" s="4" cm="1">
        <f t="array" ref="K866">_xlfn.XLOOKUP(D866,products!$A$1:$A$49,products!$D$1:D$49,,0)</f>
        <v>0.2</v>
      </c>
      <c r="L866" s="5">
        <f>_xlfn.XLOOKUP(D866,products!$A$1:$A$49,products!$E$1:$E$49,,0)</f>
        <v>3.5849999999999995</v>
      </c>
      <c r="M866" s="8">
        <f t="shared" si="39"/>
        <v>21.509999999999998</v>
      </c>
      <c r="N866" t="str">
        <f t="shared" si="40"/>
        <v>Robusta</v>
      </c>
      <c r="O866" t="str">
        <f t="shared" si="41"/>
        <v>Large</v>
      </c>
      <c r="P866" t="str">
        <f>_xlfn.XLOOKUP(Table2[[#This Row],[Customer ID]],customers!$A$1:$A$1001,customers!$I$1:$I$1001,,0)</f>
        <v>No</v>
      </c>
    </row>
    <row r="867" spans="1:16" x14ac:dyDescent="0.35">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_xlfn.XLOOKUP(C867,customers!A866:A1866,customers!G866:G1866,,0)</f>
        <v>United States</v>
      </c>
      <c r="I867" t="str">
        <f>_xlfn.XLOOKUP(D867,products!$A$1:$A$49,products!$B$1:$B$49,,0)</f>
        <v>Ara</v>
      </c>
      <c r="J867" t="str">
        <f>_xlfn.XLOOKUP(D867,products!$A$1:$A$49,products!$C$1:$C$49,,0)</f>
        <v>M</v>
      </c>
      <c r="K867" s="4" cm="1">
        <f t="array" ref="K867">_xlfn.XLOOKUP(D867,products!$A$1:$A$49,products!$D$1:D$49,,0)</f>
        <v>0.5</v>
      </c>
      <c r="L867" s="5">
        <f>_xlfn.XLOOKUP(D867,products!$A$1:$A$49,products!$E$1:$E$49,,0)</f>
        <v>6.75</v>
      </c>
      <c r="M867" s="8">
        <f t="shared" si="39"/>
        <v>6.75</v>
      </c>
      <c r="N867" t="str">
        <f t="shared" si="40"/>
        <v>Arabica</v>
      </c>
      <c r="O867" t="str">
        <f t="shared" si="41"/>
        <v>Medium</v>
      </c>
      <c r="P867" t="str">
        <f>_xlfn.XLOOKUP(Table2[[#This Row],[Customer ID]],customers!$A$1:$A$1001,customers!$I$1:$I$1001,,0)</f>
        <v>Yes</v>
      </c>
    </row>
    <row r="868" spans="1:16" x14ac:dyDescent="0.35">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_xlfn.XLOOKUP(C868,customers!A867:A1867,customers!G867:G1867,,0)</f>
        <v>Ireland</v>
      </c>
      <c r="I868" t="str">
        <f>_xlfn.XLOOKUP(D868,products!$A$1:$A$49,products!$B$1:$B$49,,0)</f>
        <v>Ara</v>
      </c>
      <c r="J868" t="str">
        <f>_xlfn.XLOOKUP(D868,products!$A$1:$A$49,products!$C$1:$C$49,,0)</f>
        <v>D</v>
      </c>
      <c r="K868" s="4" cm="1">
        <f t="array" ref="K868">_xlfn.XLOOKUP(D868,products!$A$1:$A$49,products!$D$1:D$49,,0)</f>
        <v>0.5</v>
      </c>
      <c r="L868" s="5">
        <f>_xlfn.XLOOKUP(D868,products!$A$1:$A$49,products!$E$1:$E$49,,0)</f>
        <v>5.97</v>
      </c>
      <c r="M868" s="8">
        <f t="shared" si="39"/>
        <v>17.91</v>
      </c>
      <c r="N868" t="str">
        <f t="shared" si="40"/>
        <v>Arabica</v>
      </c>
      <c r="O868" t="str">
        <f t="shared" si="41"/>
        <v>Dark</v>
      </c>
      <c r="P868" t="str">
        <f>_xlfn.XLOOKUP(Table2[[#This Row],[Customer ID]],customers!$A$1:$A$1001,customers!$I$1:$I$1001,,0)</f>
        <v>No</v>
      </c>
    </row>
    <row r="869" spans="1:16" x14ac:dyDescent="0.35">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_xlfn.XLOOKUP(C869,customers!A868:A1868,customers!G868:G1868,,0)</f>
        <v>Ireland</v>
      </c>
      <c r="I869" t="str">
        <f>_xlfn.XLOOKUP(D869,products!$A$1:$A$49,products!$B$1:$B$49,,0)</f>
        <v>Ara</v>
      </c>
      <c r="J869" t="str">
        <f>_xlfn.XLOOKUP(D869,products!$A$1:$A$49,products!$C$1:$C$49,,0)</f>
        <v>L</v>
      </c>
      <c r="K869" s="4" cm="1">
        <f t="array" ref="K869">_xlfn.XLOOKUP(D869,products!$A$1:$A$49,products!$D$1:D$49,,0)</f>
        <v>2.5</v>
      </c>
      <c r="L869" s="5">
        <f>_xlfn.XLOOKUP(D869,products!$A$1:$A$49,products!$E$1:$E$49,,0)</f>
        <v>29.784999999999997</v>
      </c>
      <c r="M869" s="8">
        <f t="shared" si="39"/>
        <v>29.784999999999997</v>
      </c>
      <c r="N869" t="str">
        <f t="shared" si="40"/>
        <v>Arabica</v>
      </c>
      <c r="O869" t="str">
        <f t="shared" si="41"/>
        <v>Large</v>
      </c>
      <c r="P869" t="str">
        <f>_xlfn.XLOOKUP(Table2[[#This Row],[Customer ID]],customers!$A$1:$A$1001,customers!$I$1:$I$1001,,0)</f>
        <v>Yes</v>
      </c>
    </row>
    <row r="870" spans="1:16" x14ac:dyDescent="0.35">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_xlfn.XLOOKUP(C870,customers!A869:A1869,customers!G869:G1869,,0)</f>
        <v>United States</v>
      </c>
      <c r="I870" t="str">
        <f>_xlfn.XLOOKUP(D870,products!$A$1:$A$49,products!$B$1:$B$49,,0)</f>
        <v>Exc</v>
      </c>
      <c r="J870" t="str">
        <f>_xlfn.XLOOKUP(D870,products!$A$1:$A$49,products!$C$1:$C$49,,0)</f>
        <v>M</v>
      </c>
      <c r="K870" s="4" cm="1">
        <f t="array" ref="K870">_xlfn.XLOOKUP(D870,products!$A$1:$A$49,products!$D$1:D$49,,0)</f>
        <v>0.5</v>
      </c>
      <c r="L870" s="5">
        <f>_xlfn.XLOOKUP(D870,products!$A$1:$A$49,products!$E$1:$E$49,,0)</f>
        <v>8.25</v>
      </c>
      <c r="M870" s="8">
        <f t="shared" si="39"/>
        <v>41.25</v>
      </c>
      <c r="N870" t="str">
        <f t="shared" si="40"/>
        <v>Excelsa</v>
      </c>
      <c r="O870" t="str">
        <f t="shared" si="41"/>
        <v>Medium</v>
      </c>
      <c r="P870" t="str">
        <f>_xlfn.XLOOKUP(Table2[[#This Row],[Customer ID]],customers!$A$1:$A$1001,customers!$I$1:$I$1001,,0)</f>
        <v>Yes</v>
      </c>
    </row>
    <row r="871" spans="1:16" x14ac:dyDescent="0.35">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_xlfn.XLOOKUP(C871,customers!A870:A1870,customers!G870:G1870,,0)</f>
        <v>United States</v>
      </c>
      <c r="I871" t="str">
        <f>_xlfn.XLOOKUP(D871,products!$A$1:$A$49,products!$B$1:$B$49,,0)</f>
        <v>Rob</v>
      </c>
      <c r="J871" t="str">
        <f>_xlfn.XLOOKUP(D871,products!$A$1:$A$49,products!$C$1:$C$49,,0)</f>
        <v>M</v>
      </c>
      <c r="K871" s="4" cm="1">
        <f t="array" ref="K871">_xlfn.XLOOKUP(D871,products!$A$1:$A$49,products!$D$1:D$49,,0)</f>
        <v>0.5</v>
      </c>
      <c r="L871" s="5">
        <f>_xlfn.XLOOKUP(D871,products!$A$1:$A$49,products!$E$1:$E$49,,0)</f>
        <v>5.97</v>
      </c>
      <c r="M871" s="8">
        <f t="shared" si="39"/>
        <v>17.91</v>
      </c>
      <c r="N871" t="str">
        <f t="shared" si="40"/>
        <v>Robusta</v>
      </c>
      <c r="O871" t="str">
        <f t="shared" si="41"/>
        <v>Medium</v>
      </c>
      <c r="P871" t="str">
        <f>_xlfn.XLOOKUP(Table2[[#This Row],[Customer ID]],customers!$A$1:$A$1001,customers!$I$1:$I$1001,,0)</f>
        <v>Yes</v>
      </c>
    </row>
    <row r="872" spans="1:16" x14ac:dyDescent="0.35">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_xlfn.XLOOKUP(C872,customers!A871:A1871,customers!G871:G1871,,0)</f>
        <v>Ireland</v>
      </c>
      <c r="I872" t="str">
        <f>_xlfn.XLOOKUP(D872,products!$A$1:$A$49,products!$B$1:$B$49,,0)</f>
        <v>Exc</v>
      </c>
      <c r="J872" t="str">
        <f>_xlfn.XLOOKUP(D872,products!$A$1:$A$49,products!$C$1:$C$49,,0)</f>
        <v>D</v>
      </c>
      <c r="K872" s="4" cm="1">
        <f t="array" ref="K872">_xlfn.XLOOKUP(D872,products!$A$1:$A$49,products!$D$1:D$49,,0)</f>
        <v>0.5</v>
      </c>
      <c r="L872" s="5">
        <f>_xlfn.XLOOKUP(D872,products!$A$1:$A$49,products!$E$1:$E$49,,0)</f>
        <v>7.29</v>
      </c>
      <c r="M872" s="8">
        <f t="shared" si="39"/>
        <v>7.29</v>
      </c>
      <c r="N872" t="str">
        <f t="shared" si="40"/>
        <v>Excelsa</v>
      </c>
      <c r="O872" t="str">
        <f t="shared" si="41"/>
        <v>Dark</v>
      </c>
      <c r="P872" t="str">
        <f>_xlfn.XLOOKUP(Table2[[#This Row],[Customer ID]],customers!$A$1:$A$1001,customers!$I$1:$I$1001,,0)</f>
        <v>Yes</v>
      </c>
    </row>
    <row r="873" spans="1:16" x14ac:dyDescent="0.35">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_xlfn.XLOOKUP(C873,customers!A872:A1872,customers!G872:G1872,,0)</f>
        <v>United Kingdom</v>
      </c>
      <c r="I873" t="str">
        <f>_xlfn.XLOOKUP(D873,products!$A$1:$A$49,products!$B$1:$B$49,,0)</f>
        <v>Exc</v>
      </c>
      <c r="J873" t="str">
        <f>_xlfn.XLOOKUP(D873,products!$A$1:$A$49,products!$C$1:$C$49,,0)</f>
        <v>L</v>
      </c>
      <c r="K873" s="4" cm="1">
        <f t="array" ref="K873">_xlfn.XLOOKUP(D873,products!$A$1:$A$49,products!$D$1:D$49,,0)</f>
        <v>1</v>
      </c>
      <c r="L873" s="5">
        <f>_xlfn.XLOOKUP(D873,products!$A$1:$A$49,products!$E$1:$E$49,,0)</f>
        <v>14.85</v>
      </c>
      <c r="M873" s="8">
        <f t="shared" si="39"/>
        <v>29.7</v>
      </c>
      <c r="N873" t="str">
        <f t="shared" si="40"/>
        <v>Excelsa</v>
      </c>
      <c r="O873" t="str">
        <f t="shared" si="41"/>
        <v>Large</v>
      </c>
      <c r="P873" t="str">
        <f>_xlfn.XLOOKUP(Table2[[#This Row],[Customer ID]],customers!$A$1:$A$1001,customers!$I$1:$I$1001,,0)</f>
        <v>Yes</v>
      </c>
    </row>
    <row r="874" spans="1:16" x14ac:dyDescent="0.35">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_xlfn.XLOOKUP(C874,customers!A873:A1873,customers!G873:G1873,,0)</f>
        <v>United States</v>
      </c>
      <c r="I874" t="str">
        <f>_xlfn.XLOOKUP(D874,products!$A$1:$A$49,products!$B$1:$B$49,,0)</f>
        <v>Ara</v>
      </c>
      <c r="J874" t="str">
        <f>_xlfn.XLOOKUP(D874,products!$A$1:$A$49,products!$C$1:$C$49,,0)</f>
        <v>M</v>
      </c>
      <c r="K874" s="4" cm="1">
        <f t="array" ref="K874">_xlfn.XLOOKUP(D874,products!$A$1:$A$49,products!$D$1:D$49,,0)</f>
        <v>1</v>
      </c>
      <c r="L874" s="5">
        <f>_xlfn.XLOOKUP(D874,products!$A$1:$A$49,products!$E$1:$E$49,,0)</f>
        <v>11.25</v>
      </c>
      <c r="M874" s="8">
        <f t="shared" si="39"/>
        <v>22.5</v>
      </c>
      <c r="N874" t="str">
        <f t="shared" si="40"/>
        <v>Arabica</v>
      </c>
      <c r="O874" t="str">
        <f t="shared" si="41"/>
        <v>Medium</v>
      </c>
      <c r="P874" t="str">
        <f>_xlfn.XLOOKUP(Table2[[#This Row],[Customer ID]],customers!$A$1:$A$1001,customers!$I$1:$I$1001,,0)</f>
        <v>No</v>
      </c>
    </row>
    <row r="875" spans="1:16" x14ac:dyDescent="0.35">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_xlfn.XLOOKUP(C875,customers!A874:A1874,customers!G874:G1874,,0)</f>
        <v>United States</v>
      </c>
      <c r="I875" t="str">
        <f>_xlfn.XLOOKUP(D875,products!$A$1:$A$49,products!$B$1:$B$49,,0)</f>
        <v>Rob</v>
      </c>
      <c r="J875" t="str">
        <f>_xlfn.XLOOKUP(D875,products!$A$1:$A$49,products!$C$1:$C$49,,0)</f>
        <v>M</v>
      </c>
      <c r="K875" s="4" cm="1">
        <f t="array" ref="K875">_xlfn.XLOOKUP(D875,products!$A$1:$A$49,products!$D$1:D$49,,0)</f>
        <v>0.2</v>
      </c>
      <c r="L875" s="5">
        <f>_xlfn.XLOOKUP(D875,products!$A$1:$A$49,products!$E$1:$E$49,,0)</f>
        <v>2.9849999999999999</v>
      </c>
      <c r="M875" s="8">
        <f t="shared" si="39"/>
        <v>11.94</v>
      </c>
      <c r="N875" t="str">
        <f t="shared" si="40"/>
        <v>Robusta</v>
      </c>
      <c r="O875" t="str">
        <f t="shared" si="41"/>
        <v>Medium</v>
      </c>
      <c r="P875" t="str">
        <f>_xlfn.XLOOKUP(Table2[[#This Row],[Customer ID]],customers!$A$1:$A$1001,customers!$I$1:$I$1001,,0)</f>
        <v>Yes</v>
      </c>
    </row>
    <row r="876" spans="1:16" x14ac:dyDescent="0.35">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_xlfn.XLOOKUP(C876,customers!A875:A1875,customers!G875:G1875,,0)</f>
        <v>United States</v>
      </c>
      <c r="I876" t="str">
        <f>_xlfn.XLOOKUP(D876,products!$A$1:$A$49,products!$B$1:$B$49,,0)</f>
        <v>Ara</v>
      </c>
      <c r="J876" t="str">
        <f>_xlfn.XLOOKUP(D876,products!$A$1:$A$49,products!$C$1:$C$49,,0)</f>
        <v>L</v>
      </c>
      <c r="K876" s="4" cm="1">
        <f t="array" ref="K876">_xlfn.XLOOKUP(D876,products!$A$1:$A$49,products!$D$1:D$49,,0)</f>
        <v>1</v>
      </c>
      <c r="L876" s="5">
        <f>_xlfn.XLOOKUP(D876,products!$A$1:$A$49,products!$E$1:$E$49,,0)</f>
        <v>12.95</v>
      </c>
      <c r="M876" s="8">
        <f t="shared" si="39"/>
        <v>25.9</v>
      </c>
      <c r="N876" t="str">
        <f t="shared" si="40"/>
        <v>Arabica</v>
      </c>
      <c r="O876" t="str">
        <f t="shared" si="41"/>
        <v>Large</v>
      </c>
      <c r="P876" t="str">
        <f>_xlfn.XLOOKUP(Table2[[#This Row],[Customer ID]],customers!$A$1:$A$1001,customers!$I$1:$I$1001,,0)</f>
        <v>No</v>
      </c>
    </row>
    <row r="877" spans="1:16" x14ac:dyDescent="0.35">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_xlfn.XLOOKUP(C877,customers!A876:A1876,customers!G876:G1876,,0)</f>
        <v>Ireland</v>
      </c>
      <c r="I877" t="str">
        <f>_xlfn.XLOOKUP(D877,products!$A$1:$A$49,products!$B$1:$B$49,,0)</f>
        <v>Lib</v>
      </c>
      <c r="J877" t="str">
        <f>_xlfn.XLOOKUP(D877,products!$A$1:$A$49,products!$C$1:$C$49,,0)</f>
        <v>M</v>
      </c>
      <c r="K877" s="4" cm="1">
        <f t="array" ref="K877">_xlfn.XLOOKUP(D877,products!$A$1:$A$49,products!$D$1:D$49,,0)</f>
        <v>0.5</v>
      </c>
      <c r="L877" s="5">
        <f>_xlfn.XLOOKUP(D877,products!$A$1:$A$49,products!$E$1:$E$49,,0)</f>
        <v>8.73</v>
      </c>
      <c r="M877" s="8">
        <f t="shared" si="39"/>
        <v>43.650000000000006</v>
      </c>
      <c r="N877" t="str">
        <f t="shared" si="40"/>
        <v>Libercia</v>
      </c>
      <c r="O877" t="str">
        <f t="shared" si="41"/>
        <v>Medium</v>
      </c>
      <c r="P877" t="str">
        <f>_xlfn.XLOOKUP(Table2[[#This Row],[Customer ID]],customers!$A$1:$A$1001,customers!$I$1:$I$1001,,0)</f>
        <v>No</v>
      </c>
    </row>
    <row r="878" spans="1:16" x14ac:dyDescent="0.35">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_xlfn.XLOOKUP(C878,customers!A877:A1877,customers!G877:G1877,,0)</f>
        <v>Ireland</v>
      </c>
      <c r="I878" t="str">
        <f>_xlfn.XLOOKUP(D878,products!$A$1:$A$49,products!$B$1:$B$49,,0)</f>
        <v>Ara</v>
      </c>
      <c r="J878" t="str">
        <f>_xlfn.XLOOKUP(D878,products!$A$1:$A$49,products!$C$1:$C$49,,0)</f>
        <v>L</v>
      </c>
      <c r="K878" s="4" cm="1">
        <f t="array" ref="K878">_xlfn.XLOOKUP(D878,products!$A$1:$A$49,products!$D$1:D$49,,0)</f>
        <v>0.5</v>
      </c>
      <c r="L878" s="5">
        <f>_xlfn.XLOOKUP(D878,products!$A$1:$A$49,products!$E$1:$E$49,,0)</f>
        <v>7.77</v>
      </c>
      <c r="M878" s="8">
        <f t="shared" si="39"/>
        <v>46.62</v>
      </c>
      <c r="N878" t="str">
        <f t="shared" si="40"/>
        <v>Arabica</v>
      </c>
      <c r="O878" t="str">
        <f t="shared" si="41"/>
        <v>Large</v>
      </c>
      <c r="P878" t="str">
        <f>_xlfn.XLOOKUP(Table2[[#This Row],[Customer ID]],customers!$A$1:$A$1001,customers!$I$1:$I$1001,,0)</f>
        <v>No</v>
      </c>
    </row>
    <row r="879" spans="1:16" x14ac:dyDescent="0.35">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_xlfn.XLOOKUP(C879,customers!A878:A1878,customers!G878:G1878,,0)</f>
        <v>United States</v>
      </c>
      <c r="I879" t="str">
        <f>_xlfn.XLOOKUP(D879,products!$A$1:$A$49,products!$B$1:$B$49,,0)</f>
        <v>Lib</v>
      </c>
      <c r="J879" t="str">
        <f>_xlfn.XLOOKUP(D879,products!$A$1:$A$49,products!$C$1:$C$49,,0)</f>
        <v>L</v>
      </c>
      <c r="K879" s="4" cm="1">
        <f t="array" ref="K879">_xlfn.XLOOKUP(D879,products!$A$1:$A$49,products!$D$1:D$49,,0)</f>
        <v>0.5</v>
      </c>
      <c r="L879" s="5">
        <f>_xlfn.XLOOKUP(D879,products!$A$1:$A$49,products!$E$1:$E$49,,0)</f>
        <v>9.51</v>
      </c>
      <c r="M879" s="8">
        <f t="shared" si="39"/>
        <v>28.53</v>
      </c>
      <c r="N879" t="str">
        <f t="shared" si="40"/>
        <v>Libercia</v>
      </c>
      <c r="O879" t="str">
        <f t="shared" si="41"/>
        <v>Large</v>
      </c>
      <c r="P879" t="str">
        <f>_xlfn.XLOOKUP(Table2[[#This Row],[Customer ID]],customers!$A$1:$A$1001,customers!$I$1:$I$1001,,0)</f>
        <v>No</v>
      </c>
    </row>
    <row r="880" spans="1:16" x14ac:dyDescent="0.35">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_xlfn.XLOOKUP(C880,customers!A879:A1879,customers!G879:G1879,,0)</f>
        <v>United States</v>
      </c>
      <c r="I880" t="str">
        <f>_xlfn.XLOOKUP(D880,products!$A$1:$A$49,products!$B$1:$B$49,,0)</f>
        <v>Rob</v>
      </c>
      <c r="J880" t="str">
        <f>_xlfn.XLOOKUP(D880,products!$A$1:$A$49,products!$C$1:$C$49,,0)</f>
        <v>L</v>
      </c>
      <c r="K880" s="4" cm="1">
        <f t="array" ref="K880">_xlfn.XLOOKUP(D880,products!$A$1:$A$49,products!$D$1:D$49,,0)</f>
        <v>2.5</v>
      </c>
      <c r="L880" s="5">
        <f>_xlfn.XLOOKUP(D880,products!$A$1:$A$49,products!$E$1:$E$49,,0)</f>
        <v>27.484999999999996</v>
      </c>
      <c r="M880" s="8">
        <f t="shared" si="39"/>
        <v>27.484999999999996</v>
      </c>
      <c r="N880" t="str">
        <f t="shared" si="40"/>
        <v>Robusta</v>
      </c>
      <c r="O880" t="str">
        <f t="shared" si="41"/>
        <v>Large</v>
      </c>
      <c r="P880" t="str">
        <f>_xlfn.XLOOKUP(Table2[[#This Row],[Customer ID]],customers!$A$1:$A$1001,customers!$I$1:$I$1001,,0)</f>
        <v>Yes</v>
      </c>
    </row>
    <row r="881" spans="1:16" x14ac:dyDescent="0.35">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_xlfn.XLOOKUP(C881,customers!A880:A1880,customers!G880:G1880,,0)</f>
        <v>United States</v>
      </c>
      <c r="I881" t="str">
        <f>_xlfn.XLOOKUP(D881,products!$A$1:$A$49,products!$B$1:$B$49,,0)</f>
        <v>Exc</v>
      </c>
      <c r="J881" t="str">
        <f>_xlfn.XLOOKUP(D881,products!$A$1:$A$49,products!$C$1:$C$49,,0)</f>
        <v>D</v>
      </c>
      <c r="K881" s="4" cm="1">
        <f t="array" ref="K881">_xlfn.XLOOKUP(D881,products!$A$1:$A$49,products!$D$1:D$49,,0)</f>
        <v>0.2</v>
      </c>
      <c r="L881" s="5">
        <f>_xlfn.XLOOKUP(D881,products!$A$1:$A$49,products!$E$1:$E$49,,0)</f>
        <v>3.645</v>
      </c>
      <c r="M881" s="8">
        <f t="shared" si="39"/>
        <v>10.935</v>
      </c>
      <c r="N881" t="str">
        <f t="shared" si="40"/>
        <v>Excelsa</v>
      </c>
      <c r="O881" t="str">
        <f t="shared" si="41"/>
        <v>Dark</v>
      </c>
      <c r="P881" t="str">
        <f>_xlfn.XLOOKUP(Table2[[#This Row],[Customer ID]],customers!$A$1:$A$1001,customers!$I$1:$I$1001,,0)</f>
        <v>No</v>
      </c>
    </row>
    <row r="882" spans="1:16" x14ac:dyDescent="0.35">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_xlfn.XLOOKUP(C882,customers!A881:A1881,customers!G881:G1881,,0)</f>
        <v>United States</v>
      </c>
      <c r="I882" t="str">
        <f>_xlfn.XLOOKUP(D882,products!$A$1:$A$49,products!$B$1:$B$49,,0)</f>
        <v>Rob</v>
      </c>
      <c r="J882" t="str">
        <f>_xlfn.XLOOKUP(D882,products!$A$1:$A$49,products!$C$1:$C$49,,0)</f>
        <v>L</v>
      </c>
      <c r="K882" s="4" cm="1">
        <f t="array" ref="K882">_xlfn.XLOOKUP(D882,products!$A$1:$A$49,products!$D$1:D$49,,0)</f>
        <v>0.2</v>
      </c>
      <c r="L882" s="5">
        <f>_xlfn.XLOOKUP(D882,products!$A$1:$A$49,products!$E$1:$E$49,,0)</f>
        <v>3.5849999999999995</v>
      </c>
      <c r="M882" s="8">
        <f t="shared" si="39"/>
        <v>7.169999999999999</v>
      </c>
      <c r="N882" t="str">
        <f t="shared" si="40"/>
        <v>Robusta</v>
      </c>
      <c r="O882" t="str">
        <f t="shared" si="41"/>
        <v>Large</v>
      </c>
      <c r="P882" t="str">
        <f>_xlfn.XLOOKUP(Table2[[#This Row],[Customer ID]],customers!$A$1:$A$1001,customers!$I$1:$I$1001,,0)</f>
        <v>No</v>
      </c>
    </row>
    <row r="883" spans="1:16" x14ac:dyDescent="0.35">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_xlfn.XLOOKUP(C883,customers!A882:A1882,customers!G882:G1882,,0)</f>
        <v>United States</v>
      </c>
      <c r="I883" t="str">
        <f>_xlfn.XLOOKUP(D883,products!$A$1:$A$49,products!$B$1:$B$49,,0)</f>
        <v>Ara</v>
      </c>
      <c r="J883" t="str">
        <f>_xlfn.XLOOKUP(D883,products!$A$1:$A$49,products!$C$1:$C$49,,0)</f>
        <v>L</v>
      </c>
      <c r="K883" s="4" cm="1">
        <f t="array" ref="K883">_xlfn.XLOOKUP(D883,products!$A$1:$A$49,products!$D$1:D$49,,0)</f>
        <v>0.2</v>
      </c>
      <c r="L883" s="5">
        <f>_xlfn.XLOOKUP(D883,products!$A$1:$A$49,products!$E$1:$E$49,,0)</f>
        <v>3.8849999999999998</v>
      </c>
      <c r="M883" s="8">
        <f t="shared" si="39"/>
        <v>23.31</v>
      </c>
      <c r="N883" t="str">
        <f t="shared" si="40"/>
        <v>Arabica</v>
      </c>
      <c r="O883" t="str">
        <f t="shared" si="41"/>
        <v>Large</v>
      </c>
      <c r="P883" t="str">
        <f>_xlfn.XLOOKUP(Table2[[#This Row],[Customer ID]],customers!$A$1:$A$1001,customers!$I$1:$I$1001,,0)</f>
        <v>Yes</v>
      </c>
    </row>
    <row r="884" spans="1:16" x14ac:dyDescent="0.35">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_xlfn.XLOOKUP(C884,customers!A883:A1883,customers!G883:G1883,,0)</f>
        <v>United States</v>
      </c>
      <c r="I884" t="str">
        <f>_xlfn.XLOOKUP(D884,products!$A$1:$A$49,products!$B$1:$B$49,,0)</f>
        <v>Ara</v>
      </c>
      <c r="J884" t="str">
        <f>_xlfn.XLOOKUP(D884,products!$A$1:$A$49,products!$C$1:$C$49,,0)</f>
        <v>D</v>
      </c>
      <c r="K884" s="4" cm="1">
        <f t="array" ref="K884">_xlfn.XLOOKUP(D884,products!$A$1:$A$49,products!$D$1:D$49,,0)</f>
        <v>2.5</v>
      </c>
      <c r="L884" s="5">
        <f>_xlfn.XLOOKUP(D884,products!$A$1:$A$49,products!$E$1:$E$49,,0)</f>
        <v>22.884999999999998</v>
      </c>
      <c r="M884" s="8">
        <f t="shared" si="39"/>
        <v>114.42499999999998</v>
      </c>
      <c r="N884" t="str">
        <f t="shared" si="40"/>
        <v>Arabica</v>
      </c>
      <c r="O884" t="str">
        <f t="shared" si="41"/>
        <v>Dark</v>
      </c>
      <c r="P884" t="str">
        <f>_xlfn.XLOOKUP(Table2[[#This Row],[Customer ID]],customers!$A$1:$A$1001,customers!$I$1:$I$1001,,0)</f>
        <v>Yes</v>
      </c>
    </row>
    <row r="885" spans="1:16" x14ac:dyDescent="0.35">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_xlfn.XLOOKUP(C885,customers!A884:A1884,customers!G884:G1884,,0)</f>
        <v>United States</v>
      </c>
      <c r="I885" t="str">
        <f>_xlfn.XLOOKUP(D885,products!$A$1:$A$49,products!$B$1:$B$49,,0)</f>
        <v>Ara</v>
      </c>
      <c r="J885" t="str">
        <f>_xlfn.XLOOKUP(D885,products!$A$1:$A$49,products!$C$1:$C$49,,0)</f>
        <v>M</v>
      </c>
      <c r="K885" s="4" cm="1">
        <f t="array" ref="K885">_xlfn.XLOOKUP(D885,products!$A$1:$A$49,products!$D$1:D$49,,0)</f>
        <v>2.5</v>
      </c>
      <c r="L885" s="5">
        <f>_xlfn.XLOOKUP(D885,products!$A$1:$A$49,products!$E$1:$E$49,,0)</f>
        <v>25.874999999999996</v>
      </c>
      <c r="M885" s="8">
        <f t="shared" si="39"/>
        <v>77.624999999999986</v>
      </c>
      <c r="N885" t="str">
        <f t="shared" si="40"/>
        <v>Arabica</v>
      </c>
      <c r="O885" t="str">
        <f t="shared" si="41"/>
        <v>Medium</v>
      </c>
      <c r="P885" t="str">
        <f>_xlfn.XLOOKUP(Table2[[#This Row],[Customer ID]],customers!$A$1:$A$1001,customers!$I$1:$I$1001,,0)</f>
        <v>Yes</v>
      </c>
    </row>
    <row r="886" spans="1:16" x14ac:dyDescent="0.35">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_xlfn.XLOOKUP(C886,customers!A885:A1885,customers!G885:G1885,,0)</f>
        <v>United States</v>
      </c>
      <c r="I886" t="str">
        <f>_xlfn.XLOOKUP(D886,products!$A$1:$A$49,products!$B$1:$B$49,,0)</f>
        <v>Rob</v>
      </c>
      <c r="J886" t="str">
        <f>_xlfn.XLOOKUP(D886,products!$A$1:$A$49,products!$C$1:$C$49,,0)</f>
        <v>D</v>
      </c>
      <c r="K886" s="4" cm="1">
        <f t="array" ref="K886">_xlfn.XLOOKUP(D886,products!$A$1:$A$49,products!$D$1:D$49,,0)</f>
        <v>0.5</v>
      </c>
      <c r="L886" s="5">
        <f>_xlfn.XLOOKUP(D886,products!$A$1:$A$49,products!$E$1:$E$49,,0)</f>
        <v>5.3699999999999992</v>
      </c>
      <c r="M886" s="8">
        <f t="shared" si="39"/>
        <v>5.3699999999999992</v>
      </c>
      <c r="N886" t="str">
        <f t="shared" si="40"/>
        <v>Robusta</v>
      </c>
      <c r="O886" t="str">
        <f t="shared" si="41"/>
        <v>Dark</v>
      </c>
      <c r="P886" t="str">
        <f>_xlfn.XLOOKUP(Table2[[#This Row],[Customer ID]],customers!$A$1:$A$1001,customers!$I$1:$I$1001,,0)</f>
        <v>Yes</v>
      </c>
    </row>
    <row r="887" spans="1:16" x14ac:dyDescent="0.35">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_xlfn.XLOOKUP(C887,customers!A886:A1886,customers!G886:G1886,,0)</f>
        <v>Ireland</v>
      </c>
      <c r="I887" t="str">
        <f>_xlfn.XLOOKUP(D887,products!$A$1:$A$49,products!$B$1:$B$49,,0)</f>
        <v>Rob</v>
      </c>
      <c r="J887" t="str">
        <f>_xlfn.XLOOKUP(D887,products!$A$1:$A$49,products!$C$1:$C$49,,0)</f>
        <v>D</v>
      </c>
      <c r="K887" s="4" cm="1">
        <f t="array" ref="K887">_xlfn.XLOOKUP(D887,products!$A$1:$A$49,products!$D$1:D$49,,0)</f>
        <v>2.5</v>
      </c>
      <c r="L887" s="5">
        <f>_xlfn.XLOOKUP(D887,products!$A$1:$A$49,products!$E$1:$E$49,,0)</f>
        <v>20.584999999999997</v>
      </c>
      <c r="M887" s="8">
        <f t="shared" si="39"/>
        <v>123.50999999999999</v>
      </c>
      <c r="N887" t="str">
        <f t="shared" si="40"/>
        <v>Robusta</v>
      </c>
      <c r="O887" t="str">
        <f t="shared" si="41"/>
        <v>Dark</v>
      </c>
      <c r="P887" t="str">
        <f>_xlfn.XLOOKUP(Table2[[#This Row],[Customer ID]],customers!$A$1:$A$1001,customers!$I$1:$I$1001,,0)</f>
        <v>No</v>
      </c>
    </row>
    <row r="888" spans="1:16" x14ac:dyDescent="0.35">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_xlfn.XLOOKUP(C888,customers!A887:A1887,customers!G887:G1887,,0)</f>
        <v>United States</v>
      </c>
      <c r="I888" t="str">
        <f>_xlfn.XLOOKUP(D888,products!$A$1:$A$49,products!$B$1:$B$49,,0)</f>
        <v>Lib</v>
      </c>
      <c r="J888" t="str">
        <f>_xlfn.XLOOKUP(D888,products!$A$1:$A$49,products!$C$1:$C$49,,0)</f>
        <v>M</v>
      </c>
      <c r="K888" s="4" cm="1">
        <f t="array" ref="K888">_xlfn.XLOOKUP(D888,products!$A$1:$A$49,products!$D$1:D$49,,0)</f>
        <v>0.5</v>
      </c>
      <c r="L888" s="5">
        <f>_xlfn.XLOOKUP(D888,products!$A$1:$A$49,products!$E$1:$E$49,,0)</f>
        <v>8.73</v>
      </c>
      <c r="M888" s="8">
        <f t="shared" si="39"/>
        <v>17.46</v>
      </c>
      <c r="N888" t="str">
        <f t="shared" si="40"/>
        <v>Libercia</v>
      </c>
      <c r="O888" t="str">
        <f t="shared" si="41"/>
        <v>Medium</v>
      </c>
      <c r="P888" t="str">
        <f>_xlfn.XLOOKUP(Table2[[#This Row],[Customer ID]],customers!$A$1:$A$1001,customers!$I$1:$I$1001,,0)</f>
        <v>No</v>
      </c>
    </row>
    <row r="889" spans="1:16" x14ac:dyDescent="0.35">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_xlfn.XLOOKUP(C889,customers!A888:A1888,customers!G888:G1888,,0)</f>
        <v>United States</v>
      </c>
      <c r="I889" t="str">
        <f>_xlfn.XLOOKUP(D889,products!$A$1:$A$49,products!$B$1:$B$49,,0)</f>
        <v>Exc</v>
      </c>
      <c r="J889" t="str">
        <f>_xlfn.XLOOKUP(D889,products!$A$1:$A$49,products!$C$1:$C$49,,0)</f>
        <v>L</v>
      </c>
      <c r="K889" s="4" cm="1">
        <f t="array" ref="K889">_xlfn.XLOOKUP(D889,products!$A$1:$A$49,products!$D$1:D$49,,0)</f>
        <v>0.2</v>
      </c>
      <c r="L889" s="5">
        <f>_xlfn.XLOOKUP(D889,products!$A$1:$A$49,products!$E$1:$E$49,,0)</f>
        <v>4.4550000000000001</v>
      </c>
      <c r="M889" s="8">
        <f t="shared" si="39"/>
        <v>13.365</v>
      </c>
      <c r="N889" t="str">
        <f t="shared" si="40"/>
        <v>Excelsa</v>
      </c>
      <c r="O889" t="str">
        <f t="shared" si="41"/>
        <v>Large</v>
      </c>
      <c r="P889" t="str">
        <f>_xlfn.XLOOKUP(Table2[[#This Row],[Customer ID]],customers!$A$1:$A$1001,customers!$I$1:$I$1001,,0)</f>
        <v>No</v>
      </c>
    </row>
    <row r="890" spans="1:16" x14ac:dyDescent="0.35">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_xlfn.XLOOKUP(C890,customers!A889:A1889,customers!G889:G1889,,0)</f>
        <v>United States</v>
      </c>
      <c r="I890" t="str">
        <f>_xlfn.XLOOKUP(D890,products!$A$1:$A$49,products!$B$1:$B$49,,0)</f>
        <v>Ara</v>
      </c>
      <c r="J890" t="str">
        <f>_xlfn.XLOOKUP(D890,products!$A$1:$A$49,products!$C$1:$C$49,,0)</f>
        <v>L</v>
      </c>
      <c r="K890" s="4" cm="1">
        <f t="array" ref="K890">_xlfn.XLOOKUP(D890,products!$A$1:$A$49,products!$D$1:D$49,,0)</f>
        <v>0.2</v>
      </c>
      <c r="L890" s="5">
        <f>_xlfn.XLOOKUP(D890,products!$A$1:$A$49,products!$E$1:$E$49,,0)</f>
        <v>3.8849999999999998</v>
      </c>
      <c r="M890" s="8">
        <f t="shared" si="39"/>
        <v>7.77</v>
      </c>
      <c r="N890" t="str">
        <f t="shared" si="40"/>
        <v>Arabica</v>
      </c>
      <c r="O890" t="str">
        <f t="shared" si="41"/>
        <v>Large</v>
      </c>
      <c r="P890" t="str">
        <f>_xlfn.XLOOKUP(Table2[[#This Row],[Customer ID]],customers!$A$1:$A$1001,customers!$I$1:$I$1001,,0)</f>
        <v>Yes</v>
      </c>
    </row>
    <row r="891" spans="1:16" x14ac:dyDescent="0.35">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_xlfn.XLOOKUP(C891,customers!A890:A1890,customers!G890:G1890,,0)</f>
        <v>United States</v>
      </c>
      <c r="I891" t="str">
        <f>_xlfn.XLOOKUP(D891,products!$A$1:$A$49,products!$B$1:$B$49,,0)</f>
        <v>Rob</v>
      </c>
      <c r="J891" t="str">
        <f>_xlfn.XLOOKUP(D891,products!$A$1:$A$49,products!$C$1:$C$49,,0)</f>
        <v>D</v>
      </c>
      <c r="K891" s="4" cm="1">
        <f t="array" ref="K891">_xlfn.XLOOKUP(D891,products!$A$1:$A$49,products!$D$1:D$49,,0)</f>
        <v>0.2</v>
      </c>
      <c r="L891" s="5">
        <f>_xlfn.XLOOKUP(D891,products!$A$1:$A$49,products!$E$1:$E$49,,0)</f>
        <v>2.6849999999999996</v>
      </c>
      <c r="M891" s="8">
        <f t="shared" si="39"/>
        <v>2.6849999999999996</v>
      </c>
      <c r="N891" t="str">
        <f t="shared" si="40"/>
        <v>Robusta</v>
      </c>
      <c r="O891" t="str">
        <f t="shared" si="41"/>
        <v>Dark</v>
      </c>
      <c r="P891" t="str">
        <f>_xlfn.XLOOKUP(Table2[[#This Row],[Customer ID]],customers!$A$1:$A$1001,customers!$I$1:$I$1001,,0)</f>
        <v>Yes</v>
      </c>
    </row>
    <row r="892" spans="1:16" x14ac:dyDescent="0.35">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_xlfn.XLOOKUP(C892,customers!A891:A1891,customers!G891:G1891,,0)</f>
        <v>United States</v>
      </c>
      <c r="I892" t="str">
        <f>_xlfn.XLOOKUP(D892,products!$A$1:$A$49,products!$B$1:$B$49,,0)</f>
        <v>Rob</v>
      </c>
      <c r="J892" t="str">
        <f>_xlfn.XLOOKUP(D892,products!$A$1:$A$49,products!$C$1:$C$49,,0)</f>
        <v>D</v>
      </c>
      <c r="K892" s="4" cm="1">
        <f t="array" ref="K892">_xlfn.XLOOKUP(D892,products!$A$1:$A$49,products!$D$1:D$49,,0)</f>
        <v>2.5</v>
      </c>
      <c r="L892" s="5">
        <f>_xlfn.XLOOKUP(D892,products!$A$1:$A$49,products!$E$1:$E$49,,0)</f>
        <v>20.584999999999997</v>
      </c>
      <c r="M892" s="8">
        <f t="shared" si="39"/>
        <v>20.584999999999997</v>
      </c>
      <c r="N892" t="str">
        <f t="shared" si="40"/>
        <v>Robusta</v>
      </c>
      <c r="O892" t="str">
        <f t="shared" si="41"/>
        <v>Dark</v>
      </c>
      <c r="P892" t="str">
        <f>_xlfn.XLOOKUP(Table2[[#This Row],[Customer ID]],customers!$A$1:$A$1001,customers!$I$1:$I$1001,,0)</f>
        <v>Yes</v>
      </c>
    </row>
    <row r="893" spans="1:16" x14ac:dyDescent="0.35">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_xlfn.XLOOKUP(C893,customers!A892:A1892,customers!G892:G1892,,0)</f>
        <v>United States</v>
      </c>
      <c r="I893" t="str">
        <f>_xlfn.XLOOKUP(D893,products!$A$1:$A$49,products!$B$1:$B$49,,0)</f>
        <v>Ara</v>
      </c>
      <c r="J893" t="str">
        <f>_xlfn.XLOOKUP(D893,products!$A$1:$A$49,products!$C$1:$C$49,,0)</f>
        <v>D</v>
      </c>
      <c r="K893" s="4" cm="1">
        <f t="array" ref="K893">_xlfn.XLOOKUP(D893,products!$A$1:$A$49,products!$D$1:D$49,,0)</f>
        <v>2.5</v>
      </c>
      <c r="L893" s="5">
        <f>_xlfn.XLOOKUP(D893,products!$A$1:$A$49,products!$E$1:$E$49,,0)</f>
        <v>22.884999999999998</v>
      </c>
      <c r="M893" s="8">
        <f t="shared" si="39"/>
        <v>114.42499999999998</v>
      </c>
      <c r="N893" t="str">
        <f t="shared" si="40"/>
        <v>Arabica</v>
      </c>
      <c r="O893" t="str">
        <f t="shared" si="41"/>
        <v>Dark</v>
      </c>
      <c r="P893" t="str">
        <f>_xlfn.XLOOKUP(Table2[[#This Row],[Customer ID]],customers!$A$1:$A$1001,customers!$I$1:$I$1001,,0)</f>
        <v>Yes</v>
      </c>
    </row>
    <row r="894" spans="1:16" x14ac:dyDescent="0.35">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_xlfn.XLOOKUP(C894,customers!A893:A1893,customers!G893:G1893,,0)</f>
        <v>United Kingdom</v>
      </c>
      <c r="I894" t="str">
        <f>_xlfn.XLOOKUP(D894,products!$A$1:$A$49,products!$B$1:$B$49,,0)</f>
        <v>Exc</v>
      </c>
      <c r="J894" t="str">
        <f>_xlfn.XLOOKUP(D894,products!$A$1:$A$49,products!$C$1:$C$49,,0)</f>
        <v>M</v>
      </c>
      <c r="K894" s="4" cm="1">
        <f t="array" ref="K894">_xlfn.XLOOKUP(D894,products!$A$1:$A$49,products!$D$1:D$49,,0)</f>
        <v>0.2</v>
      </c>
      <c r="L894" s="5">
        <f>_xlfn.XLOOKUP(D894,products!$A$1:$A$49,products!$E$1:$E$49,,0)</f>
        <v>4.125</v>
      </c>
      <c r="M894" s="8">
        <f t="shared" si="39"/>
        <v>20.625</v>
      </c>
      <c r="N894" t="str">
        <f t="shared" si="40"/>
        <v>Excelsa</v>
      </c>
      <c r="O894" t="str">
        <f t="shared" si="41"/>
        <v>Medium</v>
      </c>
      <c r="P894" t="str">
        <f>_xlfn.XLOOKUP(Table2[[#This Row],[Customer ID]],customers!$A$1:$A$1001,customers!$I$1:$I$1001,,0)</f>
        <v>No</v>
      </c>
    </row>
    <row r="895" spans="1:16" x14ac:dyDescent="0.35">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_xlfn.XLOOKUP(C895,customers!A894:A1894,customers!G894:G1894,,0)</f>
        <v>United States</v>
      </c>
      <c r="I895" t="str">
        <f>_xlfn.XLOOKUP(D895,products!$A$1:$A$49,products!$B$1:$B$49,,0)</f>
        <v>Lib</v>
      </c>
      <c r="J895" t="str">
        <f>_xlfn.XLOOKUP(D895,products!$A$1:$A$49,products!$C$1:$C$49,,0)</f>
        <v>L</v>
      </c>
      <c r="K895" s="4" cm="1">
        <f t="array" ref="K895">_xlfn.XLOOKUP(D895,products!$A$1:$A$49,products!$D$1:D$49,,0)</f>
        <v>0.5</v>
      </c>
      <c r="L895" s="5">
        <f>_xlfn.XLOOKUP(D895,products!$A$1:$A$49,products!$E$1:$E$49,,0)</f>
        <v>9.51</v>
      </c>
      <c r="M895" s="8">
        <f t="shared" si="39"/>
        <v>57.06</v>
      </c>
      <c r="N895" t="str">
        <f t="shared" si="40"/>
        <v>Libercia</v>
      </c>
      <c r="O895" t="str">
        <f t="shared" si="41"/>
        <v>Large</v>
      </c>
      <c r="P895" t="str">
        <f>_xlfn.XLOOKUP(Table2[[#This Row],[Customer ID]],customers!$A$1:$A$1001,customers!$I$1:$I$1001,,0)</f>
        <v>Yes</v>
      </c>
    </row>
    <row r="896" spans="1:16" x14ac:dyDescent="0.35">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_xlfn.XLOOKUP(C896,customers!A895:A1895,customers!G895:G1895,,0)</f>
        <v>Ireland</v>
      </c>
      <c r="I896" t="str">
        <f>_xlfn.XLOOKUP(D896,products!$A$1:$A$49,products!$B$1:$B$49,,0)</f>
        <v>Rob</v>
      </c>
      <c r="J896" t="str">
        <f>_xlfn.XLOOKUP(D896,products!$A$1:$A$49,products!$C$1:$C$49,,0)</f>
        <v>D</v>
      </c>
      <c r="K896" s="4" cm="1">
        <f t="array" ref="K896">_xlfn.XLOOKUP(D896,products!$A$1:$A$49,products!$D$1:D$49,,0)</f>
        <v>2.5</v>
      </c>
      <c r="L896" s="5">
        <f>_xlfn.XLOOKUP(D896,products!$A$1:$A$49,products!$E$1:$E$49,,0)</f>
        <v>20.584999999999997</v>
      </c>
      <c r="M896" s="8">
        <f t="shared" si="39"/>
        <v>82.339999999999989</v>
      </c>
      <c r="N896" t="str">
        <f t="shared" si="40"/>
        <v>Robusta</v>
      </c>
      <c r="O896" t="str">
        <f t="shared" si="41"/>
        <v>Dark</v>
      </c>
      <c r="P896" t="str">
        <f>_xlfn.XLOOKUP(Table2[[#This Row],[Customer ID]],customers!$A$1:$A$1001,customers!$I$1:$I$1001,,0)</f>
        <v>Yes</v>
      </c>
    </row>
    <row r="897" spans="1:16" x14ac:dyDescent="0.35">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_xlfn.XLOOKUP(C897,customers!A896:A1896,customers!G896:G1896,,0)</f>
        <v>United States</v>
      </c>
      <c r="I897" t="str">
        <f>_xlfn.XLOOKUP(D897,products!$A$1:$A$49,products!$B$1:$B$49,,0)</f>
        <v>Exc</v>
      </c>
      <c r="J897" t="str">
        <f>_xlfn.XLOOKUP(D897,products!$A$1:$A$49,products!$C$1:$C$49,,0)</f>
        <v>M</v>
      </c>
      <c r="K897" s="4" cm="1">
        <f t="array" ref="K897">_xlfn.XLOOKUP(D897,products!$A$1:$A$49,products!$D$1:D$49,,0)</f>
        <v>2.5</v>
      </c>
      <c r="L897" s="5">
        <f>_xlfn.XLOOKUP(D897,products!$A$1:$A$49,products!$E$1:$E$49,,0)</f>
        <v>31.624999999999996</v>
      </c>
      <c r="M897" s="8">
        <f t="shared" si="39"/>
        <v>158.12499999999997</v>
      </c>
      <c r="N897" t="str">
        <f t="shared" si="40"/>
        <v>Excelsa</v>
      </c>
      <c r="O897" t="str">
        <f t="shared" si="41"/>
        <v>Medium</v>
      </c>
      <c r="P897" t="str">
        <f>_xlfn.XLOOKUP(Table2[[#This Row],[Customer ID]],customers!$A$1:$A$1001,customers!$I$1:$I$1001,,0)</f>
        <v>No</v>
      </c>
    </row>
    <row r="898" spans="1:16" x14ac:dyDescent="0.35">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_xlfn.XLOOKUP(C898,customers!A897:A1897,customers!G897:G1897,,0)</f>
        <v>United States</v>
      </c>
      <c r="I898" t="str">
        <f>_xlfn.XLOOKUP(D898,products!$A$1:$A$49,products!$B$1:$B$49,,0)</f>
        <v>Rob</v>
      </c>
      <c r="J898" t="str">
        <f>_xlfn.XLOOKUP(D898,products!$A$1:$A$49,products!$C$1:$C$49,,0)</f>
        <v>D</v>
      </c>
      <c r="K898" s="4" cm="1">
        <f t="array" ref="K898">_xlfn.XLOOKUP(D898,products!$A$1:$A$49,products!$D$1:D$49,,0)</f>
        <v>0.5</v>
      </c>
      <c r="L898" s="5">
        <f>_xlfn.XLOOKUP(D898,products!$A$1:$A$49,products!$E$1:$E$49,,0)</f>
        <v>5.3699999999999992</v>
      </c>
      <c r="M898" s="8">
        <f t="shared" si="39"/>
        <v>32.22</v>
      </c>
      <c r="N898" t="str">
        <f t="shared" si="40"/>
        <v>Robusta</v>
      </c>
      <c r="O898" t="str">
        <f t="shared" si="41"/>
        <v>Dark</v>
      </c>
      <c r="P898" t="str">
        <f>_xlfn.XLOOKUP(Table2[[#This Row],[Customer ID]],customers!$A$1:$A$1001,customers!$I$1:$I$1001,,0)</f>
        <v>Yes</v>
      </c>
    </row>
    <row r="899" spans="1:16" x14ac:dyDescent="0.35">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_xlfn.XLOOKUP(C899,customers!A898:A1898,customers!G898:G1898,,0)</f>
        <v>United Kingdom</v>
      </c>
      <c r="I899" t="str">
        <f>_xlfn.XLOOKUP(D899,products!$A$1:$A$49,products!$B$1:$B$49,,0)</f>
        <v>Exc</v>
      </c>
      <c r="J899" t="str">
        <f>_xlfn.XLOOKUP(D899,products!$A$1:$A$49,products!$C$1:$C$49,,0)</f>
        <v>D</v>
      </c>
      <c r="K899" s="4" cm="1">
        <f t="array" ref="K899">_xlfn.XLOOKUP(D899,products!$A$1:$A$49,products!$D$1:D$49,,0)</f>
        <v>1</v>
      </c>
      <c r="L899" s="5">
        <f>_xlfn.XLOOKUP(D899,products!$A$1:$A$49,products!$E$1:$E$49,,0)</f>
        <v>12.15</v>
      </c>
      <c r="M899" s="8">
        <f t="shared" ref="M899:M962" si="42">L899*E899</f>
        <v>24.3</v>
      </c>
      <c r="N899" t="str">
        <f t="shared" ref="N899:N962" si="43">IF(I899="Rob","Robusta",IF(I899="Exc","Excelsa",IF(I899="Ara","Arabica",IF(I899="Lib","Libercia",""))))</f>
        <v>Excelsa</v>
      </c>
      <c r="O899" t="str">
        <f t="shared" ref="O899:O962" si="44">IF(J899="M","Medium",IF(J899="L","Large",IF(J899="D","Dark")))</f>
        <v>Dark</v>
      </c>
      <c r="P899" t="str">
        <f>_xlfn.XLOOKUP(Table2[[#This Row],[Customer ID]],customers!$A$1:$A$1001,customers!$I$1:$I$1001,,0)</f>
        <v>No</v>
      </c>
    </row>
    <row r="900" spans="1:16" x14ac:dyDescent="0.35">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_xlfn.XLOOKUP(C900,customers!A899:A1899,customers!G899:G1899,,0)</f>
        <v>United States</v>
      </c>
      <c r="I900" t="str">
        <f>_xlfn.XLOOKUP(D900,products!$A$1:$A$49,products!$B$1:$B$49,,0)</f>
        <v>Rob</v>
      </c>
      <c r="J900" t="str">
        <f>_xlfn.XLOOKUP(D900,products!$A$1:$A$49,products!$C$1:$C$49,,0)</f>
        <v>L</v>
      </c>
      <c r="K900" s="4" cm="1">
        <f t="array" ref="K900">_xlfn.XLOOKUP(D900,products!$A$1:$A$49,products!$D$1:D$49,,0)</f>
        <v>0.5</v>
      </c>
      <c r="L900" s="5">
        <f>_xlfn.XLOOKUP(D900,products!$A$1:$A$49,products!$E$1:$E$49,,0)</f>
        <v>7.169999999999999</v>
      </c>
      <c r="M900" s="8">
        <f t="shared" si="42"/>
        <v>35.849999999999994</v>
      </c>
      <c r="N900" t="str">
        <f t="shared" si="43"/>
        <v>Robusta</v>
      </c>
      <c r="O900" t="str">
        <f t="shared" si="44"/>
        <v>Large</v>
      </c>
      <c r="P900" t="str">
        <f>_xlfn.XLOOKUP(Table2[[#This Row],[Customer ID]],customers!$A$1:$A$1001,customers!$I$1:$I$1001,,0)</f>
        <v>No</v>
      </c>
    </row>
    <row r="901" spans="1:16" x14ac:dyDescent="0.35">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e">
        <f>_xlfn.XLOOKUP(C901,customers!A900:A1900,customers!G900:G1900,,0)</f>
        <v>#N/A</v>
      </c>
      <c r="I901" t="str">
        <f>_xlfn.XLOOKUP(D901,products!$A$1:$A$49,products!$B$1:$B$49,,0)</f>
        <v>Lib</v>
      </c>
      <c r="J901" t="str">
        <f>_xlfn.XLOOKUP(D901,products!$A$1:$A$49,products!$C$1:$C$49,,0)</f>
        <v>M</v>
      </c>
      <c r="K901" s="4" cm="1">
        <f t="array" ref="K901">_xlfn.XLOOKUP(D901,products!$A$1:$A$49,products!$D$1:D$49,,0)</f>
        <v>1</v>
      </c>
      <c r="L901" s="5">
        <f>_xlfn.XLOOKUP(D901,products!$A$1:$A$49,products!$E$1:$E$49,,0)</f>
        <v>14.55</v>
      </c>
      <c r="M901" s="8">
        <f t="shared" si="42"/>
        <v>72.75</v>
      </c>
      <c r="N901" t="str">
        <f t="shared" si="43"/>
        <v>Libercia</v>
      </c>
      <c r="O901" t="str">
        <f t="shared" si="44"/>
        <v>Medium</v>
      </c>
      <c r="P901" t="str">
        <f>_xlfn.XLOOKUP(Table2[[#This Row],[Customer ID]],customers!$A$1:$A$1001,customers!$I$1:$I$1001,,0)</f>
        <v>No</v>
      </c>
    </row>
    <row r="902" spans="1:16" x14ac:dyDescent="0.35">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_xlfn.XLOOKUP(C902,customers!A901:A1901,customers!G901:G1901,,0)</f>
        <v>Ireland</v>
      </c>
      <c r="I902" t="str">
        <f>_xlfn.XLOOKUP(D902,products!$A$1:$A$49,products!$B$1:$B$49,,0)</f>
        <v>Lib</v>
      </c>
      <c r="J902" t="str">
        <f>_xlfn.XLOOKUP(D902,products!$A$1:$A$49,products!$C$1:$C$49,,0)</f>
        <v>L</v>
      </c>
      <c r="K902" s="4" cm="1">
        <f t="array" ref="K902">_xlfn.XLOOKUP(D902,products!$A$1:$A$49,products!$D$1:D$49,,0)</f>
        <v>1</v>
      </c>
      <c r="L902" s="5">
        <f>_xlfn.XLOOKUP(D902,products!$A$1:$A$49,products!$E$1:$E$49,,0)</f>
        <v>15.85</v>
      </c>
      <c r="M902" s="8">
        <f t="shared" si="42"/>
        <v>47.55</v>
      </c>
      <c r="N902" t="str">
        <f t="shared" si="43"/>
        <v>Libercia</v>
      </c>
      <c r="O902" t="str">
        <f t="shared" si="44"/>
        <v>Large</v>
      </c>
      <c r="P902" t="str">
        <f>_xlfn.XLOOKUP(Table2[[#This Row],[Customer ID]],customers!$A$1:$A$1001,customers!$I$1:$I$1001,,0)</f>
        <v>No</v>
      </c>
    </row>
    <row r="903" spans="1:16" x14ac:dyDescent="0.35">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_xlfn.XLOOKUP(C903,customers!A902:A1902,customers!G902:G1902,,0)</f>
        <v>United States</v>
      </c>
      <c r="I903" t="str">
        <f>_xlfn.XLOOKUP(D903,products!$A$1:$A$49,products!$B$1:$B$49,,0)</f>
        <v>Rob</v>
      </c>
      <c r="J903" t="str">
        <f>_xlfn.XLOOKUP(D903,products!$A$1:$A$49,products!$C$1:$C$49,,0)</f>
        <v>L</v>
      </c>
      <c r="K903" s="4" cm="1">
        <f t="array" ref="K903">_xlfn.XLOOKUP(D903,products!$A$1:$A$49,products!$D$1:D$49,,0)</f>
        <v>0.2</v>
      </c>
      <c r="L903" s="5">
        <f>_xlfn.XLOOKUP(D903,products!$A$1:$A$49,products!$E$1:$E$49,,0)</f>
        <v>3.5849999999999995</v>
      </c>
      <c r="M903" s="8">
        <f t="shared" si="42"/>
        <v>3.5849999999999995</v>
      </c>
      <c r="N903" t="str">
        <f t="shared" si="43"/>
        <v>Robusta</v>
      </c>
      <c r="O903" t="str">
        <f t="shared" si="44"/>
        <v>Large</v>
      </c>
      <c r="P903" t="str">
        <f>_xlfn.XLOOKUP(Table2[[#This Row],[Customer ID]],customers!$A$1:$A$1001,customers!$I$1:$I$1001,,0)</f>
        <v>Yes</v>
      </c>
    </row>
    <row r="904" spans="1:16" x14ac:dyDescent="0.35">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_xlfn.XLOOKUP(C904,customers!A903:A1903,customers!G903:G1903,,0)</f>
        <v>United States</v>
      </c>
      <c r="I904" t="str">
        <f>_xlfn.XLOOKUP(D904,products!$A$1:$A$49,products!$B$1:$B$49,,0)</f>
        <v>Exc</v>
      </c>
      <c r="J904" t="str">
        <f>_xlfn.XLOOKUP(D904,products!$A$1:$A$49,products!$C$1:$C$49,,0)</f>
        <v>M</v>
      </c>
      <c r="K904" s="4" cm="1">
        <f t="array" ref="K904">_xlfn.XLOOKUP(D904,products!$A$1:$A$49,products!$D$1:D$49,,0)</f>
        <v>2.5</v>
      </c>
      <c r="L904" s="5">
        <f>_xlfn.XLOOKUP(D904,products!$A$1:$A$49,products!$E$1:$E$49,,0)</f>
        <v>31.624999999999996</v>
      </c>
      <c r="M904" s="8">
        <f t="shared" si="42"/>
        <v>158.12499999999997</v>
      </c>
      <c r="N904" t="str">
        <f t="shared" si="43"/>
        <v>Excelsa</v>
      </c>
      <c r="O904" t="str">
        <f t="shared" si="44"/>
        <v>Medium</v>
      </c>
      <c r="P904" t="str">
        <f>_xlfn.XLOOKUP(Table2[[#This Row],[Customer ID]],customers!$A$1:$A$1001,customers!$I$1:$I$1001,,0)</f>
        <v>No</v>
      </c>
    </row>
    <row r="905" spans="1:16" x14ac:dyDescent="0.35">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_xlfn.XLOOKUP(C905,customers!A904:A1904,customers!G904:G1904,,0)</f>
        <v>United States</v>
      </c>
      <c r="I905" t="str">
        <f>_xlfn.XLOOKUP(D905,products!$A$1:$A$49,products!$B$1:$B$49,,0)</f>
        <v>Lib</v>
      </c>
      <c r="J905" t="str">
        <f>_xlfn.XLOOKUP(D905,products!$A$1:$A$49,products!$C$1:$C$49,,0)</f>
        <v>M</v>
      </c>
      <c r="K905" s="4" cm="1">
        <f t="array" ref="K905">_xlfn.XLOOKUP(D905,products!$A$1:$A$49,products!$D$1:D$49,,0)</f>
        <v>0.5</v>
      </c>
      <c r="L905" s="5">
        <f>_xlfn.XLOOKUP(D905,products!$A$1:$A$49,products!$E$1:$E$49,,0)</f>
        <v>8.73</v>
      </c>
      <c r="M905" s="8">
        <f t="shared" si="42"/>
        <v>17.46</v>
      </c>
      <c r="N905" t="str">
        <f t="shared" si="43"/>
        <v>Libercia</v>
      </c>
      <c r="O905" t="str">
        <f t="shared" si="44"/>
        <v>Medium</v>
      </c>
      <c r="P905" t="str">
        <f>_xlfn.XLOOKUP(Table2[[#This Row],[Customer ID]],customers!$A$1:$A$1001,customers!$I$1:$I$1001,,0)</f>
        <v>No</v>
      </c>
    </row>
    <row r="906" spans="1:16" x14ac:dyDescent="0.35">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_xlfn.XLOOKUP(C906,customers!A905:A1905,customers!G905:G1905,,0)</f>
        <v>United States</v>
      </c>
      <c r="I906" t="str">
        <f>_xlfn.XLOOKUP(D906,products!$A$1:$A$49,products!$B$1:$B$49,,0)</f>
        <v>Ara</v>
      </c>
      <c r="J906" t="str">
        <f>_xlfn.XLOOKUP(D906,products!$A$1:$A$49,products!$C$1:$C$49,,0)</f>
        <v>L</v>
      </c>
      <c r="K906" s="4" cm="1">
        <f t="array" ref="K906">_xlfn.XLOOKUP(D906,products!$A$1:$A$49,products!$D$1:D$49,,0)</f>
        <v>2.5</v>
      </c>
      <c r="L906" s="5">
        <f>_xlfn.XLOOKUP(D906,products!$A$1:$A$49,products!$E$1:$E$49,,0)</f>
        <v>29.784999999999997</v>
      </c>
      <c r="M906" s="8">
        <f t="shared" si="42"/>
        <v>148.92499999999998</v>
      </c>
      <c r="N906" t="str">
        <f t="shared" si="43"/>
        <v>Arabica</v>
      </c>
      <c r="O906" t="str">
        <f t="shared" si="44"/>
        <v>Large</v>
      </c>
      <c r="P906" t="str">
        <f>_xlfn.XLOOKUP(Table2[[#This Row],[Customer ID]],customers!$A$1:$A$1001,customers!$I$1:$I$1001,,0)</f>
        <v>No</v>
      </c>
    </row>
    <row r="907" spans="1:16" x14ac:dyDescent="0.35">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_xlfn.XLOOKUP(C907,customers!A906:A1906,customers!G906:G1906,,0)</f>
        <v>United States</v>
      </c>
      <c r="I907" t="str">
        <f>_xlfn.XLOOKUP(D907,products!$A$1:$A$49,products!$B$1:$B$49,,0)</f>
        <v>Ara</v>
      </c>
      <c r="J907" t="str">
        <f>_xlfn.XLOOKUP(D907,products!$A$1:$A$49,products!$C$1:$C$49,,0)</f>
        <v>M</v>
      </c>
      <c r="K907" s="4" cm="1">
        <f t="array" ref="K907">_xlfn.XLOOKUP(D907,products!$A$1:$A$49,products!$D$1:D$49,,0)</f>
        <v>0.5</v>
      </c>
      <c r="L907" s="5">
        <f>_xlfn.XLOOKUP(D907,products!$A$1:$A$49,products!$E$1:$E$49,,0)</f>
        <v>6.75</v>
      </c>
      <c r="M907" s="8">
        <f t="shared" si="42"/>
        <v>40.5</v>
      </c>
      <c r="N907" t="str">
        <f t="shared" si="43"/>
        <v>Arabica</v>
      </c>
      <c r="O907" t="str">
        <f t="shared" si="44"/>
        <v>Medium</v>
      </c>
      <c r="P907" t="str">
        <f>_xlfn.XLOOKUP(Table2[[#This Row],[Customer ID]],customers!$A$1:$A$1001,customers!$I$1:$I$1001,,0)</f>
        <v>Yes</v>
      </c>
    </row>
    <row r="908" spans="1:16" x14ac:dyDescent="0.35">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_xlfn.XLOOKUP(C908,customers!A907:A1907,customers!G907:G1907,,0)</f>
        <v>United States</v>
      </c>
      <c r="I908" t="str">
        <f>_xlfn.XLOOKUP(D908,products!$A$1:$A$49,products!$B$1:$B$49,,0)</f>
        <v>Ara</v>
      </c>
      <c r="J908" t="str">
        <f>_xlfn.XLOOKUP(D908,products!$A$1:$A$49,products!$C$1:$C$49,,0)</f>
        <v>M</v>
      </c>
      <c r="K908" s="4" cm="1">
        <f t="array" ref="K908">_xlfn.XLOOKUP(D908,products!$A$1:$A$49,products!$D$1:D$49,,0)</f>
        <v>0.5</v>
      </c>
      <c r="L908" s="5">
        <f>_xlfn.XLOOKUP(D908,products!$A$1:$A$49,products!$E$1:$E$49,,0)</f>
        <v>6.75</v>
      </c>
      <c r="M908" s="8">
        <f t="shared" si="42"/>
        <v>27</v>
      </c>
      <c r="N908" t="str">
        <f t="shared" si="43"/>
        <v>Arabica</v>
      </c>
      <c r="O908" t="str">
        <f t="shared" si="44"/>
        <v>Medium</v>
      </c>
      <c r="P908" t="str">
        <f>_xlfn.XLOOKUP(Table2[[#This Row],[Customer ID]],customers!$A$1:$A$1001,customers!$I$1:$I$1001,,0)</f>
        <v>Yes</v>
      </c>
    </row>
    <row r="909" spans="1:16" x14ac:dyDescent="0.35">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_xlfn.XLOOKUP(C909,customers!A908:A1908,customers!G908:G1908,,0)</f>
        <v>United States</v>
      </c>
      <c r="I909" t="str">
        <f>_xlfn.XLOOKUP(D909,products!$A$1:$A$49,products!$B$1:$B$49,,0)</f>
        <v>Lib</v>
      </c>
      <c r="J909" t="str">
        <f>_xlfn.XLOOKUP(D909,products!$A$1:$A$49,products!$C$1:$C$49,,0)</f>
        <v>D</v>
      </c>
      <c r="K909" s="4" cm="1">
        <f t="array" ref="K909">_xlfn.XLOOKUP(D909,products!$A$1:$A$49,products!$D$1:D$49,,0)</f>
        <v>1</v>
      </c>
      <c r="L909" s="5">
        <f>_xlfn.XLOOKUP(D909,products!$A$1:$A$49,products!$E$1:$E$49,,0)</f>
        <v>12.95</v>
      </c>
      <c r="M909" s="8">
        <f t="shared" si="42"/>
        <v>38.849999999999994</v>
      </c>
      <c r="N909" t="str">
        <f t="shared" si="43"/>
        <v>Libercia</v>
      </c>
      <c r="O909" t="str">
        <f t="shared" si="44"/>
        <v>Dark</v>
      </c>
      <c r="P909" t="str">
        <f>_xlfn.XLOOKUP(Table2[[#This Row],[Customer ID]],customers!$A$1:$A$1001,customers!$I$1:$I$1001,,0)</f>
        <v>No</v>
      </c>
    </row>
    <row r="910" spans="1:16" x14ac:dyDescent="0.35">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_xlfn.XLOOKUP(C910,customers!A909:A1909,customers!G909:G1909,,0)</f>
        <v>United States</v>
      </c>
      <c r="I910" t="str">
        <f>_xlfn.XLOOKUP(D910,products!$A$1:$A$49,products!$B$1:$B$49,,0)</f>
        <v>Rob</v>
      </c>
      <c r="J910" t="str">
        <f>_xlfn.XLOOKUP(D910,products!$A$1:$A$49,products!$C$1:$C$49,,0)</f>
        <v>L</v>
      </c>
      <c r="K910" s="4" cm="1">
        <f t="array" ref="K910">_xlfn.XLOOKUP(D910,products!$A$1:$A$49,products!$D$1:D$49,,0)</f>
        <v>1</v>
      </c>
      <c r="L910" s="5">
        <f>_xlfn.XLOOKUP(D910,products!$A$1:$A$49,products!$E$1:$E$49,,0)</f>
        <v>11.95</v>
      </c>
      <c r="M910" s="8">
        <f t="shared" si="42"/>
        <v>59.75</v>
      </c>
      <c r="N910" t="str">
        <f t="shared" si="43"/>
        <v>Robusta</v>
      </c>
      <c r="O910" t="str">
        <f t="shared" si="44"/>
        <v>Large</v>
      </c>
      <c r="P910" t="str">
        <f>_xlfn.XLOOKUP(Table2[[#This Row],[Customer ID]],customers!$A$1:$A$1001,customers!$I$1:$I$1001,,0)</f>
        <v>No</v>
      </c>
    </row>
    <row r="911" spans="1:16" x14ac:dyDescent="0.35">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_xlfn.XLOOKUP(C911,customers!A910:A1910,customers!G910:G1910,,0)</f>
        <v>United States</v>
      </c>
      <c r="I911" t="str">
        <f>_xlfn.XLOOKUP(D911,products!$A$1:$A$49,products!$B$1:$B$49,,0)</f>
        <v>Rob</v>
      </c>
      <c r="J911" t="str">
        <f>_xlfn.XLOOKUP(D911,products!$A$1:$A$49,products!$C$1:$C$49,,0)</f>
        <v>L</v>
      </c>
      <c r="K911" s="4" cm="1">
        <f t="array" ref="K911">_xlfn.XLOOKUP(D911,products!$A$1:$A$49,products!$D$1:D$49,,0)</f>
        <v>0.2</v>
      </c>
      <c r="L911" s="5">
        <f>_xlfn.XLOOKUP(D911,products!$A$1:$A$49,products!$E$1:$E$49,,0)</f>
        <v>3.5849999999999995</v>
      </c>
      <c r="M911" s="8">
        <f t="shared" si="42"/>
        <v>10.754999999999999</v>
      </c>
      <c r="N911" t="str">
        <f t="shared" si="43"/>
        <v>Robusta</v>
      </c>
      <c r="O911" t="str">
        <f t="shared" si="44"/>
        <v>Large</v>
      </c>
      <c r="P911" t="str">
        <f>_xlfn.XLOOKUP(Table2[[#This Row],[Customer ID]],customers!$A$1:$A$1001,customers!$I$1:$I$1001,,0)</f>
        <v>No</v>
      </c>
    </row>
    <row r="912" spans="1:16" x14ac:dyDescent="0.35">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_xlfn.XLOOKUP(C912,customers!A911:A1911,customers!G911:G1911,,0)</f>
        <v>United States</v>
      </c>
      <c r="I912" t="str">
        <f>_xlfn.XLOOKUP(D912,products!$A$1:$A$49,products!$B$1:$B$49,,0)</f>
        <v>Ara</v>
      </c>
      <c r="J912" t="str">
        <f>_xlfn.XLOOKUP(D912,products!$A$1:$A$49,products!$C$1:$C$49,,0)</f>
        <v>D</v>
      </c>
      <c r="K912" s="4" cm="1">
        <f t="array" ref="K912">_xlfn.XLOOKUP(D912,products!$A$1:$A$49,products!$D$1:D$49,,0)</f>
        <v>2.5</v>
      </c>
      <c r="L912" s="5">
        <f>_xlfn.XLOOKUP(D912,products!$A$1:$A$49,products!$E$1:$E$49,,0)</f>
        <v>22.884999999999998</v>
      </c>
      <c r="M912" s="8">
        <f t="shared" si="42"/>
        <v>91.539999999999992</v>
      </c>
      <c r="N912" t="str">
        <f t="shared" si="43"/>
        <v>Arabica</v>
      </c>
      <c r="O912" t="str">
        <f t="shared" si="44"/>
        <v>Dark</v>
      </c>
      <c r="P912" t="str">
        <f>_xlfn.XLOOKUP(Table2[[#This Row],[Customer ID]],customers!$A$1:$A$1001,customers!$I$1:$I$1001,,0)</f>
        <v>No</v>
      </c>
    </row>
    <row r="913" spans="1:16" x14ac:dyDescent="0.35">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_xlfn.XLOOKUP(C913,customers!A912:A1912,customers!G912:G1912,,0)</f>
        <v>United States</v>
      </c>
      <c r="I913" t="str">
        <f>_xlfn.XLOOKUP(D913,products!$A$1:$A$49,products!$B$1:$B$49,,0)</f>
        <v>Ara</v>
      </c>
      <c r="J913" t="str">
        <f>_xlfn.XLOOKUP(D913,products!$A$1:$A$49,products!$C$1:$C$49,,0)</f>
        <v>M</v>
      </c>
      <c r="K913" s="4" cm="1">
        <f t="array" ref="K913">_xlfn.XLOOKUP(D913,products!$A$1:$A$49,products!$D$1:D$49,,0)</f>
        <v>1</v>
      </c>
      <c r="L913" s="5">
        <f>_xlfn.XLOOKUP(D913,products!$A$1:$A$49,products!$E$1:$E$49,,0)</f>
        <v>11.25</v>
      </c>
      <c r="M913" s="8">
        <f t="shared" si="42"/>
        <v>45</v>
      </c>
      <c r="N913" t="str">
        <f t="shared" si="43"/>
        <v>Arabica</v>
      </c>
      <c r="O913" t="str">
        <f t="shared" si="44"/>
        <v>Medium</v>
      </c>
      <c r="P913" t="str">
        <f>_xlfn.XLOOKUP(Table2[[#This Row],[Customer ID]],customers!$A$1:$A$1001,customers!$I$1:$I$1001,,0)</f>
        <v>Yes</v>
      </c>
    </row>
    <row r="914" spans="1:16" x14ac:dyDescent="0.35">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_xlfn.XLOOKUP(C914,customers!A913:A1913,customers!G913:G1913,,0)</f>
        <v>United States</v>
      </c>
      <c r="I914" t="str">
        <f>_xlfn.XLOOKUP(D914,products!$A$1:$A$49,products!$B$1:$B$49,,0)</f>
        <v>Rob</v>
      </c>
      <c r="J914" t="str">
        <f>_xlfn.XLOOKUP(D914,products!$A$1:$A$49,products!$C$1:$C$49,,0)</f>
        <v>M</v>
      </c>
      <c r="K914" s="4" cm="1">
        <f t="array" ref="K914">_xlfn.XLOOKUP(D914,products!$A$1:$A$49,products!$D$1:D$49,,0)</f>
        <v>2.5</v>
      </c>
      <c r="L914" s="5">
        <f>_xlfn.XLOOKUP(D914,products!$A$1:$A$49,products!$E$1:$E$49,,0)</f>
        <v>22.884999999999998</v>
      </c>
      <c r="M914" s="8">
        <f t="shared" si="42"/>
        <v>137.31</v>
      </c>
      <c r="N914" t="str">
        <f t="shared" si="43"/>
        <v>Robusta</v>
      </c>
      <c r="O914" t="str">
        <f t="shared" si="44"/>
        <v>Medium</v>
      </c>
      <c r="P914" t="str">
        <f>_xlfn.XLOOKUP(Table2[[#This Row],[Customer ID]],customers!$A$1:$A$1001,customers!$I$1:$I$1001,,0)</f>
        <v>Yes</v>
      </c>
    </row>
    <row r="915" spans="1:16" x14ac:dyDescent="0.35">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_xlfn.XLOOKUP(C915,customers!A914:A1914,customers!G914:G1914,,0)</f>
        <v>United States</v>
      </c>
      <c r="I915" t="str">
        <f>_xlfn.XLOOKUP(D915,products!$A$1:$A$49,products!$B$1:$B$49,,0)</f>
        <v>Ara</v>
      </c>
      <c r="J915" t="str">
        <f>_xlfn.XLOOKUP(D915,products!$A$1:$A$49,products!$C$1:$C$49,,0)</f>
        <v>M</v>
      </c>
      <c r="K915" s="4" cm="1">
        <f t="array" ref="K915">_xlfn.XLOOKUP(D915,products!$A$1:$A$49,products!$D$1:D$49,,0)</f>
        <v>0.5</v>
      </c>
      <c r="L915" s="5">
        <f>_xlfn.XLOOKUP(D915,products!$A$1:$A$49,products!$E$1:$E$49,,0)</f>
        <v>6.75</v>
      </c>
      <c r="M915" s="8">
        <f t="shared" si="42"/>
        <v>6.75</v>
      </c>
      <c r="N915" t="str">
        <f t="shared" si="43"/>
        <v>Arabica</v>
      </c>
      <c r="O915" t="str">
        <f t="shared" si="44"/>
        <v>Medium</v>
      </c>
      <c r="P915" t="str">
        <f>_xlfn.XLOOKUP(Table2[[#This Row],[Customer ID]],customers!$A$1:$A$1001,customers!$I$1:$I$1001,,0)</f>
        <v>No</v>
      </c>
    </row>
    <row r="916" spans="1:16" x14ac:dyDescent="0.35">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_xlfn.XLOOKUP(C916,customers!A915:A1915,customers!G915:G1915,,0)</f>
        <v>United States</v>
      </c>
      <c r="I916" t="str">
        <f>_xlfn.XLOOKUP(D916,products!$A$1:$A$49,products!$B$1:$B$49,,0)</f>
        <v>Ara</v>
      </c>
      <c r="J916" t="str">
        <f>_xlfn.XLOOKUP(D916,products!$A$1:$A$49,products!$C$1:$C$49,,0)</f>
        <v>M</v>
      </c>
      <c r="K916" s="4" cm="1">
        <f t="array" ref="K916">_xlfn.XLOOKUP(D916,products!$A$1:$A$49,products!$D$1:D$49,,0)</f>
        <v>1</v>
      </c>
      <c r="L916" s="5">
        <f>_xlfn.XLOOKUP(D916,products!$A$1:$A$49,products!$E$1:$E$49,,0)</f>
        <v>11.25</v>
      </c>
      <c r="M916" s="8">
        <f t="shared" si="42"/>
        <v>45</v>
      </c>
      <c r="N916" t="str">
        <f t="shared" si="43"/>
        <v>Arabica</v>
      </c>
      <c r="O916" t="str">
        <f t="shared" si="44"/>
        <v>Medium</v>
      </c>
      <c r="P916" t="str">
        <f>_xlfn.XLOOKUP(Table2[[#This Row],[Customer ID]],customers!$A$1:$A$1001,customers!$I$1:$I$1001,,0)</f>
        <v>No</v>
      </c>
    </row>
    <row r="917" spans="1:16" x14ac:dyDescent="0.35">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_xlfn.XLOOKUP(C917,customers!A916:A1916,customers!G916:G1916,,0)</f>
        <v>United States</v>
      </c>
      <c r="I917" t="str">
        <f>_xlfn.XLOOKUP(D917,products!$A$1:$A$49,products!$B$1:$B$49,,0)</f>
        <v>Exc</v>
      </c>
      <c r="J917" t="str">
        <f>_xlfn.XLOOKUP(D917,products!$A$1:$A$49,products!$C$1:$C$49,,0)</f>
        <v>D</v>
      </c>
      <c r="K917" s="4" cm="1">
        <f t="array" ref="K917">_xlfn.XLOOKUP(D917,products!$A$1:$A$49,products!$D$1:D$49,,0)</f>
        <v>2.5</v>
      </c>
      <c r="L917" s="5">
        <f>_xlfn.XLOOKUP(D917,products!$A$1:$A$49,products!$E$1:$E$49,,0)</f>
        <v>27.945</v>
      </c>
      <c r="M917" s="8">
        <f t="shared" si="42"/>
        <v>83.835000000000008</v>
      </c>
      <c r="N917" t="str">
        <f t="shared" si="43"/>
        <v>Excelsa</v>
      </c>
      <c r="O917" t="str">
        <f t="shared" si="44"/>
        <v>Dark</v>
      </c>
      <c r="P917" t="str">
        <f>_xlfn.XLOOKUP(Table2[[#This Row],[Customer ID]],customers!$A$1:$A$1001,customers!$I$1:$I$1001,,0)</f>
        <v>Yes</v>
      </c>
    </row>
    <row r="918" spans="1:16" x14ac:dyDescent="0.35">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_xlfn.XLOOKUP(C918,customers!A917:A1917,customers!G917:G1917,,0)</f>
        <v>Ireland</v>
      </c>
      <c r="I918" t="str">
        <f>_xlfn.XLOOKUP(D918,products!$A$1:$A$49,products!$B$1:$B$49,,0)</f>
        <v>Exc</v>
      </c>
      <c r="J918" t="str">
        <f>_xlfn.XLOOKUP(D918,products!$A$1:$A$49,products!$C$1:$C$49,,0)</f>
        <v>D</v>
      </c>
      <c r="K918" s="4" cm="1">
        <f t="array" ref="K918">_xlfn.XLOOKUP(D918,products!$A$1:$A$49,products!$D$1:D$49,,0)</f>
        <v>0.2</v>
      </c>
      <c r="L918" s="5">
        <f>_xlfn.XLOOKUP(D918,products!$A$1:$A$49,products!$E$1:$E$49,,0)</f>
        <v>3.645</v>
      </c>
      <c r="M918" s="8">
        <f t="shared" si="42"/>
        <v>3.645</v>
      </c>
      <c r="N918" t="str">
        <f t="shared" si="43"/>
        <v>Excelsa</v>
      </c>
      <c r="O918" t="str">
        <f t="shared" si="44"/>
        <v>Dark</v>
      </c>
      <c r="P918" t="str">
        <f>_xlfn.XLOOKUP(Table2[[#This Row],[Customer ID]],customers!$A$1:$A$1001,customers!$I$1:$I$1001,,0)</f>
        <v>Yes</v>
      </c>
    </row>
    <row r="919" spans="1:16" x14ac:dyDescent="0.35">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_xlfn.XLOOKUP(C919,customers!A918:A1918,customers!G918:G1918,,0)</f>
        <v>United Kingdom</v>
      </c>
      <c r="I919" t="str">
        <f>_xlfn.XLOOKUP(D919,products!$A$1:$A$49,products!$B$1:$B$49,,0)</f>
        <v>Ara</v>
      </c>
      <c r="J919" t="str">
        <f>_xlfn.XLOOKUP(D919,products!$A$1:$A$49,products!$C$1:$C$49,,0)</f>
        <v>M</v>
      </c>
      <c r="K919" s="4" cm="1">
        <f t="array" ref="K919">_xlfn.XLOOKUP(D919,products!$A$1:$A$49,products!$D$1:D$49,,0)</f>
        <v>0.5</v>
      </c>
      <c r="L919" s="5">
        <f>_xlfn.XLOOKUP(D919,products!$A$1:$A$49,products!$E$1:$E$49,,0)</f>
        <v>6.75</v>
      </c>
      <c r="M919" s="8">
        <f t="shared" si="42"/>
        <v>6.75</v>
      </c>
      <c r="N919" t="str">
        <f t="shared" si="43"/>
        <v>Arabica</v>
      </c>
      <c r="O919" t="str">
        <f t="shared" si="44"/>
        <v>Medium</v>
      </c>
      <c r="P919" t="str">
        <f>_xlfn.XLOOKUP(Table2[[#This Row],[Customer ID]],customers!$A$1:$A$1001,customers!$I$1:$I$1001,,0)</f>
        <v>No</v>
      </c>
    </row>
    <row r="920" spans="1:16" x14ac:dyDescent="0.35">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_xlfn.XLOOKUP(C920,customers!A919:A1919,customers!G919:G1919,,0)</f>
        <v>United Kingdom</v>
      </c>
      <c r="I920" t="str">
        <f>_xlfn.XLOOKUP(D920,products!$A$1:$A$49,products!$B$1:$B$49,,0)</f>
        <v>Exc</v>
      </c>
      <c r="J920" t="str">
        <f>_xlfn.XLOOKUP(D920,products!$A$1:$A$49,products!$C$1:$C$49,,0)</f>
        <v>D</v>
      </c>
      <c r="K920" s="4" cm="1">
        <f t="array" ref="K920">_xlfn.XLOOKUP(D920,products!$A$1:$A$49,products!$D$1:D$49,,0)</f>
        <v>0.5</v>
      </c>
      <c r="L920" s="5">
        <f>_xlfn.XLOOKUP(D920,products!$A$1:$A$49,products!$E$1:$E$49,,0)</f>
        <v>7.29</v>
      </c>
      <c r="M920" s="8">
        <f t="shared" si="42"/>
        <v>21.87</v>
      </c>
      <c r="N920" t="str">
        <f t="shared" si="43"/>
        <v>Excelsa</v>
      </c>
      <c r="O920" t="str">
        <f t="shared" si="44"/>
        <v>Dark</v>
      </c>
      <c r="P920" t="str">
        <f>_xlfn.XLOOKUP(Table2[[#This Row],[Customer ID]],customers!$A$1:$A$1001,customers!$I$1:$I$1001,,0)</f>
        <v>No</v>
      </c>
    </row>
    <row r="921" spans="1:16" x14ac:dyDescent="0.35">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_xlfn.XLOOKUP(C921,customers!A920:A1920,customers!G920:G1920,,0)</f>
        <v>United States</v>
      </c>
      <c r="I921" t="str">
        <f>_xlfn.XLOOKUP(D921,products!$A$1:$A$49,products!$B$1:$B$49,,0)</f>
        <v>Rob</v>
      </c>
      <c r="J921" t="str">
        <f>_xlfn.XLOOKUP(D921,products!$A$1:$A$49,products!$C$1:$C$49,,0)</f>
        <v>D</v>
      </c>
      <c r="K921" s="4" cm="1">
        <f t="array" ref="K921">_xlfn.XLOOKUP(D921,products!$A$1:$A$49,products!$D$1:D$49,,0)</f>
        <v>0.2</v>
      </c>
      <c r="L921" s="5">
        <f>_xlfn.XLOOKUP(D921,products!$A$1:$A$49,products!$E$1:$E$49,,0)</f>
        <v>2.6849999999999996</v>
      </c>
      <c r="M921" s="8">
        <f t="shared" si="42"/>
        <v>13.424999999999997</v>
      </c>
      <c r="N921" t="str">
        <f t="shared" si="43"/>
        <v>Robusta</v>
      </c>
      <c r="O921" t="str">
        <f t="shared" si="44"/>
        <v>Dark</v>
      </c>
      <c r="P921" t="str">
        <f>_xlfn.XLOOKUP(Table2[[#This Row],[Customer ID]],customers!$A$1:$A$1001,customers!$I$1:$I$1001,,0)</f>
        <v>Yes</v>
      </c>
    </row>
    <row r="922" spans="1:16" x14ac:dyDescent="0.35">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_xlfn.XLOOKUP(C922,customers!A921:A1921,customers!G921:G1921,,0)</f>
        <v>United States</v>
      </c>
      <c r="I922" t="str">
        <f>_xlfn.XLOOKUP(D922,products!$A$1:$A$49,products!$B$1:$B$49,,0)</f>
        <v>Rob</v>
      </c>
      <c r="J922" t="str">
        <f>_xlfn.XLOOKUP(D922,products!$A$1:$A$49,products!$C$1:$C$49,,0)</f>
        <v>D</v>
      </c>
      <c r="K922" s="4" cm="1">
        <f t="array" ref="K922">_xlfn.XLOOKUP(D922,products!$A$1:$A$49,products!$D$1:D$49,,0)</f>
        <v>2.5</v>
      </c>
      <c r="L922" s="5">
        <f>_xlfn.XLOOKUP(D922,products!$A$1:$A$49,products!$E$1:$E$49,,0)</f>
        <v>20.584999999999997</v>
      </c>
      <c r="M922" s="8">
        <f t="shared" si="42"/>
        <v>123.50999999999999</v>
      </c>
      <c r="N922" t="str">
        <f t="shared" si="43"/>
        <v>Robusta</v>
      </c>
      <c r="O922" t="str">
        <f t="shared" si="44"/>
        <v>Dark</v>
      </c>
      <c r="P922" t="str">
        <f>_xlfn.XLOOKUP(Table2[[#This Row],[Customer ID]],customers!$A$1:$A$1001,customers!$I$1:$I$1001,,0)</f>
        <v>No</v>
      </c>
    </row>
    <row r="923" spans="1:16" x14ac:dyDescent="0.35">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_xlfn.XLOOKUP(C923,customers!A922:A1922,customers!G922:G1922,,0)</f>
        <v>United States</v>
      </c>
      <c r="I923" t="str">
        <f>_xlfn.XLOOKUP(D923,products!$A$1:$A$49,products!$B$1:$B$49,,0)</f>
        <v>Lib</v>
      </c>
      <c r="J923" t="str">
        <f>_xlfn.XLOOKUP(D923,products!$A$1:$A$49,products!$C$1:$C$49,,0)</f>
        <v>D</v>
      </c>
      <c r="K923" s="4" cm="1">
        <f t="array" ref="K923">_xlfn.XLOOKUP(D923,products!$A$1:$A$49,products!$D$1:D$49,,0)</f>
        <v>0.2</v>
      </c>
      <c r="L923" s="5">
        <f>_xlfn.XLOOKUP(D923,products!$A$1:$A$49,products!$E$1:$E$49,,0)</f>
        <v>3.8849999999999998</v>
      </c>
      <c r="M923" s="8">
        <f t="shared" si="42"/>
        <v>7.77</v>
      </c>
      <c r="N923" t="str">
        <f t="shared" si="43"/>
        <v>Libercia</v>
      </c>
      <c r="O923" t="str">
        <f t="shared" si="44"/>
        <v>Dark</v>
      </c>
      <c r="P923" t="str">
        <f>_xlfn.XLOOKUP(Table2[[#This Row],[Customer ID]],customers!$A$1:$A$1001,customers!$I$1:$I$1001,,0)</f>
        <v>No</v>
      </c>
    </row>
    <row r="924" spans="1:16" x14ac:dyDescent="0.35">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_xlfn.XLOOKUP(C924,customers!A923:A1923,customers!G923:G1923,,0)</f>
        <v>United States</v>
      </c>
      <c r="I924" t="str">
        <f>_xlfn.XLOOKUP(D924,products!$A$1:$A$49,products!$B$1:$B$49,,0)</f>
        <v>Ara</v>
      </c>
      <c r="J924" t="str">
        <f>_xlfn.XLOOKUP(D924,products!$A$1:$A$49,products!$C$1:$C$49,,0)</f>
        <v>M</v>
      </c>
      <c r="K924" s="4" cm="1">
        <f t="array" ref="K924">_xlfn.XLOOKUP(D924,products!$A$1:$A$49,products!$D$1:D$49,,0)</f>
        <v>1</v>
      </c>
      <c r="L924" s="5">
        <f>_xlfn.XLOOKUP(D924,products!$A$1:$A$49,products!$E$1:$E$49,,0)</f>
        <v>11.25</v>
      </c>
      <c r="M924" s="8">
        <f t="shared" si="42"/>
        <v>67.5</v>
      </c>
      <c r="N924" t="str">
        <f t="shared" si="43"/>
        <v>Arabica</v>
      </c>
      <c r="O924" t="str">
        <f t="shared" si="44"/>
        <v>Medium</v>
      </c>
      <c r="P924" t="str">
        <f>_xlfn.XLOOKUP(Table2[[#This Row],[Customer ID]],customers!$A$1:$A$1001,customers!$I$1:$I$1001,,0)</f>
        <v>Yes</v>
      </c>
    </row>
    <row r="925" spans="1:16" x14ac:dyDescent="0.35">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_xlfn.XLOOKUP(C925,customers!A924:A1924,customers!G924:G1924,,0)</f>
        <v>United States</v>
      </c>
      <c r="I925" t="str">
        <f>_xlfn.XLOOKUP(D925,products!$A$1:$A$49,products!$B$1:$B$49,,0)</f>
        <v>Exc</v>
      </c>
      <c r="J925" t="str">
        <f>_xlfn.XLOOKUP(D925,products!$A$1:$A$49,products!$C$1:$C$49,,0)</f>
        <v>D</v>
      </c>
      <c r="K925" s="4" cm="1">
        <f t="array" ref="K925">_xlfn.XLOOKUP(D925,products!$A$1:$A$49,products!$D$1:D$49,,0)</f>
        <v>2.5</v>
      </c>
      <c r="L925" s="5">
        <f>_xlfn.XLOOKUP(D925,products!$A$1:$A$49,products!$E$1:$E$49,,0)</f>
        <v>27.945</v>
      </c>
      <c r="M925" s="8">
        <f t="shared" si="42"/>
        <v>27.945</v>
      </c>
      <c r="N925" t="str">
        <f t="shared" si="43"/>
        <v>Excelsa</v>
      </c>
      <c r="O925" t="str">
        <f t="shared" si="44"/>
        <v>Dark</v>
      </c>
      <c r="P925" t="str">
        <f>_xlfn.XLOOKUP(Table2[[#This Row],[Customer ID]],customers!$A$1:$A$1001,customers!$I$1:$I$1001,,0)</f>
        <v>No</v>
      </c>
    </row>
    <row r="926" spans="1:16" x14ac:dyDescent="0.35">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_xlfn.XLOOKUP(C926,customers!A925:A1925,customers!G925:G1925,,0)</f>
        <v>United States</v>
      </c>
      <c r="I926" t="str">
        <f>_xlfn.XLOOKUP(D926,products!$A$1:$A$49,products!$B$1:$B$49,,0)</f>
        <v>Ara</v>
      </c>
      <c r="J926" t="str">
        <f>_xlfn.XLOOKUP(D926,products!$A$1:$A$49,products!$C$1:$C$49,,0)</f>
        <v>L</v>
      </c>
      <c r="K926" s="4" cm="1">
        <f t="array" ref="K926">_xlfn.XLOOKUP(D926,products!$A$1:$A$49,products!$D$1:D$49,,0)</f>
        <v>2.5</v>
      </c>
      <c r="L926" s="5">
        <f>_xlfn.XLOOKUP(D926,products!$A$1:$A$49,products!$E$1:$E$49,,0)</f>
        <v>29.784999999999997</v>
      </c>
      <c r="M926" s="8">
        <f t="shared" si="42"/>
        <v>89.35499999999999</v>
      </c>
      <c r="N926" t="str">
        <f t="shared" si="43"/>
        <v>Arabica</v>
      </c>
      <c r="O926" t="str">
        <f t="shared" si="44"/>
        <v>Large</v>
      </c>
      <c r="P926" t="str">
        <f>_xlfn.XLOOKUP(Table2[[#This Row],[Customer ID]],customers!$A$1:$A$1001,customers!$I$1:$I$1001,,0)</f>
        <v>No</v>
      </c>
    </row>
    <row r="927" spans="1:16" x14ac:dyDescent="0.35">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e">
        <f>_xlfn.XLOOKUP(C927,customers!A926:A1926,customers!G926:G1926,,0)</f>
        <v>#N/A</v>
      </c>
      <c r="I927" t="str">
        <f>_xlfn.XLOOKUP(D927,products!$A$1:$A$49,products!$B$1:$B$49,,0)</f>
        <v>Ara</v>
      </c>
      <c r="J927" t="str">
        <f>_xlfn.XLOOKUP(D927,products!$A$1:$A$49,products!$C$1:$C$49,,0)</f>
        <v>M</v>
      </c>
      <c r="K927" s="4" cm="1">
        <f t="array" ref="K927">_xlfn.XLOOKUP(D927,products!$A$1:$A$49,products!$D$1:D$49,,0)</f>
        <v>0.5</v>
      </c>
      <c r="L927" s="5">
        <f>_xlfn.XLOOKUP(D927,products!$A$1:$A$49,products!$E$1:$E$49,,0)</f>
        <v>6.75</v>
      </c>
      <c r="M927" s="8">
        <f t="shared" si="42"/>
        <v>20.25</v>
      </c>
      <c r="N927" t="str">
        <f t="shared" si="43"/>
        <v>Arabica</v>
      </c>
      <c r="O927" t="str">
        <f t="shared" si="44"/>
        <v>Medium</v>
      </c>
      <c r="P927" t="str">
        <f>_xlfn.XLOOKUP(Table2[[#This Row],[Customer ID]],customers!$A$1:$A$1001,customers!$I$1:$I$1001,,0)</f>
        <v>No</v>
      </c>
    </row>
    <row r="928" spans="1:16" x14ac:dyDescent="0.35">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_xlfn.XLOOKUP(C928,customers!A927:A1927,customers!G927:G1927,,0)</f>
        <v>United States</v>
      </c>
      <c r="I928" t="str">
        <f>_xlfn.XLOOKUP(D928,products!$A$1:$A$49,products!$B$1:$B$49,,0)</f>
        <v>Ara</v>
      </c>
      <c r="J928" t="str">
        <f>_xlfn.XLOOKUP(D928,products!$A$1:$A$49,products!$C$1:$C$49,,0)</f>
        <v>M</v>
      </c>
      <c r="K928" s="4" cm="1">
        <f t="array" ref="K928">_xlfn.XLOOKUP(D928,products!$A$1:$A$49,products!$D$1:D$49,,0)</f>
        <v>0.5</v>
      </c>
      <c r="L928" s="5">
        <f>_xlfn.XLOOKUP(D928,products!$A$1:$A$49,products!$E$1:$E$49,,0)</f>
        <v>6.75</v>
      </c>
      <c r="M928" s="8">
        <f t="shared" si="42"/>
        <v>33.75</v>
      </c>
      <c r="N928" t="str">
        <f t="shared" si="43"/>
        <v>Arabica</v>
      </c>
      <c r="O928" t="str">
        <f t="shared" si="44"/>
        <v>Medium</v>
      </c>
      <c r="P928" t="str">
        <f>_xlfn.XLOOKUP(Table2[[#This Row],[Customer ID]],customers!$A$1:$A$1001,customers!$I$1:$I$1001,,0)</f>
        <v>Yes</v>
      </c>
    </row>
    <row r="929" spans="1:16" x14ac:dyDescent="0.35">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_xlfn.XLOOKUP(C929,customers!A928:A1928,customers!G928:G1928,,0)</f>
        <v>United States</v>
      </c>
      <c r="I929" t="str">
        <f>_xlfn.XLOOKUP(D929,products!$A$1:$A$49,products!$B$1:$B$49,,0)</f>
        <v>Exc</v>
      </c>
      <c r="J929" t="str">
        <f>_xlfn.XLOOKUP(D929,products!$A$1:$A$49,products!$C$1:$C$49,,0)</f>
        <v>D</v>
      </c>
      <c r="K929" s="4" cm="1">
        <f t="array" ref="K929">_xlfn.XLOOKUP(D929,products!$A$1:$A$49,products!$D$1:D$49,,0)</f>
        <v>2.5</v>
      </c>
      <c r="L929" s="5">
        <f>_xlfn.XLOOKUP(D929,products!$A$1:$A$49,products!$E$1:$E$49,,0)</f>
        <v>27.945</v>
      </c>
      <c r="M929" s="8">
        <f t="shared" si="42"/>
        <v>111.78</v>
      </c>
      <c r="N929" t="str">
        <f t="shared" si="43"/>
        <v>Excelsa</v>
      </c>
      <c r="O929" t="str">
        <f t="shared" si="44"/>
        <v>Dark</v>
      </c>
      <c r="P929" t="str">
        <f>_xlfn.XLOOKUP(Table2[[#This Row],[Customer ID]],customers!$A$1:$A$1001,customers!$I$1:$I$1001,,0)</f>
        <v>No</v>
      </c>
    </row>
    <row r="930" spans="1:16" x14ac:dyDescent="0.35">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_xlfn.XLOOKUP(C930,customers!A929:A1929,customers!G929:G1929,,0)</f>
        <v>United States</v>
      </c>
      <c r="I930" t="str">
        <f>_xlfn.XLOOKUP(D930,products!$A$1:$A$49,products!$B$1:$B$49,,0)</f>
        <v>Exc</v>
      </c>
      <c r="J930" t="str">
        <f>_xlfn.XLOOKUP(D930,products!$A$1:$A$49,products!$C$1:$C$49,,0)</f>
        <v>M</v>
      </c>
      <c r="K930" s="4" cm="1">
        <f t="array" ref="K930">_xlfn.XLOOKUP(D930,products!$A$1:$A$49,products!$D$1:D$49,,0)</f>
        <v>2.5</v>
      </c>
      <c r="L930" s="5">
        <f>_xlfn.XLOOKUP(D930,products!$A$1:$A$49,products!$E$1:$E$49,,0)</f>
        <v>31.624999999999996</v>
      </c>
      <c r="M930" s="8">
        <f t="shared" si="42"/>
        <v>63.249999999999993</v>
      </c>
      <c r="N930" t="str">
        <f t="shared" si="43"/>
        <v>Excelsa</v>
      </c>
      <c r="O930" t="str">
        <f t="shared" si="44"/>
        <v>Medium</v>
      </c>
      <c r="P930" t="str">
        <f>_xlfn.XLOOKUP(Table2[[#This Row],[Customer ID]],customers!$A$1:$A$1001,customers!$I$1:$I$1001,,0)</f>
        <v>Yes</v>
      </c>
    </row>
    <row r="931" spans="1:16" x14ac:dyDescent="0.35">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_xlfn.XLOOKUP(C931,customers!A930:A1930,customers!G930:G1930,,0)</f>
        <v>United States</v>
      </c>
      <c r="I931" t="str">
        <f>_xlfn.XLOOKUP(D931,products!$A$1:$A$49,products!$B$1:$B$49,,0)</f>
        <v>Exc</v>
      </c>
      <c r="J931" t="str">
        <f>_xlfn.XLOOKUP(D931,products!$A$1:$A$49,products!$C$1:$C$49,,0)</f>
        <v>L</v>
      </c>
      <c r="K931" s="4" cm="1">
        <f t="array" ref="K931">_xlfn.XLOOKUP(D931,products!$A$1:$A$49,products!$D$1:D$49,,0)</f>
        <v>0.2</v>
      </c>
      <c r="L931" s="5">
        <f>_xlfn.XLOOKUP(D931,products!$A$1:$A$49,products!$E$1:$E$49,,0)</f>
        <v>4.4550000000000001</v>
      </c>
      <c r="M931" s="8">
        <f t="shared" si="42"/>
        <v>8.91</v>
      </c>
      <c r="N931" t="str">
        <f t="shared" si="43"/>
        <v>Excelsa</v>
      </c>
      <c r="O931" t="str">
        <f t="shared" si="44"/>
        <v>Large</v>
      </c>
      <c r="P931" t="str">
        <f>_xlfn.XLOOKUP(Table2[[#This Row],[Customer ID]],customers!$A$1:$A$1001,customers!$I$1:$I$1001,,0)</f>
        <v>Yes</v>
      </c>
    </row>
    <row r="932" spans="1:16" x14ac:dyDescent="0.35">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_xlfn.XLOOKUP(C932,customers!A931:A1931,customers!G931:G1931,,0)</f>
        <v>United States</v>
      </c>
      <c r="I932" t="str">
        <f>_xlfn.XLOOKUP(D932,products!$A$1:$A$49,products!$B$1:$B$49,,0)</f>
        <v>Exc</v>
      </c>
      <c r="J932" t="str">
        <f>_xlfn.XLOOKUP(D932,products!$A$1:$A$49,products!$C$1:$C$49,,0)</f>
        <v>D</v>
      </c>
      <c r="K932" s="4" cm="1">
        <f t="array" ref="K932">_xlfn.XLOOKUP(D932,products!$A$1:$A$49,products!$D$1:D$49,,0)</f>
        <v>1</v>
      </c>
      <c r="L932" s="5">
        <f>_xlfn.XLOOKUP(D932,products!$A$1:$A$49,products!$E$1:$E$49,,0)</f>
        <v>12.15</v>
      </c>
      <c r="M932" s="8">
        <f t="shared" si="42"/>
        <v>12.15</v>
      </c>
      <c r="N932" t="str">
        <f t="shared" si="43"/>
        <v>Excelsa</v>
      </c>
      <c r="O932" t="str">
        <f t="shared" si="44"/>
        <v>Dark</v>
      </c>
      <c r="P932" t="str">
        <f>_xlfn.XLOOKUP(Table2[[#This Row],[Customer ID]],customers!$A$1:$A$1001,customers!$I$1:$I$1001,,0)</f>
        <v>Yes</v>
      </c>
    </row>
    <row r="933" spans="1:16" x14ac:dyDescent="0.35">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_xlfn.XLOOKUP(C933,customers!A932:A1932,customers!G932:G1932,,0)</f>
        <v>United States</v>
      </c>
      <c r="I933" t="str">
        <f>_xlfn.XLOOKUP(D933,products!$A$1:$A$49,products!$B$1:$B$49,,0)</f>
        <v>Ara</v>
      </c>
      <c r="J933" t="str">
        <f>_xlfn.XLOOKUP(D933,products!$A$1:$A$49,products!$C$1:$C$49,,0)</f>
        <v>D</v>
      </c>
      <c r="K933" s="4" cm="1">
        <f t="array" ref="K933">_xlfn.XLOOKUP(D933,products!$A$1:$A$49,products!$D$1:D$49,,0)</f>
        <v>0.5</v>
      </c>
      <c r="L933" s="5">
        <f>_xlfn.XLOOKUP(D933,products!$A$1:$A$49,products!$E$1:$E$49,,0)</f>
        <v>5.97</v>
      </c>
      <c r="M933" s="8">
        <f t="shared" si="42"/>
        <v>23.88</v>
      </c>
      <c r="N933" t="str">
        <f t="shared" si="43"/>
        <v>Arabica</v>
      </c>
      <c r="O933" t="str">
        <f t="shared" si="44"/>
        <v>Dark</v>
      </c>
      <c r="P933" t="str">
        <f>_xlfn.XLOOKUP(Table2[[#This Row],[Customer ID]],customers!$A$1:$A$1001,customers!$I$1:$I$1001,,0)</f>
        <v>Yes</v>
      </c>
    </row>
    <row r="934" spans="1:16" x14ac:dyDescent="0.35">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_xlfn.XLOOKUP(C934,customers!A933:A1933,customers!G933:G1933,,0)</f>
        <v>United States</v>
      </c>
      <c r="I934" t="str">
        <f>_xlfn.XLOOKUP(D934,products!$A$1:$A$49,products!$B$1:$B$49,,0)</f>
        <v>Exc</v>
      </c>
      <c r="J934" t="str">
        <f>_xlfn.XLOOKUP(D934,products!$A$1:$A$49,products!$C$1:$C$49,,0)</f>
        <v>M</v>
      </c>
      <c r="K934" s="4" cm="1">
        <f t="array" ref="K934">_xlfn.XLOOKUP(D934,products!$A$1:$A$49,products!$D$1:D$49,,0)</f>
        <v>1</v>
      </c>
      <c r="L934" s="5">
        <f>_xlfn.XLOOKUP(D934,products!$A$1:$A$49,products!$E$1:$E$49,,0)</f>
        <v>13.75</v>
      </c>
      <c r="M934" s="8">
        <f t="shared" si="42"/>
        <v>55</v>
      </c>
      <c r="N934" t="str">
        <f t="shared" si="43"/>
        <v>Excelsa</v>
      </c>
      <c r="O934" t="str">
        <f t="shared" si="44"/>
        <v>Medium</v>
      </c>
      <c r="P934" t="str">
        <f>_xlfn.XLOOKUP(Table2[[#This Row],[Customer ID]],customers!$A$1:$A$1001,customers!$I$1:$I$1001,,0)</f>
        <v>No</v>
      </c>
    </row>
    <row r="935" spans="1:16" x14ac:dyDescent="0.35">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_xlfn.XLOOKUP(C935,customers!A934:A1934,customers!G934:G1934,,0)</f>
        <v>United States</v>
      </c>
      <c r="I935" t="str">
        <f>_xlfn.XLOOKUP(D935,products!$A$1:$A$49,products!$B$1:$B$49,,0)</f>
        <v>Rob</v>
      </c>
      <c r="J935" t="str">
        <f>_xlfn.XLOOKUP(D935,products!$A$1:$A$49,products!$C$1:$C$49,,0)</f>
        <v>D</v>
      </c>
      <c r="K935" s="4" cm="1">
        <f t="array" ref="K935">_xlfn.XLOOKUP(D935,products!$A$1:$A$49,products!$D$1:D$49,,0)</f>
        <v>1</v>
      </c>
      <c r="L935" s="5">
        <f>_xlfn.XLOOKUP(D935,products!$A$1:$A$49,products!$E$1:$E$49,,0)</f>
        <v>8.9499999999999993</v>
      </c>
      <c r="M935" s="8">
        <f t="shared" si="42"/>
        <v>26.849999999999998</v>
      </c>
      <c r="N935" t="str">
        <f t="shared" si="43"/>
        <v>Robusta</v>
      </c>
      <c r="O935" t="str">
        <f t="shared" si="44"/>
        <v>Dark</v>
      </c>
      <c r="P935" t="str">
        <f>_xlfn.XLOOKUP(Table2[[#This Row],[Customer ID]],customers!$A$1:$A$1001,customers!$I$1:$I$1001,,0)</f>
        <v>Yes</v>
      </c>
    </row>
    <row r="936" spans="1:16" x14ac:dyDescent="0.35">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_xlfn.XLOOKUP(C936,customers!A935:A1935,customers!G935:G1935,,0)</f>
        <v>United States</v>
      </c>
      <c r="I936" t="str">
        <f>_xlfn.XLOOKUP(D936,products!$A$1:$A$49,products!$B$1:$B$49,,0)</f>
        <v>Rob</v>
      </c>
      <c r="J936" t="str">
        <f>_xlfn.XLOOKUP(D936,products!$A$1:$A$49,products!$C$1:$C$49,,0)</f>
        <v>M</v>
      </c>
      <c r="K936" s="4" cm="1">
        <f t="array" ref="K936">_xlfn.XLOOKUP(D936,products!$A$1:$A$49,products!$D$1:D$49,,0)</f>
        <v>2.5</v>
      </c>
      <c r="L936" s="5">
        <f>_xlfn.XLOOKUP(D936,products!$A$1:$A$49,products!$E$1:$E$49,,0)</f>
        <v>22.884999999999998</v>
      </c>
      <c r="M936" s="8">
        <f t="shared" si="42"/>
        <v>114.42499999999998</v>
      </c>
      <c r="N936" t="str">
        <f t="shared" si="43"/>
        <v>Robusta</v>
      </c>
      <c r="O936" t="str">
        <f t="shared" si="44"/>
        <v>Medium</v>
      </c>
      <c r="P936" t="str">
        <f>_xlfn.XLOOKUP(Table2[[#This Row],[Customer ID]],customers!$A$1:$A$1001,customers!$I$1:$I$1001,,0)</f>
        <v>No</v>
      </c>
    </row>
    <row r="937" spans="1:16" x14ac:dyDescent="0.35">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_xlfn.XLOOKUP(C937,customers!A936:A1936,customers!G936:G1936,,0)</f>
        <v>United States</v>
      </c>
      <c r="I937" t="str">
        <f>_xlfn.XLOOKUP(D937,products!$A$1:$A$49,products!$B$1:$B$49,,0)</f>
        <v>Ara</v>
      </c>
      <c r="J937" t="str">
        <f>_xlfn.XLOOKUP(D937,products!$A$1:$A$49,products!$C$1:$C$49,,0)</f>
        <v>M</v>
      </c>
      <c r="K937" s="4" cm="1">
        <f t="array" ref="K937">_xlfn.XLOOKUP(D937,products!$A$1:$A$49,products!$D$1:D$49,,0)</f>
        <v>2.5</v>
      </c>
      <c r="L937" s="5">
        <f>_xlfn.XLOOKUP(D937,products!$A$1:$A$49,products!$E$1:$E$49,,0)</f>
        <v>25.874999999999996</v>
      </c>
      <c r="M937" s="8">
        <f t="shared" si="42"/>
        <v>155.24999999999997</v>
      </c>
      <c r="N937" t="str">
        <f t="shared" si="43"/>
        <v>Arabica</v>
      </c>
      <c r="O937" t="str">
        <f t="shared" si="44"/>
        <v>Medium</v>
      </c>
      <c r="P937" t="str">
        <f>_xlfn.XLOOKUP(Table2[[#This Row],[Customer ID]],customers!$A$1:$A$1001,customers!$I$1:$I$1001,,0)</f>
        <v>Yes</v>
      </c>
    </row>
    <row r="938" spans="1:16" x14ac:dyDescent="0.35">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_xlfn.XLOOKUP(C938,customers!A937:A1937,customers!G937:G1937,,0)</f>
        <v>United States</v>
      </c>
      <c r="I938" t="str">
        <f>_xlfn.XLOOKUP(D938,products!$A$1:$A$49,products!$B$1:$B$49,,0)</f>
        <v>Lib</v>
      </c>
      <c r="J938" t="str">
        <f>_xlfn.XLOOKUP(D938,products!$A$1:$A$49,products!$C$1:$C$49,,0)</f>
        <v>D</v>
      </c>
      <c r="K938" s="4" cm="1">
        <f t="array" ref="K938">_xlfn.XLOOKUP(D938,products!$A$1:$A$49,products!$D$1:D$49,,0)</f>
        <v>0.5</v>
      </c>
      <c r="L938" s="5">
        <f>_xlfn.XLOOKUP(D938,products!$A$1:$A$49,products!$E$1:$E$49,,0)</f>
        <v>7.77</v>
      </c>
      <c r="M938" s="8">
        <f t="shared" si="42"/>
        <v>23.31</v>
      </c>
      <c r="N938" t="str">
        <f t="shared" si="43"/>
        <v>Libercia</v>
      </c>
      <c r="O938" t="str">
        <f t="shared" si="44"/>
        <v>Dark</v>
      </c>
      <c r="P938" t="str">
        <f>_xlfn.XLOOKUP(Table2[[#This Row],[Customer ID]],customers!$A$1:$A$1001,customers!$I$1:$I$1001,,0)</f>
        <v>Yes</v>
      </c>
    </row>
    <row r="939" spans="1:16" x14ac:dyDescent="0.35">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_xlfn.XLOOKUP(C939,customers!A938:A1938,customers!G938:G1938,,0)</f>
        <v>United States</v>
      </c>
      <c r="I939" t="str">
        <f>_xlfn.XLOOKUP(D939,products!$A$1:$A$49,products!$B$1:$B$49,,0)</f>
        <v>Rob</v>
      </c>
      <c r="J939" t="str">
        <f>_xlfn.XLOOKUP(D939,products!$A$1:$A$49,products!$C$1:$C$49,,0)</f>
        <v>M</v>
      </c>
      <c r="K939" s="4" cm="1">
        <f t="array" ref="K939">_xlfn.XLOOKUP(D939,products!$A$1:$A$49,products!$D$1:D$49,,0)</f>
        <v>2.5</v>
      </c>
      <c r="L939" s="5">
        <f>_xlfn.XLOOKUP(D939,products!$A$1:$A$49,products!$E$1:$E$49,,0)</f>
        <v>22.884999999999998</v>
      </c>
      <c r="M939" s="8">
        <f t="shared" si="42"/>
        <v>91.539999999999992</v>
      </c>
      <c r="N939" t="str">
        <f t="shared" si="43"/>
        <v>Robusta</v>
      </c>
      <c r="O939" t="str">
        <f t="shared" si="44"/>
        <v>Medium</v>
      </c>
      <c r="P939" t="str">
        <f>_xlfn.XLOOKUP(Table2[[#This Row],[Customer ID]],customers!$A$1:$A$1001,customers!$I$1:$I$1001,,0)</f>
        <v>Yes</v>
      </c>
    </row>
    <row r="940" spans="1:16" x14ac:dyDescent="0.35">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_xlfn.XLOOKUP(C940,customers!A939:A1939,customers!G939:G1939,,0)</f>
        <v>United States</v>
      </c>
      <c r="I940" t="str">
        <f>_xlfn.XLOOKUP(D940,products!$A$1:$A$49,products!$B$1:$B$49,,0)</f>
        <v>Exc</v>
      </c>
      <c r="J940" t="str">
        <f>_xlfn.XLOOKUP(D940,products!$A$1:$A$49,products!$C$1:$C$49,,0)</f>
        <v>L</v>
      </c>
      <c r="K940" s="4" cm="1">
        <f t="array" ref="K940">_xlfn.XLOOKUP(D940,products!$A$1:$A$49,products!$D$1:D$49,,0)</f>
        <v>1</v>
      </c>
      <c r="L940" s="5">
        <f>_xlfn.XLOOKUP(D940,products!$A$1:$A$49,products!$E$1:$E$49,,0)</f>
        <v>14.85</v>
      </c>
      <c r="M940" s="8">
        <f t="shared" si="42"/>
        <v>74.25</v>
      </c>
      <c r="N940" t="str">
        <f t="shared" si="43"/>
        <v>Excelsa</v>
      </c>
      <c r="O940" t="str">
        <f t="shared" si="44"/>
        <v>Large</v>
      </c>
      <c r="P940" t="str">
        <f>_xlfn.XLOOKUP(Table2[[#This Row],[Customer ID]],customers!$A$1:$A$1001,customers!$I$1:$I$1001,,0)</f>
        <v>Yes</v>
      </c>
    </row>
    <row r="941" spans="1:16" x14ac:dyDescent="0.35">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_xlfn.XLOOKUP(C941,customers!A940:A1940,customers!G940:G1940,,0)</f>
        <v>United States</v>
      </c>
      <c r="I941" t="str">
        <f>_xlfn.XLOOKUP(D941,products!$A$1:$A$49,products!$B$1:$B$49,,0)</f>
        <v>Lib</v>
      </c>
      <c r="J941" t="str">
        <f>_xlfn.XLOOKUP(D941,products!$A$1:$A$49,products!$C$1:$C$49,,0)</f>
        <v>L</v>
      </c>
      <c r="K941" s="4" cm="1">
        <f t="array" ref="K941">_xlfn.XLOOKUP(D941,products!$A$1:$A$49,products!$D$1:D$49,,0)</f>
        <v>0.2</v>
      </c>
      <c r="L941" s="5">
        <f>_xlfn.XLOOKUP(D941,products!$A$1:$A$49,products!$E$1:$E$49,,0)</f>
        <v>4.7549999999999999</v>
      </c>
      <c r="M941" s="8">
        <f t="shared" si="42"/>
        <v>28.53</v>
      </c>
      <c r="N941" t="str">
        <f t="shared" si="43"/>
        <v>Libercia</v>
      </c>
      <c r="O941" t="str">
        <f t="shared" si="44"/>
        <v>Large</v>
      </c>
      <c r="P941" t="str">
        <f>_xlfn.XLOOKUP(Table2[[#This Row],[Customer ID]],customers!$A$1:$A$1001,customers!$I$1:$I$1001,,0)</f>
        <v>No</v>
      </c>
    </row>
    <row r="942" spans="1:16" x14ac:dyDescent="0.35">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_xlfn.XLOOKUP(C942,customers!A941:A1941,customers!G941:G1941,,0)</f>
        <v>United States</v>
      </c>
      <c r="I942" t="str">
        <f>_xlfn.XLOOKUP(D942,products!$A$1:$A$49,products!$B$1:$B$49,,0)</f>
        <v>Rob</v>
      </c>
      <c r="J942" t="str">
        <f>_xlfn.XLOOKUP(D942,products!$A$1:$A$49,products!$C$1:$C$49,,0)</f>
        <v>L</v>
      </c>
      <c r="K942" s="4" cm="1">
        <f t="array" ref="K942">_xlfn.XLOOKUP(D942,products!$A$1:$A$49,products!$D$1:D$49,,0)</f>
        <v>0.5</v>
      </c>
      <c r="L942" s="5">
        <f>_xlfn.XLOOKUP(D942,products!$A$1:$A$49,products!$E$1:$E$49,,0)</f>
        <v>7.169999999999999</v>
      </c>
      <c r="M942" s="8">
        <f t="shared" si="42"/>
        <v>14.339999999999998</v>
      </c>
      <c r="N942" t="str">
        <f t="shared" si="43"/>
        <v>Robusta</v>
      </c>
      <c r="O942" t="str">
        <f t="shared" si="44"/>
        <v>Large</v>
      </c>
      <c r="P942" t="str">
        <f>_xlfn.XLOOKUP(Table2[[#This Row],[Customer ID]],customers!$A$1:$A$1001,customers!$I$1:$I$1001,,0)</f>
        <v>Yes</v>
      </c>
    </row>
    <row r="943" spans="1:16" x14ac:dyDescent="0.35">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_xlfn.XLOOKUP(C943,customers!A942:A1942,customers!G942:G1942,,0)</f>
        <v>Ireland</v>
      </c>
      <c r="I943" t="str">
        <f>_xlfn.XLOOKUP(D943,products!$A$1:$A$49,products!$B$1:$B$49,,0)</f>
        <v>Ara</v>
      </c>
      <c r="J943" t="str">
        <f>_xlfn.XLOOKUP(D943,products!$A$1:$A$49,products!$C$1:$C$49,,0)</f>
        <v>L</v>
      </c>
      <c r="K943" s="4" cm="1">
        <f t="array" ref="K943">_xlfn.XLOOKUP(D943,products!$A$1:$A$49,products!$D$1:D$49,,0)</f>
        <v>0.5</v>
      </c>
      <c r="L943" s="5">
        <f>_xlfn.XLOOKUP(D943,products!$A$1:$A$49,products!$E$1:$E$49,,0)</f>
        <v>7.77</v>
      </c>
      <c r="M943" s="8">
        <f t="shared" si="42"/>
        <v>15.54</v>
      </c>
      <c r="N943" t="str">
        <f t="shared" si="43"/>
        <v>Arabica</v>
      </c>
      <c r="O943" t="str">
        <f t="shared" si="44"/>
        <v>Large</v>
      </c>
      <c r="P943" t="str">
        <f>_xlfn.XLOOKUP(Table2[[#This Row],[Customer ID]],customers!$A$1:$A$1001,customers!$I$1:$I$1001,,0)</f>
        <v>Yes</v>
      </c>
    </row>
    <row r="944" spans="1:16" x14ac:dyDescent="0.35">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_xlfn.XLOOKUP(C944,customers!A943:A1943,customers!G943:G1943,,0)</f>
        <v>United States</v>
      </c>
      <c r="I944" t="str">
        <f>_xlfn.XLOOKUP(D944,products!$A$1:$A$49,products!$B$1:$B$49,,0)</f>
        <v>Rob</v>
      </c>
      <c r="J944" t="str">
        <f>_xlfn.XLOOKUP(D944,products!$A$1:$A$49,products!$C$1:$C$49,,0)</f>
        <v>L</v>
      </c>
      <c r="K944" s="4" cm="1">
        <f t="array" ref="K944">_xlfn.XLOOKUP(D944,products!$A$1:$A$49,products!$D$1:D$49,,0)</f>
        <v>1</v>
      </c>
      <c r="L944" s="5">
        <f>_xlfn.XLOOKUP(D944,products!$A$1:$A$49,products!$E$1:$E$49,,0)</f>
        <v>11.95</v>
      </c>
      <c r="M944" s="8">
        <f t="shared" si="42"/>
        <v>35.849999999999994</v>
      </c>
      <c r="N944" t="str">
        <f t="shared" si="43"/>
        <v>Robusta</v>
      </c>
      <c r="O944" t="str">
        <f t="shared" si="44"/>
        <v>Large</v>
      </c>
      <c r="P944" t="str">
        <f>_xlfn.XLOOKUP(Table2[[#This Row],[Customer ID]],customers!$A$1:$A$1001,customers!$I$1:$I$1001,,0)</f>
        <v>No</v>
      </c>
    </row>
    <row r="945" spans="1:16" x14ac:dyDescent="0.35">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_xlfn.XLOOKUP(C945,customers!A944:A1944,customers!G944:G1944,,0)</f>
        <v>United States</v>
      </c>
      <c r="I945" t="str">
        <f>_xlfn.XLOOKUP(D945,products!$A$1:$A$49,products!$B$1:$B$49,,0)</f>
        <v>Ara</v>
      </c>
      <c r="J945" t="str">
        <f>_xlfn.XLOOKUP(D945,products!$A$1:$A$49,products!$C$1:$C$49,,0)</f>
        <v>L</v>
      </c>
      <c r="K945" s="4" cm="1">
        <f t="array" ref="K945">_xlfn.XLOOKUP(D945,products!$A$1:$A$49,products!$D$1:D$49,,0)</f>
        <v>0.5</v>
      </c>
      <c r="L945" s="5">
        <f>_xlfn.XLOOKUP(D945,products!$A$1:$A$49,products!$E$1:$E$49,,0)</f>
        <v>7.77</v>
      </c>
      <c r="M945" s="8">
        <f t="shared" si="42"/>
        <v>46.62</v>
      </c>
      <c r="N945" t="str">
        <f t="shared" si="43"/>
        <v>Arabica</v>
      </c>
      <c r="O945" t="str">
        <f t="shared" si="44"/>
        <v>Large</v>
      </c>
      <c r="P945" t="str">
        <f>_xlfn.XLOOKUP(Table2[[#This Row],[Customer ID]],customers!$A$1:$A$1001,customers!$I$1:$I$1001,,0)</f>
        <v>No</v>
      </c>
    </row>
    <row r="946" spans="1:16" x14ac:dyDescent="0.35">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_xlfn.XLOOKUP(C946,customers!A945:A1945,customers!G945:G1945,,0)</f>
        <v>United States</v>
      </c>
      <c r="I946" t="str">
        <f>_xlfn.XLOOKUP(D946,products!$A$1:$A$49,products!$B$1:$B$49,,0)</f>
        <v>Rob</v>
      </c>
      <c r="J946" t="str">
        <f>_xlfn.XLOOKUP(D946,products!$A$1:$A$49,products!$C$1:$C$49,,0)</f>
        <v>L</v>
      </c>
      <c r="K946" s="4" cm="1">
        <f t="array" ref="K946">_xlfn.XLOOKUP(D946,products!$A$1:$A$49,products!$D$1:D$49,,0)</f>
        <v>0.5</v>
      </c>
      <c r="L946" s="5">
        <f>_xlfn.XLOOKUP(D946,products!$A$1:$A$49,products!$E$1:$E$49,,0)</f>
        <v>7.169999999999999</v>
      </c>
      <c r="M946" s="8">
        <f t="shared" si="42"/>
        <v>35.849999999999994</v>
      </c>
      <c r="N946" t="str">
        <f t="shared" si="43"/>
        <v>Robusta</v>
      </c>
      <c r="O946" t="str">
        <f t="shared" si="44"/>
        <v>Large</v>
      </c>
      <c r="P946" t="str">
        <f>_xlfn.XLOOKUP(Table2[[#This Row],[Customer ID]],customers!$A$1:$A$1001,customers!$I$1:$I$1001,,0)</f>
        <v>No</v>
      </c>
    </row>
    <row r="947" spans="1:16" x14ac:dyDescent="0.35">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_xlfn.XLOOKUP(C947,customers!A946:A1946,customers!G946:G1946,,0)</f>
        <v>United States</v>
      </c>
      <c r="I947" t="str">
        <f>_xlfn.XLOOKUP(D947,products!$A$1:$A$49,products!$B$1:$B$49,,0)</f>
        <v>Lib</v>
      </c>
      <c r="J947" t="str">
        <f>_xlfn.XLOOKUP(D947,products!$A$1:$A$49,products!$C$1:$C$49,,0)</f>
        <v>D</v>
      </c>
      <c r="K947" s="4" cm="1">
        <f t="array" ref="K947">_xlfn.XLOOKUP(D947,products!$A$1:$A$49,products!$D$1:D$49,,0)</f>
        <v>2.5</v>
      </c>
      <c r="L947" s="5">
        <f>_xlfn.XLOOKUP(D947,products!$A$1:$A$49,products!$E$1:$E$49,,0)</f>
        <v>29.784999999999997</v>
      </c>
      <c r="M947" s="8">
        <f t="shared" si="42"/>
        <v>119.13999999999999</v>
      </c>
      <c r="N947" t="str">
        <f t="shared" si="43"/>
        <v>Libercia</v>
      </c>
      <c r="O947" t="str">
        <f t="shared" si="44"/>
        <v>Dark</v>
      </c>
      <c r="P947" t="str">
        <f>_xlfn.XLOOKUP(Table2[[#This Row],[Customer ID]],customers!$A$1:$A$1001,customers!$I$1:$I$1001,,0)</f>
        <v>No</v>
      </c>
    </row>
    <row r="948" spans="1:16" x14ac:dyDescent="0.35">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_xlfn.XLOOKUP(C948,customers!A947:A1947,customers!G947:G1947,,0)</f>
        <v>United States</v>
      </c>
      <c r="I948" t="str">
        <f>_xlfn.XLOOKUP(D948,products!$A$1:$A$49,products!$B$1:$B$49,,0)</f>
        <v>Lib</v>
      </c>
      <c r="J948" t="str">
        <f>_xlfn.XLOOKUP(D948,products!$A$1:$A$49,products!$C$1:$C$49,,0)</f>
        <v>D</v>
      </c>
      <c r="K948" s="4" cm="1">
        <f t="array" ref="K948">_xlfn.XLOOKUP(D948,products!$A$1:$A$49,products!$D$1:D$49,,0)</f>
        <v>0.5</v>
      </c>
      <c r="L948" s="5">
        <f>_xlfn.XLOOKUP(D948,products!$A$1:$A$49,products!$E$1:$E$49,,0)</f>
        <v>7.77</v>
      </c>
      <c r="M948" s="8">
        <f t="shared" si="42"/>
        <v>23.31</v>
      </c>
      <c r="N948" t="str">
        <f t="shared" si="43"/>
        <v>Libercia</v>
      </c>
      <c r="O948" t="str">
        <f t="shared" si="44"/>
        <v>Dark</v>
      </c>
      <c r="P948" t="str">
        <f>_xlfn.XLOOKUP(Table2[[#This Row],[Customer ID]],customers!$A$1:$A$1001,customers!$I$1:$I$1001,,0)</f>
        <v>No</v>
      </c>
    </row>
    <row r="949" spans="1:16" x14ac:dyDescent="0.35">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_xlfn.XLOOKUP(C949,customers!A948:A1948,customers!G948:G1948,,0)</f>
        <v>Ireland</v>
      </c>
      <c r="I949" t="str">
        <f>_xlfn.XLOOKUP(D949,products!$A$1:$A$49,products!$B$1:$B$49,,0)</f>
        <v>Ara</v>
      </c>
      <c r="J949" t="str">
        <f>_xlfn.XLOOKUP(D949,products!$A$1:$A$49,products!$C$1:$C$49,,0)</f>
        <v>M</v>
      </c>
      <c r="K949" s="4" cm="1">
        <f t="array" ref="K949">_xlfn.XLOOKUP(D949,products!$A$1:$A$49,products!$D$1:D$49,,0)</f>
        <v>1</v>
      </c>
      <c r="L949" s="5">
        <f>_xlfn.XLOOKUP(D949,products!$A$1:$A$49,products!$E$1:$E$49,,0)</f>
        <v>11.25</v>
      </c>
      <c r="M949" s="8">
        <f t="shared" si="42"/>
        <v>11.25</v>
      </c>
      <c r="N949" t="str">
        <f t="shared" si="43"/>
        <v>Arabica</v>
      </c>
      <c r="O949" t="str">
        <f t="shared" si="44"/>
        <v>Medium</v>
      </c>
      <c r="P949" t="str">
        <f>_xlfn.XLOOKUP(Table2[[#This Row],[Customer ID]],customers!$A$1:$A$1001,customers!$I$1:$I$1001,,0)</f>
        <v>No</v>
      </c>
    </row>
    <row r="950" spans="1:16" x14ac:dyDescent="0.35">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_xlfn.XLOOKUP(C950,customers!A949:A1949,customers!G949:G1949,,0)</f>
        <v>United Kingdom</v>
      </c>
      <c r="I950" t="str">
        <f>_xlfn.XLOOKUP(D950,products!$A$1:$A$49,products!$B$1:$B$49,,0)</f>
        <v>Exc</v>
      </c>
      <c r="J950" t="str">
        <f>_xlfn.XLOOKUP(D950,products!$A$1:$A$49,products!$C$1:$C$49,,0)</f>
        <v>D</v>
      </c>
      <c r="K950" s="4" cm="1">
        <f t="array" ref="K950">_xlfn.XLOOKUP(D950,products!$A$1:$A$49,products!$D$1:D$49,,0)</f>
        <v>2.5</v>
      </c>
      <c r="L950" s="5">
        <f>_xlfn.XLOOKUP(D950,products!$A$1:$A$49,products!$E$1:$E$49,,0)</f>
        <v>27.945</v>
      </c>
      <c r="M950" s="8">
        <f t="shared" si="42"/>
        <v>83.835000000000008</v>
      </c>
      <c r="N950" t="str">
        <f t="shared" si="43"/>
        <v>Excelsa</v>
      </c>
      <c r="O950" t="str">
        <f t="shared" si="44"/>
        <v>Dark</v>
      </c>
      <c r="P950" t="str">
        <f>_xlfn.XLOOKUP(Table2[[#This Row],[Customer ID]],customers!$A$1:$A$1001,customers!$I$1:$I$1001,,0)</f>
        <v>Yes</v>
      </c>
    </row>
    <row r="951" spans="1:16" x14ac:dyDescent="0.35">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_xlfn.XLOOKUP(C951,customers!A950:A1950,customers!G950:G1950,,0)</f>
        <v>Ireland</v>
      </c>
      <c r="I951" t="str">
        <f>_xlfn.XLOOKUP(D951,products!$A$1:$A$49,products!$B$1:$B$49,,0)</f>
        <v>Rob</v>
      </c>
      <c r="J951" t="str">
        <f>_xlfn.XLOOKUP(D951,products!$A$1:$A$49,products!$C$1:$C$49,,0)</f>
        <v>L</v>
      </c>
      <c r="K951" s="4" cm="1">
        <f t="array" ref="K951">_xlfn.XLOOKUP(D951,products!$A$1:$A$49,products!$D$1:D$49,,0)</f>
        <v>2.5</v>
      </c>
      <c r="L951" s="5">
        <f>_xlfn.XLOOKUP(D951,products!$A$1:$A$49,products!$E$1:$E$49,,0)</f>
        <v>27.484999999999996</v>
      </c>
      <c r="M951" s="8">
        <f t="shared" si="42"/>
        <v>109.93999999999998</v>
      </c>
      <c r="N951" t="str">
        <f t="shared" si="43"/>
        <v>Robusta</v>
      </c>
      <c r="O951" t="str">
        <f t="shared" si="44"/>
        <v>Large</v>
      </c>
      <c r="P951" t="str">
        <f>_xlfn.XLOOKUP(Table2[[#This Row],[Customer ID]],customers!$A$1:$A$1001,customers!$I$1:$I$1001,,0)</f>
        <v>No</v>
      </c>
    </row>
    <row r="952" spans="1:16" x14ac:dyDescent="0.35">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_xlfn.XLOOKUP(C952,customers!A951:A1951,customers!G951:G1951,,0)</f>
        <v>United States</v>
      </c>
      <c r="I952" t="str">
        <f>_xlfn.XLOOKUP(D952,products!$A$1:$A$49,products!$B$1:$B$49,,0)</f>
        <v>Rob</v>
      </c>
      <c r="J952" t="str">
        <f>_xlfn.XLOOKUP(D952,products!$A$1:$A$49,products!$C$1:$C$49,,0)</f>
        <v>L</v>
      </c>
      <c r="K952" s="4" cm="1">
        <f t="array" ref="K952">_xlfn.XLOOKUP(D952,products!$A$1:$A$49,products!$D$1:D$49,,0)</f>
        <v>0.2</v>
      </c>
      <c r="L952" s="5">
        <f>_xlfn.XLOOKUP(D952,products!$A$1:$A$49,products!$E$1:$E$49,,0)</f>
        <v>3.5849999999999995</v>
      </c>
      <c r="M952" s="8">
        <f t="shared" si="42"/>
        <v>14.339999999999998</v>
      </c>
      <c r="N952" t="str">
        <f t="shared" si="43"/>
        <v>Robusta</v>
      </c>
      <c r="O952" t="str">
        <f t="shared" si="44"/>
        <v>Large</v>
      </c>
      <c r="P952" t="str">
        <f>_xlfn.XLOOKUP(Table2[[#This Row],[Customer ID]],customers!$A$1:$A$1001,customers!$I$1:$I$1001,,0)</f>
        <v>Yes</v>
      </c>
    </row>
    <row r="953" spans="1:16" x14ac:dyDescent="0.35">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_xlfn.XLOOKUP(C953,customers!A952:A1952,customers!G952:G1952,,0)</f>
        <v>United States</v>
      </c>
      <c r="I953" t="str">
        <f>_xlfn.XLOOKUP(D953,products!$A$1:$A$49,products!$B$1:$B$49,,0)</f>
        <v>Rob</v>
      </c>
      <c r="J953" t="str">
        <f>_xlfn.XLOOKUP(D953,products!$A$1:$A$49,products!$C$1:$C$49,,0)</f>
        <v>L</v>
      </c>
      <c r="K953" s="4" cm="1">
        <f t="array" ref="K953">_xlfn.XLOOKUP(D953,products!$A$1:$A$49,products!$D$1:D$49,,0)</f>
        <v>0.2</v>
      </c>
      <c r="L953" s="5">
        <f>_xlfn.XLOOKUP(D953,products!$A$1:$A$49,products!$E$1:$E$49,,0)</f>
        <v>3.5849999999999995</v>
      </c>
      <c r="M953" s="8">
        <f t="shared" si="42"/>
        <v>21.509999999999998</v>
      </c>
      <c r="N953" t="str">
        <f t="shared" si="43"/>
        <v>Robusta</v>
      </c>
      <c r="O953" t="str">
        <f t="shared" si="44"/>
        <v>Large</v>
      </c>
      <c r="P953" t="str">
        <f>_xlfn.XLOOKUP(Table2[[#This Row],[Customer ID]],customers!$A$1:$A$1001,customers!$I$1:$I$1001,,0)</f>
        <v>No</v>
      </c>
    </row>
    <row r="954" spans="1:16" x14ac:dyDescent="0.35">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_xlfn.XLOOKUP(C954,customers!A953:A1953,customers!G953:G1953,,0)</f>
        <v>Ireland</v>
      </c>
      <c r="I954" t="str">
        <f>_xlfn.XLOOKUP(D954,products!$A$1:$A$49,products!$B$1:$B$49,,0)</f>
        <v>Ara</v>
      </c>
      <c r="J954" t="str">
        <f>_xlfn.XLOOKUP(D954,products!$A$1:$A$49,products!$C$1:$C$49,,0)</f>
        <v>M</v>
      </c>
      <c r="K954" s="4" cm="1">
        <f t="array" ref="K954">_xlfn.XLOOKUP(D954,products!$A$1:$A$49,products!$D$1:D$49,,0)</f>
        <v>1</v>
      </c>
      <c r="L954" s="5">
        <f>_xlfn.XLOOKUP(D954,products!$A$1:$A$49,products!$E$1:$E$49,,0)</f>
        <v>11.25</v>
      </c>
      <c r="M954" s="8">
        <f t="shared" si="42"/>
        <v>22.5</v>
      </c>
      <c r="N954" t="str">
        <f t="shared" si="43"/>
        <v>Arabica</v>
      </c>
      <c r="O954" t="str">
        <f t="shared" si="44"/>
        <v>Medium</v>
      </c>
      <c r="P954" t="str">
        <f>_xlfn.XLOOKUP(Table2[[#This Row],[Customer ID]],customers!$A$1:$A$1001,customers!$I$1:$I$1001,,0)</f>
        <v>Yes</v>
      </c>
    </row>
    <row r="955" spans="1:16" x14ac:dyDescent="0.35">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e">
        <f>_xlfn.XLOOKUP(C955,customers!A954:A1954,customers!G954:G1954,,0)</f>
        <v>#N/A</v>
      </c>
      <c r="I955" t="str">
        <f>_xlfn.XLOOKUP(D955,products!$A$1:$A$49,products!$B$1:$B$49,,0)</f>
        <v>Ara</v>
      </c>
      <c r="J955" t="str">
        <f>_xlfn.XLOOKUP(D955,products!$A$1:$A$49,products!$C$1:$C$49,,0)</f>
        <v>L</v>
      </c>
      <c r="K955" s="4" cm="1">
        <f t="array" ref="K955">_xlfn.XLOOKUP(D955,products!$A$1:$A$49,products!$D$1:D$49,,0)</f>
        <v>0.2</v>
      </c>
      <c r="L955" s="5">
        <f>_xlfn.XLOOKUP(D955,products!$A$1:$A$49,products!$E$1:$E$49,,0)</f>
        <v>3.8849999999999998</v>
      </c>
      <c r="M955" s="8">
        <f t="shared" si="42"/>
        <v>3.8849999999999998</v>
      </c>
      <c r="N955" t="str">
        <f t="shared" si="43"/>
        <v>Arabica</v>
      </c>
      <c r="O955" t="str">
        <f t="shared" si="44"/>
        <v>Large</v>
      </c>
      <c r="P955" t="str">
        <f>_xlfn.XLOOKUP(Table2[[#This Row],[Customer ID]],customers!$A$1:$A$1001,customers!$I$1:$I$1001,,0)</f>
        <v>Yes</v>
      </c>
    </row>
    <row r="956" spans="1:16" x14ac:dyDescent="0.35">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e">
        <f>_xlfn.XLOOKUP(C956,customers!A955:A1955,customers!G955:G1955,,0)</f>
        <v>#N/A</v>
      </c>
      <c r="I956" t="str">
        <f>_xlfn.XLOOKUP(D956,products!$A$1:$A$49,products!$B$1:$B$49,,0)</f>
        <v>Exc</v>
      </c>
      <c r="J956" t="str">
        <f>_xlfn.XLOOKUP(D956,products!$A$1:$A$49,products!$C$1:$C$49,,0)</f>
        <v>D</v>
      </c>
      <c r="K956" s="4" cm="1">
        <f t="array" ref="K956">_xlfn.XLOOKUP(D956,products!$A$1:$A$49,products!$D$1:D$49,,0)</f>
        <v>2.5</v>
      </c>
      <c r="L956" s="5">
        <f>_xlfn.XLOOKUP(D956,products!$A$1:$A$49,products!$E$1:$E$49,,0)</f>
        <v>27.945</v>
      </c>
      <c r="M956" s="8">
        <f t="shared" si="42"/>
        <v>27.945</v>
      </c>
      <c r="N956" t="str">
        <f t="shared" si="43"/>
        <v>Excelsa</v>
      </c>
      <c r="O956" t="str">
        <f t="shared" si="44"/>
        <v>Dark</v>
      </c>
      <c r="P956" t="str">
        <f>_xlfn.XLOOKUP(Table2[[#This Row],[Customer ID]],customers!$A$1:$A$1001,customers!$I$1:$I$1001,,0)</f>
        <v>Yes</v>
      </c>
    </row>
    <row r="957" spans="1:16" x14ac:dyDescent="0.35">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e">
        <f>_xlfn.XLOOKUP(C957,customers!A956:A1956,customers!G956:G1956,,0)</f>
        <v>#N/A</v>
      </c>
      <c r="I957" t="str">
        <f>_xlfn.XLOOKUP(D957,products!$A$1:$A$49,products!$B$1:$B$49,,0)</f>
        <v>Exc</v>
      </c>
      <c r="J957" t="str">
        <f>_xlfn.XLOOKUP(D957,products!$A$1:$A$49,products!$C$1:$C$49,,0)</f>
        <v>L</v>
      </c>
      <c r="K957" s="4" cm="1">
        <f t="array" ref="K957">_xlfn.XLOOKUP(D957,products!$A$1:$A$49,products!$D$1:D$49,,0)</f>
        <v>2.5</v>
      </c>
      <c r="L957" s="5">
        <f>_xlfn.XLOOKUP(D957,products!$A$1:$A$49,products!$E$1:$E$49,,0)</f>
        <v>34.154999999999994</v>
      </c>
      <c r="M957" s="8">
        <f t="shared" si="42"/>
        <v>170.77499999999998</v>
      </c>
      <c r="N957" t="str">
        <f t="shared" si="43"/>
        <v>Excelsa</v>
      </c>
      <c r="O957" t="str">
        <f t="shared" si="44"/>
        <v>Large</v>
      </c>
      <c r="P957" t="str">
        <f>_xlfn.XLOOKUP(Table2[[#This Row],[Customer ID]],customers!$A$1:$A$1001,customers!$I$1:$I$1001,,0)</f>
        <v>Yes</v>
      </c>
    </row>
    <row r="958" spans="1:16" x14ac:dyDescent="0.35">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e">
        <f>_xlfn.XLOOKUP(C958,customers!A957:A1957,customers!G957:G1957,,0)</f>
        <v>#N/A</v>
      </c>
      <c r="I958" t="str">
        <f>_xlfn.XLOOKUP(D958,products!$A$1:$A$49,products!$B$1:$B$49,,0)</f>
        <v>Rob</v>
      </c>
      <c r="J958" t="str">
        <f>_xlfn.XLOOKUP(D958,products!$A$1:$A$49,products!$C$1:$C$49,,0)</f>
        <v>L</v>
      </c>
      <c r="K958" s="4" cm="1">
        <f t="array" ref="K958">_xlfn.XLOOKUP(D958,products!$A$1:$A$49,products!$D$1:D$49,,0)</f>
        <v>2.5</v>
      </c>
      <c r="L958" s="5">
        <f>_xlfn.XLOOKUP(D958,products!$A$1:$A$49,products!$E$1:$E$49,,0)</f>
        <v>27.484999999999996</v>
      </c>
      <c r="M958" s="8">
        <f t="shared" si="42"/>
        <v>54.969999999999992</v>
      </c>
      <c r="N958" t="str">
        <f t="shared" si="43"/>
        <v>Robusta</v>
      </c>
      <c r="O958" t="str">
        <f t="shared" si="44"/>
        <v>Large</v>
      </c>
      <c r="P958" t="str">
        <f>_xlfn.XLOOKUP(Table2[[#This Row],[Customer ID]],customers!$A$1:$A$1001,customers!$I$1:$I$1001,,0)</f>
        <v>Yes</v>
      </c>
    </row>
    <row r="959" spans="1:16" x14ac:dyDescent="0.35">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e">
        <f>_xlfn.XLOOKUP(C959,customers!A958:A1958,customers!G958:G1958,,0)</f>
        <v>#N/A</v>
      </c>
      <c r="I959" t="str">
        <f>_xlfn.XLOOKUP(D959,products!$A$1:$A$49,products!$B$1:$B$49,,0)</f>
        <v>Exc</v>
      </c>
      <c r="J959" t="str">
        <f>_xlfn.XLOOKUP(D959,products!$A$1:$A$49,products!$C$1:$C$49,,0)</f>
        <v>L</v>
      </c>
      <c r="K959" s="4" cm="1">
        <f t="array" ref="K959">_xlfn.XLOOKUP(D959,products!$A$1:$A$49,products!$D$1:D$49,,0)</f>
        <v>1</v>
      </c>
      <c r="L959" s="5">
        <f>_xlfn.XLOOKUP(D959,products!$A$1:$A$49,products!$E$1:$E$49,,0)</f>
        <v>14.85</v>
      </c>
      <c r="M959" s="8">
        <f t="shared" si="42"/>
        <v>14.85</v>
      </c>
      <c r="N959" t="str">
        <f t="shared" si="43"/>
        <v>Excelsa</v>
      </c>
      <c r="O959" t="str">
        <f t="shared" si="44"/>
        <v>Large</v>
      </c>
      <c r="P959" t="str">
        <f>_xlfn.XLOOKUP(Table2[[#This Row],[Customer ID]],customers!$A$1:$A$1001,customers!$I$1:$I$1001,,0)</f>
        <v>Yes</v>
      </c>
    </row>
    <row r="960" spans="1:16" x14ac:dyDescent="0.35">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e">
        <f>_xlfn.XLOOKUP(C960,customers!A959:A1959,customers!G959:G1959,,0)</f>
        <v>#N/A</v>
      </c>
      <c r="I960" t="str">
        <f>_xlfn.XLOOKUP(D960,products!$A$1:$A$49,products!$B$1:$B$49,,0)</f>
        <v>Ara</v>
      </c>
      <c r="J960" t="str">
        <f>_xlfn.XLOOKUP(D960,products!$A$1:$A$49,products!$C$1:$C$49,,0)</f>
        <v>L</v>
      </c>
      <c r="K960" s="4" cm="1">
        <f t="array" ref="K960">_xlfn.XLOOKUP(D960,products!$A$1:$A$49,products!$D$1:D$49,,0)</f>
        <v>0.2</v>
      </c>
      <c r="L960" s="5">
        <f>_xlfn.XLOOKUP(D960,products!$A$1:$A$49,products!$E$1:$E$49,,0)</f>
        <v>3.8849999999999998</v>
      </c>
      <c r="M960" s="8">
        <f t="shared" si="42"/>
        <v>7.77</v>
      </c>
      <c r="N960" t="str">
        <f t="shared" si="43"/>
        <v>Arabica</v>
      </c>
      <c r="O960" t="str">
        <f t="shared" si="44"/>
        <v>Large</v>
      </c>
      <c r="P960" t="str">
        <f>_xlfn.XLOOKUP(Table2[[#This Row],[Customer ID]],customers!$A$1:$A$1001,customers!$I$1:$I$1001,,0)</f>
        <v>Yes</v>
      </c>
    </row>
    <row r="961" spans="1:16" x14ac:dyDescent="0.35">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_xlfn.XLOOKUP(C961,customers!A960:A1960,customers!G960:G1960,,0)</f>
        <v>United States</v>
      </c>
      <c r="I961" t="str">
        <f>_xlfn.XLOOKUP(D961,products!$A$1:$A$49,products!$B$1:$B$49,,0)</f>
        <v>Lib</v>
      </c>
      <c r="J961" t="str">
        <f>_xlfn.XLOOKUP(D961,products!$A$1:$A$49,products!$C$1:$C$49,,0)</f>
        <v>L</v>
      </c>
      <c r="K961" s="4" cm="1">
        <f t="array" ref="K961">_xlfn.XLOOKUP(D961,products!$A$1:$A$49,products!$D$1:D$49,,0)</f>
        <v>0.2</v>
      </c>
      <c r="L961" s="5">
        <f>_xlfn.XLOOKUP(D961,products!$A$1:$A$49,products!$E$1:$E$49,,0)</f>
        <v>4.7549999999999999</v>
      </c>
      <c r="M961" s="8">
        <f t="shared" si="42"/>
        <v>23.774999999999999</v>
      </c>
      <c r="N961" t="str">
        <f t="shared" si="43"/>
        <v>Libercia</v>
      </c>
      <c r="O961" t="str">
        <f t="shared" si="44"/>
        <v>Large</v>
      </c>
      <c r="P961" t="str">
        <f>_xlfn.XLOOKUP(Table2[[#This Row],[Customer ID]],customers!$A$1:$A$1001,customers!$I$1:$I$1001,,0)</f>
        <v>Yes</v>
      </c>
    </row>
    <row r="962" spans="1:16" x14ac:dyDescent="0.35">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_xlfn.XLOOKUP(C962,customers!A961:A1961,customers!G961:G1961,,0)</f>
        <v>United States</v>
      </c>
      <c r="I962" t="str">
        <f>_xlfn.XLOOKUP(D962,products!$A$1:$A$49,products!$B$1:$B$49,,0)</f>
        <v>Lib</v>
      </c>
      <c r="J962" t="str">
        <f>_xlfn.XLOOKUP(D962,products!$A$1:$A$49,products!$C$1:$C$49,,0)</f>
        <v>L</v>
      </c>
      <c r="K962" s="4" cm="1">
        <f t="array" ref="K962">_xlfn.XLOOKUP(D962,products!$A$1:$A$49,products!$D$1:D$49,,0)</f>
        <v>1</v>
      </c>
      <c r="L962" s="5">
        <f>_xlfn.XLOOKUP(D962,products!$A$1:$A$49,products!$E$1:$E$49,,0)</f>
        <v>15.85</v>
      </c>
      <c r="M962" s="8">
        <f t="shared" si="42"/>
        <v>79.25</v>
      </c>
      <c r="N962" t="str">
        <f t="shared" si="43"/>
        <v>Libercia</v>
      </c>
      <c r="O962" t="str">
        <f t="shared" si="44"/>
        <v>Large</v>
      </c>
      <c r="P962" t="str">
        <f>_xlfn.XLOOKUP(Table2[[#This Row],[Customer ID]],customers!$A$1:$A$1001,customers!$I$1:$I$1001,,0)</f>
        <v>Yes</v>
      </c>
    </row>
    <row r="963" spans="1:16" x14ac:dyDescent="0.35">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_xlfn.XLOOKUP(C963,customers!A962:A1962,customers!G962:G1962,,0)</f>
        <v>United States</v>
      </c>
      <c r="I963" t="str">
        <f>_xlfn.XLOOKUP(D963,products!$A$1:$A$49,products!$B$1:$B$49,,0)</f>
        <v>Ara</v>
      </c>
      <c r="J963" t="str">
        <f>_xlfn.XLOOKUP(D963,products!$A$1:$A$49,products!$C$1:$C$49,,0)</f>
        <v>D</v>
      </c>
      <c r="K963" s="4" cm="1">
        <f t="array" ref="K963">_xlfn.XLOOKUP(D963,products!$A$1:$A$49,products!$D$1:D$49,,0)</f>
        <v>2.5</v>
      </c>
      <c r="L963" s="5">
        <f>_xlfn.XLOOKUP(D963,products!$A$1:$A$49,products!$E$1:$E$49,,0)</f>
        <v>22.884999999999998</v>
      </c>
      <c r="M963" s="8">
        <f t="shared" ref="M963:M1001" si="45">L963*E963</f>
        <v>45.769999999999996</v>
      </c>
      <c r="N963" t="str">
        <f t="shared" ref="N963:N1001" si="46">IF(I963="Rob","Robusta",IF(I963="Exc","Excelsa",IF(I963="Ara","Arabica",IF(I963="Lib","Libercia",""))))</f>
        <v>Arabica</v>
      </c>
      <c r="O963" t="str">
        <f t="shared" ref="O963:O1001" si="47">IF(J963="M","Medium",IF(J963="L","Large",IF(J963="D","Dark")))</f>
        <v>Dark</v>
      </c>
      <c r="P963" t="str">
        <f>_xlfn.XLOOKUP(Table2[[#This Row],[Customer ID]],customers!$A$1:$A$1001,customers!$I$1:$I$1001,,0)</f>
        <v>Yes</v>
      </c>
    </row>
    <row r="964" spans="1:16" x14ac:dyDescent="0.35">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_xlfn.XLOOKUP(C964,customers!A963:A1963,customers!G963:G1963,,0)</f>
        <v>Ireland</v>
      </c>
      <c r="I964" t="str">
        <f>_xlfn.XLOOKUP(D964,products!$A$1:$A$49,products!$B$1:$B$49,,0)</f>
        <v>Rob</v>
      </c>
      <c r="J964" t="str">
        <f>_xlfn.XLOOKUP(D964,products!$A$1:$A$49,products!$C$1:$C$49,,0)</f>
        <v>D</v>
      </c>
      <c r="K964" s="4" cm="1">
        <f t="array" ref="K964">_xlfn.XLOOKUP(D964,products!$A$1:$A$49,products!$D$1:D$49,,0)</f>
        <v>1</v>
      </c>
      <c r="L964" s="5">
        <f>_xlfn.XLOOKUP(D964,products!$A$1:$A$49,products!$E$1:$E$49,,0)</f>
        <v>8.9499999999999993</v>
      </c>
      <c r="M964" s="8">
        <f t="shared" si="45"/>
        <v>8.9499999999999993</v>
      </c>
      <c r="N964" t="str">
        <f t="shared" si="46"/>
        <v>Robusta</v>
      </c>
      <c r="O964" t="str">
        <f t="shared" si="47"/>
        <v>Dark</v>
      </c>
      <c r="P964" t="str">
        <f>_xlfn.XLOOKUP(Table2[[#This Row],[Customer ID]],customers!$A$1:$A$1001,customers!$I$1:$I$1001,,0)</f>
        <v>Yes</v>
      </c>
    </row>
    <row r="965" spans="1:16" x14ac:dyDescent="0.35">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_xlfn.XLOOKUP(C965,customers!A964:A1964,customers!G964:G1964,,0)</f>
        <v>United States</v>
      </c>
      <c r="I965" t="str">
        <f>_xlfn.XLOOKUP(D965,products!$A$1:$A$49,products!$B$1:$B$49,,0)</f>
        <v>Rob</v>
      </c>
      <c r="J965" t="str">
        <f>_xlfn.XLOOKUP(D965,products!$A$1:$A$49,products!$C$1:$C$49,,0)</f>
        <v>M</v>
      </c>
      <c r="K965" s="4" cm="1">
        <f t="array" ref="K965">_xlfn.XLOOKUP(D965,products!$A$1:$A$49,products!$D$1:D$49,,0)</f>
        <v>0.5</v>
      </c>
      <c r="L965" s="5">
        <f>_xlfn.XLOOKUP(D965,products!$A$1:$A$49,products!$E$1:$E$49,,0)</f>
        <v>5.97</v>
      </c>
      <c r="M965" s="8">
        <f t="shared" si="45"/>
        <v>23.88</v>
      </c>
      <c r="N965" t="str">
        <f t="shared" si="46"/>
        <v>Robusta</v>
      </c>
      <c r="O965" t="str">
        <f t="shared" si="47"/>
        <v>Medium</v>
      </c>
      <c r="P965" t="str">
        <f>_xlfn.XLOOKUP(Table2[[#This Row],[Customer ID]],customers!$A$1:$A$1001,customers!$I$1:$I$1001,,0)</f>
        <v>Yes</v>
      </c>
    </row>
    <row r="966" spans="1:16" x14ac:dyDescent="0.35">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_xlfn.XLOOKUP(C966,customers!A965:A1965,customers!G965:G1965,,0)</f>
        <v>United States</v>
      </c>
      <c r="I966" t="str">
        <f>_xlfn.XLOOKUP(D966,products!$A$1:$A$49,products!$B$1:$B$49,,0)</f>
        <v>Exc</v>
      </c>
      <c r="J966" t="str">
        <f>_xlfn.XLOOKUP(D966,products!$A$1:$A$49,products!$C$1:$C$49,,0)</f>
        <v>L</v>
      </c>
      <c r="K966" s="4" cm="1">
        <f t="array" ref="K966">_xlfn.XLOOKUP(D966,products!$A$1:$A$49,products!$D$1:D$49,,0)</f>
        <v>0.2</v>
      </c>
      <c r="L966" s="5">
        <f>_xlfn.XLOOKUP(D966,products!$A$1:$A$49,products!$E$1:$E$49,,0)</f>
        <v>4.4550000000000001</v>
      </c>
      <c r="M966" s="8">
        <f t="shared" si="45"/>
        <v>22.274999999999999</v>
      </c>
      <c r="N966" t="str">
        <f t="shared" si="46"/>
        <v>Excelsa</v>
      </c>
      <c r="O966" t="str">
        <f t="shared" si="47"/>
        <v>Large</v>
      </c>
      <c r="P966" t="str">
        <f>_xlfn.XLOOKUP(Table2[[#This Row],[Customer ID]],customers!$A$1:$A$1001,customers!$I$1:$I$1001,,0)</f>
        <v>No</v>
      </c>
    </row>
    <row r="967" spans="1:16" x14ac:dyDescent="0.35">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_xlfn.XLOOKUP(C967,customers!A966:A1966,customers!G966:G1966,,0)</f>
        <v>United States</v>
      </c>
      <c r="I967" t="str">
        <f>_xlfn.XLOOKUP(D967,products!$A$1:$A$49,products!$B$1:$B$49,,0)</f>
        <v>Rob</v>
      </c>
      <c r="J967" t="str">
        <f>_xlfn.XLOOKUP(D967,products!$A$1:$A$49,products!$C$1:$C$49,,0)</f>
        <v>M</v>
      </c>
      <c r="K967" s="4" cm="1">
        <f t="array" ref="K967">_xlfn.XLOOKUP(D967,products!$A$1:$A$49,products!$D$1:D$49,,0)</f>
        <v>1</v>
      </c>
      <c r="L967" s="5">
        <f>_xlfn.XLOOKUP(D967,products!$A$1:$A$49,products!$E$1:$E$49,,0)</f>
        <v>9.9499999999999993</v>
      </c>
      <c r="M967" s="8">
        <f t="shared" si="45"/>
        <v>29.849999999999998</v>
      </c>
      <c r="N967" t="str">
        <f t="shared" si="46"/>
        <v>Robusta</v>
      </c>
      <c r="O967" t="str">
        <f t="shared" si="47"/>
        <v>Medium</v>
      </c>
      <c r="P967" t="str">
        <f>_xlfn.XLOOKUP(Table2[[#This Row],[Customer ID]],customers!$A$1:$A$1001,customers!$I$1:$I$1001,,0)</f>
        <v>Yes</v>
      </c>
    </row>
    <row r="968" spans="1:16" x14ac:dyDescent="0.35">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_xlfn.XLOOKUP(C968,customers!A967:A1967,customers!G967:G1967,,0)</f>
        <v>United States</v>
      </c>
      <c r="I968" t="str">
        <f>_xlfn.XLOOKUP(D968,products!$A$1:$A$49,products!$B$1:$B$49,,0)</f>
        <v>Exc</v>
      </c>
      <c r="J968" t="str">
        <f>_xlfn.XLOOKUP(D968,products!$A$1:$A$49,products!$C$1:$C$49,,0)</f>
        <v>L</v>
      </c>
      <c r="K968" s="4" cm="1">
        <f t="array" ref="K968">_xlfn.XLOOKUP(D968,products!$A$1:$A$49,products!$D$1:D$49,,0)</f>
        <v>0.5</v>
      </c>
      <c r="L968" s="5">
        <f>_xlfn.XLOOKUP(D968,products!$A$1:$A$49,products!$E$1:$E$49,,0)</f>
        <v>8.91</v>
      </c>
      <c r="M968" s="8">
        <f t="shared" si="45"/>
        <v>53.46</v>
      </c>
      <c r="N968" t="str">
        <f t="shared" si="46"/>
        <v>Excelsa</v>
      </c>
      <c r="O968" t="str">
        <f t="shared" si="47"/>
        <v>Large</v>
      </c>
      <c r="P968" t="str">
        <f>_xlfn.XLOOKUP(Table2[[#This Row],[Customer ID]],customers!$A$1:$A$1001,customers!$I$1:$I$1001,,0)</f>
        <v>Yes</v>
      </c>
    </row>
    <row r="969" spans="1:16" x14ac:dyDescent="0.35">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_xlfn.XLOOKUP(C969,customers!A968:A1968,customers!G968:G1968,,0)</f>
        <v>Ireland</v>
      </c>
      <c r="I969" t="str">
        <f>_xlfn.XLOOKUP(D969,products!$A$1:$A$49,products!$B$1:$B$49,,0)</f>
        <v>Rob</v>
      </c>
      <c r="J969" t="str">
        <f>_xlfn.XLOOKUP(D969,products!$A$1:$A$49,products!$C$1:$C$49,,0)</f>
        <v>D</v>
      </c>
      <c r="K969" s="4" cm="1">
        <f t="array" ref="K969">_xlfn.XLOOKUP(D969,products!$A$1:$A$49,products!$D$1:D$49,,0)</f>
        <v>0.2</v>
      </c>
      <c r="L969" s="5">
        <f>_xlfn.XLOOKUP(D969,products!$A$1:$A$49,products!$E$1:$E$49,,0)</f>
        <v>2.6849999999999996</v>
      </c>
      <c r="M969" s="8">
        <f t="shared" si="45"/>
        <v>2.6849999999999996</v>
      </c>
      <c r="N969" t="str">
        <f t="shared" si="46"/>
        <v>Robusta</v>
      </c>
      <c r="O969" t="str">
        <f t="shared" si="47"/>
        <v>Dark</v>
      </c>
      <c r="P969" t="str">
        <f>_xlfn.XLOOKUP(Table2[[#This Row],[Customer ID]],customers!$A$1:$A$1001,customers!$I$1:$I$1001,,0)</f>
        <v>Yes</v>
      </c>
    </row>
    <row r="970" spans="1:16" x14ac:dyDescent="0.35">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_xlfn.XLOOKUP(C970,customers!A969:A1969,customers!G969:G1969,,0)</f>
        <v>United States</v>
      </c>
      <c r="I970" t="str">
        <f>_xlfn.XLOOKUP(D970,products!$A$1:$A$49,products!$B$1:$B$49,,0)</f>
        <v>Rob</v>
      </c>
      <c r="J970" t="str">
        <f>_xlfn.XLOOKUP(D970,products!$A$1:$A$49,products!$C$1:$C$49,,0)</f>
        <v>M</v>
      </c>
      <c r="K970" s="4" cm="1">
        <f t="array" ref="K970">_xlfn.XLOOKUP(D970,products!$A$1:$A$49,products!$D$1:D$49,,0)</f>
        <v>0.2</v>
      </c>
      <c r="L970" s="5">
        <f>_xlfn.XLOOKUP(D970,products!$A$1:$A$49,products!$E$1:$E$49,,0)</f>
        <v>2.9849999999999999</v>
      </c>
      <c r="M970" s="8">
        <f t="shared" si="45"/>
        <v>5.97</v>
      </c>
      <c r="N970" t="str">
        <f t="shared" si="46"/>
        <v>Robusta</v>
      </c>
      <c r="O970" t="str">
        <f t="shared" si="47"/>
        <v>Medium</v>
      </c>
      <c r="P970" t="str">
        <f>_xlfn.XLOOKUP(Table2[[#This Row],[Customer ID]],customers!$A$1:$A$1001,customers!$I$1:$I$1001,,0)</f>
        <v>No</v>
      </c>
    </row>
    <row r="971" spans="1:16" x14ac:dyDescent="0.35">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_xlfn.XLOOKUP(C971,customers!A970:A1970,customers!G970:G1970,,0)</f>
        <v>United States</v>
      </c>
      <c r="I971" t="str">
        <f>_xlfn.XLOOKUP(D971,products!$A$1:$A$49,products!$B$1:$B$49,,0)</f>
        <v>Lib</v>
      </c>
      <c r="J971" t="str">
        <f>_xlfn.XLOOKUP(D971,products!$A$1:$A$49,products!$C$1:$C$49,,0)</f>
        <v>D</v>
      </c>
      <c r="K971" s="4" cm="1">
        <f t="array" ref="K971">_xlfn.XLOOKUP(D971,products!$A$1:$A$49,products!$D$1:D$49,,0)</f>
        <v>1</v>
      </c>
      <c r="L971" s="5">
        <f>_xlfn.XLOOKUP(D971,products!$A$1:$A$49,products!$E$1:$E$49,,0)</f>
        <v>12.95</v>
      </c>
      <c r="M971" s="8">
        <f t="shared" si="45"/>
        <v>12.95</v>
      </c>
      <c r="N971" t="str">
        <f t="shared" si="46"/>
        <v>Libercia</v>
      </c>
      <c r="O971" t="str">
        <f t="shared" si="47"/>
        <v>Dark</v>
      </c>
      <c r="P971" t="str">
        <f>_xlfn.XLOOKUP(Table2[[#This Row],[Customer ID]],customers!$A$1:$A$1001,customers!$I$1:$I$1001,,0)</f>
        <v>Yes</v>
      </c>
    </row>
    <row r="972" spans="1:16" x14ac:dyDescent="0.35">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_xlfn.XLOOKUP(C972,customers!A971:A1971,customers!G971:G1971,,0)</f>
        <v>United States</v>
      </c>
      <c r="I972" t="str">
        <f>_xlfn.XLOOKUP(D972,products!$A$1:$A$49,products!$B$1:$B$49,,0)</f>
        <v>Exc</v>
      </c>
      <c r="J972" t="str">
        <f>_xlfn.XLOOKUP(D972,products!$A$1:$A$49,products!$C$1:$C$49,,0)</f>
        <v>M</v>
      </c>
      <c r="K972" s="4" cm="1">
        <f t="array" ref="K972">_xlfn.XLOOKUP(D972,products!$A$1:$A$49,products!$D$1:D$49,,0)</f>
        <v>0.5</v>
      </c>
      <c r="L972" s="5">
        <f>_xlfn.XLOOKUP(D972,products!$A$1:$A$49,products!$E$1:$E$49,,0)</f>
        <v>8.25</v>
      </c>
      <c r="M972" s="8">
        <f t="shared" si="45"/>
        <v>8.25</v>
      </c>
      <c r="N972" t="str">
        <f t="shared" si="46"/>
        <v>Excelsa</v>
      </c>
      <c r="O972" t="str">
        <f t="shared" si="47"/>
        <v>Medium</v>
      </c>
      <c r="P972" t="str">
        <f>_xlfn.XLOOKUP(Table2[[#This Row],[Customer ID]],customers!$A$1:$A$1001,customers!$I$1:$I$1001,,0)</f>
        <v>No</v>
      </c>
    </row>
    <row r="973" spans="1:16" x14ac:dyDescent="0.35">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_xlfn.XLOOKUP(C973,customers!A972:A1972,customers!G972:G1972,,0)</f>
        <v>United States</v>
      </c>
      <c r="I973" t="str">
        <f>_xlfn.XLOOKUP(D973,products!$A$1:$A$49,products!$B$1:$B$49,,0)</f>
        <v>Ara</v>
      </c>
      <c r="J973" t="str">
        <f>_xlfn.XLOOKUP(D973,products!$A$1:$A$49,products!$C$1:$C$49,,0)</f>
        <v>L</v>
      </c>
      <c r="K973" s="4" cm="1">
        <f t="array" ref="K973">_xlfn.XLOOKUP(D973,products!$A$1:$A$49,products!$D$1:D$49,,0)</f>
        <v>2.5</v>
      </c>
      <c r="L973" s="5">
        <f>_xlfn.XLOOKUP(D973,products!$A$1:$A$49,products!$E$1:$E$49,,0)</f>
        <v>29.784999999999997</v>
      </c>
      <c r="M973" s="8">
        <f t="shared" si="45"/>
        <v>148.92499999999998</v>
      </c>
      <c r="N973" t="str">
        <f t="shared" si="46"/>
        <v>Arabica</v>
      </c>
      <c r="O973" t="str">
        <f t="shared" si="47"/>
        <v>Large</v>
      </c>
      <c r="P973" t="str">
        <f>_xlfn.XLOOKUP(Table2[[#This Row],[Customer ID]],customers!$A$1:$A$1001,customers!$I$1:$I$1001,,0)</f>
        <v>No</v>
      </c>
    </row>
    <row r="974" spans="1:16" x14ac:dyDescent="0.35">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_xlfn.XLOOKUP(C974,customers!A973:A1973,customers!G973:G1973,,0)</f>
        <v>Ireland</v>
      </c>
      <c r="I974" t="str">
        <f>_xlfn.XLOOKUP(D974,products!$A$1:$A$49,products!$B$1:$B$49,,0)</f>
        <v>Ara</v>
      </c>
      <c r="J974" t="str">
        <f>_xlfn.XLOOKUP(D974,products!$A$1:$A$49,products!$C$1:$C$49,,0)</f>
        <v>L</v>
      </c>
      <c r="K974" s="4" cm="1">
        <f t="array" ref="K974">_xlfn.XLOOKUP(D974,products!$A$1:$A$49,products!$D$1:D$49,,0)</f>
        <v>2.5</v>
      </c>
      <c r="L974" s="5">
        <f>_xlfn.XLOOKUP(D974,products!$A$1:$A$49,products!$E$1:$E$49,,0)</f>
        <v>29.784999999999997</v>
      </c>
      <c r="M974" s="8">
        <f t="shared" si="45"/>
        <v>89.35499999999999</v>
      </c>
      <c r="N974" t="str">
        <f t="shared" si="46"/>
        <v>Arabica</v>
      </c>
      <c r="O974" t="str">
        <f t="shared" si="47"/>
        <v>Large</v>
      </c>
      <c r="P974" t="str">
        <f>_xlfn.XLOOKUP(Table2[[#This Row],[Customer ID]],customers!$A$1:$A$1001,customers!$I$1:$I$1001,,0)</f>
        <v>Yes</v>
      </c>
    </row>
    <row r="975" spans="1:16" x14ac:dyDescent="0.35">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_xlfn.XLOOKUP(C975,customers!A974:A1974,customers!G974:G1974,,0)</f>
        <v>United States</v>
      </c>
      <c r="I975" t="str">
        <f>_xlfn.XLOOKUP(D975,products!$A$1:$A$49,products!$B$1:$B$49,,0)</f>
        <v>Lib</v>
      </c>
      <c r="J975" t="str">
        <f>_xlfn.XLOOKUP(D975,products!$A$1:$A$49,products!$C$1:$C$49,,0)</f>
        <v>M</v>
      </c>
      <c r="K975" s="4" cm="1">
        <f t="array" ref="K975">_xlfn.XLOOKUP(D975,products!$A$1:$A$49,products!$D$1:D$49,,0)</f>
        <v>1</v>
      </c>
      <c r="L975" s="5">
        <f>_xlfn.XLOOKUP(D975,products!$A$1:$A$49,products!$E$1:$E$49,,0)</f>
        <v>14.55</v>
      </c>
      <c r="M975" s="8">
        <f t="shared" si="45"/>
        <v>87.300000000000011</v>
      </c>
      <c r="N975" t="str">
        <f t="shared" si="46"/>
        <v>Libercia</v>
      </c>
      <c r="O975" t="str">
        <f t="shared" si="47"/>
        <v>Medium</v>
      </c>
      <c r="P975" t="str">
        <f>_xlfn.XLOOKUP(Table2[[#This Row],[Customer ID]],customers!$A$1:$A$1001,customers!$I$1:$I$1001,,0)</f>
        <v>No</v>
      </c>
    </row>
    <row r="976" spans="1:16" x14ac:dyDescent="0.35">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_xlfn.XLOOKUP(C976,customers!A975:A1975,customers!G975:G1975,,0)</f>
        <v>United States</v>
      </c>
      <c r="I976" t="str">
        <f>_xlfn.XLOOKUP(D976,products!$A$1:$A$49,products!$B$1:$B$49,,0)</f>
        <v>Rob</v>
      </c>
      <c r="J976" t="str">
        <f>_xlfn.XLOOKUP(D976,products!$A$1:$A$49,products!$C$1:$C$49,,0)</f>
        <v>D</v>
      </c>
      <c r="K976" s="4" cm="1">
        <f t="array" ref="K976">_xlfn.XLOOKUP(D976,products!$A$1:$A$49,products!$D$1:D$49,,0)</f>
        <v>0.5</v>
      </c>
      <c r="L976" s="5">
        <f>_xlfn.XLOOKUP(D976,products!$A$1:$A$49,products!$E$1:$E$49,,0)</f>
        <v>5.3699999999999992</v>
      </c>
      <c r="M976" s="8">
        <f t="shared" si="45"/>
        <v>5.3699999999999992</v>
      </c>
      <c r="N976" t="str">
        <f t="shared" si="46"/>
        <v>Robusta</v>
      </c>
      <c r="O976" t="str">
        <f t="shared" si="47"/>
        <v>Dark</v>
      </c>
      <c r="P976" t="str">
        <f>_xlfn.XLOOKUP(Table2[[#This Row],[Customer ID]],customers!$A$1:$A$1001,customers!$I$1:$I$1001,,0)</f>
        <v>Yes</v>
      </c>
    </row>
    <row r="977" spans="1:16" x14ac:dyDescent="0.35">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_xlfn.XLOOKUP(C977,customers!A976:A1976,customers!G976:G1976,,0)</f>
        <v>Ireland</v>
      </c>
      <c r="I977" t="str">
        <f>_xlfn.XLOOKUP(D977,products!$A$1:$A$49,products!$B$1:$B$49,,0)</f>
        <v>Ara</v>
      </c>
      <c r="J977" t="str">
        <f>_xlfn.XLOOKUP(D977,products!$A$1:$A$49,products!$C$1:$C$49,,0)</f>
        <v>D</v>
      </c>
      <c r="K977" s="4" cm="1">
        <f t="array" ref="K977">_xlfn.XLOOKUP(D977,products!$A$1:$A$49,products!$D$1:D$49,,0)</f>
        <v>0.2</v>
      </c>
      <c r="L977" s="5">
        <f>_xlfn.XLOOKUP(D977,products!$A$1:$A$49,products!$E$1:$E$49,,0)</f>
        <v>2.9849999999999999</v>
      </c>
      <c r="M977" s="8">
        <f t="shared" si="45"/>
        <v>8.9550000000000001</v>
      </c>
      <c r="N977" t="str">
        <f t="shared" si="46"/>
        <v>Arabica</v>
      </c>
      <c r="O977" t="str">
        <f t="shared" si="47"/>
        <v>Dark</v>
      </c>
      <c r="P977" t="str">
        <f>_xlfn.XLOOKUP(Table2[[#This Row],[Customer ID]],customers!$A$1:$A$1001,customers!$I$1:$I$1001,,0)</f>
        <v>Yes</v>
      </c>
    </row>
    <row r="978" spans="1:16" x14ac:dyDescent="0.35">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_xlfn.XLOOKUP(C978,customers!A977:A1977,customers!G977:G1977,,0)</f>
        <v>United States</v>
      </c>
      <c r="I978" t="str">
        <f>_xlfn.XLOOKUP(D978,products!$A$1:$A$49,products!$B$1:$B$49,,0)</f>
        <v>Rob</v>
      </c>
      <c r="J978" t="str">
        <f>_xlfn.XLOOKUP(D978,products!$A$1:$A$49,products!$C$1:$C$49,,0)</f>
        <v>L</v>
      </c>
      <c r="K978" s="4" cm="1">
        <f t="array" ref="K978">_xlfn.XLOOKUP(D978,products!$A$1:$A$49,products!$D$1:D$49,,0)</f>
        <v>2.5</v>
      </c>
      <c r="L978" s="5">
        <f>_xlfn.XLOOKUP(D978,products!$A$1:$A$49,products!$E$1:$E$49,,0)</f>
        <v>27.484999999999996</v>
      </c>
      <c r="M978" s="8">
        <f t="shared" si="45"/>
        <v>137.42499999999998</v>
      </c>
      <c r="N978" t="str">
        <f t="shared" si="46"/>
        <v>Robusta</v>
      </c>
      <c r="O978" t="str">
        <f t="shared" si="47"/>
        <v>Large</v>
      </c>
      <c r="P978" t="str">
        <f>_xlfn.XLOOKUP(Table2[[#This Row],[Customer ID]],customers!$A$1:$A$1001,customers!$I$1:$I$1001,,0)</f>
        <v>Yes</v>
      </c>
    </row>
    <row r="979" spans="1:16" x14ac:dyDescent="0.35">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_xlfn.XLOOKUP(C979,customers!A978:A1978,customers!G978:G1978,,0)</f>
        <v>United States</v>
      </c>
      <c r="I979" t="str">
        <f>_xlfn.XLOOKUP(D979,products!$A$1:$A$49,products!$B$1:$B$49,,0)</f>
        <v>Rob</v>
      </c>
      <c r="J979" t="str">
        <f>_xlfn.XLOOKUP(D979,products!$A$1:$A$49,products!$C$1:$C$49,,0)</f>
        <v>L</v>
      </c>
      <c r="K979" s="4" cm="1">
        <f t="array" ref="K979">_xlfn.XLOOKUP(D979,products!$A$1:$A$49,products!$D$1:D$49,,0)</f>
        <v>1</v>
      </c>
      <c r="L979" s="5">
        <f>_xlfn.XLOOKUP(D979,products!$A$1:$A$49,products!$E$1:$E$49,,0)</f>
        <v>11.95</v>
      </c>
      <c r="M979" s="8">
        <f t="shared" si="45"/>
        <v>59.75</v>
      </c>
      <c r="N979" t="str">
        <f t="shared" si="46"/>
        <v>Robusta</v>
      </c>
      <c r="O979" t="str">
        <f t="shared" si="47"/>
        <v>Large</v>
      </c>
      <c r="P979" t="str">
        <f>_xlfn.XLOOKUP(Table2[[#This Row],[Customer ID]],customers!$A$1:$A$1001,customers!$I$1:$I$1001,,0)</f>
        <v>No</v>
      </c>
    </row>
    <row r="980" spans="1:16" x14ac:dyDescent="0.35">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e">
        <f>_xlfn.XLOOKUP(C980,customers!A979:A1979,customers!G979:G1979,,0)</f>
        <v>#N/A</v>
      </c>
      <c r="I980" t="str">
        <f>_xlfn.XLOOKUP(D980,products!$A$1:$A$49,products!$B$1:$B$49,,0)</f>
        <v>Ara</v>
      </c>
      <c r="J980" t="str">
        <f>_xlfn.XLOOKUP(D980,products!$A$1:$A$49,products!$C$1:$C$49,,0)</f>
        <v>L</v>
      </c>
      <c r="K980" s="4" cm="1">
        <f t="array" ref="K980">_xlfn.XLOOKUP(D980,products!$A$1:$A$49,products!$D$1:D$49,,0)</f>
        <v>0.5</v>
      </c>
      <c r="L980" s="5">
        <f>_xlfn.XLOOKUP(D980,products!$A$1:$A$49,products!$E$1:$E$49,,0)</f>
        <v>7.77</v>
      </c>
      <c r="M980" s="8">
        <f t="shared" si="45"/>
        <v>23.31</v>
      </c>
      <c r="N980" t="str">
        <f t="shared" si="46"/>
        <v>Arabica</v>
      </c>
      <c r="O980" t="str">
        <f t="shared" si="47"/>
        <v>Large</v>
      </c>
      <c r="P980" t="str">
        <f>_xlfn.XLOOKUP(Table2[[#This Row],[Customer ID]],customers!$A$1:$A$1001,customers!$I$1:$I$1001,,0)</f>
        <v>No</v>
      </c>
    </row>
    <row r="981" spans="1:16" x14ac:dyDescent="0.35">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_xlfn.XLOOKUP(C981,customers!A980:A1980,customers!G980:G1980,,0)</f>
        <v>United States</v>
      </c>
      <c r="I981" t="str">
        <f>_xlfn.XLOOKUP(D981,products!$A$1:$A$49,products!$B$1:$B$49,,0)</f>
        <v>Rob</v>
      </c>
      <c r="J981" t="str">
        <f>_xlfn.XLOOKUP(D981,products!$A$1:$A$49,products!$C$1:$C$49,,0)</f>
        <v>D</v>
      </c>
      <c r="K981" s="4" cm="1">
        <f t="array" ref="K981">_xlfn.XLOOKUP(D981,products!$A$1:$A$49,products!$D$1:D$49,,0)</f>
        <v>0.5</v>
      </c>
      <c r="L981" s="5">
        <f>_xlfn.XLOOKUP(D981,products!$A$1:$A$49,products!$E$1:$E$49,,0)</f>
        <v>5.3699999999999992</v>
      </c>
      <c r="M981" s="8">
        <f t="shared" si="45"/>
        <v>10.739999999999998</v>
      </c>
      <c r="N981" t="str">
        <f t="shared" si="46"/>
        <v>Robusta</v>
      </c>
      <c r="O981" t="str">
        <f t="shared" si="47"/>
        <v>Dark</v>
      </c>
      <c r="P981" t="str">
        <f>_xlfn.XLOOKUP(Table2[[#This Row],[Customer ID]],customers!$A$1:$A$1001,customers!$I$1:$I$1001,,0)</f>
        <v>No</v>
      </c>
    </row>
    <row r="982" spans="1:16" x14ac:dyDescent="0.35">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_xlfn.XLOOKUP(C982,customers!A981:A1981,customers!G981:G1981,,0)</f>
        <v>United States</v>
      </c>
      <c r="I982" t="str">
        <f>_xlfn.XLOOKUP(D982,products!$A$1:$A$49,products!$B$1:$B$49,,0)</f>
        <v>Exc</v>
      </c>
      <c r="J982" t="str">
        <f>_xlfn.XLOOKUP(D982,products!$A$1:$A$49,products!$C$1:$C$49,,0)</f>
        <v>D</v>
      </c>
      <c r="K982" s="4" cm="1">
        <f t="array" ref="K982">_xlfn.XLOOKUP(D982,products!$A$1:$A$49,products!$D$1:D$49,,0)</f>
        <v>2.5</v>
      </c>
      <c r="L982" s="5">
        <f>_xlfn.XLOOKUP(D982,products!$A$1:$A$49,products!$E$1:$E$49,,0)</f>
        <v>27.945</v>
      </c>
      <c r="M982" s="8">
        <f t="shared" si="45"/>
        <v>167.67000000000002</v>
      </c>
      <c r="N982" t="str">
        <f t="shared" si="46"/>
        <v>Excelsa</v>
      </c>
      <c r="O982" t="str">
        <f t="shared" si="47"/>
        <v>Dark</v>
      </c>
      <c r="P982" t="str">
        <f>_xlfn.XLOOKUP(Table2[[#This Row],[Customer ID]],customers!$A$1:$A$1001,customers!$I$1:$I$1001,,0)</f>
        <v>Yes</v>
      </c>
    </row>
    <row r="983" spans="1:16" x14ac:dyDescent="0.35">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_xlfn.XLOOKUP(C983,customers!A982:A1982,customers!G982:G1982,,0)</f>
        <v>United States</v>
      </c>
      <c r="I983" t="str">
        <f>_xlfn.XLOOKUP(D983,products!$A$1:$A$49,products!$B$1:$B$49,,0)</f>
        <v>Exc</v>
      </c>
      <c r="J983" t="str">
        <f>_xlfn.XLOOKUP(D983,products!$A$1:$A$49,products!$C$1:$C$49,,0)</f>
        <v>D</v>
      </c>
      <c r="K983" s="4" cm="1">
        <f t="array" ref="K983">_xlfn.XLOOKUP(D983,products!$A$1:$A$49,products!$D$1:D$49,,0)</f>
        <v>0.2</v>
      </c>
      <c r="L983" s="5">
        <f>_xlfn.XLOOKUP(D983,products!$A$1:$A$49,products!$E$1:$E$49,,0)</f>
        <v>3.645</v>
      </c>
      <c r="M983" s="8">
        <f t="shared" si="45"/>
        <v>21.87</v>
      </c>
      <c r="N983" t="str">
        <f t="shared" si="46"/>
        <v>Excelsa</v>
      </c>
      <c r="O983" t="str">
        <f t="shared" si="47"/>
        <v>Dark</v>
      </c>
      <c r="P983" t="str">
        <f>_xlfn.XLOOKUP(Table2[[#This Row],[Customer ID]],customers!$A$1:$A$1001,customers!$I$1:$I$1001,,0)</f>
        <v>Yes</v>
      </c>
    </row>
    <row r="984" spans="1:16" x14ac:dyDescent="0.35">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_xlfn.XLOOKUP(C984,customers!A983:A1983,customers!G983:G1983,,0)</f>
        <v>United States</v>
      </c>
      <c r="I984" t="str">
        <f>_xlfn.XLOOKUP(D984,products!$A$1:$A$49,products!$B$1:$B$49,,0)</f>
        <v>Rob</v>
      </c>
      <c r="J984" t="str">
        <f>_xlfn.XLOOKUP(D984,products!$A$1:$A$49,products!$C$1:$C$49,,0)</f>
        <v>L</v>
      </c>
      <c r="K984" s="4" cm="1">
        <f t="array" ref="K984">_xlfn.XLOOKUP(D984,products!$A$1:$A$49,products!$D$1:D$49,,0)</f>
        <v>1</v>
      </c>
      <c r="L984" s="5">
        <f>_xlfn.XLOOKUP(D984,products!$A$1:$A$49,products!$E$1:$E$49,,0)</f>
        <v>11.95</v>
      </c>
      <c r="M984" s="8">
        <f t="shared" si="45"/>
        <v>23.9</v>
      </c>
      <c r="N984" t="str">
        <f t="shared" si="46"/>
        <v>Robusta</v>
      </c>
      <c r="O984" t="str">
        <f t="shared" si="47"/>
        <v>Large</v>
      </c>
      <c r="P984" t="str">
        <f>_xlfn.XLOOKUP(Table2[[#This Row],[Customer ID]],customers!$A$1:$A$1001,customers!$I$1:$I$1001,,0)</f>
        <v>Yes</v>
      </c>
    </row>
    <row r="985" spans="1:16" x14ac:dyDescent="0.35">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_xlfn.XLOOKUP(C985,customers!A984:A1984,customers!G984:G1984,,0)</f>
        <v>United States</v>
      </c>
      <c r="I985" t="str">
        <f>_xlfn.XLOOKUP(D985,products!$A$1:$A$49,products!$B$1:$B$49,,0)</f>
        <v>Ara</v>
      </c>
      <c r="J985" t="str">
        <f>_xlfn.XLOOKUP(D985,products!$A$1:$A$49,products!$C$1:$C$49,,0)</f>
        <v>M</v>
      </c>
      <c r="K985" s="4" cm="1">
        <f t="array" ref="K985">_xlfn.XLOOKUP(D985,products!$A$1:$A$49,products!$D$1:D$49,,0)</f>
        <v>0.2</v>
      </c>
      <c r="L985" s="5">
        <f>_xlfn.XLOOKUP(D985,products!$A$1:$A$49,products!$E$1:$E$49,,0)</f>
        <v>3.375</v>
      </c>
      <c r="M985" s="8">
        <f t="shared" si="45"/>
        <v>6.75</v>
      </c>
      <c r="N985" t="str">
        <f t="shared" si="46"/>
        <v>Arabica</v>
      </c>
      <c r="O985" t="str">
        <f t="shared" si="47"/>
        <v>Medium</v>
      </c>
      <c r="P985" t="str">
        <f>_xlfn.XLOOKUP(Table2[[#This Row],[Customer ID]],customers!$A$1:$A$1001,customers!$I$1:$I$1001,,0)</f>
        <v>Yes</v>
      </c>
    </row>
    <row r="986" spans="1:16" x14ac:dyDescent="0.35">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_xlfn.XLOOKUP(C986,customers!A985:A1985,customers!G985:G1985,,0)</f>
        <v>Ireland</v>
      </c>
      <c r="I986" t="str">
        <f>_xlfn.XLOOKUP(D986,products!$A$1:$A$49,products!$B$1:$B$49,,0)</f>
        <v>Exc</v>
      </c>
      <c r="J986" t="str">
        <f>_xlfn.XLOOKUP(D986,products!$A$1:$A$49,products!$C$1:$C$49,,0)</f>
        <v>M</v>
      </c>
      <c r="K986" s="4" cm="1">
        <f t="array" ref="K986">_xlfn.XLOOKUP(D986,products!$A$1:$A$49,products!$D$1:D$49,,0)</f>
        <v>2.5</v>
      </c>
      <c r="L986" s="5">
        <f>_xlfn.XLOOKUP(D986,products!$A$1:$A$49,products!$E$1:$E$49,,0)</f>
        <v>31.624999999999996</v>
      </c>
      <c r="M986" s="8">
        <f t="shared" si="45"/>
        <v>31.624999999999996</v>
      </c>
      <c r="N986" t="str">
        <f t="shared" si="46"/>
        <v>Excelsa</v>
      </c>
      <c r="O986" t="str">
        <f t="shared" si="47"/>
        <v>Medium</v>
      </c>
      <c r="P986" t="str">
        <f>_xlfn.XLOOKUP(Table2[[#This Row],[Customer ID]],customers!$A$1:$A$1001,customers!$I$1:$I$1001,,0)</f>
        <v>Yes</v>
      </c>
    </row>
    <row r="987" spans="1:16" x14ac:dyDescent="0.35">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_xlfn.XLOOKUP(C987,customers!A986:A1986,customers!G986:G1986,,0)</f>
        <v>United States</v>
      </c>
      <c r="I987" t="str">
        <f>_xlfn.XLOOKUP(D987,products!$A$1:$A$49,products!$B$1:$B$49,,0)</f>
        <v>Rob</v>
      </c>
      <c r="J987" t="str">
        <f>_xlfn.XLOOKUP(D987,products!$A$1:$A$49,products!$C$1:$C$49,,0)</f>
        <v>L</v>
      </c>
      <c r="K987" s="4" cm="1">
        <f t="array" ref="K987">_xlfn.XLOOKUP(D987,products!$A$1:$A$49,products!$D$1:D$49,,0)</f>
        <v>1</v>
      </c>
      <c r="L987" s="5">
        <f>_xlfn.XLOOKUP(D987,products!$A$1:$A$49,products!$E$1:$E$49,,0)</f>
        <v>11.95</v>
      </c>
      <c r="M987" s="8">
        <f t="shared" si="45"/>
        <v>47.8</v>
      </c>
      <c r="N987" t="str">
        <f t="shared" si="46"/>
        <v>Robusta</v>
      </c>
      <c r="O987" t="str">
        <f t="shared" si="47"/>
        <v>Large</v>
      </c>
      <c r="P987" t="str">
        <f>_xlfn.XLOOKUP(Table2[[#This Row],[Customer ID]],customers!$A$1:$A$1001,customers!$I$1:$I$1001,,0)</f>
        <v>No</v>
      </c>
    </row>
    <row r="988" spans="1:16" x14ac:dyDescent="0.35">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_xlfn.XLOOKUP(C988,customers!A987:A1987,customers!G987:G1987,,0)</f>
        <v>United States</v>
      </c>
      <c r="I988" t="str">
        <f>_xlfn.XLOOKUP(D988,products!$A$1:$A$49,products!$B$1:$B$49,,0)</f>
        <v>Lib</v>
      </c>
      <c r="J988" t="str">
        <f>_xlfn.XLOOKUP(D988,products!$A$1:$A$49,products!$C$1:$C$49,,0)</f>
        <v>M</v>
      </c>
      <c r="K988" s="4" cm="1">
        <f t="array" ref="K988">_xlfn.XLOOKUP(D988,products!$A$1:$A$49,products!$D$1:D$49,,0)</f>
        <v>2.5</v>
      </c>
      <c r="L988" s="5">
        <f>_xlfn.XLOOKUP(D988,products!$A$1:$A$49,products!$E$1:$E$49,,0)</f>
        <v>33.464999999999996</v>
      </c>
      <c r="M988" s="8">
        <f t="shared" si="45"/>
        <v>33.464999999999996</v>
      </c>
      <c r="N988" t="str">
        <f t="shared" si="46"/>
        <v>Libercia</v>
      </c>
      <c r="O988" t="str">
        <f t="shared" si="47"/>
        <v>Medium</v>
      </c>
      <c r="P988" t="str">
        <f>_xlfn.XLOOKUP(Table2[[#This Row],[Customer ID]],customers!$A$1:$A$1001,customers!$I$1:$I$1001,,0)</f>
        <v>No</v>
      </c>
    </row>
    <row r="989" spans="1:16" x14ac:dyDescent="0.35">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_xlfn.XLOOKUP(C989,customers!A988:A1988,customers!G988:G1988,,0)</f>
        <v>United Kingdom</v>
      </c>
      <c r="I989" t="str">
        <f>_xlfn.XLOOKUP(D989,products!$A$1:$A$49,products!$B$1:$B$49,,0)</f>
        <v>Ara</v>
      </c>
      <c r="J989" t="str">
        <f>_xlfn.XLOOKUP(D989,products!$A$1:$A$49,products!$C$1:$C$49,,0)</f>
        <v>D</v>
      </c>
      <c r="K989" s="4" cm="1">
        <f t="array" ref="K989">_xlfn.XLOOKUP(D989,products!$A$1:$A$49,products!$D$1:D$49,,0)</f>
        <v>0.5</v>
      </c>
      <c r="L989" s="5">
        <f>_xlfn.XLOOKUP(D989,products!$A$1:$A$49,products!$E$1:$E$49,,0)</f>
        <v>5.97</v>
      </c>
      <c r="M989" s="8">
        <f t="shared" si="45"/>
        <v>29.849999999999998</v>
      </c>
      <c r="N989" t="str">
        <f t="shared" si="46"/>
        <v>Arabica</v>
      </c>
      <c r="O989" t="str">
        <f t="shared" si="47"/>
        <v>Dark</v>
      </c>
      <c r="P989" t="str">
        <f>_xlfn.XLOOKUP(Table2[[#This Row],[Customer ID]],customers!$A$1:$A$1001,customers!$I$1:$I$1001,,0)</f>
        <v>Yes</v>
      </c>
    </row>
    <row r="990" spans="1:16" x14ac:dyDescent="0.35">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_xlfn.XLOOKUP(C990,customers!A989:A1989,customers!G989:G1989,,0)</f>
        <v>United Kingdom</v>
      </c>
      <c r="I990" t="str">
        <f>_xlfn.XLOOKUP(D990,products!$A$1:$A$49,products!$B$1:$B$49,,0)</f>
        <v>Rob</v>
      </c>
      <c r="J990" t="str">
        <f>_xlfn.XLOOKUP(D990,products!$A$1:$A$49,products!$C$1:$C$49,,0)</f>
        <v>M</v>
      </c>
      <c r="K990" s="4" cm="1">
        <f t="array" ref="K990">_xlfn.XLOOKUP(D990,products!$A$1:$A$49,products!$D$1:D$49,,0)</f>
        <v>1</v>
      </c>
      <c r="L990" s="5">
        <f>_xlfn.XLOOKUP(D990,products!$A$1:$A$49,products!$E$1:$E$49,,0)</f>
        <v>9.9499999999999993</v>
      </c>
      <c r="M990" s="8">
        <f t="shared" si="45"/>
        <v>29.849999999999998</v>
      </c>
      <c r="N990" t="str">
        <f t="shared" si="46"/>
        <v>Robusta</v>
      </c>
      <c r="O990" t="str">
        <f t="shared" si="47"/>
        <v>Medium</v>
      </c>
      <c r="P990" t="str">
        <f>_xlfn.XLOOKUP(Table2[[#This Row],[Customer ID]],customers!$A$1:$A$1001,customers!$I$1:$I$1001,,0)</f>
        <v>Yes</v>
      </c>
    </row>
    <row r="991" spans="1:16" x14ac:dyDescent="0.35">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_xlfn.XLOOKUP(C991,customers!A990:A1990,customers!G990:G1990,,0)</f>
        <v>United States</v>
      </c>
      <c r="I991" t="str">
        <f>_xlfn.XLOOKUP(D991,products!$A$1:$A$49,products!$B$1:$B$49,,0)</f>
        <v>Ara</v>
      </c>
      <c r="J991" t="str">
        <f>_xlfn.XLOOKUP(D991,products!$A$1:$A$49,products!$C$1:$C$49,,0)</f>
        <v>M</v>
      </c>
      <c r="K991" s="4" cm="1">
        <f t="array" ref="K991">_xlfn.XLOOKUP(D991,products!$A$1:$A$49,products!$D$1:D$49,,0)</f>
        <v>2.5</v>
      </c>
      <c r="L991" s="5">
        <f>_xlfn.XLOOKUP(D991,products!$A$1:$A$49,products!$E$1:$E$49,,0)</f>
        <v>25.874999999999996</v>
      </c>
      <c r="M991" s="8">
        <f t="shared" si="45"/>
        <v>155.24999999999997</v>
      </c>
      <c r="N991" t="str">
        <f t="shared" si="46"/>
        <v>Arabica</v>
      </c>
      <c r="O991" t="str">
        <f t="shared" si="47"/>
        <v>Medium</v>
      </c>
      <c r="P991" t="str">
        <f>_xlfn.XLOOKUP(Table2[[#This Row],[Customer ID]],customers!$A$1:$A$1001,customers!$I$1:$I$1001,,0)</f>
        <v>Yes</v>
      </c>
    </row>
    <row r="992" spans="1:16" x14ac:dyDescent="0.35">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_xlfn.XLOOKUP(C992,customers!A991:A1991,customers!G991:G1991,,0)</f>
        <v>United States</v>
      </c>
      <c r="I992" t="str">
        <f>_xlfn.XLOOKUP(D992,products!$A$1:$A$49,products!$B$1:$B$49,,0)</f>
        <v>Exc</v>
      </c>
      <c r="J992" t="str">
        <f>_xlfn.XLOOKUP(D992,products!$A$1:$A$49,products!$C$1:$C$49,,0)</f>
        <v>D</v>
      </c>
      <c r="K992" s="4" cm="1">
        <f t="array" ref="K992">_xlfn.XLOOKUP(D992,products!$A$1:$A$49,products!$D$1:D$49,,0)</f>
        <v>0.2</v>
      </c>
      <c r="L992" s="5">
        <f>_xlfn.XLOOKUP(D992,products!$A$1:$A$49,products!$E$1:$E$49,,0)</f>
        <v>3.645</v>
      </c>
      <c r="M992" s="8">
        <f t="shared" si="45"/>
        <v>18.225000000000001</v>
      </c>
      <c r="N992" t="str">
        <f t="shared" si="46"/>
        <v>Excelsa</v>
      </c>
      <c r="O992" t="str">
        <f t="shared" si="47"/>
        <v>Dark</v>
      </c>
      <c r="P992" t="str">
        <f>_xlfn.XLOOKUP(Table2[[#This Row],[Customer ID]],customers!$A$1:$A$1001,customers!$I$1:$I$1001,,0)</f>
        <v>No</v>
      </c>
    </row>
    <row r="993" spans="1:16" x14ac:dyDescent="0.35">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_xlfn.XLOOKUP(C993,customers!A992:A1992,customers!G992:G1992,,0)</f>
        <v>United States</v>
      </c>
      <c r="I993" t="str">
        <f>_xlfn.XLOOKUP(D993,products!$A$1:$A$49,products!$B$1:$B$49,,0)</f>
        <v>Lib</v>
      </c>
      <c r="J993" t="str">
        <f>_xlfn.XLOOKUP(D993,products!$A$1:$A$49,products!$C$1:$C$49,,0)</f>
        <v>D</v>
      </c>
      <c r="K993" s="4" cm="1">
        <f t="array" ref="K993">_xlfn.XLOOKUP(D993,products!$A$1:$A$49,products!$D$1:D$49,,0)</f>
        <v>0.5</v>
      </c>
      <c r="L993" s="5">
        <f>_xlfn.XLOOKUP(D993,products!$A$1:$A$49,products!$E$1:$E$49,,0)</f>
        <v>7.77</v>
      </c>
      <c r="M993" s="8">
        <f t="shared" si="45"/>
        <v>15.54</v>
      </c>
      <c r="N993" t="str">
        <f t="shared" si="46"/>
        <v>Libercia</v>
      </c>
      <c r="O993" t="str">
        <f t="shared" si="47"/>
        <v>Dark</v>
      </c>
      <c r="P993" t="str">
        <f>_xlfn.XLOOKUP(Table2[[#This Row],[Customer ID]],customers!$A$1:$A$1001,customers!$I$1:$I$1001,,0)</f>
        <v>No</v>
      </c>
    </row>
    <row r="994" spans="1:16" x14ac:dyDescent="0.35">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_xlfn.XLOOKUP(C994,customers!A993:A1993,customers!G993:G1993,,0)</f>
        <v>Ireland</v>
      </c>
      <c r="I994" t="str">
        <f>_xlfn.XLOOKUP(D994,products!$A$1:$A$49,products!$B$1:$B$49,,0)</f>
        <v>Lib</v>
      </c>
      <c r="J994" t="str">
        <f>_xlfn.XLOOKUP(D994,products!$A$1:$A$49,products!$C$1:$C$49,,0)</f>
        <v>L</v>
      </c>
      <c r="K994" s="4" cm="1">
        <f t="array" ref="K994">_xlfn.XLOOKUP(D994,products!$A$1:$A$49,products!$D$1:D$49,,0)</f>
        <v>2.5</v>
      </c>
      <c r="L994" s="5">
        <f>_xlfn.XLOOKUP(D994,products!$A$1:$A$49,products!$E$1:$E$49,,0)</f>
        <v>36.454999999999998</v>
      </c>
      <c r="M994" s="8">
        <f t="shared" si="45"/>
        <v>109.36499999999999</v>
      </c>
      <c r="N994" t="str">
        <f t="shared" si="46"/>
        <v>Libercia</v>
      </c>
      <c r="O994" t="str">
        <f t="shared" si="47"/>
        <v>Large</v>
      </c>
      <c r="P994" t="str">
        <f>_xlfn.XLOOKUP(Table2[[#This Row],[Customer ID]],customers!$A$1:$A$1001,customers!$I$1:$I$1001,,0)</f>
        <v>No</v>
      </c>
    </row>
    <row r="995" spans="1:16" x14ac:dyDescent="0.35">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_xlfn.XLOOKUP(C995,customers!A994:A1994,customers!G994:G1994,,0)</f>
        <v>United States</v>
      </c>
      <c r="I995" t="str">
        <f>_xlfn.XLOOKUP(D995,products!$A$1:$A$49,products!$B$1:$B$49,,0)</f>
        <v>Ara</v>
      </c>
      <c r="J995" t="str">
        <f>_xlfn.XLOOKUP(D995,products!$A$1:$A$49,products!$C$1:$C$49,,0)</f>
        <v>L</v>
      </c>
      <c r="K995" s="4" cm="1">
        <f t="array" ref="K995">_xlfn.XLOOKUP(D995,products!$A$1:$A$49,products!$D$1:D$49,,0)</f>
        <v>1</v>
      </c>
      <c r="L995" s="5">
        <f>_xlfn.XLOOKUP(D995,products!$A$1:$A$49,products!$E$1:$E$49,,0)</f>
        <v>12.95</v>
      </c>
      <c r="M995" s="8">
        <f t="shared" si="45"/>
        <v>77.699999999999989</v>
      </c>
      <c r="N995" t="str">
        <f t="shared" si="46"/>
        <v>Arabica</v>
      </c>
      <c r="O995" t="str">
        <f t="shared" si="47"/>
        <v>Large</v>
      </c>
      <c r="P995" t="str">
        <f>_xlfn.XLOOKUP(Table2[[#This Row],[Customer ID]],customers!$A$1:$A$1001,customers!$I$1:$I$1001,,0)</f>
        <v>No</v>
      </c>
    </row>
    <row r="996" spans="1:16" x14ac:dyDescent="0.35">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_xlfn.XLOOKUP(C996,customers!A995:A1995,customers!G995:G1995,,0)</f>
        <v>Ireland</v>
      </c>
      <c r="I996" t="str">
        <f>_xlfn.XLOOKUP(D996,products!$A$1:$A$49,products!$B$1:$B$49,,0)</f>
        <v>Ara</v>
      </c>
      <c r="J996" t="str">
        <f>_xlfn.XLOOKUP(D996,products!$A$1:$A$49,products!$C$1:$C$49,,0)</f>
        <v>D</v>
      </c>
      <c r="K996" s="4" cm="1">
        <f t="array" ref="K996">_xlfn.XLOOKUP(D996,products!$A$1:$A$49,products!$D$1:D$49,,0)</f>
        <v>0.2</v>
      </c>
      <c r="L996" s="5">
        <f>_xlfn.XLOOKUP(D996,products!$A$1:$A$49,products!$E$1:$E$49,,0)</f>
        <v>2.9849999999999999</v>
      </c>
      <c r="M996" s="8">
        <f t="shared" si="45"/>
        <v>8.9550000000000001</v>
      </c>
      <c r="N996" t="str">
        <f t="shared" si="46"/>
        <v>Arabica</v>
      </c>
      <c r="O996" t="str">
        <f t="shared" si="47"/>
        <v>Dark</v>
      </c>
      <c r="P996" t="str">
        <f>_xlfn.XLOOKUP(Table2[[#This Row],[Customer ID]],customers!$A$1:$A$1001,customers!$I$1:$I$1001,,0)</f>
        <v>No</v>
      </c>
    </row>
    <row r="997" spans="1:16" x14ac:dyDescent="0.35">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_xlfn.XLOOKUP(C997,customers!A996:A1996,customers!G996:G1996,,0)</f>
        <v>United States</v>
      </c>
      <c r="I997" t="str">
        <f>_xlfn.XLOOKUP(D997,products!$A$1:$A$49,products!$B$1:$B$49,,0)</f>
        <v>Rob</v>
      </c>
      <c r="J997" t="str">
        <f>_xlfn.XLOOKUP(D997,products!$A$1:$A$49,products!$C$1:$C$49,,0)</f>
        <v>L</v>
      </c>
      <c r="K997" s="4" cm="1">
        <f t="array" ref="K997">_xlfn.XLOOKUP(D997,products!$A$1:$A$49,products!$D$1:D$49,,0)</f>
        <v>2.5</v>
      </c>
      <c r="L997" s="5">
        <f>_xlfn.XLOOKUP(D997,products!$A$1:$A$49,products!$E$1:$E$49,,0)</f>
        <v>27.484999999999996</v>
      </c>
      <c r="M997" s="8">
        <f t="shared" si="45"/>
        <v>27.484999999999996</v>
      </c>
      <c r="N997" t="str">
        <f t="shared" si="46"/>
        <v>Robusta</v>
      </c>
      <c r="O997" t="str">
        <f t="shared" si="47"/>
        <v>Large</v>
      </c>
      <c r="P997" t="str">
        <f>_xlfn.XLOOKUP(Table2[[#This Row],[Customer ID]],customers!$A$1:$A$1001,customers!$I$1:$I$1001,,0)</f>
        <v>No</v>
      </c>
    </row>
    <row r="998" spans="1:16" x14ac:dyDescent="0.35">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_xlfn.XLOOKUP(C998,customers!A997:A1997,customers!G997:G1997,,0)</f>
        <v>United States</v>
      </c>
      <c r="I998" t="str">
        <f>_xlfn.XLOOKUP(D998,products!$A$1:$A$49,products!$B$1:$B$49,,0)</f>
        <v>Rob</v>
      </c>
      <c r="J998" t="str">
        <f>_xlfn.XLOOKUP(D998,products!$A$1:$A$49,products!$C$1:$C$49,,0)</f>
        <v>M</v>
      </c>
      <c r="K998" s="4" cm="1">
        <f t="array" ref="K998">_xlfn.XLOOKUP(D998,products!$A$1:$A$49,products!$D$1:D$49,,0)</f>
        <v>0.5</v>
      </c>
      <c r="L998" s="5">
        <f>_xlfn.XLOOKUP(D998,products!$A$1:$A$49,products!$E$1:$E$49,,0)</f>
        <v>5.97</v>
      </c>
      <c r="M998" s="8">
        <f t="shared" si="45"/>
        <v>29.849999999999998</v>
      </c>
      <c r="N998" t="str">
        <f t="shared" si="46"/>
        <v>Robusta</v>
      </c>
      <c r="O998" t="str">
        <f t="shared" si="47"/>
        <v>Medium</v>
      </c>
      <c r="P998" t="str">
        <f>_xlfn.XLOOKUP(Table2[[#This Row],[Customer ID]],customers!$A$1:$A$1001,customers!$I$1:$I$1001,,0)</f>
        <v>No</v>
      </c>
    </row>
    <row r="999" spans="1:16" x14ac:dyDescent="0.35">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_xlfn.XLOOKUP(C999,customers!A998:A1998,customers!G998:G1998,,0)</f>
        <v>United States</v>
      </c>
      <c r="I999" t="str">
        <f>_xlfn.XLOOKUP(D999,products!$A$1:$A$49,products!$B$1:$B$49,,0)</f>
        <v>Ara</v>
      </c>
      <c r="J999" t="str">
        <f>_xlfn.XLOOKUP(D999,products!$A$1:$A$49,products!$C$1:$C$49,,0)</f>
        <v>M</v>
      </c>
      <c r="K999" s="4" cm="1">
        <f t="array" ref="K999">_xlfn.XLOOKUP(D999,products!$A$1:$A$49,products!$D$1:D$49,,0)</f>
        <v>0.5</v>
      </c>
      <c r="L999" s="5">
        <f>_xlfn.XLOOKUP(D999,products!$A$1:$A$49,products!$E$1:$E$49,,0)</f>
        <v>6.75</v>
      </c>
      <c r="M999" s="8">
        <f t="shared" si="45"/>
        <v>27</v>
      </c>
      <c r="N999" t="str">
        <f t="shared" si="46"/>
        <v>Arabica</v>
      </c>
      <c r="O999" t="str">
        <f t="shared" si="47"/>
        <v>Medium</v>
      </c>
      <c r="P999" t="str">
        <f>_xlfn.XLOOKUP(Table2[[#This Row],[Customer ID]],customers!$A$1:$A$1001,customers!$I$1:$I$1001,,0)</f>
        <v>No</v>
      </c>
    </row>
    <row r="1000" spans="1:16" x14ac:dyDescent="0.35">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_xlfn.XLOOKUP(C1000,customers!A999:A1999,customers!G999:G1999,,0)</f>
        <v>United States</v>
      </c>
      <c r="I1000" t="str">
        <f>_xlfn.XLOOKUP(D1000,products!$A$1:$A$49,products!$B$1:$B$49,,0)</f>
        <v>Ara</v>
      </c>
      <c r="J1000" t="str">
        <f>_xlfn.XLOOKUP(D1000,products!$A$1:$A$49,products!$C$1:$C$49,,0)</f>
        <v>D</v>
      </c>
      <c r="K1000" s="4" cm="1">
        <f t="array" ref="K1000">_xlfn.XLOOKUP(D1000,products!$A$1:$A$49,products!$D$1:D$49,,0)</f>
        <v>1</v>
      </c>
      <c r="L1000" s="5">
        <f>_xlfn.XLOOKUP(D1000,products!$A$1:$A$49,products!$E$1:$E$49,,0)</f>
        <v>9.9499999999999993</v>
      </c>
      <c r="M1000" s="8">
        <f t="shared" si="45"/>
        <v>9.9499999999999993</v>
      </c>
      <c r="N1000" t="str">
        <f t="shared" si="46"/>
        <v>Arabica</v>
      </c>
      <c r="O1000" t="str">
        <f t="shared" si="47"/>
        <v>Dark</v>
      </c>
      <c r="P1000" t="str">
        <f>_xlfn.XLOOKUP(Table2[[#This Row],[Customer ID]],customers!$A$1:$A$1001,customers!$I$1:$I$1001,,0)</f>
        <v>No</v>
      </c>
    </row>
    <row r="1001" spans="1:16" x14ac:dyDescent="0.35">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_xlfn.XLOOKUP(C1001,customers!A1000:A2000,customers!G1000:G2000,,0)</f>
        <v>United Kingdom</v>
      </c>
      <c r="I1001" t="str">
        <f>_xlfn.XLOOKUP(D1001,products!$A$1:$A$49,products!$B$1:$B$49,,0)</f>
        <v>Exc</v>
      </c>
      <c r="J1001" t="str">
        <f>_xlfn.XLOOKUP(D1001,products!$A$1:$A$49,products!$C$1:$C$49,,0)</f>
        <v>M</v>
      </c>
      <c r="K1001" s="4" cm="1">
        <f t="array" ref="K1001">_xlfn.XLOOKUP(D1001,products!$A$1:$A$49,products!$D$1:D$49,,0)</f>
        <v>0.2</v>
      </c>
      <c r="L1001" s="5">
        <f>_xlfn.XLOOKUP(D1001,products!$A$1:$A$49,products!$E$1:$E$49,,0)</f>
        <v>4.125</v>
      </c>
      <c r="M1001" s="8">
        <f t="shared" si="45"/>
        <v>12.375</v>
      </c>
      <c r="N1001" t="str">
        <f t="shared" si="46"/>
        <v>Excelsa</v>
      </c>
      <c r="O1001" t="str">
        <f t="shared" si="47"/>
        <v>Medium</v>
      </c>
      <c r="P1001" t="str">
        <f>_xlfn.XLOOKUP(Table2[[#This Row],[Customer ID]],customers!$A$1:$A$1001,customers!$I$1:$I$1001,,0)</f>
        <v>Yes</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B983" workbookViewId="0">
      <selection activeCell="I1" sqref="I1:I1048576"/>
    </sheetView>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C7B71-E194-4EF2-97FD-DCDAB0926885}">
  <dimension ref="H1:H8"/>
  <sheetViews>
    <sheetView tabSelected="1" workbookViewId="0">
      <selection activeCell="O41" sqref="O41"/>
    </sheetView>
  </sheetViews>
  <sheetFormatPr defaultRowHeight="14.5" x14ac:dyDescent="0.35"/>
  <cols>
    <col min="1" max="1" width="1.6328125" customWidth="1"/>
  </cols>
  <sheetData>
    <row r="1" spans="8:8" ht="5" customHeight="1" x14ac:dyDescent="0.35"/>
    <row r="8" spans="8:8" x14ac:dyDescent="0.35">
      <c r="H8" s="11"/>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 sales</vt:lpstr>
      <vt:lpstr>Country</vt:lpstr>
      <vt:lpstr>Top 5</vt:lpstr>
      <vt:lpstr>orders</vt:lpstr>
      <vt:lpstr>customers</vt:lpstr>
      <vt:lpstr>products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Mohammed Khaja moinullah</cp:lastModifiedBy>
  <cp:revision/>
  <dcterms:created xsi:type="dcterms:W3CDTF">2022-11-26T09:51:45Z</dcterms:created>
  <dcterms:modified xsi:type="dcterms:W3CDTF">2024-12-15T10:11:02Z</dcterms:modified>
  <cp:category/>
  <cp:contentStatus/>
</cp:coreProperties>
</file>