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PMD\"/>
    </mc:Choice>
  </mc:AlternateContent>
  <bookViews>
    <workbookView xWindow="0" yWindow="0" windowWidth="20490" windowHeight="7755"/>
  </bookViews>
  <sheets>
    <sheet name="Ciudad Segura"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B68" i="1" l="1"/>
  <c r="GA68" i="1"/>
  <c r="FX68" i="1"/>
  <c r="FW68" i="1"/>
  <c r="EH68" i="1"/>
  <c r="EG68" i="1"/>
  <c r="EK68" i="1" s="1"/>
  <c r="EL68" i="1" s="1"/>
  <c r="DX68" i="1"/>
  <c r="DW68" i="1"/>
  <c r="DO68" i="1"/>
  <c r="DN68" i="1"/>
  <c r="DF68" i="1"/>
  <c r="DG68" i="1" s="1"/>
  <c r="CK68" i="1"/>
  <c r="CL68" i="1" s="1"/>
  <c r="CJ68" i="1"/>
  <c r="CG68" i="1"/>
  <c r="CF68" i="1"/>
  <c r="CD68" i="1"/>
  <c r="CE68" i="1" s="1"/>
  <c r="BO68" i="1"/>
  <c r="BF68" i="1"/>
  <c r="BG68" i="1" s="1"/>
  <c r="BC68" i="1"/>
  <c r="BB68" i="1"/>
  <c r="BA68" i="1"/>
  <c r="AZ68" i="1"/>
  <c r="AO68" i="1"/>
  <c r="AN68" i="1"/>
  <c r="GC68" i="1" s="1"/>
  <c r="AM68" i="1"/>
  <c r="AE68" i="1"/>
  <c r="AD68" i="1"/>
  <c r="AC68" i="1"/>
  <c r="AB68" i="1"/>
  <c r="GA67" i="1"/>
  <c r="GB67" i="1" s="1"/>
  <c r="FX67" i="1"/>
  <c r="FW67" i="1"/>
  <c r="EH67" i="1"/>
  <c r="EK67" i="1" s="1"/>
  <c r="EL67" i="1" s="1"/>
  <c r="EG67" i="1"/>
  <c r="DW67" i="1"/>
  <c r="DX67" i="1" s="1"/>
  <c r="DO67" i="1"/>
  <c r="DN67" i="1"/>
  <c r="DG67" i="1"/>
  <c r="DF67" i="1"/>
  <c r="CG67" i="1"/>
  <c r="CJ67" i="1" s="1"/>
  <c r="CK67" i="1" s="1"/>
  <c r="CL67" i="1" s="1"/>
  <c r="CF67" i="1"/>
  <c r="CE67" i="1"/>
  <c r="CD67" i="1"/>
  <c r="BW67" i="1"/>
  <c r="BV67" i="1"/>
  <c r="BO67" i="1"/>
  <c r="BN67" i="1"/>
  <c r="BG67" i="1"/>
  <c r="BE67" i="1"/>
  <c r="BD67" i="1"/>
  <c r="BA67" i="1"/>
  <c r="AZ67" i="1"/>
  <c r="AO67" i="1"/>
  <c r="AN67" i="1"/>
  <c r="AR67" i="1" s="1"/>
  <c r="AS67" i="1" s="1"/>
  <c r="AM67" i="1"/>
  <c r="AE67" i="1"/>
  <c r="AD67" i="1"/>
  <c r="AC67" i="1"/>
  <c r="AB67" i="1"/>
  <c r="GC67" i="1" s="1"/>
  <c r="GA66" i="1"/>
  <c r="GB66" i="1" s="1"/>
  <c r="FX66" i="1"/>
  <c r="FW66" i="1"/>
  <c r="EH66" i="1"/>
  <c r="EK66" i="1" s="1"/>
  <c r="EL66" i="1" s="1"/>
  <c r="EG66" i="1"/>
  <c r="DW66" i="1"/>
  <c r="DX66" i="1" s="1"/>
  <c r="DO66" i="1"/>
  <c r="DN66" i="1"/>
  <c r="DG66" i="1"/>
  <c r="DF66" i="1"/>
  <c r="CG66" i="1"/>
  <c r="CJ66" i="1" s="1"/>
  <c r="CK66" i="1" s="1"/>
  <c r="CL66" i="1" s="1"/>
  <c r="CF66" i="1"/>
  <c r="CE66" i="1"/>
  <c r="CD66" i="1"/>
  <c r="BV66" i="1"/>
  <c r="BW66" i="1" s="1"/>
  <c r="BO66" i="1"/>
  <c r="BN66" i="1"/>
  <c r="BG66" i="1"/>
  <c r="BE66" i="1"/>
  <c r="BD66" i="1"/>
  <c r="BA66" i="1"/>
  <c r="AZ66" i="1"/>
  <c r="AO66" i="1"/>
  <c r="AN66" i="1"/>
  <c r="AR66" i="1" s="1"/>
  <c r="AS66" i="1" s="1"/>
  <c r="AM66" i="1"/>
  <c r="AE66" i="1"/>
  <c r="AD66" i="1"/>
  <c r="AC66" i="1"/>
  <c r="AB66" i="1"/>
  <c r="GC66" i="1" s="1"/>
  <c r="GA65" i="1"/>
  <c r="GB65" i="1" s="1"/>
  <c r="FX65" i="1"/>
  <c r="FW65" i="1"/>
  <c r="EH65" i="1"/>
  <c r="EK65" i="1" s="1"/>
  <c r="EL65" i="1" s="1"/>
  <c r="EG65" i="1"/>
  <c r="DW65" i="1"/>
  <c r="DX65" i="1" s="1"/>
  <c r="DO65" i="1"/>
  <c r="DN65" i="1"/>
  <c r="DG65" i="1"/>
  <c r="DF65" i="1"/>
  <c r="CG65" i="1"/>
  <c r="CJ65" i="1" s="1"/>
  <c r="CK65" i="1" s="1"/>
  <c r="CL65" i="1" s="1"/>
  <c r="CF65" i="1"/>
  <c r="CE65" i="1"/>
  <c r="CD65" i="1"/>
  <c r="BN65" i="1"/>
  <c r="BO65" i="1" s="1"/>
  <c r="BG65" i="1"/>
  <c r="BD65" i="1"/>
  <c r="BA65" i="1"/>
  <c r="AZ65" i="1"/>
  <c r="BE65" i="1" s="1"/>
  <c r="AO65" i="1"/>
  <c r="AN65" i="1"/>
  <c r="AR65" i="1" s="1"/>
  <c r="AS65" i="1" s="1"/>
  <c r="AM65" i="1"/>
  <c r="AE65" i="1"/>
  <c r="AD65" i="1"/>
  <c r="AC65" i="1"/>
  <c r="AB65" i="1"/>
  <c r="GC65" i="1" s="1"/>
  <c r="FX64" i="1"/>
  <c r="FW64" i="1"/>
  <c r="GA64" i="1" s="1"/>
  <c r="GB64" i="1" s="1"/>
  <c r="EL64" i="1"/>
  <c r="EK64" i="1"/>
  <c r="EH64" i="1"/>
  <c r="EG64" i="1"/>
  <c r="DW64" i="1"/>
  <c r="DX64" i="1" s="1"/>
  <c r="DN64" i="1"/>
  <c r="DO64" i="1" s="1"/>
  <c r="DG64" i="1"/>
  <c r="DF64" i="1"/>
  <c r="CG64" i="1"/>
  <c r="CJ64" i="1" s="1"/>
  <c r="CK64" i="1" s="1"/>
  <c r="CL64" i="1" s="1"/>
  <c r="CF64" i="1"/>
  <c r="CE64" i="1"/>
  <c r="CD64" i="1"/>
  <c r="BW64" i="1"/>
  <c r="BV64" i="1"/>
  <c r="BO64" i="1"/>
  <c r="BN64" i="1"/>
  <c r="BC64" i="1"/>
  <c r="BF64" i="1" s="1"/>
  <c r="BG64" i="1" s="1"/>
  <c r="BB64" i="1"/>
  <c r="BA64" i="1"/>
  <c r="AZ64" i="1"/>
  <c r="AO64" i="1"/>
  <c r="AR64" i="1" s="1"/>
  <c r="AS64" i="1" s="1"/>
  <c r="AN64" i="1"/>
  <c r="AM64" i="1"/>
  <c r="AL64" i="1"/>
  <c r="AE64" i="1"/>
  <c r="AD64" i="1"/>
  <c r="AC64" i="1"/>
  <c r="AB64" i="1"/>
  <c r="GC64" i="1" s="1"/>
  <c r="GA63" i="1"/>
  <c r="GB63" i="1" s="1"/>
  <c r="FX63" i="1"/>
  <c r="FW63" i="1"/>
  <c r="EH63" i="1"/>
  <c r="EK63" i="1" s="1"/>
  <c r="EL63" i="1" s="1"/>
  <c r="EG63" i="1"/>
  <c r="DW63" i="1"/>
  <c r="DX63" i="1" s="1"/>
  <c r="DO63" i="1"/>
  <c r="DN63" i="1"/>
  <c r="DG63" i="1"/>
  <c r="DF63" i="1"/>
  <c r="CG63" i="1"/>
  <c r="CJ63" i="1" s="1"/>
  <c r="CK63" i="1" s="1"/>
  <c r="CL63" i="1" s="1"/>
  <c r="CF63" i="1"/>
  <c r="CE63" i="1"/>
  <c r="CD63" i="1"/>
  <c r="BV63" i="1"/>
  <c r="BW63" i="1" s="1"/>
  <c r="BO63" i="1"/>
  <c r="BN63" i="1"/>
  <c r="BG63" i="1"/>
  <c r="BE63" i="1"/>
  <c r="BD63" i="1"/>
  <c r="BA63" i="1"/>
  <c r="AZ63" i="1"/>
  <c r="AO63" i="1"/>
  <c r="AN63" i="1"/>
  <c r="GC63" i="1" s="1"/>
  <c r="AM63" i="1"/>
  <c r="AE63" i="1"/>
  <c r="AD63" i="1"/>
  <c r="AC63" i="1"/>
  <c r="AB63" i="1"/>
  <c r="GA62" i="1"/>
  <c r="GB62" i="1" s="1"/>
  <c r="FX62" i="1"/>
  <c r="FW62" i="1"/>
  <c r="EH62" i="1"/>
  <c r="EK62" i="1" s="1"/>
  <c r="EL62" i="1" s="1"/>
  <c r="EG62" i="1"/>
  <c r="DW62" i="1"/>
  <c r="DX62" i="1" s="1"/>
  <c r="DO62" i="1"/>
  <c r="DN62" i="1"/>
  <c r="DG62" i="1"/>
  <c r="DF62" i="1"/>
  <c r="CG62" i="1"/>
  <c r="CJ62" i="1" s="1"/>
  <c r="CK62" i="1" s="1"/>
  <c r="CL62" i="1" s="1"/>
  <c r="CF62" i="1"/>
  <c r="CE62" i="1"/>
  <c r="CD62" i="1"/>
  <c r="BO62" i="1"/>
  <c r="BG62" i="1"/>
  <c r="BA62" i="1"/>
  <c r="AZ62" i="1"/>
  <c r="BE62" i="1" s="1"/>
  <c r="AS62" i="1"/>
  <c r="AR62" i="1"/>
  <c r="AO62" i="1"/>
  <c r="AN62" i="1"/>
  <c r="AM62" i="1"/>
  <c r="AD62" i="1"/>
  <c r="AE62" i="1" s="1"/>
  <c r="AC62" i="1"/>
  <c r="AB62" i="1"/>
  <c r="GC62" i="1" s="1"/>
  <c r="FX61" i="1"/>
  <c r="GA61" i="1" s="1"/>
  <c r="GB61" i="1" s="1"/>
  <c r="FW61" i="1"/>
  <c r="EL61" i="1"/>
  <c r="EK61" i="1"/>
  <c r="EH61" i="1"/>
  <c r="EG61" i="1"/>
  <c r="DW61" i="1"/>
  <c r="DX61" i="1" s="1"/>
  <c r="DO61" i="1"/>
  <c r="DN61" i="1"/>
  <c r="DG61" i="1"/>
  <c r="DF61" i="1"/>
  <c r="CG61" i="1"/>
  <c r="CJ61" i="1" s="1"/>
  <c r="CK61" i="1" s="1"/>
  <c r="CL61" i="1" s="1"/>
  <c r="CF61" i="1"/>
  <c r="CD61" i="1"/>
  <c r="CE61" i="1" s="1"/>
  <c r="BO61" i="1"/>
  <c r="BG61" i="1"/>
  <c r="AZ61" i="1"/>
  <c r="BE61" i="1" s="1"/>
  <c r="AR61" i="1"/>
  <c r="AS61" i="1" s="1"/>
  <c r="AO61" i="1"/>
  <c r="AN61" i="1"/>
  <c r="GC61" i="1" s="1"/>
  <c r="AM61" i="1"/>
  <c r="AD61" i="1"/>
  <c r="AE61" i="1" s="1"/>
  <c r="AC61" i="1"/>
  <c r="AB61" i="1"/>
  <c r="GB60" i="1"/>
  <c r="GA60" i="1"/>
  <c r="FX60" i="1"/>
  <c r="FW60" i="1"/>
  <c r="EH60" i="1"/>
  <c r="EG60" i="1"/>
  <c r="EK60" i="1" s="1"/>
  <c r="EL60" i="1" s="1"/>
  <c r="DX60" i="1"/>
  <c r="DW60" i="1"/>
  <c r="DO60" i="1"/>
  <c r="DN60" i="1"/>
  <c r="DF60" i="1"/>
  <c r="DG60" i="1" s="1"/>
  <c r="CK60" i="1"/>
  <c r="CL60" i="1" s="1"/>
  <c r="CJ60" i="1"/>
  <c r="CG60" i="1"/>
  <c r="CF60" i="1"/>
  <c r="CE60" i="1"/>
  <c r="CD60" i="1"/>
  <c r="BO60" i="1"/>
  <c r="BN60" i="1"/>
  <c r="BG60" i="1"/>
  <c r="BE60" i="1"/>
  <c r="BD60" i="1"/>
  <c r="BA60" i="1"/>
  <c r="AZ60" i="1"/>
  <c r="AO60" i="1"/>
  <c r="AN60" i="1"/>
  <c r="GC60" i="1" s="1"/>
  <c r="AM60" i="1"/>
  <c r="AE60" i="1"/>
  <c r="AD60" i="1"/>
  <c r="AC60" i="1"/>
  <c r="AB60" i="1"/>
  <c r="GA59" i="1"/>
  <c r="GB59" i="1" s="1"/>
  <c r="FX59" i="1"/>
  <c r="FW59" i="1"/>
  <c r="EH59" i="1"/>
  <c r="EK59" i="1" s="1"/>
  <c r="EL59" i="1" s="1"/>
  <c r="EG59" i="1"/>
  <c r="DW59" i="1"/>
  <c r="DX59" i="1" s="1"/>
  <c r="DO59" i="1"/>
  <c r="DN59" i="1"/>
  <c r="DG59" i="1"/>
  <c r="DF59" i="1"/>
  <c r="CG59" i="1"/>
  <c r="CJ59" i="1" s="1"/>
  <c r="CK59" i="1" s="1"/>
  <c r="CL59" i="1" s="1"/>
  <c r="CF59" i="1"/>
  <c r="CE59" i="1"/>
  <c r="CD59" i="1"/>
  <c r="BO59" i="1"/>
  <c r="BG59" i="1"/>
  <c r="BA59" i="1"/>
  <c r="AZ59" i="1"/>
  <c r="BE59" i="1" s="1"/>
  <c r="AS59" i="1"/>
  <c r="AR59" i="1"/>
  <c r="AO59" i="1"/>
  <c r="AN59" i="1"/>
  <c r="AM59" i="1"/>
  <c r="AD59" i="1"/>
  <c r="AE59" i="1" s="1"/>
  <c r="AC59" i="1"/>
  <c r="AB59" i="1"/>
  <c r="GC59" i="1" s="1"/>
  <c r="FX58" i="1"/>
  <c r="GA58" i="1" s="1"/>
  <c r="GB58" i="1" s="1"/>
  <c r="FW58" i="1"/>
  <c r="EL58" i="1"/>
  <c r="EK58" i="1"/>
  <c r="EH58" i="1"/>
  <c r="EG58" i="1"/>
  <c r="DW58" i="1"/>
  <c r="DX58" i="1" s="1"/>
  <c r="DO58" i="1"/>
  <c r="DN58" i="1"/>
  <c r="DG58" i="1"/>
  <c r="DF58" i="1"/>
  <c r="CG58" i="1"/>
  <c r="CJ58" i="1" s="1"/>
  <c r="CK58" i="1" s="1"/>
  <c r="CL58" i="1" s="1"/>
  <c r="CF58" i="1"/>
  <c r="CD58" i="1"/>
  <c r="CE58" i="1" s="1"/>
  <c r="BW58" i="1"/>
  <c r="BV58" i="1"/>
  <c r="BO58" i="1"/>
  <c r="BN58" i="1"/>
  <c r="BG58" i="1"/>
  <c r="BA58" i="1"/>
  <c r="AZ58" i="1"/>
  <c r="BE58" i="1" s="1"/>
  <c r="AS58" i="1"/>
  <c r="AR58" i="1"/>
  <c r="AO58" i="1"/>
  <c r="AN58" i="1"/>
  <c r="AM58" i="1"/>
  <c r="AD58" i="1"/>
  <c r="AE58" i="1" s="1"/>
  <c r="AC58" i="1"/>
  <c r="AB58" i="1"/>
  <c r="GC58" i="1" s="1"/>
  <c r="FX57" i="1"/>
  <c r="GA57" i="1" s="1"/>
  <c r="GB57" i="1" s="1"/>
  <c r="FW57" i="1"/>
  <c r="EL57" i="1"/>
  <c r="EK57" i="1"/>
  <c r="EH57" i="1"/>
  <c r="EG57" i="1"/>
  <c r="DW57" i="1"/>
  <c r="DX57" i="1" s="1"/>
  <c r="DO57" i="1"/>
  <c r="DN57" i="1"/>
  <c r="DG57" i="1"/>
  <c r="DF57" i="1"/>
  <c r="CG57" i="1"/>
  <c r="CJ57" i="1" s="1"/>
  <c r="CK57" i="1" s="1"/>
  <c r="CL57" i="1" s="1"/>
  <c r="CF57" i="1"/>
  <c r="CD57" i="1"/>
  <c r="CE57" i="1" s="1"/>
  <c r="BW57" i="1"/>
  <c r="BV57" i="1"/>
  <c r="BO57" i="1"/>
  <c r="BG57" i="1"/>
  <c r="AZ57" i="1"/>
  <c r="BE57" i="1" s="1"/>
  <c r="AS57" i="1"/>
  <c r="AR57" i="1"/>
  <c r="AO57" i="1"/>
  <c r="AN57" i="1"/>
  <c r="AM57" i="1"/>
  <c r="AC57" i="1"/>
  <c r="AB57" i="1"/>
  <c r="GC57" i="1" s="1"/>
  <c r="FX56" i="1"/>
  <c r="GA56" i="1" s="1"/>
  <c r="GB56" i="1" s="1"/>
  <c r="FW56" i="1"/>
  <c r="EK56" i="1"/>
  <c r="EL56" i="1" s="1"/>
  <c r="EH56" i="1"/>
  <c r="EG56" i="1"/>
  <c r="DX56" i="1"/>
  <c r="DW56" i="1"/>
  <c r="DN56" i="1"/>
  <c r="DO56" i="1" s="1"/>
  <c r="DF56" i="1"/>
  <c r="DG56" i="1" s="1"/>
  <c r="CG56" i="1"/>
  <c r="CF56" i="1"/>
  <c r="CJ56" i="1" s="1"/>
  <c r="CK56" i="1" s="1"/>
  <c r="CL56" i="1" s="1"/>
  <c r="CE56" i="1"/>
  <c r="CD56" i="1"/>
  <c r="BO56" i="1"/>
  <c r="BN56" i="1"/>
  <c r="BC56" i="1"/>
  <c r="BB56" i="1"/>
  <c r="BF56" i="1" s="1"/>
  <c r="BG56" i="1" s="1"/>
  <c r="BA56" i="1"/>
  <c r="AZ56" i="1"/>
  <c r="AS56" i="1"/>
  <c r="AR56" i="1"/>
  <c r="AO56" i="1"/>
  <c r="AN56" i="1"/>
  <c r="AM56" i="1"/>
  <c r="AC56" i="1"/>
  <c r="AB56" i="1"/>
  <c r="GC56" i="1" s="1"/>
  <c r="FX55" i="1"/>
  <c r="FW55" i="1"/>
  <c r="GA55" i="1" s="1"/>
  <c r="GB55" i="1" s="1"/>
  <c r="EH55" i="1"/>
  <c r="EK55" i="1" s="1"/>
  <c r="EL55" i="1" s="1"/>
  <c r="EG55" i="1"/>
  <c r="DX55" i="1"/>
  <c r="DW55" i="1"/>
  <c r="DN55" i="1"/>
  <c r="DO55" i="1" s="1"/>
  <c r="DG55" i="1"/>
  <c r="DF55" i="1"/>
  <c r="CL55" i="1"/>
  <c r="CK55" i="1"/>
  <c r="CJ55" i="1"/>
  <c r="CG55" i="1"/>
  <c r="CF55" i="1"/>
  <c r="CD55" i="1"/>
  <c r="CE55" i="1" s="1"/>
  <c r="BN55" i="1"/>
  <c r="BO55" i="1" s="1"/>
  <c r="BG55" i="1"/>
  <c r="BE55" i="1"/>
  <c r="AZ55" i="1"/>
  <c r="BD55" i="1" s="1"/>
  <c r="AO55" i="1"/>
  <c r="AN55" i="1"/>
  <c r="GC55" i="1" s="1"/>
  <c r="AM55" i="1"/>
  <c r="AC55" i="1"/>
  <c r="AB55" i="1"/>
  <c r="AD55" i="1" s="1"/>
  <c r="AE55" i="1" s="1"/>
  <c r="GB54" i="1"/>
  <c r="GA54" i="1"/>
  <c r="FX54" i="1"/>
  <c r="FW54" i="1"/>
  <c r="EH54" i="1"/>
  <c r="EK54" i="1" s="1"/>
  <c r="EL54" i="1" s="1"/>
  <c r="EG54" i="1"/>
  <c r="DW54" i="1"/>
  <c r="DX54" i="1" s="1"/>
  <c r="DO54" i="1"/>
  <c r="DN54" i="1"/>
  <c r="DF54" i="1"/>
  <c r="DG54" i="1" s="1"/>
  <c r="CG54" i="1"/>
  <c r="CJ54" i="1" s="1"/>
  <c r="CK54" i="1" s="1"/>
  <c r="CL54" i="1" s="1"/>
  <c r="CF54" i="1"/>
  <c r="CE54" i="1"/>
  <c r="CD54" i="1"/>
  <c r="BO54" i="1"/>
  <c r="BG54" i="1"/>
  <c r="BA54" i="1"/>
  <c r="AZ54" i="1"/>
  <c r="BD54" i="1" s="1"/>
  <c r="AO54" i="1"/>
  <c r="AN54" i="1"/>
  <c r="AR54" i="1" s="1"/>
  <c r="AS54" i="1" s="1"/>
  <c r="AM54" i="1"/>
  <c r="AD54" i="1"/>
  <c r="AE54" i="1" s="1"/>
  <c r="AC54" i="1"/>
  <c r="AB54" i="1"/>
  <c r="GC54" i="1" s="1"/>
  <c r="FX53" i="1"/>
  <c r="FW53" i="1"/>
  <c r="GA53" i="1" s="1"/>
  <c r="GB53" i="1" s="1"/>
  <c r="EL53" i="1"/>
  <c r="EK53" i="1"/>
  <c r="EH53" i="1"/>
  <c r="EG53" i="1"/>
  <c r="DW53" i="1"/>
  <c r="DX53" i="1" s="1"/>
  <c r="DN53" i="1"/>
  <c r="DO53" i="1" s="1"/>
  <c r="DF53" i="1"/>
  <c r="DG53" i="1" s="1"/>
  <c r="CG53" i="1"/>
  <c r="CJ53" i="1" s="1"/>
  <c r="CK53" i="1" s="1"/>
  <c r="CL53" i="1" s="1"/>
  <c r="CF53" i="1"/>
  <c r="CE53" i="1"/>
  <c r="CD53" i="1"/>
  <c r="BO53" i="1"/>
  <c r="BC53" i="1"/>
  <c r="BF53" i="1" s="1"/>
  <c r="BG53" i="1" s="1"/>
  <c r="BB53" i="1"/>
  <c r="AZ53" i="1"/>
  <c r="BA53" i="1" s="1"/>
  <c r="AS53" i="1"/>
  <c r="AR53" i="1"/>
  <c r="AO53" i="1"/>
  <c r="AN53" i="1"/>
  <c r="AM53" i="1"/>
  <c r="AC53" i="1"/>
  <c r="AB53" i="1"/>
  <c r="GC53" i="1" s="1"/>
  <c r="FX52" i="1"/>
  <c r="GA52" i="1" s="1"/>
  <c r="GB52" i="1" s="1"/>
  <c r="FW52" i="1"/>
  <c r="EK52" i="1"/>
  <c r="EL52" i="1" s="1"/>
  <c r="EH52" i="1"/>
  <c r="EG52" i="1"/>
  <c r="DX52" i="1"/>
  <c r="DW52" i="1"/>
  <c r="DN52" i="1"/>
  <c r="DO52" i="1" s="1"/>
  <c r="DF52" i="1"/>
  <c r="DG52" i="1" s="1"/>
  <c r="CG52" i="1"/>
  <c r="CF52" i="1"/>
  <c r="CJ52" i="1" s="1"/>
  <c r="CK52" i="1" s="1"/>
  <c r="CL52" i="1" s="1"/>
  <c r="CE52" i="1"/>
  <c r="CD52" i="1"/>
  <c r="BO52" i="1"/>
  <c r="BG52" i="1"/>
  <c r="BE52" i="1"/>
  <c r="AZ52" i="1"/>
  <c r="BD52" i="1" s="1"/>
  <c r="AO52" i="1"/>
  <c r="AN52" i="1"/>
  <c r="GC52" i="1" s="1"/>
  <c r="AM52" i="1"/>
  <c r="AC52" i="1"/>
  <c r="AB52" i="1"/>
  <c r="AD52" i="1" s="1"/>
  <c r="AE52" i="1" s="1"/>
  <c r="FZ51" i="1"/>
  <c r="FY51" i="1"/>
  <c r="FX51" i="1" s="1"/>
  <c r="GA51" i="1" s="1"/>
  <c r="GB51" i="1" s="1"/>
  <c r="EJ51" i="1"/>
  <c r="EI51" i="1"/>
  <c r="EH51" i="1"/>
  <c r="EK51" i="1" s="1"/>
  <c r="EL51" i="1" s="1"/>
  <c r="DO51" i="1"/>
  <c r="DN51" i="1"/>
  <c r="DA51" i="1"/>
  <c r="DF51" i="1" s="1"/>
  <c r="DG51" i="1" s="1"/>
  <c r="CI51" i="1"/>
  <c r="CH51" i="1"/>
  <c r="CG51" i="1" s="1"/>
  <c r="CJ51" i="1" s="1"/>
  <c r="CK51" i="1" s="1"/>
  <c r="CL51" i="1" s="1"/>
  <c r="BY51" i="1"/>
  <c r="CD51" i="1" s="1"/>
  <c r="CE51" i="1" s="1"/>
  <c r="BQ51" i="1"/>
  <c r="BV51" i="1" s="1"/>
  <c r="BW51" i="1" s="1"/>
  <c r="BO51" i="1"/>
  <c r="BG51" i="1"/>
  <c r="BF51" i="1"/>
  <c r="AZ51" i="1"/>
  <c r="BA51" i="1" s="1"/>
  <c r="AQ51" i="1"/>
  <c r="AP51" i="1"/>
  <c r="AO51" i="1" s="1"/>
  <c r="AR51" i="1" s="1"/>
  <c r="AS51" i="1" s="1"/>
  <c r="AL51" i="1"/>
  <c r="AM51" i="1" s="1"/>
  <c r="AC51" i="1"/>
  <c r="AB51" i="1"/>
  <c r="AD51" i="1" s="1"/>
  <c r="AE51" i="1" s="1"/>
  <c r="FX50" i="1"/>
  <c r="GA50" i="1" s="1"/>
  <c r="GB50" i="1" s="1"/>
  <c r="FW50" i="1"/>
  <c r="EH50" i="1"/>
  <c r="EG50" i="1"/>
  <c r="DX50" i="1"/>
  <c r="DW50" i="1"/>
  <c r="DN50" i="1"/>
  <c r="DO50" i="1" s="1"/>
  <c r="DF50" i="1"/>
  <c r="DG50" i="1" s="1"/>
  <c r="CG50" i="1"/>
  <c r="CF50" i="1"/>
  <c r="CJ50" i="1" s="1"/>
  <c r="CK50" i="1" s="1"/>
  <c r="CL50" i="1" s="1"/>
  <c r="CE50" i="1"/>
  <c r="CD50" i="1"/>
  <c r="BO50" i="1"/>
  <c r="BG50" i="1"/>
  <c r="BE50" i="1"/>
  <c r="AZ50" i="1"/>
  <c r="BD50" i="1" s="1"/>
  <c r="AO50" i="1"/>
  <c r="AN50" i="1"/>
  <c r="AR50" i="1" s="1"/>
  <c r="AS50" i="1" s="1"/>
  <c r="AM50" i="1"/>
  <c r="AC50" i="1"/>
  <c r="AB50" i="1"/>
  <c r="AD50" i="1" s="1"/>
  <c r="AE50" i="1" s="1"/>
  <c r="FX49" i="1"/>
  <c r="GA49" i="1" s="1"/>
  <c r="GB49" i="1" s="1"/>
  <c r="FW49" i="1"/>
  <c r="EH49" i="1"/>
  <c r="EK49" i="1" s="1"/>
  <c r="EL49" i="1" s="1"/>
  <c r="EG49" i="1"/>
  <c r="DX49" i="1"/>
  <c r="DW49" i="1"/>
  <c r="DO49" i="1"/>
  <c r="DN49" i="1"/>
  <c r="DF49" i="1"/>
  <c r="DG49" i="1" s="1"/>
  <c r="CG49" i="1"/>
  <c r="CJ49" i="1" s="1"/>
  <c r="CK49" i="1" s="1"/>
  <c r="CL49" i="1" s="1"/>
  <c r="CF49" i="1"/>
  <c r="CE49" i="1"/>
  <c r="CD49" i="1"/>
  <c r="BN49" i="1"/>
  <c r="BO49" i="1" s="1"/>
  <c r="BC49" i="1"/>
  <c r="BF49" i="1" s="1"/>
  <c r="BG49" i="1" s="1"/>
  <c r="BB49" i="1"/>
  <c r="BA49" i="1"/>
  <c r="AZ49" i="1"/>
  <c r="AO49" i="1"/>
  <c r="AN49" i="1"/>
  <c r="AR49" i="1" s="1"/>
  <c r="AS49" i="1" s="1"/>
  <c r="AM49" i="1"/>
  <c r="AE49" i="1"/>
  <c r="AD49" i="1"/>
  <c r="AC49" i="1"/>
  <c r="AB49" i="1"/>
  <c r="GC49" i="1" s="1"/>
  <c r="FX48" i="1"/>
  <c r="GA48" i="1" s="1"/>
  <c r="GB48" i="1" s="1"/>
  <c r="FW48" i="1"/>
  <c r="EH48" i="1"/>
  <c r="EK48" i="1" s="1"/>
  <c r="EL48" i="1" s="1"/>
  <c r="EG48" i="1"/>
  <c r="DW48" i="1"/>
  <c r="DN48" i="1"/>
  <c r="DO48" i="1" s="1"/>
  <c r="DG48" i="1"/>
  <c r="DF48" i="1"/>
  <c r="CG48" i="1"/>
  <c r="CF48" i="1"/>
  <c r="CE48" i="1"/>
  <c r="CD48" i="1"/>
  <c r="BV48" i="1"/>
  <c r="BW48" i="1" s="1"/>
  <c r="BO48" i="1"/>
  <c r="BN48" i="1"/>
  <c r="BC48" i="1"/>
  <c r="BF48" i="1" s="1"/>
  <c r="BG48" i="1" s="1"/>
  <c r="BB48" i="1"/>
  <c r="AZ48" i="1"/>
  <c r="BA48" i="1" s="1"/>
  <c r="AO48" i="1"/>
  <c r="AN48" i="1"/>
  <c r="AR48" i="1" s="1"/>
  <c r="AS48" i="1" s="1"/>
  <c r="AM48" i="1"/>
  <c r="AC48" i="1"/>
  <c r="AB48" i="1"/>
  <c r="AD48" i="1" s="1"/>
  <c r="AE48" i="1" s="1"/>
  <c r="FX47" i="1"/>
  <c r="GA47" i="1" s="1"/>
  <c r="GB47" i="1" s="1"/>
  <c r="FW47" i="1"/>
  <c r="EH47" i="1"/>
  <c r="EK47" i="1" s="1"/>
  <c r="EL47" i="1" s="1"/>
  <c r="EG47" i="1"/>
  <c r="DX47" i="1"/>
  <c r="DW47" i="1"/>
  <c r="DO47" i="1"/>
  <c r="DN47" i="1"/>
  <c r="DF47" i="1"/>
  <c r="DG47" i="1" s="1"/>
  <c r="CG47" i="1"/>
  <c r="CJ47" i="1" s="1"/>
  <c r="CK47" i="1" s="1"/>
  <c r="CL47" i="1" s="1"/>
  <c r="CF47" i="1"/>
  <c r="CE47" i="1"/>
  <c r="CD47" i="1"/>
  <c r="BO47" i="1"/>
  <c r="BG47" i="1"/>
  <c r="AZ47" i="1"/>
  <c r="BE47" i="1" s="1"/>
  <c r="AO47" i="1"/>
  <c r="AN47" i="1"/>
  <c r="AR47" i="1" s="1"/>
  <c r="AS47" i="1" s="1"/>
  <c r="AM47" i="1"/>
  <c r="AE47" i="1"/>
  <c r="AD47" i="1"/>
  <c r="AC47" i="1"/>
  <c r="AB47" i="1"/>
  <c r="GC47" i="1" s="1"/>
  <c r="FX46" i="1"/>
  <c r="FW46" i="1"/>
  <c r="GA46" i="1" s="1"/>
  <c r="GB46" i="1" s="1"/>
  <c r="EL46" i="1"/>
  <c r="EK46" i="1"/>
  <c r="EH46" i="1"/>
  <c r="EG46" i="1"/>
  <c r="DW46" i="1"/>
  <c r="DN46" i="1"/>
  <c r="DO46" i="1" s="1"/>
  <c r="DG46" i="1"/>
  <c r="DF46" i="1"/>
  <c r="CG46" i="1"/>
  <c r="CJ46" i="1" s="1"/>
  <c r="CK46" i="1" s="1"/>
  <c r="CL46" i="1" s="1"/>
  <c r="CF46" i="1"/>
  <c r="CE46" i="1"/>
  <c r="CD46" i="1"/>
  <c r="BW46" i="1"/>
  <c r="BV46" i="1"/>
  <c r="BO46" i="1"/>
  <c r="BG46" i="1"/>
  <c r="BE46" i="1"/>
  <c r="AZ46" i="1"/>
  <c r="BD46" i="1" s="1"/>
  <c r="AS46" i="1"/>
  <c r="AR46" i="1"/>
  <c r="AO46" i="1"/>
  <c r="AN46" i="1"/>
  <c r="AM46" i="1"/>
  <c r="AD46" i="1"/>
  <c r="AE46" i="1" s="1"/>
  <c r="AC46" i="1"/>
  <c r="AB46" i="1"/>
  <c r="GC46" i="1" s="1"/>
  <c r="FX45" i="1"/>
  <c r="GA45" i="1" s="1"/>
  <c r="GB45" i="1" s="1"/>
  <c r="FW45" i="1"/>
  <c r="EK45" i="1"/>
  <c r="EL45" i="1" s="1"/>
  <c r="EH45" i="1"/>
  <c r="EG45" i="1"/>
  <c r="DW45" i="1"/>
  <c r="DX45" i="1" s="1"/>
  <c r="DO45" i="1"/>
  <c r="DN45" i="1"/>
  <c r="DF45" i="1"/>
  <c r="DG45" i="1" s="1"/>
  <c r="CG45" i="1"/>
  <c r="CF45" i="1"/>
  <c r="CD45" i="1"/>
  <c r="CE45" i="1" s="1"/>
  <c r="BO45" i="1"/>
  <c r="BN45" i="1"/>
  <c r="BC45" i="1"/>
  <c r="BB45" i="1"/>
  <c r="AZ45" i="1"/>
  <c r="BA45" i="1" s="1"/>
  <c r="AR45" i="1"/>
  <c r="AS45" i="1" s="1"/>
  <c r="AO45" i="1"/>
  <c r="AN45" i="1"/>
  <c r="AM45" i="1"/>
  <c r="AC45" i="1"/>
  <c r="AB45" i="1"/>
  <c r="FX44" i="1"/>
  <c r="GA44" i="1" s="1"/>
  <c r="GB44" i="1" s="1"/>
  <c r="FW44" i="1"/>
  <c r="EK44" i="1"/>
  <c r="EL44" i="1" s="1"/>
  <c r="EH44" i="1"/>
  <c r="EG44" i="1"/>
  <c r="DX44" i="1"/>
  <c r="DW44" i="1"/>
  <c r="DN44" i="1"/>
  <c r="DO44" i="1" s="1"/>
  <c r="DF44" i="1"/>
  <c r="DG44" i="1" s="1"/>
  <c r="CK44" i="1"/>
  <c r="CL44" i="1" s="1"/>
  <c r="CJ44" i="1"/>
  <c r="CG44" i="1"/>
  <c r="CF44" i="1"/>
  <c r="CE44" i="1"/>
  <c r="CD44" i="1"/>
  <c r="BW44" i="1"/>
  <c r="BV44" i="1"/>
  <c r="BO44" i="1"/>
  <c r="BG44" i="1"/>
  <c r="BD44" i="1"/>
  <c r="BA44" i="1"/>
  <c r="AZ44" i="1"/>
  <c r="BE44" i="1" s="1"/>
  <c r="AR44" i="1"/>
  <c r="AS44" i="1" s="1"/>
  <c r="AO44" i="1"/>
  <c r="AN44" i="1"/>
  <c r="AM44" i="1"/>
  <c r="AC44" i="1"/>
  <c r="AB44" i="1"/>
  <c r="GC44" i="1" s="1"/>
  <c r="GB43" i="1"/>
  <c r="FX43" i="1"/>
  <c r="FW43" i="1"/>
  <c r="GA43" i="1" s="1"/>
  <c r="EH43" i="1"/>
  <c r="EG43" i="1"/>
  <c r="DX43" i="1"/>
  <c r="DW43" i="1"/>
  <c r="DN43" i="1"/>
  <c r="DO43" i="1" s="1"/>
  <c r="DG43" i="1"/>
  <c r="DF43" i="1"/>
  <c r="CJ43" i="1"/>
  <c r="CK43" i="1" s="1"/>
  <c r="CL43" i="1" s="1"/>
  <c r="CG43" i="1"/>
  <c r="CF43" i="1"/>
  <c r="CD43" i="1"/>
  <c r="CE43" i="1" s="1"/>
  <c r="BV43" i="1"/>
  <c r="BW43" i="1" s="1"/>
  <c r="BO43" i="1"/>
  <c r="BN43" i="1"/>
  <c r="BC43" i="1"/>
  <c r="BB43" i="1"/>
  <c r="AZ43" i="1"/>
  <c r="BA43" i="1" s="1"/>
  <c r="AR43" i="1"/>
  <c r="AS43" i="1" s="1"/>
  <c r="AO43" i="1"/>
  <c r="AN43" i="1"/>
  <c r="AM43" i="1"/>
  <c r="AC43" i="1"/>
  <c r="AB43" i="1"/>
  <c r="AD43" i="1" s="1"/>
  <c r="AE43" i="1" s="1"/>
  <c r="FZ42" i="1"/>
  <c r="FY42" i="1"/>
  <c r="FX42" i="1" s="1"/>
  <c r="GA42" i="1" s="1"/>
  <c r="GB42" i="1" s="1"/>
  <c r="EJ42" i="1"/>
  <c r="EI42" i="1"/>
  <c r="EH42" i="1" s="1"/>
  <c r="EK42" i="1" s="1"/>
  <c r="EL42" i="1" s="1"/>
  <c r="DN42" i="1"/>
  <c r="DO42" i="1" s="1"/>
  <c r="DG42" i="1"/>
  <c r="DF42" i="1"/>
  <c r="CI42" i="1"/>
  <c r="CG42" i="1" s="1"/>
  <c r="CJ42" i="1" s="1"/>
  <c r="CK42" i="1" s="1"/>
  <c r="CL42" i="1" s="1"/>
  <c r="CH42" i="1"/>
  <c r="BY42" i="1"/>
  <c r="CD42" i="1" s="1"/>
  <c r="CE42" i="1" s="1"/>
  <c r="BQ42" i="1"/>
  <c r="BV42" i="1" s="1"/>
  <c r="BW42" i="1" s="1"/>
  <c r="BN42" i="1"/>
  <c r="BO42" i="1" s="1"/>
  <c r="BI42" i="1"/>
  <c r="BF42" i="1"/>
  <c r="BG42" i="1" s="1"/>
  <c r="BE42" i="1"/>
  <c r="BD42" i="1"/>
  <c r="BA42" i="1"/>
  <c r="AZ42" i="1"/>
  <c r="AQ42" i="1"/>
  <c r="AP42" i="1"/>
  <c r="AO42" i="1" s="1"/>
  <c r="AR42" i="1" s="1"/>
  <c r="AS42" i="1" s="1"/>
  <c r="AM42" i="1"/>
  <c r="AL42" i="1"/>
  <c r="AD42" i="1"/>
  <c r="AE42" i="1" s="1"/>
  <c r="AC42" i="1"/>
  <c r="AB42" i="1"/>
  <c r="FX41" i="1"/>
  <c r="GA41" i="1" s="1"/>
  <c r="GB41" i="1" s="1"/>
  <c r="FW41" i="1"/>
  <c r="EH41" i="1"/>
  <c r="EG41" i="1"/>
  <c r="EK41" i="1" s="1"/>
  <c r="EL41" i="1" s="1"/>
  <c r="DX41" i="1"/>
  <c r="DW41" i="1"/>
  <c r="DO41" i="1"/>
  <c r="DN41" i="1"/>
  <c r="DF41" i="1"/>
  <c r="DG41" i="1" s="1"/>
  <c r="CG41" i="1"/>
  <c r="CJ41" i="1" s="1"/>
  <c r="CK41" i="1" s="1"/>
  <c r="CL41" i="1" s="1"/>
  <c r="CF41" i="1"/>
  <c r="CE41" i="1"/>
  <c r="CD41" i="1"/>
  <c r="BO41" i="1"/>
  <c r="BG41" i="1"/>
  <c r="BE41" i="1"/>
  <c r="BD41" i="1"/>
  <c r="BA41" i="1"/>
  <c r="AZ41" i="1"/>
  <c r="AO41" i="1"/>
  <c r="AR41" i="1" s="1"/>
  <c r="AS41" i="1" s="1"/>
  <c r="AN41" i="1"/>
  <c r="AM41" i="1"/>
  <c r="AD41" i="1"/>
  <c r="AE41" i="1" s="1"/>
  <c r="AC41" i="1"/>
  <c r="AB41" i="1"/>
  <c r="GC41" i="1" s="1"/>
  <c r="FX40" i="1"/>
  <c r="FW40" i="1"/>
  <c r="EH40" i="1"/>
  <c r="EG40" i="1"/>
  <c r="EK40" i="1" s="1"/>
  <c r="EL40" i="1" s="1"/>
  <c r="DW40" i="1"/>
  <c r="DX40" i="1" s="1"/>
  <c r="DN40" i="1"/>
  <c r="DO40" i="1" s="1"/>
  <c r="DF40" i="1"/>
  <c r="DG40" i="1" s="1"/>
  <c r="CG40" i="1"/>
  <c r="CJ40" i="1" s="1"/>
  <c r="CK40" i="1" s="1"/>
  <c r="CL40" i="1" s="1"/>
  <c r="CF40" i="1"/>
  <c r="CE40" i="1"/>
  <c r="CD40" i="1"/>
  <c r="BO40" i="1"/>
  <c r="BN40" i="1"/>
  <c r="BG40" i="1"/>
  <c r="AZ40" i="1"/>
  <c r="BE40" i="1" s="1"/>
  <c r="AO40" i="1"/>
  <c r="AN40" i="1"/>
  <c r="AR40" i="1" s="1"/>
  <c r="AS40" i="1" s="1"/>
  <c r="AM40" i="1"/>
  <c r="AC40" i="1"/>
  <c r="AB40" i="1"/>
  <c r="GC40" i="1" s="1"/>
  <c r="GA39" i="1"/>
  <c r="GB39" i="1" s="1"/>
  <c r="FX39" i="1"/>
  <c r="FW39" i="1"/>
  <c r="EK39" i="1"/>
  <c r="EL39" i="1" s="1"/>
  <c r="EH39" i="1"/>
  <c r="EG39" i="1"/>
  <c r="DW39" i="1"/>
  <c r="DX39" i="1" s="1"/>
  <c r="DN39" i="1"/>
  <c r="DO39" i="1" s="1"/>
  <c r="DF39" i="1"/>
  <c r="DG39" i="1" s="1"/>
  <c r="CG39" i="1"/>
  <c r="CJ39" i="1" s="1"/>
  <c r="CK39" i="1" s="1"/>
  <c r="CL39" i="1" s="1"/>
  <c r="CF39" i="1"/>
  <c r="CD39" i="1"/>
  <c r="CE39" i="1" s="1"/>
  <c r="BW39" i="1"/>
  <c r="BV39" i="1"/>
  <c r="BO39" i="1"/>
  <c r="BG39" i="1"/>
  <c r="BE39" i="1"/>
  <c r="AZ39" i="1"/>
  <c r="BD39" i="1" s="1"/>
  <c r="AO39" i="1"/>
  <c r="AR39" i="1" s="1"/>
  <c r="AS39" i="1" s="1"/>
  <c r="AN39" i="1"/>
  <c r="AM39" i="1"/>
  <c r="AC39" i="1"/>
  <c r="AB39" i="1"/>
  <c r="GC39" i="1" s="1"/>
  <c r="FX38" i="1"/>
  <c r="GA38" i="1" s="1"/>
  <c r="GB38" i="1" s="1"/>
  <c r="FW38" i="1"/>
  <c r="EH38" i="1"/>
  <c r="EK38" i="1" s="1"/>
  <c r="EL38" i="1" s="1"/>
  <c r="EG38" i="1"/>
  <c r="DX38" i="1"/>
  <c r="DW38" i="1"/>
  <c r="DO38" i="1"/>
  <c r="DN38" i="1"/>
  <c r="DF38" i="1"/>
  <c r="DG38" i="1" s="1"/>
  <c r="CG38" i="1"/>
  <c r="CF38" i="1"/>
  <c r="CJ38" i="1" s="1"/>
  <c r="CK38" i="1" s="1"/>
  <c r="CL38" i="1" s="1"/>
  <c r="CD38" i="1"/>
  <c r="CE38" i="1" s="1"/>
  <c r="BV38" i="1"/>
  <c r="BW38" i="1" s="1"/>
  <c r="BO38" i="1"/>
  <c r="BG38" i="1"/>
  <c r="BE38" i="1"/>
  <c r="BD38" i="1"/>
  <c r="AZ38" i="1"/>
  <c r="BA38" i="1" s="1"/>
  <c r="AR38" i="1"/>
  <c r="AS38" i="1" s="1"/>
  <c r="AO38" i="1"/>
  <c r="AN38" i="1"/>
  <c r="GC38" i="1" s="1"/>
  <c r="AM38" i="1"/>
  <c r="AC38" i="1"/>
  <c r="AB38" i="1"/>
  <c r="AD38" i="1" s="1"/>
  <c r="AE38" i="1" s="1"/>
  <c r="FX37" i="1"/>
  <c r="FW37" i="1"/>
  <c r="GA37" i="1" s="1"/>
  <c r="GB37" i="1" s="1"/>
  <c r="EH37" i="1"/>
  <c r="EK37" i="1" s="1"/>
  <c r="EL37" i="1" s="1"/>
  <c r="EG37" i="1"/>
  <c r="DW37" i="1"/>
  <c r="DX37" i="1" s="1"/>
  <c r="DN37" i="1"/>
  <c r="DO37" i="1" s="1"/>
  <c r="DF37" i="1"/>
  <c r="DG37" i="1" s="1"/>
  <c r="CG37" i="1"/>
  <c r="CJ37" i="1" s="1"/>
  <c r="CK37" i="1" s="1"/>
  <c r="CL37" i="1" s="1"/>
  <c r="CF37" i="1"/>
  <c r="CE37" i="1"/>
  <c r="CD37" i="1"/>
  <c r="BV37" i="1"/>
  <c r="BW37" i="1" s="1"/>
  <c r="BO37" i="1"/>
  <c r="BN37" i="1"/>
  <c r="BC37" i="1"/>
  <c r="BF37" i="1" s="1"/>
  <c r="BG37" i="1" s="1"/>
  <c r="BB37" i="1"/>
  <c r="AZ37" i="1"/>
  <c r="BA37" i="1" s="1"/>
  <c r="AO37" i="1"/>
  <c r="AR37" i="1" s="1"/>
  <c r="AS37" i="1" s="1"/>
  <c r="AN37" i="1"/>
  <c r="AM37" i="1"/>
  <c r="AC37" i="1"/>
  <c r="AB37" i="1"/>
  <c r="GC37" i="1" s="1"/>
  <c r="FX36" i="1"/>
  <c r="GA36" i="1" s="1"/>
  <c r="GB36" i="1" s="1"/>
  <c r="FW36" i="1"/>
  <c r="EH36" i="1"/>
  <c r="EK36" i="1" s="1"/>
  <c r="EL36" i="1" s="1"/>
  <c r="EG36" i="1"/>
  <c r="DX36" i="1"/>
  <c r="DW36" i="1"/>
  <c r="DO36" i="1"/>
  <c r="DN36" i="1"/>
  <c r="DF36" i="1"/>
  <c r="DG36" i="1" s="1"/>
  <c r="CG36" i="1"/>
  <c r="CF36" i="1"/>
  <c r="CJ36" i="1" s="1"/>
  <c r="CK36" i="1" s="1"/>
  <c r="CL36" i="1" s="1"/>
  <c r="CE36" i="1"/>
  <c r="CD36" i="1"/>
  <c r="BV36" i="1"/>
  <c r="BW36" i="1" s="1"/>
  <c r="BN36" i="1"/>
  <c r="BO36" i="1" s="1"/>
  <c r="BF36" i="1"/>
  <c r="BG36" i="1" s="1"/>
  <c r="BC36" i="1"/>
  <c r="BB36" i="1"/>
  <c r="AZ36" i="1"/>
  <c r="BA36" i="1" s="1"/>
  <c r="AO36" i="1"/>
  <c r="AN36" i="1"/>
  <c r="AR36" i="1" s="1"/>
  <c r="AS36" i="1" s="1"/>
  <c r="AM36" i="1"/>
  <c r="AC36" i="1"/>
  <c r="AB36" i="1"/>
  <c r="GC36" i="1" s="1"/>
  <c r="FZ35" i="1"/>
  <c r="FY35" i="1"/>
  <c r="FX35" i="1" s="1"/>
  <c r="GA35" i="1" s="1"/>
  <c r="EJ35" i="1"/>
  <c r="EI35" i="1"/>
  <c r="EH35" i="1" s="1"/>
  <c r="EK35" i="1" s="1"/>
  <c r="DW35" i="1"/>
  <c r="DQ35" i="1"/>
  <c r="DN35" i="1"/>
  <c r="DI35" i="1"/>
  <c r="DA35" i="1"/>
  <c r="DF35" i="1" s="1"/>
  <c r="DG34" i="1" s="1"/>
  <c r="CI35" i="1"/>
  <c r="CH35" i="1"/>
  <c r="CG35" i="1" s="1"/>
  <c r="CJ35" i="1" s="1"/>
  <c r="CD35" i="1"/>
  <c r="BY35" i="1"/>
  <c r="BQ35" i="1"/>
  <c r="BV35" i="1" s="1"/>
  <c r="BN35" i="1"/>
  <c r="BI35" i="1"/>
  <c r="BE35" i="1"/>
  <c r="BD35" i="1"/>
  <c r="BC35" i="1" s="1"/>
  <c r="BF35" i="1" s="1"/>
  <c r="AU35" i="1"/>
  <c r="AZ35" i="1" s="1"/>
  <c r="AQ35" i="1"/>
  <c r="AP35" i="1"/>
  <c r="AO35" i="1" s="1"/>
  <c r="AR35" i="1" s="1"/>
  <c r="AL35" i="1"/>
  <c r="AC35" i="1"/>
  <c r="AB35" i="1"/>
  <c r="AD35" i="1" s="1"/>
  <c r="FX34" i="1"/>
  <c r="FW34" i="1"/>
  <c r="GA34" i="1" s="1"/>
  <c r="GB34" i="1" s="1"/>
  <c r="EH34" i="1"/>
  <c r="EK34" i="1" s="1"/>
  <c r="EL34" i="1" s="1"/>
  <c r="EG34" i="1"/>
  <c r="DW34" i="1"/>
  <c r="DX34" i="1" s="1"/>
  <c r="DN34" i="1"/>
  <c r="DO34" i="1" s="1"/>
  <c r="DF34" i="1"/>
  <c r="CG34" i="1"/>
  <c r="CJ34" i="1" s="1"/>
  <c r="CF34" i="1"/>
  <c r="CE34" i="1"/>
  <c r="CD34" i="1"/>
  <c r="BV34" i="1"/>
  <c r="BO34" i="1"/>
  <c r="BN34" i="1"/>
  <c r="BC34" i="1"/>
  <c r="BF34" i="1" s="1"/>
  <c r="BG34" i="1" s="1"/>
  <c r="BB34" i="1"/>
  <c r="AZ34" i="1"/>
  <c r="BA34" i="1" s="1"/>
  <c r="AO34" i="1"/>
  <c r="AR34" i="1" s="1"/>
  <c r="AN34" i="1"/>
  <c r="AM34" i="1"/>
  <c r="AC34" i="1"/>
  <c r="AB34" i="1"/>
  <c r="GC34" i="1" s="1"/>
  <c r="FX33" i="1"/>
  <c r="GA33" i="1" s="1"/>
  <c r="EJ33" i="1"/>
  <c r="EI33" i="1"/>
  <c r="EH33" i="1" s="1"/>
  <c r="EK33" i="1" s="1"/>
  <c r="DQ33" i="1"/>
  <c r="DW33" i="1" s="1"/>
  <c r="DI33" i="1"/>
  <c r="DN33" i="1" s="1"/>
  <c r="DO32" i="1" s="1"/>
  <c r="DA33" i="1"/>
  <c r="DF33" i="1" s="1"/>
  <c r="DG32" i="1" s="1"/>
  <c r="CI33" i="1"/>
  <c r="CH33" i="1"/>
  <c r="CG33" i="1"/>
  <c r="CJ33" i="1" s="1"/>
  <c r="BY33" i="1"/>
  <c r="CD33" i="1" s="1"/>
  <c r="BQ33" i="1"/>
  <c r="BV33" i="1" s="1"/>
  <c r="BI33" i="1"/>
  <c r="BN33" i="1" s="1"/>
  <c r="BE33" i="1"/>
  <c r="BC33" i="1" s="1"/>
  <c r="BF33" i="1" s="1"/>
  <c r="BD33" i="1"/>
  <c r="AU33" i="1"/>
  <c r="AZ33" i="1" s="1"/>
  <c r="AQ33" i="1"/>
  <c r="AP33" i="1"/>
  <c r="AO33" i="1"/>
  <c r="AR33" i="1" s="1"/>
  <c r="AL33" i="1"/>
  <c r="AC33" i="1"/>
  <c r="AB33" i="1"/>
  <c r="AD33" i="1" s="1"/>
  <c r="AE32" i="1" s="1"/>
  <c r="FX32" i="1"/>
  <c r="GA32" i="1" s="1"/>
  <c r="FW32" i="1"/>
  <c r="EH32" i="1"/>
  <c r="EK32" i="1" s="1"/>
  <c r="EL32" i="1" s="1"/>
  <c r="EG32" i="1"/>
  <c r="DW32" i="1"/>
  <c r="DN32" i="1"/>
  <c r="DF32" i="1"/>
  <c r="CG32" i="1"/>
  <c r="CJ32" i="1" s="1"/>
  <c r="CF32" i="1"/>
  <c r="CD32" i="1"/>
  <c r="CE32" i="1" s="1"/>
  <c r="BV32" i="1"/>
  <c r="BW32" i="1" s="1"/>
  <c r="BN32" i="1"/>
  <c r="BO32" i="1" s="1"/>
  <c r="BF32" i="1"/>
  <c r="BC32" i="1"/>
  <c r="BB32" i="1"/>
  <c r="AZ32" i="1"/>
  <c r="AO32" i="1"/>
  <c r="AN32" i="1"/>
  <c r="AR32" i="1" s="1"/>
  <c r="AS32" i="1" s="1"/>
  <c r="AM32" i="1"/>
  <c r="AD32" i="1"/>
  <c r="AC32" i="1"/>
  <c r="AB32" i="1"/>
  <c r="GC32" i="1" s="1"/>
  <c r="GA31" i="1"/>
  <c r="GB31" i="1" s="1"/>
  <c r="FX31" i="1"/>
  <c r="FW31" i="1"/>
  <c r="EK31" i="1"/>
  <c r="EL31" i="1" s="1"/>
  <c r="EH31" i="1"/>
  <c r="EG31" i="1"/>
  <c r="DW31" i="1"/>
  <c r="DX31" i="1" s="1"/>
  <c r="DN31" i="1"/>
  <c r="DO31" i="1" s="1"/>
  <c r="DF31" i="1"/>
  <c r="DG31" i="1" s="1"/>
  <c r="CG31" i="1"/>
  <c r="CJ31" i="1" s="1"/>
  <c r="CK31" i="1" s="1"/>
  <c r="CL31" i="1" s="1"/>
  <c r="CF31" i="1"/>
  <c r="CE31" i="1"/>
  <c r="CD31" i="1"/>
  <c r="BV31" i="1"/>
  <c r="BO31" i="1"/>
  <c r="BC31" i="1"/>
  <c r="BF31" i="1" s="1"/>
  <c r="BG31" i="1" s="1"/>
  <c r="BB31" i="1"/>
  <c r="BA31" i="1"/>
  <c r="AZ31" i="1"/>
  <c r="AO31" i="1"/>
  <c r="AN31" i="1"/>
  <c r="AR31" i="1" s="1"/>
  <c r="AS31" i="1" s="1"/>
  <c r="AM31" i="1"/>
  <c r="AL31" i="1"/>
  <c r="AC31" i="1"/>
  <c r="AD31" i="1" s="1"/>
  <c r="AE31" i="1" s="1"/>
  <c r="AB31" i="1"/>
  <c r="GC31" i="1" s="1"/>
  <c r="FX30" i="1"/>
  <c r="FW30" i="1"/>
  <c r="GA30" i="1" s="1"/>
  <c r="GB30" i="1" s="1"/>
  <c r="EK30" i="1"/>
  <c r="EL30" i="1" s="1"/>
  <c r="EH30" i="1"/>
  <c r="EG30" i="1"/>
  <c r="DW30" i="1"/>
  <c r="DX30" i="1" s="1"/>
  <c r="DN30" i="1"/>
  <c r="DO30" i="1" s="1"/>
  <c r="DF30" i="1"/>
  <c r="DG30" i="1" s="1"/>
  <c r="CG30" i="1"/>
  <c r="CJ30" i="1" s="1"/>
  <c r="CK30" i="1" s="1"/>
  <c r="CL30" i="1" s="1"/>
  <c r="CF30" i="1"/>
  <c r="CE30" i="1"/>
  <c r="CD30" i="1"/>
  <c r="BW30" i="1"/>
  <c r="BV30" i="1"/>
  <c r="BO30" i="1"/>
  <c r="BG30" i="1"/>
  <c r="BE30" i="1"/>
  <c r="BD30" i="1"/>
  <c r="BA30" i="1"/>
  <c r="AZ30" i="1"/>
  <c r="AO30" i="1"/>
  <c r="AN30" i="1"/>
  <c r="AR30" i="1" s="1"/>
  <c r="AS30" i="1" s="1"/>
  <c r="AM30" i="1"/>
  <c r="AC30" i="1"/>
  <c r="AB30" i="1"/>
  <c r="AD30" i="1" s="1"/>
  <c r="AE30" i="1" s="1"/>
  <c r="FX29" i="1"/>
  <c r="GA29" i="1" s="1"/>
  <c r="GB29" i="1" s="1"/>
  <c r="FW29" i="1"/>
  <c r="EH29" i="1"/>
  <c r="EK29" i="1" s="1"/>
  <c r="EL29" i="1" s="1"/>
  <c r="EG29" i="1"/>
  <c r="DW29" i="1"/>
  <c r="DX29" i="1" s="1"/>
  <c r="DO29" i="1"/>
  <c r="DN29" i="1"/>
  <c r="DG29" i="1"/>
  <c r="DF29" i="1"/>
  <c r="CG29" i="1"/>
  <c r="CJ29" i="1" s="1"/>
  <c r="CK29" i="1" s="1"/>
  <c r="CL29" i="1" s="1"/>
  <c r="CF29" i="1"/>
  <c r="CD29" i="1"/>
  <c r="CE29" i="1" s="1"/>
  <c r="BV29" i="1"/>
  <c r="BW29" i="1" s="1"/>
  <c r="BO29" i="1"/>
  <c r="BG29" i="1"/>
  <c r="BD29" i="1"/>
  <c r="AZ29" i="1"/>
  <c r="BA29" i="1" s="1"/>
  <c r="AR29" i="1"/>
  <c r="AS29" i="1" s="1"/>
  <c r="AO29" i="1"/>
  <c r="AN29" i="1"/>
  <c r="AM29" i="1"/>
  <c r="AE29" i="1"/>
  <c r="AD29" i="1"/>
  <c r="AC29" i="1"/>
  <c r="AB29" i="1"/>
  <c r="GC29" i="1" s="1"/>
  <c r="EJ28" i="1"/>
  <c r="FZ28" i="1" s="1"/>
  <c r="EI28" i="1"/>
  <c r="DQ28" i="1"/>
  <c r="DW28" i="1" s="1"/>
  <c r="DX28" i="1" s="1"/>
  <c r="DN28" i="1"/>
  <c r="DO28" i="1" s="1"/>
  <c r="DI28" i="1"/>
  <c r="DG28" i="1"/>
  <c r="DA28" i="1"/>
  <c r="DF28" i="1" s="1"/>
  <c r="CI28" i="1"/>
  <c r="CH28" i="1"/>
  <c r="CG28" i="1"/>
  <c r="CJ28" i="1" s="1"/>
  <c r="CK28" i="1" s="1"/>
  <c r="CL28" i="1" s="1"/>
  <c r="BY28" i="1"/>
  <c r="CD28" i="1" s="1"/>
  <c r="CE28" i="1" s="1"/>
  <c r="BW28" i="1"/>
  <c r="BV28" i="1"/>
  <c r="BI28" i="1"/>
  <c r="BN28" i="1" s="1"/>
  <c r="BO28" i="1" s="1"/>
  <c r="BF28" i="1"/>
  <c r="BG28" i="1" s="1"/>
  <c r="BD28" i="1"/>
  <c r="AZ28" i="1"/>
  <c r="BA28" i="1" s="1"/>
  <c r="AR28" i="1"/>
  <c r="AS28" i="1" s="1"/>
  <c r="AQ28" i="1"/>
  <c r="AP28" i="1"/>
  <c r="AO28" i="1"/>
  <c r="AM28" i="1"/>
  <c r="AL28" i="1"/>
  <c r="AE28" i="1"/>
  <c r="AD28" i="1"/>
  <c r="AC28" i="1"/>
  <c r="AB28" i="1"/>
  <c r="GA27" i="1"/>
  <c r="GB27" i="1" s="1"/>
  <c r="FX27" i="1"/>
  <c r="FW27" i="1"/>
  <c r="EK27" i="1"/>
  <c r="EL27" i="1" s="1"/>
  <c r="EH27" i="1"/>
  <c r="EG27" i="1"/>
  <c r="DW27" i="1"/>
  <c r="DX27" i="1" s="1"/>
  <c r="DN27" i="1"/>
  <c r="DO27" i="1" s="1"/>
  <c r="DF27" i="1"/>
  <c r="DG27" i="1" s="1"/>
  <c r="CG27" i="1"/>
  <c r="CJ27" i="1" s="1"/>
  <c r="CK27" i="1" s="1"/>
  <c r="CL27" i="1" s="1"/>
  <c r="CF27" i="1"/>
  <c r="CE27" i="1"/>
  <c r="CD27" i="1"/>
  <c r="BV27" i="1"/>
  <c r="BO27" i="1"/>
  <c r="BG27" i="1"/>
  <c r="BD27" i="1"/>
  <c r="AZ27" i="1"/>
  <c r="AR27" i="1"/>
  <c r="AS27" i="1" s="1"/>
  <c r="AO27" i="1"/>
  <c r="AN27" i="1"/>
  <c r="AM27" i="1"/>
  <c r="AE27" i="1"/>
  <c r="AD27" i="1"/>
  <c r="AC27" i="1"/>
  <c r="AB27" i="1"/>
  <c r="GC27" i="1" s="1"/>
  <c r="GC26" i="1"/>
  <c r="FX26" i="1"/>
  <c r="FW26" i="1"/>
  <c r="EK26" i="1"/>
  <c r="EL26" i="1" s="1"/>
  <c r="EH26" i="1"/>
  <c r="EG26" i="1"/>
  <c r="DW26" i="1"/>
  <c r="DN26" i="1"/>
  <c r="DO26" i="1" s="1"/>
  <c r="DF26" i="1"/>
  <c r="DG26" i="1" s="1"/>
  <c r="CG26" i="1"/>
  <c r="CJ26" i="1" s="1"/>
  <c r="CK26" i="1" s="1"/>
  <c r="CL26" i="1" s="1"/>
  <c r="CF26" i="1"/>
  <c r="CE26" i="1"/>
  <c r="CD26" i="1"/>
  <c r="BV26" i="1"/>
  <c r="BN26" i="1"/>
  <c r="BO26" i="1" s="1"/>
  <c r="BC26" i="1"/>
  <c r="BF26" i="1" s="1"/>
  <c r="BG26" i="1" s="1"/>
  <c r="BB26" i="1"/>
  <c r="AZ26" i="1"/>
  <c r="BA26" i="1" s="1"/>
  <c r="AR26" i="1"/>
  <c r="AS26" i="1" s="1"/>
  <c r="AO26" i="1"/>
  <c r="AN26" i="1"/>
  <c r="AM26" i="1"/>
  <c r="AE26" i="1"/>
  <c r="AD26" i="1"/>
  <c r="AC26" i="1"/>
  <c r="AB26" i="1"/>
  <c r="GC25" i="1"/>
  <c r="FX25" i="1"/>
  <c r="GA25" i="1" s="1"/>
  <c r="GB25" i="1" s="1"/>
  <c r="FW25" i="1"/>
  <c r="EL25" i="1"/>
  <c r="EK25" i="1"/>
  <c r="EH25" i="1"/>
  <c r="EG25" i="1"/>
  <c r="DW25" i="1"/>
  <c r="DX25" i="1" s="1"/>
  <c r="DN25" i="1"/>
  <c r="DO25" i="1" s="1"/>
  <c r="DG25" i="1"/>
  <c r="DF25" i="1"/>
  <c r="CK25" i="1"/>
  <c r="CL25" i="1" s="1"/>
  <c r="CG25" i="1"/>
  <c r="CJ25" i="1" s="1"/>
  <c r="CF25" i="1"/>
  <c r="CD25" i="1"/>
  <c r="CE25" i="1" s="1"/>
  <c r="BV25" i="1"/>
  <c r="BN25" i="1"/>
  <c r="BO25" i="1" s="1"/>
  <c r="BC25" i="1"/>
  <c r="BB25" i="1"/>
  <c r="AZ25" i="1"/>
  <c r="BA25" i="1" s="1"/>
  <c r="AR25" i="1"/>
  <c r="AS25" i="1" s="1"/>
  <c r="AO25" i="1"/>
  <c r="AN25" i="1"/>
  <c r="AM25" i="1"/>
  <c r="AD25" i="1"/>
  <c r="AE25" i="1" s="1"/>
  <c r="AC25" i="1"/>
  <c r="AB25" i="1"/>
  <c r="FX24" i="1"/>
  <c r="GA24" i="1" s="1"/>
  <c r="FW24" i="1"/>
  <c r="EH24" i="1"/>
  <c r="EG24" i="1"/>
  <c r="EK24" i="1" s="1"/>
  <c r="EL23" i="1" s="1"/>
  <c r="DW24" i="1"/>
  <c r="DN24" i="1"/>
  <c r="DF24" i="1"/>
  <c r="CG24" i="1"/>
  <c r="CF24" i="1"/>
  <c r="CD24" i="1"/>
  <c r="BV24" i="1"/>
  <c r="BO24" i="1"/>
  <c r="BE24" i="1"/>
  <c r="AZ24" i="1"/>
  <c r="BD24" i="1" s="1"/>
  <c r="AO24" i="1"/>
  <c r="AN24" i="1"/>
  <c r="AR24" i="1" s="1"/>
  <c r="AD24" i="1"/>
  <c r="AC24" i="1"/>
  <c r="AB24" i="1"/>
  <c r="GC24" i="1" s="1"/>
  <c r="FX23" i="1"/>
  <c r="GA23" i="1" s="1"/>
  <c r="GB23" i="1" s="1"/>
  <c r="FW23" i="1"/>
  <c r="EH23" i="1"/>
  <c r="EK23" i="1" s="1"/>
  <c r="EG23" i="1"/>
  <c r="DW23" i="1"/>
  <c r="DX23" i="1" s="1"/>
  <c r="DO23" i="1"/>
  <c r="DN23" i="1"/>
  <c r="DG23" i="1"/>
  <c r="DF23" i="1"/>
  <c r="CG23" i="1"/>
  <c r="CF23" i="1"/>
  <c r="CE23" i="1"/>
  <c r="CD23" i="1"/>
  <c r="BV23" i="1"/>
  <c r="BO23" i="1"/>
  <c r="BG23" i="1"/>
  <c r="BA23" i="1"/>
  <c r="AZ23" i="1"/>
  <c r="AO23" i="1"/>
  <c r="AR23" i="1" s="1"/>
  <c r="AS23" i="1" s="1"/>
  <c r="AN23" i="1"/>
  <c r="AM23" i="1"/>
  <c r="AD23" i="1"/>
  <c r="AE23" i="1" s="1"/>
  <c r="AC23" i="1"/>
  <c r="AB23" i="1"/>
  <c r="GC23" i="1" s="1"/>
  <c r="FX22" i="1"/>
  <c r="GA22" i="1" s="1"/>
  <c r="GB22" i="1" s="1"/>
  <c r="FW22" i="1"/>
  <c r="EH22" i="1"/>
  <c r="EK22" i="1" s="1"/>
  <c r="EL22" i="1" s="1"/>
  <c r="EG22" i="1"/>
  <c r="DX22" i="1"/>
  <c r="DW22" i="1"/>
  <c r="DN22" i="1"/>
  <c r="DO22" i="1" s="1"/>
  <c r="DG22" i="1"/>
  <c r="DF22" i="1"/>
  <c r="CJ22" i="1"/>
  <c r="CK22" i="1" s="1"/>
  <c r="CL22" i="1" s="1"/>
  <c r="CG22" i="1"/>
  <c r="CF22" i="1"/>
  <c r="CD22" i="1"/>
  <c r="CE22" i="1" s="1"/>
  <c r="BW22" i="1"/>
  <c r="BV22" i="1"/>
  <c r="BO22" i="1"/>
  <c r="BG22" i="1"/>
  <c r="AZ22" i="1"/>
  <c r="AO22" i="1"/>
  <c r="AN22" i="1"/>
  <c r="AR22" i="1" s="1"/>
  <c r="AS22" i="1" s="1"/>
  <c r="AM22" i="1"/>
  <c r="AC22" i="1"/>
  <c r="AB22" i="1"/>
  <c r="GC21" i="1"/>
  <c r="GA21" i="1"/>
  <c r="GB21" i="1" s="1"/>
  <c r="FX21" i="1"/>
  <c r="FW21" i="1"/>
  <c r="EK21" i="1"/>
  <c r="EL21" i="1" s="1"/>
  <c r="EH21" i="1"/>
  <c r="EG21" i="1"/>
  <c r="DW21" i="1"/>
  <c r="DX21" i="1" s="1"/>
  <c r="DN21" i="1"/>
  <c r="DO21" i="1" s="1"/>
  <c r="DF21" i="1"/>
  <c r="DG21" i="1" s="1"/>
  <c r="CG21" i="1"/>
  <c r="CJ21" i="1" s="1"/>
  <c r="CK21" i="1" s="1"/>
  <c r="CL21" i="1" s="1"/>
  <c r="CF21" i="1"/>
  <c r="CD21" i="1"/>
  <c r="CE21" i="1" s="1"/>
  <c r="BV21" i="1"/>
  <c r="BO21" i="1"/>
  <c r="BN21" i="1"/>
  <c r="BG21" i="1"/>
  <c r="BE21" i="1"/>
  <c r="AZ21" i="1"/>
  <c r="BD21" i="1" s="1"/>
  <c r="AS21" i="1"/>
  <c r="AR21" i="1"/>
  <c r="AO21" i="1"/>
  <c r="AN21" i="1"/>
  <c r="AM21" i="1"/>
  <c r="AC21" i="1"/>
  <c r="AB21" i="1"/>
  <c r="AD21" i="1" s="1"/>
  <c r="AE21" i="1" s="1"/>
  <c r="GB20" i="1"/>
  <c r="GA20" i="1"/>
  <c r="FZ20" i="1"/>
  <c r="FY20" i="1"/>
  <c r="FX20" i="1" s="1"/>
  <c r="EJ20" i="1"/>
  <c r="EI20" i="1"/>
  <c r="EH20" i="1" s="1"/>
  <c r="EK20" i="1" s="1"/>
  <c r="EL20" i="1" s="1"/>
  <c r="DW20" i="1"/>
  <c r="DX20" i="1" s="1"/>
  <c r="DQ20" i="1"/>
  <c r="DI20" i="1"/>
  <c r="DN20" i="1" s="1"/>
  <c r="DO20" i="1" s="1"/>
  <c r="DA20" i="1"/>
  <c r="DF20" i="1" s="1"/>
  <c r="DG20" i="1" s="1"/>
  <c r="CI20" i="1"/>
  <c r="CH20" i="1"/>
  <c r="CG20" i="1"/>
  <c r="CJ20" i="1" s="1"/>
  <c r="CK20" i="1" s="1"/>
  <c r="CL20" i="1" s="1"/>
  <c r="CE20" i="1"/>
  <c r="CD20" i="1"/>
  <c r="BY20" i="1"/>
  <c r="BQ20" i="1"/>
  <c r="BV20" i="1" s="1"/>
  <c r="BW20" i="1" s="1"/>
  <c r="BN20" i="1"/>
  <c r="BO20" i="1" s="1"/>
  <c r="BI20" i="1"/>
  <c r="BG20" i="1"/>
  <c r="BF20" i="1"/>
  <c r="BE20" i="1"/>
  <c r="BD20" i="1"/>
  <c r="BC20" i="1"/>
  <c r="AZ20" i="1"/>
  <c r="BA20" i="1" s="1"/>
  <c r="AU20" i="1"/>
  <c r="AS20" i="1"/>
  <c r="AR20" i="1"/>
  <c r="AQ20" i="1"/>
  <c r="AP20" i="1"/>
  <c r="AO20" i="1"/>
  <c r="AL20" i="1"/>
  <c r="AM20" i="1" s="1"/>
  <c r="AG20" i="1"/>
  <c r="AC20" i="1" s="1"/>
  <c r="AE20" i="1"/>
  <c r="AD20" i="1"/>
  <c r="AB20" i="1"/>
  <c r="GA19" i="1"/>
  <c r="GB19" i="1" s="1"/>
  <c r="FX19" i="1"/>
  <c r="FW19" i="1"/>
  <c r="EH19" i="1"/>
  <c r="EK19" i="1" s="1"/>
  <c r="EL19" i="1" s="1"/>
  <c r="EG19" i="1"/>
  <c r="DX19" i="1"/>
  <c r="DW19" i="1"/>
  <c r="DO19" i="1"/>
  <c r="DN19" i="1"/>
  <c r="DG19" i="1"/>
  <c r="DF19" i="1"/>
  <c r="CJ19" i="1"/>
  <c r="CK19" i="1" s="1"/>
  <c r="CL19" i="1" s="1"/>
  <c r="CG19" i="1"/>
  <c r="CF19" i="1"/>
  <c r="CD19" i="1"/>
  <c r="CE19" i="1" s="1"/>
  <c r="BV19" i="1"/>
  <c r="BW19" i="1" s="1"/>
  <c r="BN19" i="1"/>
  <c r="BO19" i="1" s="1"/>
  <c r="BF19" i="1"/>
  <c r="BG19" i="1" s="1"/>
  <c r="BC19" i="1"/>
  <c r="BB19" i="1"/>
  <c r="AZ19" i="1"/>
  <c r="BA19" i="1" s="1"/>
  <c r="AR19" i="1"/>
  <c r="AS19" i="1" s="1"/>
  <c r="AO19" i="1"/>
  <c r="AN19" i="1"/>
  <c r="AL19" i="1"/>
  <c r="AM19" i="1" s="1"/>
  <c r="AC19" i="1"/>
  <c r="AB19" i="1"/>
  <c r="FX18" i="1"/>
  <c r="GA18" i="1" s="1"/>
  <c r="GB18" i="1" s="1"/>
  <c r="FW18" i="1"/>
  <c r="EH18" i="1"/>
  <c r="EK18" i="1" s="1"/>
  <c r="EL18" i="1" s="1"/>
  <c r="EG18" i="1"/>
  <c r="DX18" i="1"/>
  <c r="DW18" i="1"/>
  <c r="DO18" i="1"/>
  <c r="DN18" i="1"/>
  <c r="DF18" i="1"/>
  <c r="DG18" i="1" s="1"/>
  <c r="CK18" i="1"/>
  <c r="CL18" i="1" s="1"/>
  <c r="CJ18" i="1"/>
  <c r="CG18" i="1"/>
  <c r="CF18" i="1"/>
  <c r="CD18" i="1"/>
  <c r="CE18" i="1" s="1"/>
  <c r="BV18" i="1"/>
  <c r="BO18" i="1"/>
  <c r="BG18" i="1"/>
  <c r="BE18" i="1"/>
  <c r="BD18" i="1"/>
  <c r="BA18" i="1"/>
  <c r="AZ18" i="1"/>
  <c r="AR18" i="1"/>
  <c r="AS18" i="1" s="1"/>
  <c r="AO18" i="1"/>
  <c r="AN18" i="1"/>
  <c r="GC18" i="1" s="1"/>
  <c r="AM18" i="1"/>
  <c r="AD18" i="1"/>
  <c r="AE18" i="1" s="1"/>
  <c r="AC18" i="1"/>
  <c r="AB18" i="1"/>
  <c r="GC17" i="1"/>
  <c r="FX17" i="1"/>
  <c r="FW17" i="1"/>
  <c r="GA17" i="1" s="1"/>
  <c r="GB17" i="1" s="1"/>
  <c r="EL17" i="1"/>
  <c r="EH17" i="1"/>
  <c r="EK17" i="1" s="1"/>
  <c r="EG17" i="1"/>
  <c r="DX17" i="1"/>
  <c r="DW17" i="1"/>
  <c r="DO17" i="1"/>
  <c r="DG17" i="1"/>
  <c r="CL17" i="1"/>
  <c r="CG17" i="1"/>
  <c r="CJ17" i="1" s="1"/>
  <c r="CK17" i="1" s="1"/>
  <c r="CF17" i="1"/>
  <c r="CE17" i="1"/>
  <c r="BW17" i="1"/>
  <c r="BV17" i="1"/>
  <c r="BO17" i="1"/>
  <c r="BG17" i="1"/>
  <c r="BD17" i="1"/>
  <c r="BA17" i="1"/>
  <c r="AZ17" i="1"/>
  <c r="BE17" i="1" s="1"/>
  <c r="AR17" i="1"/>
  <c r="AS17" i="1" s="1"/>
  <c r="AO17" i="1"/>
  <c r="AN17" i="1"/>
  <c r="AM17" i="1"/>
  <c r="AE17" i="1"/>
  <c r="AD17" i="1"/>
  <c r="AC17" i="1"/>
  <c r="AB17" i="1"/>
  <c r="FX16" i="1"/>
  <c r="GA16" i="1" s="1"/>
  <c r="GB16" i="1" s="1"/>
  <c r="FW16" i="1"/>
  <c r="EL16" i="1"/>
  <c r="EK16" i="1"/>
  <c r="EH16" i="1"/>
  <c r="EG16" i="1"/>
  <c r="DX16" i="1"/>
  <c r="DW16" i="1"/>
  <c r="DN16" i="1"/>
  <c r="DO16" i="1" s="1"/>
  <c r="DF16" i="1"/>
  <c r="DG16" i="1" s="1"/>
  <c r="CG16" i="1"/>
  <c r="CF16" i="1"/>
  <c r="CJ16" i="1" s="1"/>
  <c r="CK16" i="1" s="1"/>
  <c r="CL16" i="1" s="1"/>
  <c r="CE16" i="1"/>
  <c r="CD16" i="1"/>
  <c r="BW16" i="1"/>
  <c r="BV16" i="1"/>
  <c r="BO16" i="1"/>
  <c r="BN16" i="1"/>
  <c r="BF16" i="1"/>
  <c r="BG16" i="1" s="1"/>
  <c r="BC16" i="1"/>
  <c r="BB16" i="1"/>
  <c r="AZ16" i="1"/>
  <c r="BA16" i="1" s="1"/>
  <c r="AO16" i="1"/>
  <c r="AN16" i="1"/>
  <c r="AR16" i="1" s="1"/>
  <c r="AS16" i="1" s="1"/>
  <c r="AL16" i="1"/>
  <c r="AM16" i="1" s="1"/>
  <c r="AD16" i="1"/>
  <c r="AE16" i="1" s="1"/>
  <c r="AC16" i="1"/>
  <c r="AB16" i="1"/>
  <c r="GA15" i="1"/>
  <c r="FX15" i="1"/>
  <c r="FW15" i="1"/>
  <c r="EH15" i="1"/>
  <c r="EK15" i="1" s="1"/>
  <c r="EL14" i="1" s="1"/>
  <c r="EG15" i="1"/>
  <c r="DW15" i="1"/>
  <c r="DN15" i="1"/>
  <c r="DF15" i="1"/>
  <c r="CG15" i="1"/>
  <c r="CJ15" i="1" s="1"/>
  <c r="CF15" i="1"/>
  <c r="CD15" i="1"/>
  <c r="BV15" i="1"/>
  <c r="AZ15" i="1"/>
  <c r="BE15" i="1" s="1"/>
  <c r="AR15" i="1"/>
  <c r="AO15" i="1"/>
  <c r="AN15" i="1"/>
  <c r="AD15" i="1"/>
  <c r="AC15" i="1"/>
  <c r="AB15" i="1"/>
  <c r="GC15" i="1" s="1"/>
  <c r="FX14" i="1"/>
  <c r="GA14" i="1" s="1"/>
  <c r="GB14" i="1" s="1"/>
  <c r="FW14" i="1"/>
  <c r="EK14" i="1"/>
  <c r="EH14" i="1"/>
  <c r="EG14" i="1"/>
  <c r="DX14" i="1"/>
  <c r="DW14" i="1"/>
  <c r="DN14" i="1"/>
  <c r="DF14" i="1"/>
  <c r="CG14" i="1"/>
  <c r="CF14" i="1"/>
  <c r="CJ14" i="1" s="1"/>
  <c r="CK14" i="1" s="1"/>
  <c r="CL14" i="1" s="1"/>
  <c r="CD14" i="1"/>
  <c r="CE14" i="1" s="1"/>
  <c r="BV14" i="1"/>
  <c r="BW14" i="1" s="1"/>
  <c r="BO14" i="1"/>
  <c r="BN14" i="1"/>
  <c r="BF14" i="1"/>
  <c r="BG14" i="1" s="1"/>
  <c r="BC14" i="1"/>
  <c r="BB14" i="1"/>
  <c r="AZ14" i="1"/>
  <c r="BA14" i="1" s="1"/>
  <c r="AO14" i="1"/>
  <c r="AN14" i="1"/>
  <c r="AR14" i="1" s="1"/>
  <c r="AS14" i="1" s="1"/>
  <c r="AM14" i="1"/>
  <c r="AC14" i="1"/>
  <c r="AB14" i="1"/>
  <c r="GC14" i="1" s="1"/>
  <c r="GA13" i="1"/>
  <c r="GB13" i="1" s="1"/>
  <c r="FX13" i="1"/>
  <c r="FW13" i="1"/>
  <c r="EK13" i="1"/>
  <c r="EL13" i="1" s="1"/>
  <c r="EH13" i="1"/>
  <c r="EG13" i="1"/>
  <c r="DW13" i="1"/>
  <c r="DX13" i="1" s="1"/>
  <c r="DN13" i="1"/>
  <c r="DO13" i="1" s="1"/>
  <c r="DF13" i="1"/>
  <c r="DG13" i="1" s="1"/>
  <c r="CG13" i="1"/>
  <c r="CJ13" i="1" s="1"/>
  <c r="CK13" i="1" s="1"/>
  <c r="CL13" i="1" s="1"/>
  <c r="CF13" i="1"/>
  <c r="CE13" i="1"/>
  <c r="CD13" i="1"/>
  <c r="BV13" i="1"/>
  <c r="BO13" i="1"/>
  <c r="BN13" i="1"/>
  <c r="BG13" i="1"/>
  <c r="BE13" i="1"/>
  <c r="BD13" i="1"/>
  <c r="BA13" i="1"/>
  <c r="AZ13" i="1"/>
  <c r="AS13" i="1"/>
  <c r="AR13" i="1"/>
  <c r="AO13" i="1"/>
  <c r="AN13" i="1"/>
  <c r="AM13" i="1"/>
  <c r="AC13" i="1"/>
  <c r="AB13" i="1"/>
  <c r="GC13" i="1" s="1"/>
  <c r="FX12" i="1"/>
  <c r="FW12" i="1"/>
  <c r="GA12" i="1" s="1"/>
  <c r="EK12" i="1"/>
  <c r="DN12" i="1"/>
  <c r="DF12" i="1"/>
  <c r="CJ12" i="1"/>
  <c r="CG12" i="1"/>
  <c r="CF12" i="1"/>
  <c r="CD12" i="1"/>
  <c r="BV12" i="1"/>
  <c r="BE12" i="1"/>
  <c r="BD12" i="1"/>
  <c r="AZ12" i="1"/>
  <c r="AR12" i="1"/>
  <c r="AO12" i="1"/>
  <c r="AN12" i="1"/>
  <c r="GC12" i="1" s="1"/>
  <c r="AC12" i="1"/>
  <c r="AB12" i="1"/>
  <c r="AD12" i="1" s="1"/>
  <c r="FX11" i="1"/>
  <c r="GA11" i="1" s="1"/>
  <c r="FW11" i="1"/>
  <c r="EK11" i="1"/>
  <c r="EL11" i="1" s="1"/>
  <c r="DN11" i="1"/>
  <c r="DO11" i="1" s="1"/>
  <c r="DF11" i="1"/>
  <c r="DG11" i="1" s="1"/>
  <c r="CG11" i="1"/>
  <c r="CJ11" i="1" s="1"/>
  <c r="CK11" i="1" s="1"/>
  <c r="CL11" i="1" s="1"/>
  <c r="CF11" i="1"/>
  <c r="CE11" i="1"/>
  <c r="CD11" i="1"/>
  <c r="BV11" i="1"/>
  <c r="BW11" i="1" s="1"/>
  <c r="BO11" i="1"/>
  <c r="BF11" i="1"/>
  <c r="BG11" i="1" s="1"/>
  <c r="BC11" i="1"/>
  <c r="BB11" i="1"/>
  <c r="AZ11" i="1"/>
  <c r="BA11" i="1" s="1"/>
  <c r="AO11" i="1"/>
  <c r="AN11" i="1"/>
  <c r="AR11" i="1" s="1"/>
  <c r="AS11" i="1" s="1"/>
  <c r="AM11" i="1"/>
  <c r="AC11" i="1"/>
  <c r="AB11" i="1"/>
  <c r="GC11" i="1" s="1"/>
  <c r="GA10" i="1"/>
  <c r="GB10" i="1" s="1"/>
  <c r="FX10" i="1"/>
  <c r="FW10" i="1"/>
  <c r="EH10" i="1"/>
  <c r="EK10" i="1" s="1"/>
  <c r="EL10" i="1" s="1"/>
  <c r="EG10" i="1"/>
  <c r="DW10" i="1"/>
  <c r="DX10" i="1" s="1"/>
  <c r="DN10" i="1"/>
  <c r="DO10" i="1" s="1"/>
  <c r="DF10" i="1"/>
  <c r="DG10" i="1" s="1"/>
  <c r="CG10" i="1"/>
  <c r="CJ10" i="1" s="1"/>
  <c r="CK10" i="1" s="1"/>
  <c r="CL10" i="1" s="1"/>
  <c r="CF10" i="1"/>
  <c r="CE10" i="1"/>
  <c r="CD10" i="1"/>
  <c r="BV10" i="1"/>
  <c r="BG10" i="1"/>
  <c r="BE10" i="1"/>
  <c r="BA10" i="1"/>
  <c r="AZ10" i="1"/>
  <c r="BD10" i="1" s="1"/>
  <c r="AO10" i="1"/>
  <c r="AN10" i="1"/>
  <c r="GC10" i="1" s="1"/>
  <c r="AM10" i="1"/>
  <c r="AD10" i="1"/>
  <c r="AE10" i="1" s="1"/>
  <c r="AC10" i="1"/>
  <c r="AB10" i="1"/>
  <c r="FX9" i="1"/>
  <c r="GA9" i="1" s="1"/>
  <c r="GB9" i="1" s="1"/>
  <c r="FW9" i="1"/>
  <c r="EH9" i="1"/>
  <c r="EK9" i="1" s="1"/>
  <c r="EL9" i="1" s="1"/>
  <c r="EG9" i="1"/>
  <c r="DW9" i="1"/>
  <c r="DX9" i="1" s="1"/>
  <c r="DO9" i="1"/>
  <c r="DN9" i="1"/>
  <c r="DG9" i="1"/>
  <c r="DF9" i="1"/>
  <c r="CG9" i="1"/>
  <c r="CJ9" i="1" s="1"/>
  <c r="CK9" i="1" s="1"/>
  <c r="CF9" i="1"/>
  <c r="CE9" i="1"/>
  <c r="CD9" i="1"/>
  <c r="BV9" i="1"/>
  <c r="BF9" i="1"/>
  <c r="BG9" i="1" s="1"/>
  <c r="AZ9" i="1"/>
  <c r="BD9" i="1" s="1"/>
  <c r="AR9" i="1"/>
  <c r="AS9" i="1" s="1"/>
  <c r="AO9" i="1"/>
  <c r="AN9" i="1"/>
  <c r="AM9" i="1"/>
  <c r="AD9" i="1"/>
  <c r="AE9" i="1" s="1"/>
  <c r="AC9" i="1"/>
  <c r="AB9" i="1"/>
  <c r="GC9" i="1" s="1"/>
  <c r="GA8" i="1"/>
  <c r="FZ8" i="1"/>
  <c r="FY8" i="1"/>
  <c r="EK8" i="1"/>
  <c r="DN8" i="1"/>
  <c r="DF8" i="1"/>
  <c r="CJ8" i="1"/>
  <c r="CI8" i="1"/>
  <c r="CH8" i="1"/>
  <c r="CG8" i="1"/>
  <c r="CF8" i="1"/>
  <c r="CD8" i="1"/>
  <c r="BV8" i="1"/>
  <c r="BN8" i="1"/>
  <c r="BF8" i="1"/>
  <c r="BD8" i="1"/>
  <c r="AZ8" i="1"/>
  <c r="BE8" i="1" s="1"/>
  <c r="AO8" i="1"/>
  <c r="AN8" i="1"/>
  <c r="AR8" i="1" s="1"/>
  <c r="AL8" i="1"/>
  <c r="AM7" i="1" s="1"/>
  <c r="AC8" i="1"/>
  <c r="AB8" i="1"/>
  <c r="AD8" i="1" s="1"/>
  <c r="AE7" i="1" s="1"/>
  <c r="FZ7" i="1"/>
  <c r="FX7" i="1"/>
  <c r="GA7" i="1" s="1"/>
  <c r="GB7" i="1" s="1"/>
  <c r="FW7" i="1"/>
  <c r="EK7" i="1"/>
  <c r="EL7" i="1" s="1"/>
  <c r="EH7" i="1"/>
  <c r="EG7" i="1"/>
  <c r="DW7" i="1"/>
  <c r="DX7" i="1" s="1"/>
  <c r="DN7" i="1"/>
  <c r="DO7" i="1" s="1"/>
  <c r="DF7" i="1"/>
  <c r="DG7" i="1" s="1"/>
  <c r="CI7" i="1"/>
  <c r="CG7" i="1"/>
  <c r="CJ7" i="1" s="1"/>
  <c r="CK7" i="1" s="1"/>
  <c r="CL7" i="1" s="1"/>
  <c r="CF7" i="1"/>
  <c r="CD7" i="1"/>
  <c r="CE7" i="1" s="1"/>
  <c r="BV7" i="1"/>
  <c r="BW7" i="1" s="1"/>
  <c r="BN7" i="1"/>
  <c r="BO7" i="1" s="1"/>
  <c r="BC7" i="1"/>
  <c r="BB7" i="1"/>
  <c r="BF7" i="1" s="1"/>
  <c r="BG7" i="1" s="1"/>
  <c r="AZ7" i="1"/>
  <c r="BA7" i="1" s="1"/>
  <c r="AO7" i="1"/>
  <c r="AN7" i="1"/>
  <c r="GC7" i="1" s="1"/>
  <c r="AD7" i="1"/>
  <c r="AC7" i="1"/>
  <c r="AB7" i="1"/>
  <c r="FZ6" i="1"/>
  <c r="FX6" i="1" s="1"/>
  <c r="GA6" i="1" s="1"/>
  <c r="GB6" i="1" s="1"/>
  <c r="FY6" i="1"/>
  <c r="EK6" i="1"/>
  <c r="EL6" i="1" s="1"/>
  <c r="EH6" i="1"/>
  <c r="DN6" i="1"/>
  <c r="DO6" i="1" s="1"/>
  <c r="DG6" i="1"/>
  <c r="DF6" i="1"/>
  <c r="CI6" i="1"/>
  <c r="CH6" i="1"/>
  <c r="CG6" i="1"/>
  <c r="CJ6" i="1" s="1"/>
  <c r="CK6" i="1" s="1"/>
  <c r="CL6" i="1" s="1"/>
  <c r="BY6" i="1"/>
  <c r="CD6" i="1" s="1"/>
  <c r="CE6" i="1" s="1"/>
  <c r="BV6" i="1"/>
  <c r="BW6" i="1" s="1"/>
  <c r="BQ6" i="1"/>
  <c r="BI6" i="1"/>
  <c r="BN6" i="1" s="1"/>
  <c r="BO6" i="1" s="1"/>
  <c r="BE6" i="1"/>
  <c r="BD6" i="1"/>
  <c r="BC6" i="1" s="1"/>
  <c r="BF6" i="1" s="1"/>
  <c r="BG6" i="1" s="1"/>
  <c r="AU6" i="1"/>
  <c r="AZ6" i="1" s="1"/>
  <c r="BA6" i="1" s="1"/>
  <c r="AQ6" i="1"/>
  <c r="AP6" i="1"/>
  <c r="AO6" i="1" s="1"/>
  <c r="AR6" i="1" s="1"/>
  <c r="AS6" i="1" s="1"/>
  <c r="AL6" i="1"/>
  <c r="AM6" i="1" s="1"/>
  <c r="AC6" i="1"/>
  <c r="AB6" i="1"/>
  <c r="AD6" i="1" s="1"/>
  <c r="AE6" i="1" s="1"/>
  <c r="FZ5" i="1"/>
  <c r="FY5" i="1"/>
  <c r="FX5" i="1" s="1"/>
  <c r="GA5" i="1" s="1"/>
  <c r="GB5" i="1" s="1"/>
  <c r="EJ5" i="1"/>
  <c r="EI5" i="1"/>
  <c r="EH5" i="1" s="1"/>
  <c r="EK5" i="1" s="1"/>
  <c r="EL5" i="1" s="1"/>
  <c r="DN5" i="1"/>
  <c r="DO5" i="1" s="1"/>
  <c r="DG5" i="1"/>
  <c r="DF5" i="1"/>
  <c r="CI5" i="1"/>
  <c r="CH5" i="1"/>
  <c r="CG5" i="1"/>
  <c r="CJ5" i="1" s="1"/>
  <c r="CK5" i="1" s="1"/>
  <c r="CL5" i="1" s="1"/>
  <c r="BY5" i="1"/>
  <c r="CD5" i="1" s="1"/>
  <c r="CE5" i="1" s="1"/>
  <c r="BV5" i="1"/>
  <c r="BW5" i="1" s="1"/>
  <c r="BQ5" i="1"/>
  <c r="BN5" i="1"/>
  <c r="BO5" i="1" s="1"/>
  <c r="BI5" i="1"/>
  <c r="BE5" i="1"/>
  <c r="BD5" i="1"/>
  <c r="BC5" i="1" s="1"/>
  <c r="AZ5" i="1"/>
  <c r="BA5" i="1" s="1"/>
  <c r="AU5" i="1"/>
  <c r="AQ5" i="1"/>
  <c r="AP5" i="1"/>
  <c r="AO5" i="1" s="1"/>
  <c r="AR5" i="1" s="1"/>
  <c r="AS5" i="1" s="1"/>
  <c r="AL5" i="1"/>
  <c r="AM5" i="1" s="1"/>
  <c r="AC5" i="1"/>
  <c r="AB5" i="1"/>
  <c r="AD5" i="1" s="1"/>
  <c r="AE5" i="1" s="1"/>
  <c r="FZ4" i="1"/>
  <c r="FY4" i="1"/>
  <c r="FX4" i="1"/>
  <c r="EL4" i="1"/>
  <c r="EJ4" i="1"/>
  <c r="EH4" i="1" s="1"/>
  <c r="EI4" i="1"/>
  <c r="DX4" i="1"/>
  <c r="DQ4" i="1"/>
  <c r="DI4" i="1"/>
  <c r="DN4" i="1" s="1"/>
  <c r="DO4" i="1" s="1"/>
  <c r="DG4" i="1"/>
  <c r="DA4" i="1"/>
  <c r="CI4" i="1"/>
  <c r="CH4" i="1"/>
  <c r="CG4" i="1"/>
  <c r="CJ4" i="1" s="1"/>
  <c r="CK4" i="1" s="1"/>
  <c r="CL4" i="1" s="1"/>
  <c r="BY4" i="1"/>
  <c r="CD4" i="1" s="1"/>
  <c r="CE4" i="1" s="1"/>
  <c r="BV4" i="1"/>
  <c r="BW4" i="1" s="1"/>
  <c r="BQ4" i="1"/>
  <c r="BN4" i="1"/>
  <c r="BO4" i="1" s="1"/>
  <c r="BI4" i="1"/>
  <c r="BE4" i="1"/>
  <c r="BD4" i="1"/>
  <c r="BC4" i="1" s="1"/>
  <c r="BG4" i="1" s="1"/>
  <c r="BA4" i="1"/>
  <c r="AZ4" i="1"/>
  <c r="AU4" i="1"/>
  <c r="AQ4" i="1"/>
  <c r="AP4" i="1"/>
  <c r="AO4" i="1" s="1"/>
  <c r="AR4" i="1" s="1"/>
  <c r="AS4" i="1" s="1"/>
  <c r="AL4" i="1"/>
  <c r="AM4" i="1" s="1"/>
  <c r="AC4" i="1"/>
  <c r="AB4" i="1"/>
  <c r="AD4" i="1" s="1"/>
  <c r="AE4" i="1" s="1"/>
  <c r="FX3" i="1"/>
  <c r="GA3" i="1" s="1"/>
  <c r="FW3" i="1"/>
  <c r="EK3" i="1"/>
  <c r="EH3" i="1"/>
  <c r="EG3" i="1"/>
  <c r="DW3" i="1"/>
  <c r="DN3" i="1"/>
  <c r="DF3" i="1"/>
  <c r="CG3" i="1"/>
  <c r="CJ3" i="1" s="1"/>
  <c r="CF3" i="1"/>
  <c r="CD3" i="1"/>
  <c r="BV3" i="1"/>
  <c r="BN3" i="1"/>
  <c r="BC3" i="1"/>
  <c r="BB3" i="1"/>
  <c r="BF3" i="1" s="1"/>
  <c r="BG2" i="1" s="1"/>
  <c r="AZ3" i="1"/>
  <c r="AR3" i="1"/>
  <c r="AO3" i="1"/>
  <c r="AN3" i="1"/>
  <c r="AL3" i="1"/>
  <c r="AC3" i="1"/>
  <c r="AB3" i="1"/>
  <c r="GC3" i="1" s="1"/>
  <c r="GC2" i="1"/>
  <c r="FX2" i="1"/>
  <c r="GA2" i="1" s="1"/>
  <c r="FW2" i="1"/>
  <c r="EH2" i="1"/>
  <c r="EK2" i="1" s="1"/>
  <c r="EL2" i="1" s="1"/>
  <c r="EG2" i="1"/>
  <c r="DX2" i="1"/>
  <c r="CU2" i="1" s="1"/>
  <c r="DW2" i="1"/>
  <c r="DO2" i="1"/>
  <c r="DN2" i="1"/>
  <c r="DG2" i="1"/>
  <c r="DF2" i="1"/>
  <c r="CG2" i="1"/>
  <c r="CJ2" i="1" s="1"/>
  <c r="CF2" i="1"/>
  <c r="CE2" i="1"/>
  <c r="CD2" i="1"/>
  <c r="BV2" i="1"/>
  <c r="BW2" i="1" s="1"/>
  <c r="BO2" i="1"/>
  <c r="BN2" i="1"/>
  <c r="BF2" i="1"/>
  <c r="BC2" i="1"/>
  <c r="BB2" i="1"/>
  <c r="AZ2" i="1"/>
  <c r="BA2" i="1" s="1"/>
  <c r="AO2" i="1"/>
  <c r="AN2" i="1"/>
  <c r="AR2" i="1" s="1"/>
  <c r="AS2" i="1" s="1"/>
  <c r="AM2" i="1"/>
  <c r="AL2" i="1"/>
  <c r="AD2" i="1"/>
  <c r="AC2" i="1"/>
  <c r="AB2" i="1"/>
  <c r="BF5" i="1" l="1"/>
  <c r="BG5" i="1" s="1"/>
  <c r="BF4" i="1"/>
  <c r="CK2" i="1"/>
  <c r="CL2" i="1" s="1"/>
  <c r="GB2" i="1"/>
  <c r="GB11" i="1"/>
  <c r="AR7" i="1"/>
  <c r="AS7" i="1" s="1"/>
  <c r="BE9" i="1"/>
  <c r="AR10" i="1"/>
  <c r="AS10" i="1" s="1"/>
  <c r="AD11" i="1"/>
  <c r="AE11" i="1" s="1"/>
  <c r="AD14" i="1"/>
  <c r="AE14" i="1" s="1"/>
  <c r="BE23" i="1"/>
  <c r="BD23" i="1"/>
  <c r="CJ23" i="1"/>
  <c r="GA26" i="1"/>
  <c r="GB26" i="1" s="1"/>
  <c r="GB32" i="1"/>
  <c r="BW34" i="1"/>
  <c r="AD3" i="1"/>
  <c r="AE2" i="1" s="1"/>
  <c r="AD13" i="1"/>
  <c r="AE13" i="1" s="1"/>
  <c r="BA32" i="1"/>
  <c r="CK32" i="1"/>
  <c r="CL32" i="1" s="1"/>
  <c r="BA27" i="1"/>
  <c r="BE27" i="1"/>
  <c r="AS34" i="1"/>
  <c r="GC16" i="1"/>
  <c r="BE22" i="1"/>
  <c r="BD22" i="1"/>
  <c r="BA22" i="1"/>
  <c r="DX26" i="1"/>
  <c r="BD15" i="1"/>
  <c r="GC22" i="1"/>
  <c r="AD22" i="1"/>
  <c r="AE22" i="1" s="1"/>
  <c r="BF25" i="1"/>
  <c r="BG25" i="1" s="1"/>
  <c r="BG32" i="1"/>
  <c r="DX32" i="1"/>
  <c r="CK34" i="1"/>
  <c r="CL34" i="1" s="1"/>
  <c r="AD19" i="1"/>
  <c r="AE19" i="1" s="1"/>
  <c r="GC19" i="1"/>
  <c r="EH28" i="1"/>
  <c r="EK28" i="1" s="1"/>
  <c r="EL28" i="1" s="1"/>
  <c r="FY28" i="1"/>
  <c r="FX28" i="1" s="1"/>
  <c r="GA28" i="1" s="1"/>
  <c r="GB28" i="1" s="1"/>
  <c r="BA9" i="1"/>
  <c r="CJ24" i="1"/>
  <c r="BE28" i="1"/>
  <c r="BE29" i="1"/>
  <c r="AD36" i="1"/>
  <c r="AE36" i="1" s="1"/>
  <c r="AD40" i="1"/>
  <c r="AE40" i="1" s="1"/>
  <c r="BA40" i="1"/>
  <c r="GA40" i="1"/>
  <c r="GB40" i="1" s="1"/>
  <c r="BA47" i="1"/>
  <c r="EK50" i="1"/>
  <c r="EL50" i="1" s="1"/>
  <c r="BA21" i="1"/>
  <c r="GC30" i="1"/>
  <c r="AD34" i="1"/>
  <c r="AE34" i="1" s="1"/>
  <c r="AD37" i="1"/>
  <c r="AE37" i="1" s="1"/>
  <c r="AD39" i="1"/>
  <c r="AE39" i="1" s="1"/>
  <c r="BA39" i="1"/>
  <c r="BD40" i="1"/>
  <c r="BF43" i="1"/>
  <c r="BG43" i="1" s="1"/>
  <c r="EK43" i="1"/>
  <c r="EL43" i="1" s="1"/>
  <c r="AD44" i="1"/>
  <c r="AE44" i="1" s="1"/>
  <c r="BF45" i="1"/>
  <c r="BG45" i="1" s="1"/>
  <c r="DX46" i="1"/>
  <c r="BD47" i="1"/>
  <c r="DX48" i="1"/>
  <c r="GC50" i="1"/>
  <c r="BA46" i="1"/>
  <c r="CJ48" i="1"/>
  <c r="CK48" i="1" s="1"/>
  <c r="CL48" i="1" s="1"/>
  <c r="GC43" i="1"/>
  <c r="CJ45" i="1"/>
  <c r="CK45" i="1" s="1"/>
  <c r="CL45" i="1" s="1"/>
  <c r="GC45" i="1"/>
  <c r="AD45" i="1"/>
  <c r="AE45" i="1" s="1"/>
  <c r="AR52" i="1"/>
  <c r="AS52" i="1" s="1"/>
  <c r="AD53" i="1"/>
  <c r="AE53" i="1" s="1"/>
  <c r="BE54" i="1"/>
  <c r="AR55" i="1"/>
  <c r="AS55" i="1" s="1"/>
  <c r="AD57" i="1"/>
  <c r="AE57" i="1" s="1"/>
  <c r="BA57" i="1"/>
  <c r="BD58" i="1"/>
  <c r="BD59" i="1"/>
  <c r="BD62" i="1"/>
  <c r="GC48" i="1"/>
  <c r="AD56" i="1"/>
  <c r="AE56" i="1" s="1"/>
  <c r="BD57" i="1"/>
  <c r="AR60" i="1"/>
  <c r="AS60" i="1" s="1"/>
  <c r="AR63" i="1"/>
  <c r="AS63" i="1" s="1"/>
  <c r="AR68" i="1"/>
  <c r="AS68" i="1" s="1"/>
  <c r="BA61" i="1"/>
  <c r="BA50" i="1"/>
  <c r="BA52" i="1"/>
  <c r="BA55" i="1"/>
  <c r="BD61" i="1"/>
  <c r="CK23" i="1" l="1"/>
  <c r="CL23" i="1" s="1"/>
</calcChain>
</file>

<file path=xl/sharedStrings.xml><?xml version="1.0" encoding="utf-8"?>
<sst xmlns="http://schemas.openxmlformats.org/spreadsheetml/2006/main" count="5276" uniqueCount="1211">
  <si>
    <t>ID
EJE</t>
  </si>
  <si>
    <t>EJE RECTOR</t>
  </si>
  <si>
    <t>FIN / OBJETIVO GENERAL</t>
  </si>
  <si>
    <t>ID
PROG</t>
  </si>
  <si>
    <t>PROGRAMA</t>
  </si>
  <si>
    <t>PROPÓSITO</t>
  </si>
  <si>
    <t>ID
COMP</t>
  </si>
  <si>
    <t>COMPONENTE</t>
  </si>
  <si>
    <t>ID
ACT</t>
  </si>
  <si>
    <t>ACTIVIDAD</t>
  </si>
  <si>
    <t>DEPENDENCIA</t>
  </si>
  <si>
    <t>Coparticipantes</t>
  </si>
  <si>
    <t>Coparticipantes Externos</t>
  </si>
  <si>
    <t>Tipo de Indicador</t>
  </si>
  <si>
    <t>Frecuencia</t>
  </si>
  <si>
    <t>Dimensión</t>
  </si>
  <si>
    <t>Nombre del Indicador</t>
  </si>
  <si>
    <t>Definición del Indicador</t>
  </si>
  <si>
    <t>Glosario</t>
  </si>
  <si>
    <t>Variable</t>
  </si>
  <si>
    <t>Acrónimo</t>
  </si>
  <si>
    <t>Unidad de Medida</t>
  </si>
  <si>
    <t>Formula de Calculo</t>
  </si>
  <si>
    <t>Medios de Verificación</t>
  </si>
  <si>
    <t>Meta 
"Año Fiscal 2018"
(Septiembre-Diciembre 2018)</t>
  </si>
  <si>
    <t>Resultado 
"Año Fiscal 2018"
(Septiembre-Diciembre 2018)</t>
  </si>
  <si>
    <t>Porcentaje de Resultado del Indicador 
"Año Fiscal 2018"
(Septiembre-Diciembre 2018)</t>
  </si>
  <si>
    <t>Porcentaje de Resultado de la Actividad
"Año Fiscal 2018"
(Septiembre-Diciembre 2018)</t>
  </si>
  <si>
    <t>Meta Tetramestral
(Septiembre-Diciembre 2018)</t>
  </si>
  <si>
    <t>Resultado Tetramestral
(Septiembre-Diciembre 2018)</t>
  </si>
  <si>
    <t>Resultado 1</t>
  </si>
  <si>
    <t>Resultado 2</t>
  </si>
  <si>
    <t>Evidencia Entregada</t>
  </si>
  <si>
    <t>Evidencia Faltante</t>
  </si>
  <si>
    <t>Porcentaje de Resultado del Indicador 
"Tetramestral"
(Septiembre-Diciembre 2018)</t>
  </si>
  <si>
    <t>Porcentaje de Resultado de la Actividad
"Tetramestral"
(Septiembre-Diciembre 2018)</t>
  </si>
  <si>
    <t>Meta 
"Año Fiscal 2019"
(Enero-Diciembre 2019)</t>
  </si>
  <si>
    <t>Resultado 
"Año Fiscal 2019"
(Enero-Diciembre 2019)</t>
  </si>
  <si>
    <t>Porcentaje de Resultado del Indicador 
"Año Fiscal 2019"
(Enero-Diciembre 2019)</t>
  </si>
  <si>
    <t>Porcentaje de Resultado de la Actividad
"Año Fiscal 2019"
(Enero-Diciembre 2019)</t>
  </si>
  <si>
    <t>Meta Trimestral 
(Enero-Marzo 2019)</t>
  </si>
  <si>
    <t>Resultado Trimestral 
(Enero-Marzo 2019)</t>
  </si>
  <si>
    <t>Porcentaje de Resultado del Indicador 
"Trimestral"
(Enero-Marzo 2019)</t>
  </si>
  <si>
    <t>Porcentaje de Resultado de la Actividad
"Trimestral"
(Enero-Marzo 2019)</t>
  </si>
  <si>
    <t>Meta Acumulada de:
"Septiembre 2018 a Marzo 2019"</t>
  </si>
  <si>
    <t>Resultado Acumulado de: 
"Septiembre 2018 a Marzo 2019"</t>
  </si>
  <si>
    <t>Porcentaje de Resultado del Indicador 
"Septiembre 2018 a Marzo 2019"</t>
  </si>
  <si>
    <t>Porcentaje de Resultado de la Actividad
"Septiembre 2018 a Marzo 2019"</t>
  </si>
  <si>
    <t>Meta Trimestral 
(Abril-Junio 2019)</t>
  </si>
  <si>
    <t>Resultado Trimestral 
(Abril-Junio 2019)</t>
  </si>
  <si>
    <t>Porcentaje de Resultado del Indicador 
"Trimestral"
(Abril-Junio 2019)</t>
  </si>
  <si>
    <t>Porcentaje de Resultado de la Actividad
"Trimestral"
(Abril-Junio 2019)</t>
  </si>
  <si>
    <t>Meta Trimestral 
(Julio-Septiembre 2019)</t>
  </si>
  <si>
    <t>Resultado Trimestral 
(Julio-Septiembre 2019)</t>
  </si>
  <si>
    <t>Porcentaje de Resultado del Indicador 
"Trimestral"
(Julio-Septiembre 2019)</t>
  </si>
  <si>
    <t>Porcentaje de Resultado de la Actividad
"Trimestral"
(Julio-Septiembre 2019)</t>
  </si>
  <si>
    <t>Meta Trimestral 
(Octubre-Diciembre 2019)</t>
  </si>
  <si>
    <t>Resultado Trimestral 
(Octubre-Diciembre 2019)</t>
  </si>
  <si>
    <t>Resultado Año  Actual</t>
  </si>
  <si>
    <t>Resultado año anterior  y/o Programado</t>
  </si>
  <si>
    <t>Porcentaje de Resultado del Indicador 
"Trimestral"
(Octubre-Diciembre 2019)</t>
  </si>
  <si>
    <t>Porcentaje de Resultado de la Actividad
"Trimestral"
(Octubre-Diciembre 2019)</t>
  </si>
  <si>
    <t>Meta 
"Año Gobierno 2018-2019"
(Septiembre 2018 a Septiembre 2019)</t>
  </si>
  <si>
    <t>Resultado
"Año Gobierno 2018-2019"
(Septiembre 2018 a Septiembre 2019)</t>
  </si>
  <si>
    <t>Porcentaje de Resultado del Indicador 
"Año Gobierno 2018-2019"
(Septiembre 2018 a Septiembre 2019)</t>
  </si>
  <si>
    <t>Porcentaje de Resultado de la Actividad
"Año Gobierno 2018-2019"
(Septiembre 2018 a Septiembre 2019)</t>
  </si>
  <si>
    <t>Porcentaje de Resultado de la Actividad
"Año Gobierno 2018-2019"
(Septiembre 2018 a Septiembre 2019) 
con Tope al 100%</t>
  </si>
  <si>
    <t>Indicadores Especiales</t>
  </si>
  <si>
    <t>Conceptos de Programamación de Metas de 2020</t>
  </si>
  <si>
    <t>Meta programada 2020</t>
  </si>
  <si>
    <t>Observaciones de Programación de Metas 2020</t>
  </si>
  <si>
    <t>Meta Final 2020</t>
  </si>
  <si>
    <t>Indicador Afectado por COVID-19 o Recorte Presupuestal
(SI/No)</t>
  </si>
  <si>
    <t>Indicador con Cambio de Periodo
(Si/No)</t>
  </si>
  <si>
    <t>Meta 
"Año Fiscal 2020"
(Enero-Diciembre 2020)</t>
  </si>
  <si>
    <t>Resultado 
"Año Fiscal 2020"
(Enero-Diciembre 2020)</t>
  </si>
  <si>
    <t>Porcentaje de Resultado del Indicador 
"Año Fiscal 2020"
(Enero-Diciembre 2020)</t>
  </si>
  <si>
    <t>Porcentaje de Resultado de la Actividad
"Año Fiscal 2020"
(Enero-Diciembre 2020)</t>
  </si>
  <si>
    <t>Meta Trimestral
(Enero-Marzo 2020)</t>
  </si>
  <si>
    <t>Resultado Trimestral 
(Enero - Marzo 2020)</t>
  </si>
  <si>
    <t>Porcentaje de Resultado del Indicador 
"Trimestral"
(Enero - Marzo 2020)</t>
  </si>
  <si>
    <t>Porcentaje de Resultado de la Actividad
"Trimestral"
(Enero - Marzo 2020)</t>
  </si>
  <si>
    <t>Meta Trimestral
(Abril-Junio 2020)</t>
  </si>
  <si>
    <t>Resultado Trimestral 
(Abril-Junio 2020)</t>
  </si>
  <si>
    <t>Porcentaje de Resultado del Indicador 
"Trimestral"
(Abril-Junio 2020)</t>
  </si>
  <si>
    <t>Porcentaje de Resultado de la Actividad
"Trimestral"
(Abril-Junio 2020)</t>
  </si>
  <si>
    <t>Meta Trimestral
(Julio-Septiembre 2020)</t>
  </si>
  <si>
    <t>Resultado Trimestral
(Julio-Septiembre 2020)</t>
  </si>
  <si>
    <t>Observaciones</t>
  </si>
  <si>
    <t>Porcentaje de Resultado del Indicador 
"Trimestral"
(Julio-Septiembre 2020)</t>
  </si>
  <si>
    <t>Porcentaje de Resultado de la Actividad
"Trimestral"
(Julio-Septiembre 2020)</t>
  </si>
  <si>
    <t>Meta Trimestral
(Octubre-Diciembre 2020)</t>
  </si>
  <si>
    <t>Resultado Trimestral
(Octubre-Diciembre 2020)</t>
  </si>
  <si>
    <t>Porcentaje de Resultado del Indicador 
"Trimestral"
(Octubre-Diciembre 2020)</t>
  </si>
  <si>
    <t>Porcentaje de Resultado de la Actividad
"Trimestral"
(Octubre-Diciembre 2020)</t>
  </si>
  <si>
    <t>Meta 
"Año Gobierno 2019-2020"
(Octubre 2019 a Septiembre 2020)</t>
  </si>
  <si>
    <t>Resultado 
"Año Gobierno 2019-2020"
(Octubre 2019 a Septiembre 2020)</t>
  </si>
  <si>
    <t>Porcentaje de Resultado del Indicador 
"Año Gobierno 2019-2020"
(Octubre 2019 a Septiembre 2020)</t>
  </si>
  <si>
    <t>Porcentaje de Resultado de la Actividad
"Año Gobierno 2019-2020"
(Octubre 2019 a Septiembre 2020)</t>
  </si>
  <si>
    <t>Meta 
"Año Fiscal 2021"
(Enero-Septiembre 2021)</t>
  </si>
  <si>
    <t>Resultado 
"Año Fiscal 2021"
(Enero-Septiembre 2021)</t>
  </si>
  <si>
    <t>Porcentaje de Resultado del Indicador 
"Año Fiscal 2021"
(Enero-Septiembre 2021)</t>
  </si>
  <si>
    <t>Porcentaje de Resultado de la Actividad
"Año Fiscal 2021"
(Enero-Septiembre 2021)</t>
  </si>
  <si>
    <t>Meta Trimestral
(Enero-Marzo 2021)</t>
  </si>
  <si>
    <t>Resultado Trimestral
(Enero-Marzo 2021)</t>
  </si>
  <si>
    <t>Porcentaje de Resultado del Indicador 
"Trimestral"
(Enero - Marzo 2021)</t>
  </si>
  <si>
    <t>Porcentaje de Resultado de la Actividad
"Trimestral"
(Enero - Marzo 2021)</t>
  </si>
  <si>
    <t>Meta Trimestral
(Abril-Junio 2021)</t>
  </si>
  <si>
    <t>Resultado Trimestral
(Abril-Junio 2021)</t>
  </si>
  <si>
    <t>Porcentaje de Resultado del Indicador 
"Trimestral"
(Abril-Junio 2021)</t>
  </si>
  <si>
    <t>Porcentaje de Resultado de la Actividad
"Trimestral"
(Abril-Junio 2021)</t>
  </si>
  <si>
    <t>Meta Trimestral
(Julio-Septiembre 2021)</t>
  </si>
  <si>
    <t>Resultado Trimestral
(Julio-Septiembre 2021)</t>
  </si>
  <si>
    <t>Porcentaje de Resultado del Indicador 
"Trimestral"
(Julio-Septiembre 2021)</t>
  </si>
  <si>
    <t>Porcentaje de Resultado de la Actividad
"Trimestral"
(Julio-Septiembre 2021)</t>
  </si>
  <si>
    <t>Meta 
"Año Gobierno 2020-2021"
(Octubre 2020 a Septiembre 2021)</t>
  </si>
  <si>
    <t>Resultado 
"Año Gobierno 2020-2021"
(Octubre 2020 a Septiembre 2021)</t>
  </si>
  <si>
    <t>Porcentaje de Resultado del Indicador 
"Año Gobierno 2020-2021"
(Octubre 2020 a Septiembre 2021)</t>
  </si>
  <si>
    <t>Porcentaje de Resultado de la Actividad
"Año Gobierno 2020-2021"
(Octubre 2020 a Septiembre 2021)</t>
  </si>
  <si>
    <t>Meta Acumulada de:
"Septiembre 2018  Septiembre 2020"</t>
  </si>
  <si>
    <t>Resultado Acumulado de:
"Septiembre 2018 a  Septiembre 2020"</t>
  </si>
  <si>
    <t>Porcentaje de Resultado del Indicador
"Septiembre 2018 a  Septiembre 2020"</t>
  </si>
  <si>
    <t>Porcentaje de Resultado de la Actividad
"Septiembre 2018 a  Septiembre 2020"</t>
  </si>
  <si>
    <t>Meta 
"Trianual 2018-2021"
(Septiembre 2018 a Septiembre 2021)</t>
  </si>
  <si>
    <t>Resultado 
"Trianual 2018-2021"
(Septiembre 2018 a Septiembre 2021)</t>
  </si>
  <si>
    <t>Porcentaje de Resultado del Indicador 
"Trianual 2018-2021"
(Septiembre 2018 a Septiembre 2021)</t>
  </si>
  <si>
    <t>Porcentaje de Resultado de la Actividad
"Trianual 2018-2021"
(Septiembre 2018 a Septiembre 2021)</t>
  </si>
  <si>
    <t>Unidad de Medida de la Meta</t>
  </si>
  <si>
    <t>Observaciones EJEPRO 2019</t>
  </si>
  <si>
    <t>CIUDAD SEGURA</t>
  </si>
  <si>
    <t>CONTAR CON UNA COMUNIDAD SANA, MEDIANTE PROGRAMAS DE PREVENCIÓN DEL DELITO, ADICCIONES Y VIOLENCIA, ASÍ COMO LA PROFESIONALIZACIÓN DE LOS CUERPOS RESPONSABLES DE BRINDAR SEGURIDAD A LA CIUDADANÍA</t>
  </si>
  <si>
    <t>PROGRAMA DE CONFIANZA CIUDADANA</t>
  </si>
  <si>
    <t>LA CIUDADANÍA CONFÍA EN LA ATENCIÓN, HONESTIDAD, EFICACIA Y EFICIENCIA DE LA POLICÍA MUNICIPAL PARA LA ATENCIÓN DE EMERGENCIAS Y LA PREVENCIÓN DEL DELITO</t>
  </si>
  <si>
    <t>1.1.1</t>
  </si>
  <si>
    <t>CONFIANZA CIUDADANA FORTALECIDA</t>
  </si>
  <si>
    <t>1.1.1.1-1</t>
  </si>
  <si>
    <t>INCREMENTAR PLÁTICAS EN ESCUELAS Y EMPRESAS EN MATERIA DE SEGURIDAD CIUDADANA Y PREVENCIÓN DE LA VIOLENCIA</t>
  </si>
  <si>
    <t>DSegPM</t>
  </si>
  <si>
    <t>SIN COPARTICIPANTE</t>
  </si>
  <si>
    <t>DESEMPEÑO</t>
  </si>
  <si>
    <t>TRIMESTRAL</t>
  </si>
  <si>
    <t>EFICACIA</t>
  </si>
  <si>
    <t xml:space="preserve">PORCENTAJE DE PLÁTICAS EN ESCUELAS REALIZADAS EN MATERIA DE SEGURIDAD CIUDADANA Y PREVENCIÓN </t>
  </si>
  <si>
    <t>MEDIR LAS PLÁTICAS EN ESCUELAS EN MATERIA DE SEGURIDAD Y PREVENCIÓN DEL DELITO PARA MEDIR LA EFICIENCIA DE LA POLICÍA MUNICIPAL</t>
  </si>
  <si>
    <t>SEGURIDAD CIUDADANA.- LA SEGURIDAD CIUDADANA ES UN DERECHO, UN BIEN COMÚN QUE SE ARTICULA MEDIANTE LA ACCIÓN INTEGRADA QUE DESARROLLA EL ESTADO, CON LA COLABORACIÓN DE LA CIUDADANÍA Y DE OTRAS ORGANIZACIONES PÚBLICAS.
PREVENCIÓN DE LA VIOLENCIA.- CONJUNTO DE ACCIONES DESTINADAS A REDUCIR LOS FACTORES QUE PROPICIAN LA VIOLENCIA, EL DELITO Y LA DELINCUENCIA EN GENERAL, PARA EVITAR QUE ESTOS LLEGUEN A MANIFESTARSE Y PARA INTERVENIR CUANDO YA HAN OCURRIDO, ASÍ COMO PARA UNA ADECUADA REHABILITACIÓN Y REINSERCIÓN SOCIAL. 
PLATICA.- CHARLA O DIÁLOGO QUE SE DESARROLLA CUANDO UNA PERSONA HABLA CON OTRA U OTRAS.</t>
  </si>
  <si>
    <t>PLÁTICAS EN ESCUELAS REALIZADAS</t>
  </si>
  <si>
    <t>PLÁTICAS EN ESCUELAS PROGRAMADAS A REALIZAR</t>
  </si>
  <si>
    <t>PER</t>
  </si>
  <si>
    <t>PEPR</t>
  </si>
  <si>
    <t>PLATICAS EN ESCUELAS</t>
  </si>
  <si>
    <t>(PER/PEPR)*100</t>
  </si>
  <si>
    <t>1. INFORME TECNICO DE LA ACTIVDAD
2. OFICIOS DE SOLICITUD DE PLATICA
3. INFORME DESCRIPTICO DE LAS PLATICAS
4. LISTAS DE ASISTENCIA (DIGITAL)
5. EVIDENCIA FOTOGRAFICA</t>
  </si>
  <si>
    <t>N/A</t>
  </si>
  <si>
    <t>1. INFORME TECNICO DE LA ACTIVDAD
2. OFICIOS DE SOLICITUD DE PLATICA
3. INFORME DESCRIPTICO DE LAS PLATICAS
4. LISTAS DE ASISTENCIA
5. EVIDENCIA FOTOGRAFICA</t>
  </si>
  <si>
    <t>SIN FALTANTE</t>
  </si>
  <si>
    <t xml:space="preserve">1. INFORME TECNICO DE LA ACTIVDAD
2. OFICIOS DE SOLICITUD DE PLATICA
3. INFORME DESCRIPTICO DE LAS PLATICAS
4. LISTAS DE ASISTENCIA (DIGITAL)
5. EVIDENCIA FOTOGRAFICA
</t>
  </si>
  <si>
    <t>NO</t>
  </si>
  <si>
    <t>SIN CAMBIOS</t>
  </si>
  <si>
    <t>SI</t>
  </si>
  <si>
    <t>200 PLATICAS EN ESCUELAS POR MES (MARZO A SEPTIEMBRE)</t>
  </si>
  <si>
    <t>1.1.1.1-2</t>
  </si>
  <si>
    <t xml:space="preserve">PORCENTAJE DE PLATICAS EN EMPRESAS REALIZADAS EN MATERIA DE SEGURIDAD CIUDADANA Y PREVENCIÓN </t>
  </si>
  <si>
    <t>MEDIR LAS PLÁTICAS EN EMPRESAS EN MATERIA DE SEGURIDAD Y PREVENCIÓN DEL DELITO PARA MEDIR LA EFICIENCIA DE LA POLICÍA MUNICIPAL</t>
  </si>
  <si>
    <t>PLÁTICAS EN EMPRESAS REALIZADAS</t>
  </si>
  <si>
    <t>PLÁTICAS EN EMPRESAS PROGRAMADAS A REALIZAR</t>
  </si>
  <si>
    <t>PLATICAS EN EMPRESAS</t>
  </si>
  <si>
    <t>1. INFORME TECNICO DE LA ACTIVDAD
2. DOCUMENTACIÓN DE DIAGNOSTICO
3. INFORME DESCRIPTICO DE LAS PLATICAS
4. LISTAS DE ASISTENCIA (DIGITAL)
5. EVIDENCIA FOTOGRAFICA</t>
  </si>
  <si>
    <t>1. INFORME TECNICO DE LA ACTIVDAD
2. DOCUMENTACIÓN DE DIAGNOSTICO
3. INFORME DESCRIPTICO DE LAS PLATICAS
4. LISTAS DE ASISTENCIA
5. EVIDENCIA FOTOGRAFICA</t>
  </si>
  <si>
    <t>1. INFORME TECNICO DE LA ACTIVDAD
2. DOCUMENTACIÓN DE DIAGNOSTICO
4. LISTAS DE ASISTENCIA (DIGITAL)
5. EVIDENCIA FOTOGRAFICA</t>
  </si>
  <si>
    <t>3. INFORME DESCRIPTICO DE LAS PLATICAS</t>
  </si>
  <si>
    <t xml:space="preserve">
2. DOCUMENTACIÓN DE DIAGNOSTICO
3. INFORME DESCRIPTICO DE LAS PLATICAS
4. LISTAS DE ASISTENCIA (DIGITAL)
5. EVIDENCIA FOTOGRAFICA</t>
  </si>
  <si>
    <t>1. INFORME TECNICO DE LA ACTIVDAD</t>
  </si>
  <si>
    <t>10 PLATICAS EN EMPRESAS POR MES (ENERO A DICIEMBRE)</t>
  </si>
  <si>
    <t>1.1.1.2</t>
  </si>
  <si>
    <t>REDUCIR LAS QUEJAS DE DERECHOS HUMANOS POR EL ACTUAR DE LOS OFICIALES DE SEGURIDAD PÚBLICA MUNICIPAL</t>
  </si>
  <si>
    <t>OPERATIVO</t>
  </si>
  <si>
    <t>POR DEFINIR</t>
  </si>
  <si>
    <t>PORCENTAJE</t>
  </si>
  <si>
    <t>VARIACIÓN PORCENTUAL DE QUEJAS DE DERECHOS HUMANOS DEL AÑO 2019 CON RESPECTO AL AÑO 2018</t>
  </si>
  <si>
    <t>CONOCER EL PORCENTAJE DE QUEJAS ANTE DERECHOS HUMANOS POR EL ACTUAL DE LOS OFICIALES DE SEGURIDAD PÚBLICA CON RELACIÓN ENTRE LOS AÑOS 2019 CONTRA 2018</t>
  </si>
  <si>
    <t>QUEJA: ES UNA MANIFESTACIÓN DE VOLUNTAD, MEDIANTE LA CUAL UNA O VARIAS PERSONAS HACEN VALER ANTE LA COMISIÓN NACIONAL DE LOS DERECHOS HUMANOS, UNA INCONFORMIDAD QUE CONSIDERAN VULNERA SUS DERECHOS FUNDAMENTALES, MOTIVADA POR EL EJERCICIO INDEBIDO U OMISIÓN DE LAS FUNCIONES Y ATRIBUCIONES DE UN SERVIDOR PÚBLICO.
DERECHOS HUMANOS.- SON DERECHOS INHERENTES A TODOS LOS SERES HUMANOS, SIN DISTINCIÓN ALGUNA DE NACIONALIDAD, LUGAR DE RESIDENCIA, SEXO, ORIGEN NACIONAL O ÉTNICO, COLOR, RELIGIÓN, LENGUA, O CUALQUIER OTRA CONDICIÓN.</t>
  </si>
  <si>
    <t>NÚMERO DE QUEJAS DEL AÑO 2019</t>
  </si>
  <si>
    <t>TOTAL, DE QUEJAS DEL AÑO 2018</t>
  </si>
  <si>
    <t>NQAc</t>
  </si>
  <si>
    <t>NQAn</t>
  </si>
  <si>
    <t>QUEJAS</t>
  </si>
  <si>
    <t>((NQAc/NQAn)-1)*100</t>
  </si>
  <si>
    <t>1. INFORME TECNICO DE LA ACTIVDAD
2.ANALISIS DE QUEJAS RECIBIDAD CONTRA REDUCIDAS
3. LISTADO DE QUEJAS RECIBIDAS Y REDUCIDAS</t>
  </si>
  <si>
    <t xml:space="preserve">1. INFORME TECNICO DE LA ACTIVDAD
2.ANALISIS DE QUEJAS RECIBIDAD CONTRA REDUCIDAS
</t>
  </si>
  <si>
    <t>3. LISTADO DE QUEJAS RECIBIDAS Y REDUCIDAS (NO LO PRESENTAN POR CONFIDENCIALIDAD DE LOS DENUNCIANTES)</t>
  </si>
  <si>
    <t>BAJO META</t>
  </si>
  <si>
    <t>REDUCIR LAS QUEJAS MÍNIMO 1% EN COMPARACIÓN DEL PROMEDIO DEL 2019.
NOTA: LA DEPENDENCIA SOLICITA LA REDUCCIÓN DE LA META DE -20% A -1%.</t>
  </si>
  <si>
    <t>3. LISTADO DE QUEJAS RECIBIDAS Y REDUCIDAS</t>
  </si>
  <si>
    <t>Ninguna</t>
  </si>
  <si>
    <t>QUEJAS REDUCIDAS</t>
  </si>
  <si>
    <t>15 % QUEJAS REDUCIDAS (MARZO)
15 % QUEJAS REDUCIDAS (JUNIO)
15 % QUEJAS REDUCIDAS (SEPTIEMBRE)
15 % QUEJAS REDUCIDAS (DICIEMBRE)</t>
  </si>
  <si>
    <t>1.1.1.3</t>
  </si>
  <si>
    <t>AMPLIAR EL PROGRAMA “MI COLONIA ES MI CASA”</t>
  </si>
  <si>
    <t>DIF, DC, CAPPSI, DDEyT, DDHyE, DCFyD</t>
  </si>
  <si>
    <t>Consejo de Prevención (COPREV)</t>
  </si>
  <si>
    <t>PORCENTAJE DE ACTIVIDADES REALIZADAS DEL PROGRAMA IMPLEMENTADO MI COLONIA ES MI CASA</t>
  </si>
  <si>
    <t xml:space="preserve">CONOCER EL PORCENTAJE ACTIVIDADES REALIZADAS PARA LA IMPLEMENTACIÓN EN OTRAS COLONIAS "EL PROGRAMA MI COLONIA ES MI CASA" </t>
  </si>
  <si>
    <t>NÚMERO DE ACTIVIDADES REALIZADAS.- ACTIVIDADES PARA LA IMPLEMENTACIÓN DEL PROGRAMA “MI COLONIA ES MI CASA”, UTILIZANDO LA METODOLOGÍA DE PREVENCIÓN DEL DELITO A TRAVÉS DEL DISEÑO AMBIENTAL (CPTED - CRIME PREVENTION TROUGH ENVIROMENTAL DESIGN) Y DE LA MISMA TRANSVERSALIDAD DE LA POLÍTICA DE PREVENCIÓN.
TOTAL DE ACTIVIDADES PROGRAMADAS A REALIZAR.- SE CONTÓ CON LA ASISTENCIA TÉCNICA DE USAID PARA LA IMPLEMENTACIÓN EN LA PRIMERA COLONIA, SE DESARROLLARON NUEVAS FORMAS DE TRABAJO SOBRE LAS YA EXISTENTES ACTIVIDADES. POR EJEMPLO, SE CREARON MANUALES PARA EL PROCESO DE NOMENCLATURA, DESTILICHADEROS COMUNITARIOS, RESCATE DE PARQUES CON ROLES DE CUIDADO, DETECCIÓN Y DENUNCIA DE LUMINARIAS A TRAVÉS DE MARCHAS EXPLORATORIAS, APLICACIÓN DE DIAGNÓSTICOS PARTICIPATIVOS ANTES DE LA TOMA DE DECISIONES, ENTRE OTRAS HERRAMIENTAS.
ACTIVIDADES.- LAS ACTIVIDADES SON TODAS AQUELLAS TAREAS O LABORES QUE CADA INDIVIDUO EJERCE DIARIAMENTE.</t>
  </si>
  <si>
    <t>NÚMERO DE ACTIVIDADES REALIZADAS</t>
  </si>
  <si>
    <t>TOTAL, DE ACTIVIDADES PROGRAMADAS A REALIZAR</t>
  </si>
  <si>
    <t>NAR</t>
  </si>
  <si>
    <t>TAPR</t>
  </si>
  <si>
    <t>ACTIVIDADES</t>
  </si>
  <si>
    <t>(NAR/TAPR)*100</t>
  </si>
  <si>
    <t>1. INFORME TECNICO DE LA ACTIVIDAD
2. DOCUEMENTACIÓN DEL DIAGNOSTICO
3. DOCUMNETACIÓN DEL PROGRAMA 
4. CRONOGRAMA DE ACTIVIDADES
5. REPORTE DE ACTIVIDADES</t>
  </si>
  <si>
    <t xml:space="preserve">SIN EVIDENCIA </t>
  </si>
  <si>
    <t>1. INFORME TECNICO DE LA ACTIVIDAD
2. DOCUEMNTACIÓN DEL DIAGNOSTICO
3. DOCUMNETACIÓN DEL PROGRAMA 
4. CRONOGRAMA DE ACTIVIDADES
5. REPORTE DE ACTIVIDADES</t>
  </si>
  <si>
    <t>1. INFORME TECNICO DE LA ACTIVIDAD
2. DOCUEMENTACIÓN DEL DIAGNOSTICO
4. CRONOGRAMA DE ACTIVIDADES
5. REPORTE DE ACTIVIDADES</t>
  </si>
  <si>
    <t xml:space="preserve">
3. DOCUMENTACIÓN DEL PROGRAMA </t>
  </si>
  <si>
    <t>1. INFORME TECNICO DE LA ACTIVIDAD
2. DOCUEMENTACIÓN DEL DIAGNOSTICO
5. REPORTE DE ACTIVIDADES</t>
  </si>
  <si>
    <t>3. DOCUMNETACIÓN DEL PROGRAMA 
4. CRONOGRAMA DE ACTIVIDADES 
(SOLAMENTE MEJORAR ENTREGA DE EVIDENCIA)</t>
  </si>
  <si>
    <t xml:space="preserve">
2. DOCUEMENTACIÓN DEL DIAGNOSTICO
3. DOCUMNETACIÓN DEL PROGRAMA 
4. CRONOGRAMA DE ACTIVIDADES
5. REPORTE DE ACTIVIDADES</t>
  </si>
  <si>
    <t>1. INFORME TECNICO DE LA ACTIVIDAD</t>
  </si>
  <si>
    <t>ACTIVIDAD TERMINADA
NOTA: LA DEPENDENCIA SOLICITA EL DAR POR TERMINADA LA ACTIVIDAD CUANDO AÚN SE TENÍA PROGRAMADO PARA EL 2020 Y 2021</t>
  </si>
  <si>
    <t>ACTIVIDADES REALIZADAS</t>
  </si>
  <si>
    <r>
      <rPr>
        <sz val="12"/>
        <color rgb="FFFF0000"/>
        <rFont val="Calibri"/>
        <family val="2"/>
      </rPr>
      <t>EL PROGRAMA COMO EVIDENCIA (ENERO)</t>
    </r>
    <r>
      <rPr>
        <sz val="12"/>
        <color theme="1"/>
        <rFont val="Calibri"/>
        <family val="2"/>
      </rPr>
      <t xml:space="preserve">
100% DEL CUMPLIMIENTO DE LAS ACTIVIDADES (ENERO A DICIEMBRE)=PRODUCTO FINAL</t>
    </r>
  </si>
  <si>
    <t>1.1.1.4</t>
  </si>
  <si>
    <t>MEJORAR EL PROCESO DE QUEJAS POR PARTE DE LA CIUDADANÍA PARA ASEGURAR UN SEGUIMIENTO PUNTUAL A LAS DENUNCIAS</t>
  </si>
  <si>
    <t>OPERATIVO, JURIDICO, ASUNTOS INTERNOS</t>
  </si>
  <si>
    <t>FISCALIA ZONA CENTRO. CEDH</t>
  </si>
  <si>
    <t>PORCENTAJE DE QUEJAS CERRADAS PARA ASEGURAR UN SEGUIMIENTO PUNTUAL A LAS DENUNCIAS</t>
  </si>
  <si>
    <t>CONOCER EL PORCENTAJE DE QUEJAS POR PARTE DE LA CIUDADANÍA CON RELACIÓN A LAS QUEJAS RECIBIDAS CONTRA CERRADAS</t>
  </si>
  <si>
    <t>PROCESO DE QUEJAS.- PROCESO SISTEMÁTICO ACORDADO POR LAS PARTES DE UN ACUERDO DE NEGOCIACIÓN COLECTIVA EN EL CUAL LA QUEJA SEA MOVIDA DE UN NIVEL DE AUTORIDAD A UNO SUPERIOR HASTA QUE LA SITUACIÓN SEA RESUELTA, RETIRADA O SEA REFERIDA A ARBITRAJE.
CIUDADANO(A).- PERSONA CONSIDERADA COMO MIEMBRO ACTIVO DE UN ESTADO, TITULAR DE DERECHOS POLÍTICOS Y SOMETIDO A SUS LEYES.
DENUNCIA.- NOTIFICACIÓN QUE SE HACE A LA AUTORIDAD DE QUE SE HA COMETIDO UN DELITO O DE QUE ALGUIEN ES EL AUTOR DE UN DELITO.</t>
  </si>
  <si>
    <t>NÚMERO DE QUEJAS CERRADAS</t>
  </si>
  <si>
    <t>TOTAL, DE QUEJAS RECIBIDAS</t>
  </si>
  <si>
    <t>NQC</t>
  </si>
  <si>
    <t>TQR</t>
  </si>
  <si>
    <t>QUEJAS CERRADAS</t>
  </si>
  <si>
    <t>QUEJAS RECIBIDAS</t>
  </si>
  <si>
    <t>(NQC/TQR)/100%</t>
  </si>
  <si>
    <t>1. INFORME TECNICO DE LA ACTIVDAD
2. LISTADO DE QUEJAS RECIBIDAS Y CERRADAS
3. PROCEDIMIENTO DE QUEJAS MEJORAS (DOCUMENTO)
4. DIAGRAMA DE FLUJO</t>
  </si>
  <si>
    <t>EVIDENCIA INCOMPLETA</t>
  </si>
  <si>
    <t>1. INFORME TECNICO DE LA ACTIVDAD
2. LISTADO DE QUEJAS RECIBIDAS Y CERRADAS
3. PROCEDIMIENTO DE QUEJAS MEJORAS (DOCUMENTO)
4. DIAGRAMA DE FLUJO
NOTA: SE SOLICITO LA EVIDENCIA NUEVAMENTE Y YA NO SE TRAJO</t>
  </si>
  <si>
    <t>ACTIVIDAD TERMINADA
NOTA: LA DEPENDENCIA SOLICITA EL DAR POR TERMINADA LA ACTIVIDAD, CUANDO AÚN SE TENÍA PROGRAMADO PARA EL 2020 Y 2021</t>
  </si>
  <si>
    <t>70% QUEJAS CERRADAS  (MARZO)=PRODUCTO FINAL
70% QUEJAS CERRADAS  (JUNIO) =PRODUCTO FINAL
70% QUEJAS CERRADAS  (SEPTIEMBRE) =PRODUCTO FINAL
70% QUEJAS CERRADAS  (DICIEMBRE) =PRODUCTO FINAL</t>
  </si>
  <si>
    <t>OM</t>
  </si>
  <si>
    <t>1.1.1.5-1</t>
  </si>
  <si>
    <t>IMPULSAR PROYECTOS PARA MEJORAR LA PERCEPCIÓN CIUDADANA EN MATERIA DE SEGURIDAD</t>
  </si>
  <si>
    <t>CCS</t>
  </si>
  <si>
    <t>FICOSEC</t>
  </si>
  <si>
    <t>PORCENTAJE DE CAMPAÑAS REALIZADAS PARA MEJORAR LA PERCEPCIÓN DE SEGURIDAD DE LA CIUDADANÍA</t>
  </si>
  <si>
    <t>CONOCER EL PORCENTAJE DE CAMPAÑAS PARA MEJORAR LA PERCEPCIÓN DE SEGURIDAD DE LA CIUDADANÍA CON RELACIÓN DE LAS PROGRAMADAS CONTRA LAS REALIZADAS</t>
  </si>
  <si>
    <t>PERCEPCIÓN DE INSEGURIDAD.- SENSACIÓN DE LA POBLACIÓN DE SER VÍCTIMA DE ALGÚN HECHO DELICTIVO O EVENTO QUE PUEDA ATENTAR CONTRA SU SEGURIDAD, INTEGRIDAD FÍSICA O MORAL, VULNERE SUS DERECHOS Y LA CONLLEVE AL PELIGRO, DAÑO O RIESGO.
CAMPAÑA.- CONJUNTO DE ACTOS QUE SE LLEVAN A CABO CON LA INTENCIÓN DE LOGRAR UN DETERMINADO OBJETIVO.</t>
  </si>
  <si>
    <t xml:space="preserve">CAMPAÑAS REALIZADAS PARA MEJORAR PERCEPCIÓN </t>
  </si>
  <si>
    <t xml:space="preserve">CAMPAÑAS PROGRAMADAS A REALIZAR PARA MEJORAR PERCEPCIÓN </t>
  </si>
  <si>
    <t>CRMP</t>
  </si>
  <si>
    <t>CPRMP</t>
  </si>
  <si>
    <t>CAMPAÑAS</t>
  </si>
  <si>
    <t>(CRMP/CPRMP)*100</t>
  </si>
  <si>
    <t>1. INFORME TECNICO DE LA ACTIVIDAD
2. DOCUMENTACIÓN DE CAMPAÑA (PROMOCION DE PROYECTOS)
3. EVIDENCIA FOTOGRAFICA</t>
  </si>
  <si>
    <t>1. INFORME TECNICO DE LA ACTIVIDAD
2. DOCUEMNTACIÓN DE CAMPAÑA (PROMOCION DE PROYECTOS)
3. EVIDENCIA FOTOGRAFICA</t>
  </si>
  <si>
    <t xml:space="preserve">
2. DOCUMENTACIÓN DE CAMPAÑA (PROMOCION DE PROYECTOS)
3. EVIDENCIA FOTOGRAFICA</t>
  </si>
  <si>
    <t>ACTIVIDAD CUMPLIDA
NOTA: LA DEPENDENCIA SOLICITA EL DAR POR TERMINADA LA ACTIVIDAD, CUANDO AÚN SE TENÍA PROGRAMADO PARA EL 2020 Y 2021</t>
  </si>
  <si>
    <t>1 CAMPAÑA (MARZO)
1 CAMPAÑA (JUNIO)
1 CAMPAÑA (SEPTIEMBRE)
1 CAMPAÑA (DICIEMBRE)</t>
  </si>
  <si>
    <t>1.1.1.5-2</t>
  </si>
  <si>
    <t>BIANUAL</t>
  </si>
  <si>
    <t>PORCENTAJE DE PERSONAS QUE REPORTAN ESTAR SATISFECHAS EN MATERIA DE SEGURIDAD</t>
  </si>
  <si>
    <t>DETERMINAR DEL UNIVERSO DE PERSONAS ENCUESTADAS, EL PORCENTAJE QUE REPORTA ESTAR SATISFECHA EN MATERIA DE SEGURIDAD</t>
  </si>
  <si>
    <t>PERCEPCIÓN DE INSEGURIDAD.- SENSACIÓN DE LA POBLACIÓN DE SER VÍCTIMA DE ALGÚN HECHO DELICTIVO O EVENTO QUE PUEDA ATENTAR CONTRA SU SEGURIDAD, INTEGRIDAD FÍSICA O MORAL, VULNERE SUS DERECHOS Y LA CONLLEVE AL PELIGRO, DAÑO O RIESGO.
ENCUESTA.- SERIE DE PREGUNTAS QUE SE HACE A MUCHAS PERSONAS PARA REUNIR DATOS O PARA DETECTAR LA OPINIÓN PÚBLICA SOBRE UN ASUNTO DETERMINADO.</t>
  </si>
  <si>
    <t>NÚMERO DE PERSONAS QUE REPORTAN ESTAR SATISFECHAS</t>
  </si>
  <si>
    <t>TOTAL, DE PERSONAS ENCUESTADAS</t>
  </si>
  <si>
    <t>NPRES</t>
  </si>
  <si>
    <t>TPE</t>
  </si>
  <si>
    <t>PERSONAS</t>
  </si>
  <si>
    <t>(NPRES/TPE)*100</t>
  </si>
  <si>
    <t xml:space="preserve">1. INFORME TECNICO DE LA ACTIVIDAD
2. REPORTE DE PERCEPCION </t>
  </si>
  <si>
    <t>MEJORAR CUANDO MENOS 1% EN LA PERCEPCIÓN DEL 2019
NOTA: LA DEPENDENCIA SOLICITA LA REDUCCIÓN DE LA META DE 40% A 1%.</t>
  </si>
  <si>
    <t>PERCEPCIÓN DE SEGURIDAD</t>
  </si>
  <si>
    <t>1.1.1.6</t>
  </si>
  <si>
    <t>PROMOVER ACCIONES PARA CONTRIBUIR AL REORDENAMIENTO DE TIANGUISTAS DE VENTA DE VEHÍCULOS EN LA VÍA PÚBLICA</t>
  </si>
  <si>
    <t>SA</t>
  </si>
  <si>
    <t>PORCENTAJE DE REUBICACIÓN REALIZADA</t>
  </si>
  <si>
    <t>CONOCER EL PORCENTAJE DE REUBICACIÓN DE TIANGUISTAS VEHÍCULARES CON RELACIÓN A LOS PROGRAMADOS A REUBICAR CONTRA LOS REUBICADOS</t>
  </si>
  <si>
    <t xml:space="preserve">REORDENAMIENTO.- SUPONE UN ORDEN PREVIO, QUE SE PRETENDE ALTERAR.
TIANGUISTA.- VENDEDOR DE MERCADO.
VEHÍCULO.- ES CUALQUIER ARTILUGIO DESTINADO AL TRASPORTE DE PERSONAS O MERCANCÍAS. </t>
  </si>
  <si>
    <t>REUBICACIÓN REALIZADA</t>
  </si>
  <si>
    <t>REUBICACIÓN PROGRAMA</t>
  </si>
  <si>
    <t>RR</t>
  </si>
  <si>
    <t>RP</t>
  </si>
  <si>
    <t>REUBICACIÓN</t>
  </si>
  <si>
    <t>(RR/RP)*100</t>
  </si>
  <si>
    <t>1. INFORME TECNICO DE LA ACTIVIDAD
2.REUBICACIÓN REALIZADA</t>
  </si>
  <si>
    <t>1.1.1.7</t>
  </si>
  <si>
    <t>FIRMA DEL GRAN PACTO “CHIHUAHUA, SIGAMOS JUNTOS PARA MEJORAR TU SEGURIDAD”</t>
  </si>
  <si>
    <t>PENDIENTE POR DEFINIR</t>
  </si>
  <si>
    <t>TRIANUAL</t>
  </si>
  <si>
    <t xml:space="preserve">PORCENTAJE DEL PACTO FIRMADO REALIZADO “CHIHUAHUA, SIGAMOS JUNTOS PARA MEJORAR TU SEGURIDAD” </t>
  </si>
  <si>
    <t>CONOCER EL PORCENTAJE EN RELACIÓN A LOS PACTOS PROGRAMADOS CONTRA LOS REALIZADOS,  PARA MEJORAR LA SEGURIDAD DE LOS CIUDADANOS</t>
  </si>
  <si>
    <t xml:space="preserve">PACTO.- EL PACTO ESTABLECE UN COMPROMISO Y FIJA LA FIDELIDAD HACIA LOS TÉRMINOS ACORDADOS O HACIA UNA DECLARACIÓN; POR LO TANTO, OBLIGA AL CUMPLIMIENTO DE CIERTAS PAUTAS.
PROGRAMA CHIHUAHUA, SIGAMOS JUNTOS PARA MEJORAR TU SEGURIDAD.- PROGRAMA PARA LOGRAR UNA CIUDAD SEGURA, SE INCLUYE LA IMPLEMENTACIÓN DE LA POLICÍA ESCOLAR VIRTUAL, CON CÁMARAS DE VIDEO VIGILANCIA AFUERA DE LAS ESCUELAS PARA CUIDAR A NIÑOS Y JÓVENES, MISMAS QUE ESTARÁN CONECTADAS A LA PLATAFORMA TECNOLÓGICA YA EXISTENTE PARA MEJOR RESPUESTA Y REFORZAMIENTO EN ESQUEMAS DE PREVENCIÓN. </t>
  </si>
  <si>
    <t>PACTO FIRMADO REALIZADO</t>
  </si>
  <si>
    <t xml:space="preserve">PACTO FIRMADO PROGRAMADO A REALIZAR </t>
  </si>
  <si>
    <t>PFR</t>
  </si>
  <si>
    <t>PFPR</t>
  </si>
  <si>
    <t>PACTO FIRMADO</t>
  </si>
  <si>
    <t>(PFR/PFPR)*100</t>
  </si>
  <si>
    <t>1. INFORME TECNICO DE LA ACTIVIDAD
2. DOCUEMNTACION DEL PACTO FIRMADO</t>
  </si>
  <si>
    <t xml:space="preserve">REPROGRAMACIÓN </t>
  </si>
  <si>
    <t xml:space="preserve">REPROGRAMACIÓN DE META 2021 PARA REALIZAR EN 2020.
NOTA: EN LA BASE DE DATOS IMPRESA NO APARECE LA ACTIVIDAD CON LA INFORMACIÓN Y EN EL OFICIO NO APARECE LA SOLICITUD DE ESTA ACTIVIDAD. </t>
  </si>
  <si>
    <t>1.1.1.8-1</t>
  </si>
  <si>
    <t xml:space="preserve">REPLICAR LOS PROYECTOS EXITOSOS EN MATERIA DE PREVENCIÓN DEL DELITO, ADICCIONES Y VIOLENCIA E IMPLEMENTARLOS EN DISTINTAS ZONAS DE LA CIUDAD </t>
  </si>
  <si>
    <t>DIF, ICM, CAPPSI, DDHyE, ICFyD, OP, DDUE, DMU</t>
  </si>
  <si>
    <t>ANUAL</t>
  </si>
  <si>
    <t>PORCENTAJE DE COLONIAS INTEGRADAS EN LOS PROYECTOS EXITOSOS EN MATERIA DE PREVENCIÓN REPLICADOS</t>
  </si>
  <si>
    <t>CONOCER EL PORCENTAJE DE COLONIAS INTEGRADAS EN PROYECTOS REPLICADOS EN MATERIA DE PREVENCIÓN CON RESPECTO A LAS COLONIAS INTEGRADAS A ESTOS PROYECTOS CONTRA LAS PROGRAMADAS A INTEGRAR</t>
  </si>
  <si>
    <t>PREVENCIÓN DEL DELITO.- ES UNA DE LAS VERTIENTES DE LA SEGURIDAD PÚBLICA QUE ATIENDE Y COMBATE EL FENÓMENO SOCIAL DE LA DELINCUENCIA EN ARAS DE SALVAGUARDAR LA INTEGRIDAD Y DERECHOS DE LAS PERSONAS, ASÍ COMO PRESERVAR EL ORDEN Y LA PAZ SOCIAL.
COLONIA.- SE DENOMINA COLONIA A LAS PARTES EN QUE SE DIVIDEN LOS PUEBLOS O LAS CIUDADES. EN ESTE SENTIDO, SON SINÓNIMO DE BARRIO.
PROYECTO.- CONJUNTO DE ACTIVIDADES RELACIONADAS ENTRE SÍ POR PERSEGUIR UN OBJETIVO EN COMÚN, EN UN PERIODO DE TIEMPO DETERMINADO Y BAJO UNOS REQUERIMIENTOS ESPECÍFICOS.</t>
  </si>
  <si>
    <t xml:space="preserve">COLONIAS INTEGRADAS EN LOS PROYECTOS EN MATERIA DE PREVENCIÓN </t>
  </si>
  <si>
    <t>COLONIAS PROGRAMADAS A INTEGRAR POR LOS PROYECTOS EN MATERIA DE PREVENCIÓN</t>
  </si>
  <si>
    <t>CIPMP</t>
  </si>
  <si>
    <t>CPIPMP</t>
  </si>
  <si>
    <t>COLONIAS INTEGRADAS</t>
  </si>
  <si>
    <t>(CIPMP/CPIPMP)*100</t>
  </si>
  <si>
    <t>1. INFORME TECNICO DE LA ACTIVIDAD
2. DOCUMENTACIÓN DEL DIAGNOSTICO
3. DOCUMENTACIÓN DEL PROGRAMA  (PROYECTO DE PREVENCIÓN DEL DELITO, MI COLONIA ES TU CASA)
4. INFORME DE COLONIAS INTEGRADAS</t>
  </si>
  <si>
    <t>SIN EVIDENCIA</t>
  </si>
  <si>
    <t>1. INFORME TECNICO DE LA ACTIVIDAD
2. DOCUEMNTACIÓN DEL DIAGNOSTICO
3. DOCUMNETACIÓN DEL PROGRAMA 
4. INFORME DE COLONIAS INTEGRADAS</t>
  </si>
  <si>
    <t>5 COLONIAS (ENERO)</t>
  </si>
  <si>
    <t>1.1.1.8-2</t>
  </si>
  <si>
    <t>PORCENTAJE DE PROYECTOS EN MATERIA DE PREVENCIÓN DEL DELITO</t>
  </si>
  <si>
    <t>CONOCER EL PORCENTAJE DE PROYECTOS REPLICADOS EN MATERIA DE PREVENCIÓN DEL DELITO CON RESPECTO A LOS PROYECTOS PROGRAMADOS CONTRA IMPLEMENTADOS</t>
  </si>
  <si>
    <t xml:space="preserve">PREVENCIÓN DEL DELITO.- ES UNA DE LAS VERTIENTES DE LA SEGURIDAD PÚBLICA QUE ATIENDE Y COMBATE EL FENÓMENO SOCIAL DE LA DELINCUENCIA EN ARAS DE SALVAGUARDAR LA INTEGRIDAD Y DERECHOS DE LAS PERSONAS, ASÍ COMO PRESERVAR EL ORDEN Y LA PAZ SOCIAL.
PROYECTO.- CONJUNTO DE ACTIVIDADES RELACIONADAS ENTRE SÍ POR PERSEGUIR UN OBJETIVO EN COMÚN, EN UN PERIODO DE TIEMPO DETERMINADO Y BAJO UNOS REQUERIMIENTOS ESPECÍFICOS.
</t>
  </si>
  <si>
    <t>PROYECTOS EN MATERIA DE PREVENCIÓN DEL DELITO IMPLEMENTADOS</t>
  </si>
  <si>
    <t>PROYECTOS EN MATERIA DE PREVENCIÓN DEL DELITO PROGRAMADOS A IMPLEMENTAR</t>
  </si>
  <si>
    <t>PMPDI</t>
  </si>
  <si>
    <t>PMPDPI</t>
  </si>
  <si>
    <t xml:space="preserve">PROYECTOS </t>
  </si>
  <si>
    <t>(PMPDI/PMPDPI)*100</t>
  </si>
  <si>
    <t>1. INFORME TECNICO DE LA ACTIVIDAD
2. DOCUMENTACIÓN DE LOS PROYECTOS</t>
  </si>
  <si>
    <t>SIN INFORMACIÓN</t>
  </si>
  <si>
    <t>PROYECTOS</t>
  </si>
  <si>
    <t>1 PROYECTO (AGOSTOS)
1 PROYECTO (DICIEMBRE)</t>
  </si>
  <si>
    <t>1.1.1.9</t>
  </si>
  <si>
    <t>DAR CONTINUIDAD A LOS PROYECTOS ENTRE FICOSEC Y LA ADMINISTRACIÓN MUNICIPAL EN MATERIA DE PREVENCIÓN, SEGURIDAD, JUSTICIA Y DIGNIFICACIÓN DE LA LABOR POLICIAL</t>
  </si>
  <si>
    <t>PORCENTAJE DE PROYECTOS ENTRE FICOSEC Y LA ADMINISTRACIÓN MUNICIPAL CONTINUADOS EN MATERIA DE PREVENCIÓN, SEGURIDAD Y DIGNIFICACIÓN DE LA LABOR POLICIAL</t>
  </si>
  <si>
    <t>DETERMINAR DEL UNIVERSO DE PROYECTOS ENTRE FICOSEC Y LA ADMINISTRACIÓN MUNICIPAL, EL PORCENTAJE DE LOS PROYECTOS QUE CONTINÚAN EN MATERIA DE PREVENCIÓN, SEGURIDAD, JUSTICIA Y DIGNIFICACIÓN</t>
  </si>
  <si>
    <t>FICOSEC.- ESTA DIRIGIDO POR EMPRESARIOS DEL ESTADO DE CHIHUAHUA, APARTIDISTA Y SIN FINES DE LUCRO, APOYANDO PROYECTOS DE FORTALECIMIENTO DE INSTITUCIONES Y DE PREVENCIÓN SOCIAL DE LA VIOLENCIA Y LA DELINCUENCIA.
PROYECTO.- CONJUNTO DE ACTIVIDADES RELACIONADAS ENTRE SÍ POR PERSEGUIR UN OBJETIVO EN COMÚN, EN UN PERIODO DE TIEMPO DETERMINADO Y BAJO UNOS REQUERIMIENTOS ESPECÍFICOS.
ADMINISTRACIÓN PÚBLICA MUNICIPAL.- ES LA ACTIVIDAD QUE REALIZA EL GOBIERNO MUNICIPAL, EN LA PRESTACIÓN DE BIENES Y SERVICIOS PÚBLICOS PARA SATISFACER LAS NECESIDADES; GARANTIZANDO LOS DERECHOS DE LA POBLACIÓN QUE SE ENCUENTRA ESTABLECIDA EN UN ESPACIO GEOGRÁFICO DETERMINADO.</t>
  </si>
  <si>
    <t xml:space="preserve">PROYECTOS ENTRE FICOSEC Y LA ADMINISTRACIÓN MUNICIPAL CONTINUADOS </t>
  </si>
  <si>
    <t>PROYECTOS ENTRE FICOSEC Y LA ADMINISTRACIÓN MUNICIPAL PROGRAMADOS A CONTINUAR</t>
  </si>
  <si>
    <t>PFAMC</t>
  </si>
  <si>
    <t>PFAMPC</t>
  </si>
  <si>
    <t xml:space="preserve"> PROYECTOS</t>
  </si>
  <si>
    <t>(PFAMC/PFAMPC)*100</t>
  </si>
  <si>
    <t>1. INFORME TECNICO DE LA ACTIVIDAD
2. CONVENIO
3. DOCUMENTACIÓN DEL PROYECTO
4.REPORTE DE ACTIVIDADES AL CUMPLIMIENTO DE PROYECTOS</t>
  </si>
  <si>
    <t>AUMENTO DE META</t>
  </si>
  <si>
    <t xml:space="preserve">* CAMBIA META DE N/A A 1 PROYECTO.
* MEDIOS DE VERIFICACIÓN, SIN CAMBIOS
NOTA: EN LA BASE DE DATOS IMPRESA NO APARECE LA ACTIVIDAD CON LA INFORMACIÓN Y EN EL OFICIO NO APARECE LA SOLICITUD DE ESTA ACTIVIDAD. </t>
  </si>
  <si>
    <t>2 PROYECTOS (ABRIL)</t>
  </si>
  <si>
    <t>1.1.1.10-1</t>
  </si>
  <si>
    <t>FACILITAR EL ACCESO A LA INFORMACIÓN DE INCIDENCIA DELICTIVA AL OBSERVATORIO CIUDADANO Y DISEÑAR MECANISMOS PARA TRANSPARENTAR Y VERIFICAR LA INFORMACIÓN COMPARTIDA</t>
  </si>
  <si>
    <t>PORCENTAJE DE BASE DE DATOS COMPARTIDA PARA FACILITAR LA INFORMACIÓN DE INCIDENCIA DELICTIVA</t>
  </si>
  <si>
    <t>CONOCER EL PORCENTAJE DE BASES DE DATOS COMPARTIDAS PARA FACILITAR LA INFORMACIÓN EN MATERIA DE INCIDENCIA DELICTIVA, EN RELACIÓN A LAS BASES DE DATOS PROGRAMADAS A COMPARTIR CONTRA LAS COMPARTIDAS</t>
  </si>
  <si>
    <t>BASE DE DATOS.- ES UNA COLECCIÓN DE INFORMACIÓN ORGANIZADA DE FORMA QUE UN PROGRAMA DE ORDENADOR PUEDA SELECCIONAR RÁPIDAMENTE LOS FRAGMENTOS DE DATOS QUE NECESITE.
INFORMACIÓN.- ESTÁ CONSTITUIDA POR UN GRUPO DE DATOS YA SUPERVISADOS Y ORDENADOS, QUE SIRVEN PARA CONSTRUIR UN MENSAJE BASADO EN UN CIERTO FENÓMENO O ENTE.
INCIDENCIA DELICTIVA.- SE REFIERE A LA PRESUNTA OCURRENCIA DE DELITOS REGISTRADOS EN AVERIGUACIONES PREVIAS INICIADAS O CARPETAS DE INVESTIGACIÓN.</t>
  </si>
  <si>
    <t>BASES DE DATOS PARA EL ACCESO A LA INFORMACIÓN COMPARTIDA</t>
  </si>
  <si>
    <t>BASES DE DATOS PARA EL ACCESO A LA INFORMACIÓN PROGRAMADA A COMPARTIR</t>
  </si>
  <si>
    <t>BDAIC</t>
  </si>
  <si>
    <t>BDAIPC</t>
  </si>
  <si>
    <t>BASE DE DATOS</t>
  </si>
  <si>
    <t>(BDAIC/BDAIPC)*100</t>
  </si>
  <si>
    <t>1. INFORME TECNICO DE LA ACTIVIDAD
2. BASE DE DATOS (CORREOS)
3. DOCUMENTO DE FACILITACIÓN DE ACCESO</t>
  </si>
  <si>
    <t>1. INFORME TECNICO DE LA ACTIVIDAD
2. BASE DE DATOS (CORREOS)
3. 3. DOCUMENTO DE FACILITACIÓN DE ACCESO (DOCUMENTO)</t>
  </si>
  <si>
    <t>ACTIVIDAD TERMINADA
NOTA: LA DEPENDENCIA SOLICITA EL DAR POR TERMINADA LA ACTIVIDAD, CUANDO AÚN SE TENÍA PROGRAMADO PARA EL 2020 Y 2021.
EN LA BASE DE DATOS IMPRESA NO APARECE LA ACTIVIDAD CON LA INFORMACIÓN.</t>
  </si>
  <si>
    <t>1 BASE DE DATOS POR MES (ENERO A DICIEMBRE)</t>
  </si>
  <si>
    <t>1.1.1.10-2</t>
  </si>
  <si>
    <t>PORCENTAJE DE AUDITORÍAS CIUDADANAS REALIZADAS PARA VERIFICAR LA INFORMACIÓN COMPARTIDA</t>
  </si>
  <si>
    <t xml:space="preserve">CONOCER EL PORCENTAJE DE AUDITORIAS CIUDADANAS REALIZADAS PARA VERIFICAR LA INFORMACIÓN COMPARTIDA </t>
  </si>
  <si>
    <t>INCIDENCIA DELICTIVA.- SE REFIERE A LA PRESUNTA OCURRENCIA DE DELITOS REGISTRADOS EN AVERIGUACIONES PREVIAS INICIADAS O CARPETAS DE INVESTIGACIÓN.
AUDITORÍA CIUDADANA.- MECANISMO DE RENDICIÓN DE CUENTAS, DONDE LOS CIUDADANOS Y LAS CIUDADANAS SE ORGANIZAN Y MOVILIZAN PARA EVALUAR O AUDITAR EL DESEMPEÑO DEL GOBIERNO Y LAS DECISIONES DE POLÍTICAS PÚBLICAS.
VALIDACIÓN DE DATOS.- GARANTIZA QUE LOS DATOS CUMPLEN CON LOS REQUISITOS Y LOS PARÁMETROS DE CALIDAD.</t>
  </si>
  <si>
    <t>AUDITORIAS CIUDADANAS PARA VALIDACIÓN DE DATOS REALIZADAS</t>
  </si>
  <si>
    <t xml:space="preserve">AUDITORIAS CIUDADANAS PARA VALIDACIÓN DE DATOS PROGRAMADAS A REALIZAR </t>
  </si>
  <si>
    <t>ACVDR</t>
  </si>
  <si>
    <t>ACVDPR</t>
  </si>
  <si>
    <t>AUDITORIAS</t>
  </si>
  <si>
    <t>(ACVDR/ACVDPR)*100</t>
  </si>
  <si>
    <t>1. INFORME TECNICO DE LA ACTIVIDAD
2. RESULTADO DE AUDITORIA</t>
  </si>
  <si>
    <t>ACTIVIDAD TERMINADA
NOTA: EN LA BASE DE DATOS IMPRESA NO APARECE LA ACTIVIDAD CON LA INFORMACIÓN Y EN EL OFICIO NO APARECE LA SOLICITUD DE ESTA ACTIVIDAD. 
LA DEPENDENCIA SOLICITA EL DAR POR TERMINADA LA ACTIVIDAD, CUANDO AÚN SE TENÍA PROGRAMADO PARA EL 2020 Y 2021</t>
  </si>
  <si>
    <t>1.1.2</t>
  </si>
  <si>
    <t>PREVENCIÓN DE LA VIOLENCIA ROBUSTECIDA</t>
  </si>
  <si>
    <t>1.1.2.1</t>
  </si>
  <si>
    <t>AMPLIAR LA IMPLEMENTACIÓN DE PROGRAMAS DE PREVENCIÓN DE LA VIOLENCIA</t>
  </si>
  <si>
    <t>DDHyE, DServPM, DMU, DESPACHO, IMC, IMCFyD</t>
  </si>
  <si>
    <t xml:space="preserve">PORCENTAJE DE PLATICAS ATENDIDAS POR PROGRAMAS DE PREVENCIÓN DE LA VIOLENCIA </t>
  </si>
  <si>
    <t>CONOCER EL PORCENTAJE DE PLATICAS POR PORGRAMAS DE PREVENCIÓN DE LA VIOLENCIA</t>
  </si>
  <si>
    <t>PREVENCIÓN DE LA VIOLENCIA.- CONJUNTO DE ACCIONES DESTINADAS A REDUCIR LOS FACTORES QUE PROPICIAN LA VIOLENCIA, EL DELITO Y LA DELINCUENCIA EN GENERAL, PARA EVITAR QUE ESTOS LLEGUEN A MANIFESTARSE Y PARA INTERVENIR CUANDO YA HAN OCURRIDO, ASÍ COMO PARA UNA ADECUADA REHABILITACIÓN Y REINSERCIÓN SOCIAL. 
PLATICA.- CHARLA O DIÁLOGO QUE SE DESARROLLA CUANDO UNA PERSONA HABLA CON OTRA U OTRAS.</t>
  </si>
  <si>
    <t>PLATICAS ATENDIDAS DE PREVENCIÓN SOLICITADAS</t>
  </si>
  <si>
    <t>PLATICAS ATENDIDAS DE PREVENCIÓN PROGRAMADAS POR SOLICITUD</t>
  </si>
  <si>
    <t>PAPS</t>
  </si>
  <si>
    <t>PAPPS</t>
  </si>
  <si>
    <t>PLATICAS ANTENDIDAS</t>
  </si>
  <si>
    <t>(PAPS/PAPPS)*100</t>
  </si>
  <si>
    <t>1. INFORME TECNICO DE LA ACTIVIDAD
2. DOCUMENTACION DEL PROGRAMA
3.INFORME DESCRIPTIVO DE LAS PLATICAS REALIZADAS
4. LISTA DE ASISTENCIA (DIGITALIZADAS)
5. EVIDENCIA FOTOGRAFICA (DIGITILZADIAS)</t>
  </si>
  <si>
    <t>1. INFORME TECNICO DE LA ACTIVIDAD
2. DOCUEMNTACION DEL PROGRAMA
3.INFORME DESCRIPTIVO DE LAS PLATICAS REALIZADAS
4. LISTA DE ASISTENCIA (DIGITALIZADAS)
5. EVIDENCIA FOTOGRAFICA (DIGITILZADIAS)</t>
  </si>
  <si>
    <t>1. INFORME TECNICO DE LA ACTIVIDAD
3.INFORME DESCRIPTIVO DE LAS PLATICAS REALIZADAS
4. LISTA DE ASISTENCIA (DIGITALIZADAS)
5. EVIDENCIA FOTOGRAFICA (DIGITILZADIAS)</t>
  </si>
  <si>
    <t>1. INFORME TECNICO DE LA ACTIVIDAD
2. DOCUEMNTACION DEL PROGRAMA
REALIZADAS
4. LISTA DE ASISTENCIA (DIGITALIZADAS)
5. EVIDENCIA FOTOGRAFICA (DIGITILZADIAS)</t>
  </si>
  <si>
    <t xml:space="preserve">3.INFORME DESCRIPTIVO DE LAS PLATICAS </t>
  </si>
  <si>
    <t>1. INFORME TECNICO DE LA ACTIVIDAD
2. DOCUEMNTACION DEL PROGRAMA
4. LISTA DE ASISTENCIA (DIGITALIZADAS)
5. EVIDENCIA FOTOGRAFICA (DIGITILZADIAS)</t>
  </si>
  <si>
    <t>3.INFORME DESCRIPTIVO DE LAS PLATICAS REALIZADAS</t>
  </si>
  <si>
    <t xml:space="preserve">
3.INFORME DESCRIPTIVO DE LAS PLATICAS REALIZADAS
4. LISTA DE ASISTENCIA (DIGITALIZADAS)
5. EVIDENCIA FOTOGRAFICA (DIGITILZADIAS)</t>
  </si>
  <si>
    <t>PLATICAS ATENDIDAS</t>
  </si>
  <si>
    <t>144  PLATICAS ATENDIDAS (MARZO)
144 PLATICAS ATENDIDAS (JUNIO)
144 PLATICAS ATENDIDAS (SEPTIEMBRE)
144  PLATICAS ATENDIDAS (DICIEMBRE)</t>
  </si>
  <si>
    <t>1.1.2.2</t>
  </si>
  <si>
    <t>CONSOLIDAR EL PROGRAMA “PRIMEROS PASOS” EN PRIMARIAS Y JARDINES DE NIÑOS, PROMOVIDO POR EL H. CUERPO DE BOMBEROS CON FINES DIDÁCTICOS PARA LA PREVENCIÓN DE INCENDIOS Y QUEMADURAS A TRAVÉS DE LA AUTOPROTECCIÓN</t>
  </si>
  <si>
    <t>FECHAC/IENOVA</t>
  </si>
  <si>
    <t>PORCENTAJE DE PLATICAS A ALUMNOS REALIZADAS PARA CONSOLIDAR EL PROGRAMA “PRIMEROS PASOS” EN PRIMARIAS Y JARDINES DE NIÑOS, PROMOVIDO POR EL H. CUERPO DE BOMBEROS</t>
  </si>
  <si>
    <t>CONOCER EL PORCENTAJE DE PLATICAS A ALUMNOS PARA CONSOLIDAR EL PROGRAMA "PRIMEROS PASOS"</t>
  </si>
  <si>
    <t>PROGRAMA MIS PRIMERO PASOS.- EN ESCUELAS DE NIVEL PREESCOLAR DEL TERRITORIO MUNICIPAL SE INSTRUYE A LOS INFANTES SOBRE QUÉ HACER EN CASOS DE INCENDIOS O CÓMO EVITAR ACCIDENTES, PRINCIPALMENTE EN COCINAS Y BAÑOS.
ALUMNOS.- PERSONA QUE RECIBE ENSEÑANZAS DE UN MAESTRO O QUE SIGUE ESTUDIOS EN UN CENTRO ACADÉMICO.
PLATICA.- CHARLA O DIÁLOGO QUE SE DESARROLLA CUANDO UNA PERSONA HABLA CON OTRA U OTRAS.</t>
  </si>
  <si>
    <t>PLATICAS A ALUMNOS REALIZADAS PARA CONSOLIDACIÓN DEL PROGRAMA “PRIMEROS PASOS”</t>
  </si>
  <si>
    <t>PLATICAS A ALUMNOS PROGRAMADAS A REALIZAR PARA CONSOLIDACIÓN DEL PROGRAMA “PRIMEROS PASOS”</t>
  </si>
  <si>
    <t>PARCP</t>
  </si>
  <si>
    <t>PAPRCP</t>
  </si>
  <si>
    <t>ALUMNOS</t>
  </si>
  <si>
    <t>(PARCP/PAPRCP)*100</t>
  </si>
  <si>
    <t>1. INFORME TECNICO DE LA ACTIVIDAD
2. DOCUMENTACION DEL PROGRAMA
3. LISTAS DE ASISTENCIA
4. EVIDENCIA FOTOGRAFICA
5. INFORME DESCRIPTIVO DE LAS PLATICAS</t>
  </si>
  <si>
    <t>META CUMPLIDA</t>
  </si>
  <si>
    <t>SÓLO SE HARÁN 8,000 PLÁTICAS, NO SE TIENE EL RECURSO PARA REALIZAR LA TOTALIDAD.
NOTA: LA DEPENDENCIA SOLICITÁ LA REDUCCIÓN DE META DE 18,000 ALUMNOS A 8,000. 
NOTA: REVISAR YA LO QUE ELLOS PONEN COMO UNIDAD DE MEDIDA EN SU META SON PLÁTICAS Y LA UNIDAD DE MEDIDA ES ALUMNOS.</t>
  </si>
  <si>
    <t>2. DOCUMENTACION DEL PROGRAMA</t>
  </si>
  <si>
    <t>1333 ALUMNOS POR MES (AGOSTO A OCTUBRE)
1,336 ALMUNOS (NOVIRMBE)</t>
  </si>
  <si>
    <t>1.1.2.3</t>
  </si>
  <si>
    <t>OBTENER PARA EL MUNICIPIO LA CERTIFICACIÓN COMO "COMUNIDAD SEGURA", CON PROGRAMAS QUE AYUDEN A LOGRAR LA SEGURIDAD DE MANERA INTEGRAL, Y MEDIANTE EL CUMPLIMIENTO DE LOS REQUISITOS DEL CENTRO CERTIFICADOR DE COMUNIDADES SEGURAS PARA LATINOAMÉRICA Y EL CARIBE (CISALVA).</t>
  </si>
  <si>
    <t>IMCFyD
DU
DDH
DDUyE
DDHyE</t>
  </si>
  <si>
    <t xml:space="preserve">EMPRESARIOS
ACADEMIA
OSC`S
FISCALIA GENERAL
SALUD
SEC
SDUyE
JMAS
</t>
  </si>
  <si>
    <t>GESTIÓN</t>
  </si>
  <si>
    <t>PORCENTAJE DE ACTIVIDADES REALIZADAS PARA LOGRAR LA CERTIFICACIÓN EN "COMUNIDAD SEGURA"</t>
  </si>
  <si>
    <t>CONOCER EL PORCENTAJE DE ACTIVIDADES PROGRAMADAS CONTRA REALIZADAS PARA LOGRAR LA CERTIFICACIÓN "COMUNIDAD SEGURA"</t>
  </si>
  <si>
    <t>CENTRO CERTIFICADOR DE COMUNIDADES SEGURAS PARA LATINOAMÉRICA Y EL CARIBE (CISALVA).- CERTIFICADOR DE COMUNIDADES SEGURAS PARA LATINOAMÉRICA Y EL CARIBE.
ACTIVIDADES.- LAS ACTIVIDADES SON TODAS AQUELLAS TAREAS O LABORES QUE CADA INDIVIDUO EJERCE DIARIAMENTE.</t>
  </si>
  <si>
    <t>ACTIVIDADES REALIZADAS PARA LOGRAR LA CERTIFICACIÓN</t>
  </si>
  <si>
    <t xml:space="preserve">ACTIVIDADES PROGRAMADAS A REALIZAR PARA LOGRAR LA CERTIFICACIÓN </t>
  </si>
  <si>
    <t>ARLC</t>
  </si>
  <si>
    <t>APRLC</t>
  </si>
  <si>
    <t>(ARLC/APRLC)*100</t>
  </si>
  <si>
    <t>1. INFORME TECNICO DE LA ACTIVIDAD
2. EVIDENCIA DE ACTIVIDAD 1 (CARTA COMPROMISO) DICIEMBRE
3. EVIDENCIA DE ACTIVIDAD 2 (CAPACITACION Y DOCUMENTACION)
4. EVIDENCIA DE ACTIVIDAD 3 (REVISION POR CERTIFICADORA)
5. EVIDENCIA DE ACTIVIDAD 4 (CERTIFICACION)</t>
  </si>
  <si>
    <t xml:space="preserve">
2. EVIDENCIA DE ACTIVIDAD 1 (CARTA COMPROMISO) DICIEMBRE
3. EVIDENCIA DE ACTIVIDAD 2 (CAPACITACION Y DOCUMENTACION)
4. EVIDENCIA DE ACTIVIDAD 3 (REVISION POR CERTIFICADORA)
5. EVIDENCIA DE ACTIVIDAD 4 (CERTIFICACION)</t>
  </si>
  <si>
    <t>SE CANCELA LA CERTIFICACIÓN, NO SE TIENE PRESUPUESTADO PARA EL 2020.
NOTA: LA DEPENDENCIA SOLICITA LA CANCELACIÓN DE LA ACTIVIDAD, CUANDO AÚN SE TENÍA PROGRAMADO PARA EL 2020 Y 2021.</t>
  </si>
  <si>
    <t>1 ACTIVIDAD (DICIEMBRE)</t>
  </si>
  <si>
    <t>1.1.2.4</t>
  </si>
  <si>
    <t>IMPLEMENTAR ACCIONES DE PREVENCIÓN DE VIOLENCIA DE GÉNERO A TRAVÉS DE CAMPAÑAS PERMANENTES DE CAPACITACIÓN Y SENSIBILIZACIÓN, MEDIANTE LA APLICACIÓN "MÍA CHIHUAHUA"</t>
  </si>
  <si>
    <t>IMM</t>
  </si>
  <si>
    <t xml:space="preserve">GOBIERNO MUNICIPAL </t>
  </si>
  <si>
    <t>CENTROS DE ATENCIÓN PARA LAS MUJERES, SOCIEDAD CIVIL, INICIATIVA PRIVADA.</t>
  </si>
  <si>
    <t xml:space="preserve">PORCENTAJE DE MUJERES CAPACITADAS Y SENSIBILIZADAS EN PREVENCIÓN DE VIOLENCIA DE GÉNERO </t>
  </si>
  <si>
    <t>CONOCER EL PORCENTAJE DE MUJERES CAPACITADAS Y SENSIBILIZADAS EN PREVENCIÓN DE VIOLENCIA DE GÉNERO</t>
  </si>
  <si>
    <t>VIOLENCIA DE GÉNERO.- TODO ACTO DE VIOLENCIA BASADO EN LA PERTENENCIA AL SEXO FEMENINO QUE TENGA O PUEDA TENER COMO RESULTADO UN DAÑO O SUFRIMIENTO FÍSICO, SEXUAL O PSICOLÓGICO PARA LA MUJER.
PREVENCIÓN DE LA VIOLENCIA DE GÉNERO.- BUSCA LAS MEDIDAS MÁS ADECUADAS PARA PREVENIR Y ADELANTARSE A CUALQUIER SITUACIÓN QUE IMPLICA VIOLENCIA DE GÉNERO, YA SEA VIOLENCIA PSÍQUICA, FÍSICA O SEXUAL.
CAPACITADAS.- TODA PERSONA QUE DISPONE DE LOS CONOCIMIENTOS TÉCNICOS NECESARIOS PARA COMPROBAR EQUIPOS DE TRABAJO Y SISTEMAS QUE REQUIEREN SUPERVISIÓN. 
SENSIBILIZADA.- HACER QUE ALGUIEN SE DÉ CUENTA DE LA IMPORTANCIA O VALOR DE ALGO O DE LO QUE SE DICE O HACE.</t>
  </si>
  <si>
    <t xml:space="preserve">MUJERES CAPACITADAS Y SENSIBILIZADAS EN PREVENCIÓN </t>
  </si>
  <si>
    <t xml:space="preserve">MUJERES PROGRAMADAS A CAPACITAR Y SENSIBILIZADAS EN PREVENCIÓN </t>
  </si>
  <si>
    <t>MCSP</t>
  </si>
  <si>
    <t>MPCSP</t>
  </si>
  <si>
    <t>MUJERES CAPACITADAS Y SENSIBILIZADAS</t>
  </si>
  <si>
    <t>(MCSP/MPCSP)*100</t>
  </si>
  <si>
    <t>1. INFORME TECNICO DE LA ACTIVIDAD
2. REPORTE INFORMATIVO DE MUJERES ATENDIDAS
3. LISTAS DE ASISTENCIA
4. EVIDENCIA FOTOGRAFICA O BOLETIN DE PRENSA</t>
  </si>
  <si>
    <t>1. INFORME TECNICO DE LA ACTIVIDAD
2. REPORTE INFORMATIVO DE MUJERES ATENDIDAS
3. EVIDENCIA FOTOGRAFICA</t>
  </si>
  <si>
    <t>1. INFORME TECNICO DE LA ACTIVIDAD
2. REPORTE INFORMATIVO DE MUJERES ATENDIDAS
3. LISTAS DE ASISTENCIA
4. EVIDENCIA FOTOGRAFICA</t>
  </si>
  <si>
    <t>AUMENTO DE META/CAMBIO DE MEDIOS DE VERIFICACIÓN</t>
  </si>
  <si>
    <t>AUMENTO DE META ANUAL 2020 DE 1332 A 4200.
AGREGAR UNA EVIDENCIA EN EL PUNTO 4 QUE SERIA VOLETIN DE PRENSA</t>
  </si>
  <si>
    <t>Se realizaron mas capacitaciones por aumento del aforo de las platicas por zoom y por el tema del aslamiento sin violencia</t>
  </si>
  <si>
    <t>333 MUJERES (MARZO)
333 MUJERES (JUNIO)
333 MUJERES (SEPTIEMBRE)
333 MUJERES (DICIEMBRE)</t>
  </si>
  <si>
    <t>1.1.2.5</t>
  </si>
  <si>
    <t xml:space="preserve">IMPLEMENTAR MECANISMOS DE VINCULACIÓN PARA LA ATENCIÓN A MUJERES VÍCTIMAS DE LA VIOLENCIA   </t>
  </si>
  <si>
    <t>DSPM, CAPPSI, DIF, DDH,</t>
  </si>
  <si>
    <t>INSTANCIAS DE GOBIERNO FEDERAL Y ESTATAL, CÁMARAS EMPRESARIALES Y SOCIEDAD CIVIL</t>
  </si>
  <si>
    <t>PORCENTAJE DE MUJERES VINCULADAS PARA LA ATENCIÓN EN VÍCTIMAS DE VIOLENCIA</t>
  </si>
  <si>
    <t>CONOCER EL PORCENTAJE DE MUJERES VINCULADAS PARA LA ATENCIÓN DE VÍCTIMAS DE VIOLENCIA</t>
  </si>
  <si>
    <t xml:space="preserve">VÍCTIMA DE LA VIOLENCIA.- ES AQUELLA PERSONA QUE EXPERIMENTA UNA AGRESIÓN (FÍSICA O PSICOLÓGICA, QUE AFECTA SU CUERPO Y MENTE, Y VULNERA SUS DERECHOS Y SU VIDA COTIDIANA) DE OTRA PERSONA O ENTIDAD.
VINCULACIÓN.-  PUEDE ASOCIARSE A LA RELACIÓN, LA ASOCIACIÓN O LA UNIÓN. DOS PERSONAS O COSAS ESTÁN VINCULADAS CUANDO COMPARTEN ALGÚN TIPO DE NEXO Y EXISTE ALGO EN COMÚN.
</t>
  </si>
  <si>
    <t>MUJERES VINCULADAS Y/O ATENDIDAS VÍCTIMAS DE LA VIOLENCIA</t>
  </si>
  <si>
    <t>SOLICITUD DE ATENCIÓN A MUJERES VÍCTIMAS DE LA VIOLENCIA</t>
  </si>
  <si>
    <t>MVAVV</t>
  </si>
  <si>
    <t>SAMVV</t>
  </si>
  <si>
    <t>MUJERES</t>
  </si>
  <si>
    <t>(MVAVV/SAMVV)*100</t>
  </si>
  <si>
    <t>1. INFORME TECNICO DE LA ACTIVIDAD
2. REPORTE INFORMATIVO DE MUJERES ATENDIDAS (SOLICITUDES Y VINCULACION)
3. RELACIÓN DE MUJERES VINCULADAS EN FORMATO EXCEL</t>
  </si>
  <si>
    <t>1. INFORME TECNICO DE LA ACTIVIDAD
2. REPORTE INFORMATIVO DE MUJERES ATENDIDAS (SOLICITUDES Y VINCULACION)</t>
  </si>
  <si>
    <t>CAMBIO DE MEDIOS DE VERIFICACIÓN</t>
  </si>
  <si>
    <t>AGREGAR EVIDENCIA COMO PUNTO NO.3  RELACIÓN DE MUJERES CINCULADAS EN FORMATO EXCEL</t>
  </si>
  <si>
    <t>MUJERES VINCULADAS</t>
  </si>
  <si>
    <t>100% DE MUJERES VINCULADAS POR MES (ENERO A DICIEMBRE)</t>
  </si>
  <si>
    <t>1.1.2.6</t>
  </si>
  <si>
    <t>GESTIONAR ACUERDOS INTERINSTITUCIONALES CON AUTORIDADES Y ORGANISMOS RELACIONADAS CON EL PROCESO DE ACCESO A LA JUSTICIA PARA LAS MUJERES Y SUS FAMILIAS EN CASOS DE VIOLENCIA DE GÉNERO</t>
  </si>
  <si>
    <t>ORGANISMOS DE LA SOCIEDAD CIVIL E INSTANCIAS GUBERNAMENTALES</t>
  </si>
  <si>
    <t xml:space="preserve">PORCENTAJE DE CONVENIOS REALIZADOS CON INSTITUCIONES, AUTORIDADES Y ORGANISMOS EN CASOS DE VIOLENCIA DE GÉNERO </t>
  </si>
  <si>
    <t>CONOCER EL PORCENTAJE DE CONVENIOS REALIZADOS CON INSTITUCIONES, AUTORIDADES Y ORGANISMOS EN CASO DE VIOLENCIA DE GÉNERO</t>
  </si>
  <si>
    <t xml:space="preserve">VIOLENCIA DE GÉNERO.- TODO ACTO DE VIOLENCIA BASADO EN LA PERTENENCIA AL SEXO FEMENINO QUE TENGA O PUEDA TENER COMO RESULTADO UN DAÑO O SUFRIMIENTO FÍSICO, SEXUAL O PSICOLÓGICO PARA LA MUJER.
CONVENIO.-  CONTRATO, CONVENCIÓN O ACUERDO QUE SE DESARROLLA EN FUNCIÓN DE UN ASUNTO ESPECÍFICO. </t>
  </si>
  <si>
    <t>NÚMERO DE CONVENIOS REALIZADOS</t>
  </si>
  <si>
    <t>NÚMERO DE CONVENIOS PROGRAMADOS A REALIZAR</t>
  </si>
  <si>
    <t>NCR</t>
  </si>
  <si>
    <t>NCPR</t>
  </si>
  <si>
    <t>CONVENIOS</t>
  </si>
  <si>
    <t>(NCR/NCPR)*100</t>
  </si>
  <si>
    <t>1. INFORME TECNICO DE LA ACTIVIAD
2. CONVENIO</t>
  </si>
  <si>
    <t>NO SE PRESENTO EVIDENCIA</t>
  </si>
  <si>
    <t>REPROGRAMACIÓN</t>
  </si>
  <si>
    <t>SE REPROGRAMA LA META DEL CONVENIIO FALTANTE DE 2018-2019 PARA EL TRIMESTRE ENERO - MARZO 2020
NOTA: LA META 2020 Y 2021 CAMBIARA A NO APLICA CON SU DEBIDA JUSTIFICACIÓN</t>
  </si>
  <si>
    <t>1 CONVENIO (MAYO)</t>
  </si>
  <si>
    <t>1.1.2.7</t>
  </si>
  <si>
    <t>ELABORAR UN MODELO DE INTERVENCIÓN COMUNITARIA PARA EL MEJORAMIENTO DE BARRIOS Y COLONIAS URBANAS CON ENFOQUE EN PREVENCIÓN DEL DELITO Y LA VIOLENCIA</t>
  </si>
  <si>
    <t>IMPLAN</t>
  </si>
  <si>
    <t>INTEGRANTES DE LA COMISIÓN URBANISMO SOCIAL: D.Ser.Púb., MU, DIF, IMM,IMC, DSPM, OBRAS PUBLICAS, DDUE</t>
  </si>
  <si>
    <t xml:space="preserve">PORCENTAJE DE ACTIVIDADES PARA LA CREACIÓN DEL MANUAL DE INTERVENCIÓN COMUNITARIA </t>
  </si>
  <si>
    <t>CONOCER EL PORCENTAJE DE ACTIVIDADES PARA LA CREACIÓN DEL MANUAL DE INTERVENCIÓN COMUNITARIAPARA EL MEJORAMIENTO DE BARRIOS Y COLONIAS EN PREVENCIÓN DEL DELITO Y VIOLENCIA</t>
  </si>
  <si>
    <t>PREVENCIÓN DEL DELITO.- ES UNA DE LAS VERTIENTES DE LA SEGURIDAD PÚBLICA QUE ATIENDE Y COMBATE EL FENÓMENO SOCIAL DE LA DELINCUENCIA EN ARAS DE SALVAGUARDAR LA INTEGRIDAD Y DERECHOS DE LAS PERSONAS, ASÍ COMO PRESERVAR EL ORDEN Y LA PAZ SOCIAL.
PREVENCIÓN DE LA VIOLENCIA.- CONJUNTO DE ACCIONES DESTINADAS A REDUCIR LOS FACTORES QUE PROPICIAN LA VIOLENCIA, EL DELITO Y LA DELINCUENCIA EN GENERAL, PARA EVITAR QUE ESTOS LLEGUEN A MANIFESTARSE Y PARA INTERVENIR CUANDO YA HAN OCURRIDO, ASÍ COMO PARA UNA ADECUADA REHABILITACIÓN Y REINSERCIÓN SOCIAL. 
MANUAL.- INSTRUMENTO ADMINISTRATIVO QUE CONTIENE EN FORMA EXPLÍCITA, ORDENADA Y SISTEMÁTICA INFORMACIÓN SOBRE OBJETIVOS, POLÍTICAS, ATRIBUCIONES, ORGANIZACIÓN Y PROCEDIMIENTOS DE LOS ÓRGANOS DE UNA INSTITUCIÓN; ASÍ COMO LAS INSTRUCCIONES O ACUERDOS QUE SE CONSIDEREN NECESARIOS PARA LA EJECUCIÓN DEL TRABAJO ASIGNADO AL PERSONAL, TENIENDO COMO MARCO DE REFERENCIA LOS OBJETIVOS DE LA INSTITUCIÓN.
ACTIVIDADES.- LAS ACTIVIDADES SON TODAS AQUELLAS TAREAS O LABORES QUE CADA INDIVIDUO EJERCE DIARIAMENTE.</t>
  </si>
  <si>
    <t>NÚMERO DE ACTIVIDADES PARA LA CREACIÓN DEL MANUAL</t>
  </si>
  <si>
    <t>NÚMERO DE ACTIVIDADES PROGRAMADAS PARA LA CREACIÓN DEL MANUAL</t>
  </si>
  <si>
    <t>NACM</t>
  </si>
  <si>
    <t>NAPCM</t>
  </si>
  <si>
    <t>(NACM/NAPCM)*100</t>
  </si>
  <si>
    <t>1. INFORME TECNICO DE LA ACTIVIDAD
2. EVIDENCIA DE ACTIVIDAD 1 (TERMINOS DE REFERENCIA)
3. EVIDENCIA DE ACTIVIDAD 2 (COMPILADO DE INFORMACIÓN BASE)
4. EVIDENCIA DE ACTIVIDAD 3 (MANUAL)(DOCUMENTO)</t>
  </si>
  <si>
    <t>1. INFORME TECNICO DE LA ACTIVIDAD
2. EVIDENCIA DE ACTIVIDAD 1 (TERMINOS DE REFERENCIA)</t>
  </si>
  <si>
    <t>1. INFORME TECNICO DE LA ACTIVIDAD
3. EVIDENCIA DE ACTIVIDAD 2 (COMPILADO DE INFORMACIÓN BASE) OFICIO POR PARTE DE FICOSEC</t>
  </si>
  <si>
    <t>1. INFORME TECNICO DE LA ACTIVIDAD
4. EVIDENCIA DE ACTIVIDAD 3 (MANUAL)(DOCUMENTO)</t>
  </si>
  <si>
    <t>1 ACTIVIDAD (JULIO)
1 ACTIIDAD (DICIEMBRE)</t>
  </si>
  <si>
    <t>1.1.2.8-1</t>
  </si>
  <si>
    <t xml:space="preserve">IMPLEMENTAR EL PROGRAMA DE POLICÍA ESCOLAR VIRTUAL </t>
  </si>
  <si>
    <t>PORCENTAJE DE PROGRAMA REALIZADO DE POLICÍA VIRTUAL IMPLEMENTADO</t>
  </si>
  <si>
    <t>CONOCER EL PORCENTAJE DE IMPLEMENTEACIÓN DEL PROGRAMA POLÍCIA VIRTUAL</t>
  </si>
  <si>
    <t>PROGRAMA.- PROYECTO O PLANIFICACIÓN ORDENADA DE LAS DISTINTAS PARTES O ACTIVIDADES QUE COMPONEN ALGO QUE SE VA A REALIZAR.
POLICÍA.- CUERPO A LAS ÓRDENES DE LAS AUTORIDADES POLÍTICAS O MILITARES QUE SE ENCARGA DEL MANTENIMIENTO DEL ORDEN PÚBLICO, LA SEGURIDAD DE LOS CIUDADANOS Y EL CUMPLIMIENTO DE LAS LEYES.
VIRTUAL.- TODO LO QUE SEA UNA IMITACIÓN DE UNA SITUACIÓN O PERSONA MUY PARECIDO A LA REALIDAD, ESTE ES UN TÉRMINO MUY COMÚN EN LA INFORMÁTICA.</t>
  </si>
  <si>
    <t>PROGRAMA REALIZADO</t>
  </si>
  <si>
    <t>PROGRAMA PROGRAMADO A REALIZAR</t>
  </si>
  <si>
    <t>PR</t>
  </si>
  <si>
    <t>PPR</t>
  </si>
  <si>
    <t>(PR/PPR)*100</t>
  </si>
  <si>
    <t>1. INFORME TECNICO DE LA ACTIVIDAD
2. DOCUMENTACION DEL DIAGNOSTICO
3. DOCUMEMTACION DEL PROGRAMA</t>
  </si>
  <si>
    <t xml:space="preserve">
2. DOCUMENTACION DEL DIAGNOSTICO
3. DOCUMEMTACION DEL PROGRAMA</t>
  </si>
  <si>
    <t xml:space="preserve">* SE CAMBIA META DE N/A A 1, DEBIDO A QUE NO SE REALZIARÁ EN EL PERIODO DE OCTUBRE - DICIEMBRE DE 2019, SE PASA A OCTUBRE -  DICIEMBRE DEL 2020.
* SIN CAMBIOS EN MEDIOS DE VERIFICACIÓN.
NOTA: EN EL OFICIO NO APARECE LA SOLICITUD DE ESTA ACTIVIDAD. </t>
  </si>
  <si>
    <t>1 PROGRAMA (OCTUBRE)</t>
  </si>
  <si>
    <t>1.1.2.8-2</t>
  </si>
  <si>
    <t>RH
PLANEACION
OM                  TESORERIA                     SUB. ADMINISTATIVA</t>
  </si>
  <si>
    <t>PROVEEDORES QUE GANEN POR LICITACIÓN</t>
  </si>
  <si>
    <t>PORCENTAJE DE REPORTES REALIZADOS DEL PROGRAMA POLICÍA ESCOLAR VIAL</t>
  </si>
  <si>
    <t>CONOCER EL PORCENTAJE DE REPORTES DEL PROGRAMA POLÍCIA VIRTUAL</t>
  </si>
  <si>
    <t>PROGRAMA.- PROYECTO O PLANIFICACIÓN ORDENADA DE LAS DISTINTAS PARTES O ACTIVIDADES QUE COMPONEN ALGO QUE SE VA A REALIZAR.
POLICÍA.- CUERPO A LAS ÓRDENES DE LAS AUTORIDADES POLÍTICAS O MILITARES QUE SE ENCARGA DEL MANTENIMIENTO DEL ORDEN PÚBLICO, LA SEGURIDAD DE LOS CIUDADANOS Y EL CUMPLIMIENTO DE LAS LEYES.
VIRTUAL.- TODO LO QUE SEA UNA IMITACIÓN DE UNA SITUACIÓN O PERSONA MUY PARECIDO A LA REALIDAD, ESTE ES UN TÉRMINO MUY COMÚN EN LA INFORMÁTICA.
REPOTES.- DOCUMENTO (QUE PUEDE SER IMPRESO, DIGITAL, AUDIOVISUAL, ETC.) PRETENDE TRANSMITIR UNA INFORMACIÓN, AUNQUE PUEDE TENER DIVERSOS OBJETIVOS.</t>
  </si>
  <si>
    <t>NÚMERO DE REPORTES REALIZADOS</t>
  </si>
  <si>
    <t>NÚMERO DE REPORTES PROGRAMADOS A REALIZAR</t>
  </si>
  <si>
    <t>NRR</t>
  </si>
  <si>
    <t>NRPR</t>
  </si>
  <si>
    <t>REPORTES</t>
  </si>
  <si>
    <t>(NRR/NRPR)*100</t>
  </si>
  <si>
    <t>1. INFORME TECNICO DE LA ACTIVIDAD
2. REPORTE DEL PROGRAMA</t>
  </si>
  <si>
    <t>2. REPORTE DEL PROGRAMA</t>
  </si>
  <si>
    <t>CORREGIR FICHA TÉCNICA, NO SE PRESNTA REPORTE SE JUSTIFICA CON OFICIO EL POR QUE NO SE HA REALIADO DICHA ACTIVIDAD.</t>
  </si>
  <si>
    <t>1 REPORTE (DICIEMBRE)</t>
  </si>
  <si>
    <t>1.1.2.9</t>
  </si>
  <si>
    <t>ELABORAR Y EJECUTAR UN PLAN DE PREVENCIÓN SOCIAL DE LA VIOLENCIA Y DELINCUENCIA MUNICIPAL EN EL QUE SE PROMUEVA LA PARTICIPACIÓN CIUDADANA, PRIORICE ACCIONES EN POBLACIONES EN SITUACIÓN DE VULNERABILIDAD Y QUE CONSIDERE UN ENFOQUE DE TRANSVERSALIDAD E INCLUYA METAS E INDICADORES</t>
  </si>
  <si>
    <t xml:space="preserve">PORCENTAJE ACTIVIDADES REALIZADAS PARA LA IMPLEMENTACIÓN DEL PLAN DE PREVENCIÓN DE LA VIOLENCIA </t>
  </si>
  <si>
    <t>CONOCER EL PORCENTAJE DE ACTIVIDADES REALIZADAS PARA LA IMPLEMENTACIÓN DEL PLAN DE PREVENCIÓN DE LA VIOLENCIA Y DELINCUENCIA CON LA PARTICIPACIÓN CIUDADANA Y PRIORICE ACCIONES EN POBLACIÓN EN SITUACIÓN DE VULNERABILIDAD</t>
  </si>
  <si>
    <t>PREVENCIÓN DE LA VIOLENCIA.- CONJUNTO DE ACCIONES DESTINADAS A REDUCIR LOS FACTORES QUE PROPICIAN LA VIOLENCIA, EL DELITO Y LA DELINCUENCIA EN GENERAL, PARA EVITAR QUE ESTOS LLEGUEN A MANIFESTARSE Y PARA INTERVENIR CUANDO YA HAN OCURRIDO, ASÍ COMO PARA UNA ADECUADA REHABILITACIÓN Y REINSERCIÓN SOCIAL. 
PLAN.- PROGRAMA EN EL QUE SE DETALLA EL MODO Y CONJUNTO DE MEDIOS NECESARIOS PARA LLEVAR A CABO ESA IDEA.
ACTIVIDADES.- LAS ACTIVIDADES SON TODAS AQUELLAS TAREAS O LABORES QUE CADA INDIVIDUO EJERCE DIARIAMENTE.</t>
  </si>
  <si>
    <t>ACTIVIDADES PARA LA IMPLEMENTACIÓN DEL PLAN DE PREVENCIÓN REALIZADAS</t>
  </si>
  <si>
    <t>ACTIVIDADES PROGRAMADAS A REALIZAR PARA LA IMPLEMENTACIÓN DEL PLAN DE PREVENCIÓN</t>
  </si>
  <si>
    <t>AIPPR</t>
  </si>
  <si>
    <t>APRIPP</t>
  </si>
  <si>
    <t>(AIPPR/APRIPP)*100</t>
  </si>
  <si>
    <t>1. INFORME TECNICO DE LA ACTIVIDAD
2. EVIDENCIA DE ACTIVIDAD 1 (DISEÑO)
3. EVIDENCIA DE ACTIVIDAD 2 (IMPLEMENTACION)
4. EVIDENCIA DE ACTIVIDAD 3 (EVALUACIÓN)</t>
  </si>
  <si>
    <t>1. INFORME TECNICO DE LA ACTIVIDAD
2. EVIDENCIA DE ACTIVIDAD 1 (DISEÑO)</t>
  </si>
  <si>
    <t>ACTIVIDAD TERMINADA 
NOTA: LA DEPENDENCIA SOLICITA EL DAR POR TERMINADA LA ACTIVIDAD CUANDO FALTA POR PRESENTAR EVIDENCIA FALTANTE DE DOS ACTIVIDADES DE 2019 QUE TENDRÍAN QUE SER REPROGRAMADAS PARA REALIZAR EL 2020.
NOTA: EN LA BASE DE DATOS IMPRESA Y DIGITAL SE ESTABLECE UNA ACTIVIDAD PROGRAMADA PARA EL 2020, MÁS SIN EMBARGO EN EL OFICIO SOLICITA LA ACTIVIDAD TERMINADA.</t>
  </si>
  <si>
    <t>1 ACTIVIDAD (ENERO) DISEÑO
1 ACTIVIDAD (JUNIO) IMPLEMENTACION
1 ACTIVIDAD (DICIEMBRE) EVALUACIÓN</t>
  </si>
  <si>
    <t>1.1.2.10</t>
  </si>
  <si>
    <t>ELABORAR PROGRAMAS Y PROYECTOS DE INTERVENCIONES SOCIALES DEBIDAMENTE FOCALIZADOS, JUSTIFICADOS CON BASE A EVIDENCIA DE EFECTIVIDAD, HACIENDO USO DE DIAGNÓSTICOS PARTICIPATIVOS Y DATOS ESTADÍSTICOS QUE PERMITAN LA EVALUACIÓN E IDENTIFICACIÓN DE BUENAS PRÁCTICAS</t>
  </si>
  <si>
    <t>DH, DSP, DMU, DESPACHO, IMC, IMCFyD</t>
  </si>
  <si>
    <t>PORCENTAJE DE PROGRAMAS Y PROYECTOS REALIZADOS QUE PERMITAN LA EVALUACIÓN E IDENTIFICACIÓN DE BUENAS PRÁCTICAS</t>
  </si>
  <si>
    <t>CONOCER EL PORCENTAJE DE PROGRAMAS Y PROYECTOS REALIZADOS QUE PERMITASN LA EVALUACIÓN E IDENTIFICACIÓN DE BUENAS PRÁCTICAS</t>
  </si>
  <si>
    <t>PROGRAMA.- PROYECTO O PLANIFICACIÓN ORDENADA DE LAS DISTINTAS PARTES O ACTIVIDADES QUE COMPONEN ALGO QUE SE VA A REALIZAR.
PROYECTO.- CONJUNTO DE ACTIVIDADES RELACIONADAS ENTRE SÍ POR PERSEGUIR UN OBJETIVO EN COMÚN, EN UN PERIODO DE TIEMPO DETERMINADO Y BAJO UNOS REQUERIMIENTOS ESPECÍFICOS.
BUENAS PRÁCTICAS.- SE REFIERE A TODA EXPERIENCIA QUE SE GUÍA POR PRINCIPIOS, OBJETIVOS Y PROCEDIMIENTOS APROPIADOS O PAUTAS ACONSEJABLES QUE SE ADECUAN A UNA DETERMINADA PERSPECTIVA NORMATIVA O A UN PARÁMETRO CONSENSUADO, ASÍ COMO TAMBIÉN TODA EXPERIENCIA QUE HA ARROJADO RESULTADOS POSITIVOS.</t>
  </si>
  <si>
    <t>PROGRAMAS Y PROYECTOS REALIZADOS</t>
  </si>
  <si>
    <t>PROGRAMAS Y PROYECTOS PROGRAMADOS A REALIZAR</t>
  </si>
  <si>
    <t>PPPR</t>
  </si>
  <si>
    <t>PROGRAMAS Y PROYECTOS</t>
  </si>
  <si>
    <t>(PPR/PPPR)*100</t>
  </si>
  <si>
    <t>1. INFORME TECNICO DE LA ACTIVIDAD
2. DOCUMENTACION DE DIAGNOSTICOS
3. DOCUMENTACION DE PROGRAMA
4. DOCUMENTACION DE PROYECTO</t>
  </si>
  <si>
    <t>1. INFORME TECNICO DE LA ACTIVIDAD
2. DOCUMENTACION DE DIAGNOSTICOS
3. DOCUMENTACION DE PROGRAMA</t>
  </si>
  <si>
    <t>1. INFORME TECNICO DE LA ACTIVIDAD
2. DOCUMENTACION DE DIAGNOSTICOS</t>
  </si>
  <si>
    <t xml:space="preserve">
3. DOCUMENTACION DE PROGRAMA
4. DOCUMENTACION DE PROYECTO</t>
  </si>
  <si>
    <t>ACTIVIDAD TERMINADA
NOTA: LA DEPENDENCIA SOLICITA EL DAR POR TERMINADA LA ACTIVIDAD CUANDO FALTA POR PRESENTAR EVIDENCIA FALTANTE DE UN PROGRAMA Y PROYECTO FALTANTE POR EVIDENCIAR DE 2019 QUE TENDRÍAN QUE SER REPROGRAMADAS PARA REALIZAR EL 2020.</t>
  </si>
  <si>
    <t>1 PROGRAMA (ENERO)
1 PROYECTO (MAYO)</t>
  </si>
  <si>
    <t>1.1.2.11</t>
  </si>
  <si>
    <t>CERTIFICACIÓN DE "PARQUES NARANJAS” PARA CONVERTIRLOS EN ESPACIOS DE RECREACIÓN SEGUROS PARA LAS FAMILIAS.</t>
  </si>
  <si>
    <t xml:space="preserve">ORGANISMOS DE LAS SOCIEDAD CIVIL, COPREV </t>
  </si>
  <si>
    <t>PORCENTAJE DE "PARQUES NARANJAS” CERTIFICADOS</t>
  </si>
  <si>
    <t>CONOCER EL PORCENTAJE DE "PARQUES NARANJAS” CERTIFICADOS</t>
  </si>
  <si>
    <t xml:space="preserve">ESPACIO DE RECREATIVOS.-  ES UN ESPACIO PÚBLICO ESPECIALMENTE ACONDICIONADO PARA LA REALIZACIÓN DE ACTIVIDADES RECREATIVAS LIBRES.
</t>
  </si>
  <si>
    <t>PARQUES NARANJAS CERTIFICADOS</t>
  </si>
  <si>
    <t>PARQUES NARANJAS PROGRAMADOS A CERTIFICAR</t>
  </si>
  <si>
    <t>PNC</t>
  </si>
  <si>
    <t>PNPC</t>
  </si>
  <si>
    <t>PARQUES CERTIFICADOS</t>
  </si>
  <si>
    <t>(PNC/PNPC)*100</t>
  </si>
  <si>
    <t>1. INFORME TECNICO DE LA ACTIVIDAD
2. DIAGNOSTICO POR PARQUE
3. INFORME DESCRIPTIVO DE LAS ACTIVIDADES REALIZADAS DE LOS PARQUES  (FIRMADO,PROGRAMA DE ACTIVIDADES Y EVIDENCIA DE ACTIVIDADES REALIZADAS)
4. EVIDENCIA FOTOGRAFICO</t>
  </si>
  <si>
    <t xml:space="preserve">
2. PLANES DE CERTIFICACIÓN
3. INFORME DESCRIPTIVO DE LAS ACTIVIDADES REALIZADAS DE LOS PARQUES  (FIRMADO, DIAGNOSTICO, PROGRAMA)
4. EVIDENCIA FOTOGRAFICO</t>
  </si>
  <si>
    <t>CAMBIAR EVIDENCIA DEL PUNTO 
2 Y 3 POR:
 2. DIAGNOSTICO POR PARQUE
3. INFORME DESCRIPTIVO DE LAS ACTIVIDADES REALIZADAS DE LOS PARQUES  (FIRMADO,PROGRAMA DE ACTIVIDADES Y EVIDENCIA DE ACTIVIDADES REALIZADAS)</t>
  </si>
  <si>
    <r>
      <rPr>
        <sz val="12"/>
        <color rgb="FFFF0000"/>
        <rFont val="Calibri"/>
        <family val="2"/>
      </rPr>
      <t>1 PLAN DE CERTIFICACION DE 1 PARQUE (ABRIL) EVIDENCIA
1 PLAN DE CERTIFICACION DE 1 PARQUE (MAYO) EVIDENCIA</t>
    </r>
    <r>
      <rPr>
        <sz val="12"/>
        <color theme="1"/>
        <rFont val="Calibri"/>
        <family val="2"/>
      </rPr>
      <t xml:space="preserve">
2 PARQUES CERTIFICADOS (DICIEMBRE)</t>
    </r>
  </si>
  <si>
    <t>PROGRAMA DE OPERACIÓN E INTELIGENCIA POLICIAL PARA EL COMBATE A LA DELINCUENCIA Y PREVENCIÓN DE LA VIOLENCIA</t>
  </si>
  <si>
    <t>EL MUNICIPIO DE CHIHUAHUA CUENTA CON UNA CORPORACIÓN DE SEGURIDAD PÚBLICA CON ALTOS ESTÁNDARES DE TECNOLOGÍA QUE PREVIENE EL DELITO Y LA VIOLENCIA</t>
  </si>
  <si>
    <t>1.2.1</t>
  </si>
  <si>
    <t>PLATAFORMA ESCUDO AMPLIADA</t>
  </si>
  <si>
    <t>1.2.1.1</t>
  </si>
  <si>
    <t>CONVERTIR A CHIHUAHUA EN UNA CIUDAD INTELIGENTE EN MATERIA DE SEGURIDAD, A TRAVÉS DE LA "PLATAFORMA ESCUDO CHIHUAHUA"</t>
  </si>
  <si>
    <t>PORCENTAJE DE ACCIONES REALIZADAS EN MATERIA DE SEGURIDAD</t>
  </si>
  <si>
    <t>CONOCER EL PORCENTAJE DE ACCIONES REALIZADAS EN MATERIA DE SEGURIDAD A TRAVÉS DE LA "PLATAFORMA ESCUDO CHIHUAHUA"</t>
  </si>
  <si>
    <t>PLATAFORMA ESCUDO CHIHUAHUA .- ES EL MÁS MODERNO Y ÚNICO CONCEPTO DE INTEGRACIÓN TECNOLÓGICA, INHIBIRÁ LA DELINCUENCIA EN TODA LA CIUDAD Y MANTENDRÁ VIGILANCIA COMPLETA CON MÁS DE 500 CÁMARAS DE VIGILANCIA Y UN CENTRO DE COMANDO RENOVADO CON TECNOLOGÍA DE ÚLTIMA GENERACIÓN.
CIUDADES INTELIGENTES (SMART CITIES).- SON AQUELLAS QUE UTILIZAN EL POTENCIAL DE LA TECNOLOGÍA Y LA INNOVACIÓN, JUNTO AL RESTO DE RECURSOS PARA HACER DE ELLOS UN USO MÁS EFICAZ, PROMOVER UN DESARROLLO SOSTENIBLE Y, EN DEFINITIVA, MEJORAR LA CALIDAD DE VIDA DE SUS CIUDADANOS.
ACCIÓN / ACCIONES.- HECHO, ACTO U OPERACIÓN QUE IMPLICA ACTIVIDAD, MOVIMIENTO O CAMBIO Y NORMALMENTE UN AGENTE QUE ACTÚA VOLUNTARIAMENTE, EN OPOSICIÓN A QUIETUD O ACCIÓN NO FÍSICA.</t>
  </si>
  <si>
    <t>NÚMERO DE ACCIONES REALIZADAS</t>
  </si>
  <si>
    <t>TOTAL DE ACCIONES A REALIZAR</t>
  </si>
  <si>
    <t>TAR</t>
  </si>
  <si>
    <t>ACCIONES</t>
  </si>
  <si>
    <t>(NAR/TAR)*100</t>
  </si>
  <si>
    <t>1. INFORME TECNICO DE LA ACTIVIDAD
2. DOCUMENTACION DEL PROGRAMA
3. CRONOGRAMA DE ACCIONES
4. REPORTE AL CUMPLIMIENTO DE LAS ACCIONES</t>
  </si>
  <si>
    <t>LA EVIDENCIA ENTREGADA NO CUMPLE CON LOS MEDIOS DE VERIFICACIÓN</t>
  </si>
  <si>
    <t>PENDIENTE DE REUNIÓN</t>
  </si>
  <si>
    <t>2. PLANES DE CERTIFICACIÓN</t>
  </si>
  <si>
    <t>* CAMBIA META DE N/A A 100%, DEBIDO A QUE ESTA ACTIVIDAD CONTINÚA EN 2020.
* MEDIOS DE VERIFICACIÓN, SIN CAMBIOS.</t>
  </si>
  <si>
    <t xml:space="preserve">
3. CRONOGRAMA DE ACCIONES
4. REPORTE AL CUMPLIMIENTO DE LAS ACCIONES</t>
  </si>
  <si>
    <t>1. INFORME TECNICO DE LA ACTIVIDAD
2. DOCUMENTACION DEL PROGRAMA</t>
  </si>
  <si>
    <t xml:space="preserve">
2. DOCUMENTACION DEL PROGRAMA
3. CRONOGRAMA DE ACCIONES
4. REPORTE AL CUMPLIMIENTO DE LAS ACCIONES</t>
  </si>
  <si>
    <t>Falta modificar informe tecnico</t>
  </si>
  <si>
    <t>ACCIONES REALIZADAS</t>
  </si>
  <si>
    <t>100%  DE LAS ACCIONES REALIZADAS POR MES (ABRIL A DICIEMBRE)</t>
  </si>
  <si>
    <t>1.2.1.2</t>
  </si>
  <si>
    <t>CONTINUAR A LA VANGUARDIA AL MUNICIPIO DE CHIHUAHUA EN MATERIA DE VIDEO-VIGILANCIA, HACIENDO USO DE LAS TECNOLOGÍAS DE INFORMACIÓN MÁS AVANZADAS</t>
  </si>
  <si>
    <t>COMUNICACIÓN SOCIAL</t>
  </si>
  <si>
    <t>PORCENTAJE DE EQUIPOS DE VANGUARDIA INSTALADOS EN MATERIA DE VIDEO-VIGILANCIA</t>
  </si>
  <si>
    <t>CONOCER EL PORCENTAJE DE EQUIPOS DE VANGUARDIA INSTALADOS EN MATERIA DE VIDEO-VIGILANCIA</t>
  </si>
  <si>
    <t xml:space="preserve">TECNOLOGÍA DE VANGUARDIA.- TODA TECNOLOGÍA QUE FUE DESARROLLADA MUY RECIENTEMENTE Y QUE ES DE AVANZADA (ES DECIR, QUE SUPONE UN ADELANTO O ALGO INNOVADOR RESPECTO A LOS PRODUCTOS YA EXISTENTES).
CÁMARA.- APARATO O DISPOSITIVO QUE PERMITE CAPTAR, REGISTRAR Y REPRODUCIR IMÁGENES. </t>
  </si>
  <si>
    <t>EQUIPOS DE VANGUARDIA INSTALADOS</t>
  </si>
  <si>
    <t>EQUIPOS DE VANGUARDIA PROGRAMADOS A INSTALAR</t>
  </si>
  <si>
    <t>EVI</t>
  </si>
  <si>
    <t>EVPI</t>
  </si>
  <si>
    <t>CAMARAS INSTALADAS</t>
  </si>
  <si>
    <t>(EVI/EVPI)*100</t>
  </si>
  <si>
    <t>1. INFORME TECNICO DE LA ACTIVIDAD
2. COMPROBANTE DE ADQUISICION
3. COMPROBANTE DE INSTALACION
4. EVIDENCIA FOTOGRAFICA</t>
  </si>
  <si>
    <t>3. INFORME DESCRIPTIVO DE LAS ACTIVIDADES REALIZADAS DE LOS PARQUES  (FIRMADO, DIAGNOSTICO, PROGRAMA)</t>
  </si>
  <si>
    <t xml:space="preserve">* CAMBIA META DE N/A A 400 CÁMARAS INSTALADAS, DEBIDO A QUE EN 2019 NO SE ALCANZO LA META Y SE PASA PARA 2020.
* MEDIOS DE VERIFICACIÓN, SIN CAMBIOS.
NOTA: EN EL OFICIO NO APARECE LA SOLICITUD DE ESTA ACTIVIDAD. </t>
  </si>
  <si>
    <t>CÁMARAS INSTALADAS</t>
  </si>
  <si>
    <t>108 CAMARAS POR MES (JULIO A DICIEMBRE)</t>
  </si>
  <si>
    <t>1.2.1.3</t>
  </si>
  <si>
    <t>INSTALACIÓN DE CÁMARAS DE SEGURIDAD EN ESCUELAS Y ZONA RURAL DEL MUNICIPIO</t>
  </si>
  <si>
    <t>DDR</t>
  </si>
  <si>
    <t>PORCENTAJE DE CÁMARAS INSTALADAS DE SEGURIDAD EN ESCUELAS Y ZONA RURAL DEL MUNICIPIO</t>
  </si>
  <si>
    <t>DETERMINAR DEL UNIVERSO DE CÁMARAS INSTALADAS, EL PORCENTAJE DE CÁMARAS INSTALADAS EN ESCUELAS Y ZONA RURAL DEL MUNICIPIO</t>
  </si>
  <si>
    <t>ZONA RURAL.- TERRITORIO CON ESCASA CANTIDAD DE HABITANTES DONDE LA PRINCIPAL ACTIVIDAD ECONÓMICA ES LA AGROPECUARIA.
CÁMARA.- APARATO O DISPOSITIVO QUE PERMITE CAPTAR, REGISTRAR Y REPRODUCIR IMÁGENES. 
ESCUELA.- INSTITUCIÓN DESTINADA A LA ENSEÑANZA, EN ESPECIAL LA PRIMARIA, QUE PROPORCIONA CONOCIMIENTOS QUE SE CONSIDERAN BÁSICOS EN LA ALFABETIZACIÓN.</t>
  </si>
  <si>
    <t>NÚMERO DE CÁMARAS INSTALADAS</t>
  </si>
  <si>
    <t>NÚMERO DE CÁMARAS PROGRAMADAS A INSTALAR</t>
  </si>
  <si>
    <t>NCI</t>
  </si>
  <si>
    <t>NCPI</t>
  </si>
  <si>
    <t>(NCI/NCPI)*100</t>
  </si>
  <si>
    <t>1. INFORME TECNICO DE LA ACTIVIDAD
2. COMPROBANTE DE INSTALACIÓN
3.EVIDENCIA FOTOGRAFICA</t>
  </si>
  <si>
    <t>4. EVIDENCIA FOTOGRAFICO</t>
  </si>
  <si>
    <t>ACTIVIDAD CUMPLIDA</t>
  </si>
  <si>
    <t>5 CAMARAS (AGOSTO)</t>
  </si>
  <si>
    <t>1.2.2</t>
  </si>
  <si>
    <t>OPERACIÓN TÁCTICA POLICIAL FORTALECIDA</t>
  </si>
  <si>
    <t>1.2.2.1</t>
  </si>
  <si>
    <t xml:space="preserve">AUMENTO Y FORMACIÓN DE NUEVAS Y NUEVOS OFICIALES DE POLICÍA. </t>
  </si>
  <si>
    <t>RRHH</t>
  </si>
  <si>
    <t>SESNSP</t>
  </si>
  <si>
    <t xml:space="preserve">PORCENTAJE DE POLICÍA GRADUADOS AUMENTADOS </t>
  </si>
  <si>
    <t xml:space="preserve">CONOCER EL PORCENTAJE DE POLICÍA GRADUADOS AUMENTADOS </t>
  </si>
  <si>
    <t>POLICÍA.- CUERPO A LAS ÓRDENES DE LAS AUTORIDADES POLÍTICAS O MILITARES QUE SE ENCARGA DEL MANTENIMIENTO DEL ORDEN PÚBLICO, LA SEGURIDAD DE LOS CIUDADANOS Y EL CUMPLIMIENTO DE LAS LEYES.
FORMACIÓN.- NIVEL DE CONOCIMIENTOS QUE UNA PERSONA POSEE SOBRE UNA DETERMINADA MATERIA.</t>
  </si>
  <si>
    <t>POLICÍAS GRADUADOS AUMENTADOS</t>
  </si>
  <si>
    <t>POLICÍAS GRADUADOS PROGRAMADOS A AUMENTAR</t>
  </si>
  <si>
    <t>PGA</t>
  </si>
  <si>
    <t>PGPA</t>
  </si>
  <si>
    <t xml:space="preserve">POLICIAS GRADUADOS </t>
  </si>
  <si>
    <t>(PGA/PGPA)*100</t>
  </si>
  <si>
    <t>1. INFORME TECNICO DE LA ACTIVIDAD
2. DIPLOMAS
3. LISTADO DE GRADUADOS
4. EVIDENCIA FOTOGRAFICA</t>
  </si>
  <si>
    <t xml:space="preserve">POLICÍAS GRADUADOS </t>
  </si>
  <si>
    <t>100 POLICIAS GRADUADOS (DICIEMBRE)</t>
  </si>
  <si>
    <t>1.2.2.2-1</t>
  </si>
  <si>
    <t>IMPULSAR ACCIONES PARA REDUCIR LA INCIDENCIA DE ROBO EN CASA HABITACIÓN.</t>
  </si>
  <si>
    <t>FISCALIA ZONA CENTRO</t>
  </si>
  <si>
    <t xml:space="preserve">PORCENTAJE ACCIONES REALIZADAS PARA REDUCIR LA INCIDENCIA DE ROBO EN CASA HABITACIÓN </t>
  </si>
  <si>
    <t xml:space="preserve">CONOCER EL PORCENTAJE ACCIONES REALIZADAS PARA REDUCIR LA INCIDENCIA DE ROBO EN CASA HABITACIÓN </t>
  </si>
  <si>
    <t>ACCIÓN / ACCIONES.- HECHO, ACTO U OPERACIÓN QUE IMPLICA ACTIVIDAD, MOVIMIENTO O CAMBIO Y NORMALMENTE UN AGENTE QUE ACTÚA VOLUNTARIAMENTE, EN OPOSICIÓN A QUIETUD O ACCIÓN NO FÍSICA.
ROBO A CASAS HABITACIÓN.-  ES EL DELITO QUE COMETE UNA PERSONA AL APODERARSE DE PERTENENCIAS AJENAS, INVADIENDO PROPIEDADES PRIVADAS.</t>
  </si>
  <si>
    <t xml:space="preserve">ACCIONES REALIZADAS PARA REDUCIR EL ROBO A CASA </t>
  </si>
  <si>
    <t xml:space="preserve">ACCIONES PROGRAMADAS A REALIZAR PARA REDUCIR EL ROBO A CASA </t>
  </si>
  <si>
    <t>ARRRC</t>
  </si>
  <si>
    <t>APRRRC</t>
  </si>
  <si>
    <t>(ARRRC/APRRRC)*100</t>
  </si>
  <si>
    <t>1. INFORME TECNICO DE LA ACTIVIDAD
2. REPORTE INFORMATIVO DE LA ACCIÓN A REALIZAR
3.EVIDENCIA DE LA ACCIÓN REALIZADA</t>
  </si>
  <si>
    <t>2. REPORTE INFORMATIVO DE LA ACCIÓN A REALIZAR
3.EVIDENCIA DE LA ACCIÓN REALIZADA</t>
  </si>
  <si>
    <t>1 ACCIONES (MARZO)
1 ACCIONES (JUNIO)
1 ACCIONES (SEPTIEMBRE)
1 ACCIONES (DICIEMBRE)</t>
  </si>
  <si>
    <t>1.2.2.2-2</t>
  </si>
  <si>
    <t>VARIACIÓN PORCENTUAL DE ROBOS A CASA HABITACIÓN DEL AÑO 2019 CON RESPECTO AL AÑO 2018</t>
  </si>
  <si>
    <t>CONOCER LA VARIACIÓN PORCENTUAL DE ROBOS A CASA HABITACIÓN DEL AÑO 2019 CON RESPECTO AL AÑO 2018</t>
  </si>
  <si>
    <t>NÚMERO DE ROBOS A CASA HABITACIÓN DEL AÑO 2019</t>
  </si>
  <si>
    <t>TOTAL, DE ROBOS A CASA HABITACIÓN DEL AÑO 2018</t>
  </si>
  <si>
    <t>NRCHAc</t>
  </si>
  <si>
    <t>TRCHAn</t>
  </si>
  <si>
    <t>ROBOS A CASA HABITACIÓN</t>
  </si>
  <si>
    <t>((NRCHAc/TRCHAn)-1)*100</t>
  </si>
  <si>
    <t>1. INFORME TECNICO DE LA ACTIVIDAD
2. ANALISIS DE ROBOS CONTRA ROBOS REDUCIDOS
3. SUSTENTO DE DATOS  OFICIAL</t>
  </si>
  <si>
    <t xml:space="preserve">1. INFORME TECNICO DE LA ACTIVIDAD
</t>
  </si>
  <si>
    <t xml:space="preserve">
2. ANALISIS DE ROBOS CONTRA ROBOS REDUCIDOS
3. SUSTENTO DE DATOS  OFICIAL</t>
  </si>
  <si>
    <t>ROBOS REDUCIDOS</t>
  </si>
  <si>
    <t>15% DE REDUCIIONES (MARZO)
15% DE REDUCIIONES (JUNIO)
15% DE REDUCIIONES (SEPTIEMBRE)
15% DE REDUCIIONES (DICIEMBRE)</t>
  </si>
  <si>
    <t>1.2.2.3-1</t>
  </si>
  <si>
    <t>PROMOVER ACCIONES PARA REDUCIR LA INCIDENCIA DE HOMICIDIOS DOLOSOS.</t>
  </si>
  <si>
    <t>PORCENTAJE DE ACCIONES REALIZADAS PARA REDUCIR LA INCIDENCIA DE HOMICIDIOS DOLOSOS</t>
  </si>
  <si>
    <t>CONOCER EL PORCENTAJE DE ACCIONES REALIZADAS PARA REDUCIR LA INCIDENCIA DE HOMICIDIOS DOLOSOS</t>
  </si>
  <si>
    <t>HOMICIDIOS DOLOSOS.- LESIONES CAUSADAS AL ASEGURADO INTENCIONALMENTE POR CUALQUIER PERSONA.
ACCIÓN / ACCIONES.- HECHO, ACTO U OPERACIÓN QUE IMPLICA ACTIVIDAD, MOVIMIENTO O CAMBIO Y NORMALMENTE UN AGENTE QUE ACTÚA VOLUNTARIAMENTE, EN OPOSICIÓN A QUIETUD O ACCIÓN NO FÍSICA.</t>
  </si>
  <si>
    <t xml:space="preserve">ACCIONES REALIZADAS PARA REDUCIR INCIDENCIA DE HOMICIDIOS </t>
  </si>
  <si>
    <t xml:space="preserve">ACCIONES PROGRAMADAS A REALIZAR PARA REDUCIR INCIDENCIA DE HOMICIDIOS </t>
  </si>
  <si>
    <t>ARRIH</t>
  </si>
  <si>
    <t>APRRIH</t>
  </si>
  <si>
    <t>(ARRIH/APRRIH)*100</t>
  </si>
  <si>
    <t xml:space="preserve">
2. REPORTE INFORMATIVO DE LA ACCIÓN A REALIZAR
3.EVIDENCIA DE LA ACCIÓN REALIZADA</t>
  </si>
  <si>
    <t>1.2.2.3-2</t>
  </si>
  <si>
    <t>VARIACIÓN PORCENTUAL DE HOMICIDIOS DOLOSOS DEL AÑO 2019 CON RESPECTO AL AÑO 2018</t>
  </si>
  <si>
    <t>CONOCER LA VARIACIÓN PORCENTUAL DE HOMICIDIOS DOLOSOS DEL AÑO 2019 CON RESPECTO AL AÑO 2018</t>
  </si>
  <si>
    <t>NÚMERO DE HOMICIDIOS DOLOSOS DEL AÑO 2019</t>
  </si>
  <si>
    <t>TOTAL, DE HOMICIDIOS DOLOSOS DEL AÑO 2018</t>
  </si>
  <si>
    <t>NHDAc</t>
  </si>
  <si>
    <t>THDAn</t>
  </si>
  <si>
    <t>HOMICIDIOS DOLOSOS</t>
  </si>
  <si>
    <t>((NHDAc/THDAn)-1)*100</t>
  </si>
  <si>
    <t>1. INFORME TECNICO DE LA ACTIVIDAD
2. ANALISIS DE HOMICIDIOS CONTRA HOMICIDIOS REDUCIDOS
3. SUSTENTO DE DATOS  OFICIAL</t>
  </si>
  <si>
    <t>REDUCIR LAS QUEJAS MÍNIMO 1% EN COMPARACIÓN DEL PROMEDIO DEL 2019.
NOTA: LA DEPENDENCIA SOLICITA LA REDUCCIÓN DE LA META DE -15% A -1%.</t>
  </si>
  <si>
    <t>SIN FALTANTE (FALTA CARGAR INFROMACIÓN EN EL DRIVE)</t>
  </si>
  <si>
    <t xml:space="preserve">
2. ANALISIS DE HOMICIDIOS CONTRA HOMICIDIOS REDUCIDOS
3. SUSTENTO DE DATOS  OFICIAL</t>
  </si>
  <si>
    <t>1. INFORME TECNICO DE LA ACTIVIDAD(0% DE MENOS CERO)</t>
  </si>
  <si>
    <t>HOMICIDIOS REDUCIDOS</t>
  </si>
  <si>
    <t>1.2.2.4</t>
  </si>
  <si>
    <t>FORTALECER LA UNIDAD DE ANÁLISIS ESTADÍSTICO Y CRIMINAL</t>
  </si>
  <si>
    <t>ACADEMIA</t>
  </si>
  <si>
    <t xml:space="preserve">PORCENTAJE DE CAPACITACIONES IMPARTIDAS A LA UNIDAD DE ANÁLISIS ESTADÍSTICO Y CRIMINAL </t>
  </si>
  <si>
    <t xml:space="preserve">CONOCER EL PORCENTAJE DE CAPACITACIONES IMPARTIDAS A LA UNIDAD DE ANÁLISIS ESTADÍSTICO Y CRIMINAL </t>
  </si>
  <si>
    <t>CAPACITACIONES.- SE DEFINE COMO EL CONJUNTO DE ACTIVIDADES DIDÁCTICAS, ORIENTADAS A AMPLIAR LOS CONOCIMIENTOS, HABILIDADES Y APTITUDES DEL PERSONAL QUE LABO.
UNIDAD DE ANÁLISIS CRIMINAL.- DENTRO DE SUS FUNCIONES PRINCIPALES SE ENCUENTRAN: PLANEAR, DIRIGIR ASIGNAR, ORGANIZAR, COORDINAR, SUPERVISAR, Y EVALUAR LAS LABORES PROFESIONALES Y ADMINISTRATIVAS, COMPLEJAS DE ANÁLISIS CRIMINAL PARA APOYAR LA PLANIFICACIÓN ESTRATÉGICA Y OPERATIVA DE LA ACCIÓN POLICIAL CONTRA EL DELITO.
FORTALECER.- DAR VIGOR Y FUERZA MATERIAL O MORALMENTE.</t>
  </si>
  <si>
    <t>CAPACITACIONES IMPARTIDAS A LA UNIDAD DE AEC</t>
  </si>
  <si>
    <t>CAPACITACIONES PROGRAMADAS A IMPARTIR A LA UNIDAD DE AEC</t>
  </si>
  <si>
    <t>CIUA</t>
  </si>
  <si>
    <t>CPIUA</t>
  </si>
  <si>
    <t>CAPACITACIONES</t>
  </si>
  <si>
    <t>(CIUA/CPIUA)*100</t>
  </si>
  <si>
    <t>1. INFORME TECNICO DE LA ACTIVIDAD
2. LISTAS DE ASISTENCIA 
3. EVIDENCIA FOTOGRAFICA</t>
  </si>
  <si>
    <t xml:space="preserve">1. INFORME TECNICO DE LA ACTIVIDAD
2. LISTAS DE ASISTENCIA 
</t>
  </si>
  <si>
    <t xml:space="preserve">
3. EVIDENCIA FOTOGRAFICA
</t>
  </si>
  <si>
    <t xml:space="preserve">1. INFORME TECNICO DE LA ACTIVIDAD
2. LISTAS DE ASISTENCIA 
3. EVIDENCIA FOTOGRAFICA
</t>
  </si>
  <si>
    <t>4. UNA LISTA DE ASISTENCIA DE LA CAPACITACIÓN DE LENGUA DE SEÑAS MEXICANA</t>
  </si>
  <si>
    <t>NOTA: NO SE PRESENTA INFORMACIÓN EN OFICIO PARA DEFINIR LA META DE LOS TRIMESTRES DEL 2020.</t>
  </si>
  <si>
    <t>4 CAPACITACIONES (MARZO)
6 CAPACITACIONES (JUNIO)
4 CAPACITACIONES (SEPTIEMBRE)
3 CAPACITACIONES (DICIEMBRE)</t>
  </si>
  <si>
    <t>1.2.2.5</t>
  </si>
  <si>
    <t>SISTEMATIZAR Y GEORREFERENCIAR LAS ESTADÍSTICAS DE ATENCIÓN EN UNIDAD DE ATENCIÓN A VÍCTIMAS Y EN LA UNIDAD DE NIÑAS, NIÑOS Y ADOLESCENTES</t>
  </si>
  <si>
    <t>SISTEMAS Y ESTADISTICA</t>
  </si>
  <si>
    <t>PORCENTAJE DE ACTIVIDADES REALIZADAS PARA IMPLEMENTAR EL SISTEMA DE ESTADÍSTICAS DE ATENCIÓN A VÍCTIMAS</t>
  </si>
  <si>
    <t>CONOCER EL PORCENTAJE DE ACTIVIDADES REALIZADAS PARA IMPLEMENTAR EL SISTEMA DE ESTADÍSTICAS DE ATENCIÓN A VÍCTIMAS</t>
  </si>
  <si>
    <t>ACTIVIDADES.- LAS ACTIVIDADES SON TODAS AQUELLAS TAREAS O LABORES QUE CADA INDIVIDUO EJERCE DIARIAMENTE.
UNIDAD DE ATENCIÓN A VÍCTIMAS Y EN LA UNIDAD DE NIÑAS, NIÑOS Y ADOLESCENTES.- LA UNIDAD DE NIÑAS, NIÑOS Y ADOLESCENTES (UNNA) DE LA DIRECCIÓN DE SEGURIDAD PÚBLICA MUNICIPAL, SUS FUNCIONES ESTÁN ENCAMINADAS A RESTITUIR  LOS DERECHOS DE ESTE SECTOR DE LA COMUNIDAD, CUANDO SE VEN VULNERADOS POR SITUACIONES DE VIOLENCIA, ABANDONO, OMISIÓN DE CUIDADOS U OTRO TIPO DE CIRCUNSTANCIAS COMUNES.</t>
  </si>
  <si>
    <t xml:space="preserve">ACTIVIDADES REALIZADAS PARA IMPLEMENTAR EL SISTEMA </t>
  </si>
  <si>
    <t>ACTIVIDADES PROGRAMADAS A REALIZAR PARA IMPLEMENTAR EL SISTEMA</t>
  </si>
  <si>
    <t>ARIS</t>
  </si>
  <si>
    <t>APRIS</t>
  </si>
  <si>
    <t>(ARIS/APRIS)*100</t>
  </si>
  <si>
    <t>1. INFORME TECNICO DE LA ACTIVIDAD
2. EVIDENCIA DE ACTIVIDAD 1 (DESARROLLO DE SISTEMA)FEBRERO
3. EVIDENCIA DE ACTIVIDAD 2 (PRUBEA DE SISTEMA) ABRIL
4. EVIDENCIA DE ACTIVIDAD 3 (RECUPERACION DE DATOS) SEP
5. EVIDENCIA DE ACTIVIDAD 4 (SISTEMA OPERANDO) MAYO</t>
  </si>
  <si>
    <t>1. INFORME TECNICO DE LA ACTIVIDAD
2. EVIDENCIA DE ACTIVIDAD 1 (DESARROLLO DE SISTEMA)FEBRERO</t>
  </si>
  <si>
    <t>1. INFORME TECNICO DE LA ACTIVIDAD
4. EVIDENCIA DE ACTIVIDAD 3 (RECUPERACION DE DATOS) SEP</t>
  </si>
  <si>
    <t>ACTIVIDAD 1 (DESARROLLO DE SISTEMA)FEBRERO
ACTIVIDAD 2 (PRUBEA DE SISTEMA) ABRIL
ACTIVIDAD 3 (RECUPERACION DE DATOS) SEP
ACTIVIDAD 4 (SISTEMA OPERANDO) MAYO</t>
  </si>
  <si>
    <t>1.2.2.6</t>
  </si>
  <si>
    <t>AMPLIAR LA SEGURIDAD EN LA ZONA RURAL DEL MUNICIPIO</t>
  </si>
  <si>
    <t>PORCENTAJE DE VIGILANTES APOYADOS PARA EL CUIDADO DE ESCUELAS EN LA ZONA RURAL DEL MUNICIPIO</t>
  </si>
  <si>
    <t>CONOCER EL PORCENTAJE DE VIGILANTES APOYADOS PARA EL CUIDADO DE ESCUELAS EN LA ZONA RURAL DEL MUNICIPIO</t>
  </si>
  <si>
    <t>ZONA RURAL.- TERRITORIO CON ESCASA CANTIDAD DE HABITANTES DONDE LA PRINCIPAL ACTIVIDAD ECONÓMICA ES LA AGROPECUARIA.
VIGILANTE.- PERSONA ENCARGADA DE VIGILAR UNA PERSONA O LUGAR.
ESCUELA.- INSTITUCIÓN DESTINADA A LA ENSEÑANZA, EN ESPECIAL LA PRIMARIA, QUE PROPORCIONA CONOCIMIENTOS QUE SE CONSIDERAN BÁSICOS EN LA ALFABETIZACIÓN.</t>
  </si>
  <si>
    <t>VIGILANTES APOYADOS PARA EL CUIDADO DE ESCUELAS</t>
  </si>
  <si>
    <t>VIGILANTES PROGRAMADOS A APOYAR PARA EL CUIDADO DE ESCUELAS</t>
  </si>
  <si>
    <t>VACE</t>
  </si>
  <si>
    <t>VPACE</t>
  </si>
  <si>
    <t>VIGILANTES APOYADOS</t>
  </si>
  <si>
    <t>(VACE/VPACE)*100</t>
  </si>
  <si>
    <t>1. INFORME TECNICO DE LA ACTIVIDAD
2. DOCUMNETACIÓN DEL PROYECTO 
3. LISTADO DE BENEFICIARIOS
4. EVIDENCIA FOTOGRAFICA</t>
  </si>
  <si>
    <r>
      <t>1. INFORME TECNICO DE LA ACTIVIDA</t>
    </r>
    <r>
      <rPr>
        <b/>
        <sz val="12"/>
        <color theme="1"/>
        <rFont val="Calibri"/>
        <family val="2"/>
      </rPr>
      <t>D</t>
    </r>
  </si>
  <si>
    <t xml:space="preserve">
2. DOCUMNETACIÓN DEL PROYECTO 
3. LISTADO DE BENEFICIARIOS
4. EVIDENCIA FOTOGRAFICA</t>
  </si>
  <si>
    <t>1. INFORME TECNICO DE LA ACTIVIDAD
2. DOCUMNETACIÓN DEL PROYECTO
3. LISTADO DE BENEFICIARIOS
4. EVIDENCIA FOTOGRAFICA</t>
  </si>
  <si>
    <t>5 VIGILANTES APOYADOS (AGOSTO)</t>
  </si>
  <si>
    <t>1.2.2.7</t>
  </si>
  <si>
    <t xml:space="preserve">MEJORAR LA COORDINACIÓN CON PRESIDENTES SECCIONALES PARA LA IMPLEMENTACIÓN DE LABORES DE PREVENCIÓN DE DELINCUENCIA Y VIOLENCIA </t>
  </si>
  <si>
    <t>DSPM</t>
  </si>
  <si>
    <t>PORCENTAJES DE REUNIONES DE INFORMACIÓN PARA LABORES DE PREVENCIÓN</t>
  </si>
  <si>
    <t>CONOCER EL PORCENTAJES DE REUNIONES DE INFORMACIÓN PARA LABORES DE PREVENCIÓN</t>
  </si>
  <si>
    <t xml:space="preserve">REUNIÓN.- GRUPO DE INDIVIDUOS QUE SE JUNTA, YA SEA DE MANERA ESPONTÁNEA U ORGANIZADA, POR ALGÚN MOTIVO.
PREVENCIÓN DEL DELITO O DELINCUENCIA.- ES UNA DE LAS VERTIENTES DE LA SEGURIDAD PÚBLICA QUE ATIENDE Y COMBATE EL FENÓMENO SOCIAL DE LA DELINCUENCIA EN ARAS DE SALVAGUARDAR LA INTEGRIDAD Y DERECHOS DE LAS PERSONAS, ASÍ COMO PRESERVAR EL ORDEN Y LA PAZ SOCIAL.
PREVENCIÓN DE LA VIOLENCIA.- CONJUNTO DE ACCIONES DESTINADAS A REDUCIR LOS FACTORES QUE PROPICIAN LA VIOLENCIA, EL DELITO Y LA DELINCUENCIA EN GENERAL, PARA EVITAR QUE ESTOS LLEGUEN A MANIFESTARSE Y PARA INTERVENIR CUANDO YA HAN OCURRIDO, ASÍ COMO PARA UNA ADECUADA REHABILITACIÓN Y REINSERCIÓN SOCIAL. </t>
  </si>
  <si>
    <t>NÚMERO DE REUNIONES REALZADAS</t>
  </si>
  <si>
    <t>NÚMERO DE REUNIONES PROGRAMADAS A REALIZAR</t>
  </si>
  <si>
    <t>REUNIÓNES</t>
  </si>
  <si>
    <t>1. INFORME TECNICO DE LA ACTIVIDAD
2. OFICIO DE GESTIÓN 
3. MINUTA
4. LISTA DE ASISTENCIA
5. EVIDENCIA FOTOGRAFICA</t>
  </si>
  <si>
    <t>REUNIONES</t>
  </si>
  <si>
    <t>1 REUNIÓN (JULIO)</t>
  </si>
  <si>
    <t>1.2.2.8</t>
  </si>
  <si>
    <t>INSTITUCIONALIZAR LA GESTIÓN DEL OPERATIVO DE SEGURIDAD PARA PROTECCIÓN DE COSECHAS DE ALTO VALOR EN TEMPORADA DE PIZCA</t>
  </si>
  <si>
    <t>PORCENTAJE DE PROCEDIMIENTO DE GESTIÓN REALIZADOS PARA LOS OPERATIVOS DE SEGURIDAD DE LAS COSECHAS DE ALTO VALOR</t>
  </si>
  <si>
    <t>CONOCER EL PORCENTAJE DE PROCEDIMIENTO DE GESTIÓN REALIZADOS PARA LOS OPERATIVOS DE SEGURIDAD DE LAS COSECHAS DE ALTO VALOR</t>
  </si>
  <si>
    <t xml:space="preserve">PROCEDIMIENTO.- CONSISTE EN SEGUIR CIERTOS PASOS PREDEFINIDOS PARA DESARROLCO42:CO583A EFICAZ.
OPERATIVOS DE SEGURIDAD.- SE TRATA DE ESTRATEGIAS ORGANIZATIVAS PARA COMBATIR LAS DISTINTAS FORMAS DE DELINCUENCIA.
 GESTIONAR.-  ES LLEVAR A CABO DILIGENCIAS QUE HACEN POSIBLE LA REALIZACIÓN DE UNA OPERACIÓN COMERCIAL O DE UN ANHELO CUALQUIERA. 
</t>
  </si>
  <si>
    <t>PROCEDIMIENTO PARA LA GESTIÓN DEL OPERATIVO DE SEGURIDAD REALIZADO</t>
  </si>
  <si>
    <t>PROCEDIMIENTO PARA LA GESTIÓN DEL OPERATIVO DE SEGURIDAD PROGRAMADA A REALIZAR</t>
  </si>
  <si>
    <t>PGOSR</t>
  </si>
  <si>
    <t>PGOSPR</t>
  </si>
  <si>
    <t>PROCEDIMIENTOS</t>
  </si>
  <si>
    <t>(PGOSR/PGOSPR)*100</t>
  </si>
  <si>
    <t>1. INFORME TECNICO DE LA ACTIVIDAD
2. PROCEDIMIENTO (DOCUMENTADO)
3. RESULTADOS DEL OPERATIVO</t>
  </si>
  <si>
    <t>* CAMBIA META DE N/A A 1 PROCEDIMIENTO.
* MEDIOS DE VERIFICACIÓN SIN CAMBIOS.</t>
  </si>
  <si>
    <t>PROCEDIMIENTO</t>
  </si>
  <si>
    <t>1 PROCEDIMIENTO (ABRIL)</t>
  </si>
  <si>
    <t>1.2.2.9</t>
  </si>
  <si>
    <t>AUMENTO DE OFICIALES DE POLICÍA EN LA ZONA RURAL</t>
  </si>
  <si>
    <t xml:space="preserve">PORCENTAJE DE POLICÍAS ASIGNADOS EN ZONA RURAL PARA FORTALECER LA OPERACIÓN TÁCTICA </t>
  </si>
  <si>
    <t xml:space="preserve">CONOCER EL PORCENTAJE DE POLICÍAS ASIGNADOS EN ZONA RURAL </t>
  </si>
  <si>
    <t>POLICÍA.- CUERPO A LAS ÓRDENES DE LAS AUTORIDADES POLÍTICAS O MILITARES QUE SE ENCARGA DEL MANTENIMIENTO DEL ORDEN PÚBLICO, LA SEGURIDAD DE LOS CIUDADANOS Y EL CUMPLIMIENTO DE LAS LEYES.
ZONA RURAL.- TERRITORIO CON ESCASA CANTIDAD DE HABITANTES DONDE LA PRINCIPAL ACTIVIDAD ECONÓMICA ES LA AGROPECUARIA.
OPERACIÓN TÁCTICA.- TODOS LOS ACTOS QUE EL FUNCIONARIO REALIZA EN EL EJERCICIO DE SUS FUNCIONES, ES LA ACTIVIDAD DEL POLICÍA DENTRO DEL MARCO LEGAL VIGENTE QUE REGULA SU ACTIVIDAD COMO PERMANENTE AUXILIAR DE LA JUSTICIA.</t>
  </si>
  <si>
    <t>POLICÍAS ASIGNADOS EN ZONA RURAL</t>
  </si>
  <si>
    <t>POLICÍAS ASIGNADOS EN ZONA RURAL PROGRAMADOS</t>
  </si>
  <si>
    <t>PAZR</t>
  </si>
  <si>
    <t>PAZRP</t>
  </si>
  <si>
    <t>POLICIAS ASIGNADOS</t>
  </si>
  <si>
    <t>(PAZR/PAZRP)*100</t>
  </si>
  <si>
    <t>1. INFORME TECNICO DE LA ACTIVIDAD
2. LISTADO DE ALTA DE POLICIAS EN ZONA RURAL</t>
  </si>
  <si>
    <t>ACTIVIDAD CUMPLIDA
NOTA: ACTIVIDAD CUMPLIDA POR LO QUE NO SE EVALUARÁ EN 2021.</t>
  </si>
  <si>
    <t>POLICÍAS ASIGNADOS</t>
  </si>
  <si>
    <t>13 POLICIAS (DICIEMBRE)</t>
  </si>
  <si>
    <t>PROGRAMA DE PROFESIONALIZACIÓN Y DIGNIFICACIÓN POLICIAL</t>
  </si>
  <si>
    <t>EL MUNICIPIO DE CHIHUAHUA CUENTA CON UNA CORPORACIÓN DE SEGURIDAD PÚBLICA CON ALTOS ESTÁNDARES DE PROFESIONALIZACIÓN</t>
  </si>
  <si>
    <t>1.3.1</t>
  </si>
  <si>
    <t>CUERPOS DE SEGURIDAD PÚBLICA PROFESIONALIZADOS</t>
  </si>
  <si>
    <t>1.3.1.1</t>
  </si>
  <si>
    <t>EVOLUCIÓN DE LA ESCUELA DE POLICÍA A INSTITUCIÓN SUPERIOR UNIVERSITARIO</t>
  </si>
  <si>
    <t>RRHH, Sistemas</t>
  </si>
  <si>
    <t>ACADEMIA
FICOSEC
SEyD</t>
  </si>
  <si>
    <t>PORCENTAJE AL CUMPLIMIENTO DE LAS ACTIVIDADES PARA LA EVOLUCIÓN DE LA ESCUELA DE POLICÍAS</t>
  </si>
  <si>
    <t>CONOCER EL PORCENTAJE DE CUMPLIMIENTO DE LAS ACTIVIDADES PARA PASAR DE ESCUELA DE POLICÍA A INSTITUCIÓN SUPERIOR UNIVERSITARIA</t>
  </si>
  <si>
    <t>ACTIVIDADES.- LAS ACTIVIDADES SON TODAS AQUELLAS TAREAS O LABORES QUE CADA INDIVIDUO EJERCE DIARIAMENTE.
ESCUELA DE POLICIA.- FORMAR INTEGRALMENTE A LOS FUTUROS OFICIALES DE LA POLICÍA. LA ESCUELA DE POLICÍA, CUENTA CON UN PLAN DE ESTUDIOS REGISTRADO Y ACREDITADO POR EL SISTEMA NACIONAL DE SEGURIDAD PUBLICA, Y CERTIFICADO POR LA SECRETARIA DE EDUCACIÓN Y CULTURA, ASÍ COMO DE SUS INSTRUCTORES RECONOCIDOS Y CERTIFICADOS COMO INSTRUCTORES EVALUADORES NACIONALES POR LA ACADEMIA NACIONAL DE SEGURIDAD PUBLICA.
INSTITUCIÓN SUPERIOR UNIVERSITARIO.- EDUCACIÓN SUPERIOR ES AQUELLA QUE CONTEMPLA LA ÚLTIMA FASE DEL PROCESO DE APRENDIZAJE ACADÉMICO. ES IMPARTIDA EN LAS UNIVERSIDADES, INSTITUTOS SUPERIORES O ACADEMIA DE FORMACIÓN TÉCNICA. LA ENSEÑANZA QUE OFRECE LA EDUCACIÓN SUPERIOR ES A NIVEL PROFESIONAL.</t>
  </si>
  <si>
    <t>NÚMERO DE ACTIVIDADES CUMPLIDAS</t>
  </si>
  <si>
    <t>TOTAL, DE ACTIVIDADES POR CUMPLIR</t>
  </si>
  <si>
    <t>NAC</t>
  </si>
  <si>
    <t>TAC</t>
  </si>
  <si>
    <t>(NAC/TAC)*100</t>
  </si>
  <si>
    <t>1. INFORME TECNICO DE LA ACTIVIDAD
2. DOCUMENTACION DEL PROGRAMA
3. CRONOGRAMA DE ACTIVIDADES
4. REPORTE DEL CUMPLIMIENTO DE LAS ACTIVIDADES</t>
  </si>
  <si>
    <t>ACTIVIDADES CUMPLIDAS</t>
  </si>
  <si>
    <t>100% DE CUMPLIMIENTO DE ACTIVIDADES (JUNIO)
100% DE CUMPLIMIENTO DE ACTIVIDADES (SEPTEIMBRE)
100% DE CUMPLIMIENTO DE ACTIVIDADES (DICIEMBRE)</t>
  </si>
  <si>
    <t>1.3.1.2</t>
  </si>
  <si>
    <t xml:space="preserve">AMPLIAR LA ACREDITACIÓN A LAS Y LOS POLICÍAS EN PROTOCOLOS DE ACTUACIÓN A VÍCTIMAS DE VIOLENCIA FAMILIAR Y DE GÉNERO </t>
  </si>
  <si>
    <t>OPERATIVO Y ACADEMIA</t>
  </si>
  <si>
    <t>COMITÉ DE PREVENCIÓN Y ATENCIÓN A LA VIOLENCIA FAMILIAR Y DE GÉNERO.</t>
  </si>
  <si>
    <t>PORCENTAJE DE POLICÍAS CAPACITADOS EN PROTOCOLOS DE ACTUACIÓN A VÍCTIMAS DE VIOLENCIA FAMILIAR Y GENERO</t>
  </si>
  <si>
    <t>DETERMINAR DEL UNIVERSO DE CAPACITACIONES A POLICÍAS, EL PORCENTAJE QUE CORRESPONDE A CAPACITACIONES EN PROTOCOLOS DE ACTUACIÓN A VÍCTIMAS DE VIOLENCIA FAMILIAR Y GENERO</t>
  </si>
  <si>
    <t>POLICÍA.- CUERPO A LAS ÓRDENES DE LAS AUTORIDADES POLÍTICAS O MILITARES QUE SE ENCARGA DEL MANTENIMIENTO DEL ORDEN PÚBLICO, LA SEGURIDAD DE LOS CIUDADANOS Y EL CUMPLIMIENTO DE LAS LEYES.
PROTOCOLOS DE ACTUACIÓN A VÍCTIMAS DE VIOLENCIA FAMILIAR Y GENERO.- EL OBJETIVO PRINCIPAL DE ESTE PROTOCOLO ES ESTABLECER UNA PAUTA DE ACTUACIÓN HOMOGÉNEA, TANTO PARA LA DETECCIÓN PRECOZ, COMO PARA ESTABLECER UN DIAGNÓSTICO Y UN PLAN DE ACCIÓN ANTE LOS CASOS DE VIOLENCIA FAMILIAR Y DE GÉNERO DETECTADOS Y EL  SEGUIMIENTO DE LOS MISMOS. 
CAPACITACIONES.- SE DEFINE COMO EL CONJUNTO DE ACTIVIDADES DIDÁCTICAS, ORIENTADAS A AMPLIAR LOS CONOCIMIENTOS, HABILIDADES Y APTITUDES DEL PERSONAL QUE LABO.</t>
  </si>
  <si>
    <t xml:space="preserve">POLICÍAS CAPACITADOS EN PROTOCOLOS DE VIOLENCIA </t>
  </si>
  <si>
    <t>POLICÍAS CAPACITADOS EN PROTOCOLOS DE VIOLENCIA PROGRAMADOS</t>
  </si>
  <si>
    <t>PCPV</t>
  </si>
  <si>
    <t>PCPVP</t>
  </si>
  <si>
    <t>POLICÍAS CAPACITADOS</t>
  </si>
  <si>
    <t>(PCPV/PCPVP)*100</t>
  </si>
  <si>
    <t>1. INFORME TECNICO DE LA ACTIVIDAD
2. RELACIÓN DE CAPACITACIÓN CON PERSONAS 
3. LISTAS DE ASISTENCIA
4. EVIDENCIA FOTOGRAFICA
5. RECONOCIMENTOS</t>
  </si>
  <si>
    <t>REPROGRAMACIÓN-A</t>
  </si>
  <si>
    <t>* CAMBIA META DE 550 A 920, DEBIDO A QUE EL RESULTADO QUEDO ABAJO DEL 100%.
* MEDIOS DE VERIFICACIÓN, SIN CAMBIOS.</t>
  </si>
  <si>
    <t xml:space="preserve">
2. RELACIÓN DE CAPACITACIÓN CON PERSONAS 
3. LISTAS DE ASISTENCIA
4. EVIDENCIA FOTOGRAFICA
5. RECONOCIMENTOS</t>
  </si>
  <si>
    <t>137 POLICIAS CAPACITADOS (MARZO)
137 POLICIAS CAPACITADOS (JUNIO)
137 POLICIAS CAPACITADOS (SEPTIEMBRE)
139 POLICIAS CAPACITADOS (DICIEMBRE)</t>
  </si>
  <si>
    <t>1.3.1.3</t>
  </si>
  <si>
    <t>PROMOVER MEJORAS AL SISTEMA DE EVALUACIÓN Y DESEMPEÑO POLICIAL</t>
  </si>
  <si>
    <t>PLANEACION</t>
  </si>
  <si>
    <t>EMPRESARIOS, ACADEMIA y OSC`S</t>
  </si>
  <si>
    <t>PORCENTAJE DE POLICÍAS EVALUADOS POR SISTEMA DE EVALUACIÓN Y DESEMPEÑO MEJORADO</t>
  </si>
  <si>
    <t>CONOCER EL PORCENTAJE DE POLICÍAS EVALUADOS POR SISTEMA DE EVALUACIÓN Y DESEMPEÑO MEJORADO</t>
  </si>
  <si>
    <t>POLICÍA.- CUERPO A LAS ÓRDENES DE LAS AUTORIDADES POLÍTICAS O MILITARES QUE SE ENCARGA DEL MANTENIMIENTO DEL ORDEN PÚBLICO, LA SEGURIDAD DE LOS CIUDADANOS Y EL CUMPLIMIENTO DE LAS LEYES.
EVALUACIÓN.- VALORACIÓN DE CONOCIMIENTOS, ACTITUD Y RENDIMIENTO DE UNA PERSONA O DE UN SERVICIO.
DESEMPEÑO.- ES EL ACTO Y LA CONSECUENCIA DE DESEMPEÑAR: CUMPLIR UNA OBLIGACIÓN, REALIZAR UNA ACTIVIDAD, DEDICARSE A UNA TAREA.</t>
  </si>
  <si>
    <t>POLICÍAS EVALUADOS EN SU DESEMPEÑO POLICIAL</t>
  </si>
  <si>
    <t>POLICÍAS EVALUADOS EN SU DESEMPEÑO POLICIAL PROGRAMADOS</t>
  </si>
  <si>
    <t>PEDP</t>
  </si>
  <si>
    <t>PEDPP</t>
  </si>
  <si>
    <t>POLICIAS EVALUADOS</t>
  </si>
  <si>
    <t>(PEDP/PEDPP)*100</t>
  </si>
  <si>
    <t>1. INFORME TECNICO DE LA ACTIVIDAD
2. FORMATO DE EVALUACION
3. LISTADO OFICIAL DE POLICIAS EVALUADOS</t>
  </si>
  <si>
    <t>ACTIVIDAD TERMINADA
NOTA: LA DEPENDENCIA SOLICITA EL DAR POR TERMINADA LA ACTIVIDAD CUANDO FALTA POR PRESENTAR EVIDENCIA FALTANTE DE POLICÍAS ASIGNADOS DE 2019 QUE TENDRÍAN QUE SER REPROGRAMADAS PARA REALIZAR EL 2020.
NOTA: TAMBIÉN LA DEPENDENCIA SOLICITA DAR POR FINALIZADA LA ACTIVIDAD, CUANDO AÚN SE TENÍA PROGRAMADO PARA EL 2020 Y 2021.</t>
  </si>
  <si>
    <t>POLICÍAS EVALUADOS</t>
  </si>
  <si>
    <t>1,400 POLICIAS EVALUADOS (AGOSTO)</t>
  </si>
  <si>
    <t>1.3.1.4</t>
  </si>
  <si>
    <t>LOGRAR LA TRIPLE CERTIFICACIÓN EN LA NORMA ISO 9001:2000, ISO 9001:2008 E ISO 37001</t>
  </si>
  <si>
    <t>FICOSEC
COMPECER</t>
  </si>
  <si>
    <t>PORCENTAJE DE ETAPAS REALIZADAS PARA CERTIFICACIÓN EN  ISO 9001:2000, ISO 9001:2008 E ISO 37001</t>
  </si>
  <si>
    <t>CONOCER EL PORCENTAJE DE ETAPAS REALIZADAS PARA LOGRAR LA TRIPLE CERTIFICACIÓN EN LA NORMA ISO 9001:2000, ISO 9001:2008 E ISO 37001</t>
  </si>
  <si>
    <t xml:space="preserve">ETAPA.-  SUCESIÓN DE EVENTOS O FENÓMENOS (TANTO HUMANOS COMO NATURALES) QUE HAN SIDO ORDENADOS Y CLASIFICADOS LÓGICAMENTE EN LA COMPRENSIÓN DEL SER HUMANO.
CERTIFICACIÓN.- DOCUMENTO QUE EMITE UNA AUTORIDAD COMPETENTE O ENTIDAD DE ALTA CREDIBILIDAD Y QUE AFIRMA LA AUTENTICIDAD O LA CERTEZA DE ALGO.
ISO 9001:2000.- ESPECIFICA LOS REQUISITOS PARA LOS SISTEMAS DE GESTIÓN DE LA CALIDAD APLICABLES A TODA ORGANIZACIÓN QUE NECESITE DEMOSTRAR SU CAPACIDAD PARA PROPORCIONAR PRODUCTOS QUE CUMPLAN LOS REQUISITOS DE SUS CLIENTES Y LOS REGLAMENTARIOS QUE LE SEAN DE APLICACIÓN.
ISO 9001:2008.- SE BASA EN EL CUMPLIMIENTO DE UN SISTEMA DE GESTIÓN DE CALIDAD CENTRADO EN LOS ELEMENTOS DE ADMINISTRACIÓN Y OPTIMIZACIÓN CON LOS QUE CUENTA UNA EMPRESA. SE PROMUEVE UN ENFOQUE BASADO EN PROCESOS QUE BUSCA AUMENTAR DE FORMA CONSTANTE LA SATISFACCIÓN DEL CLIENTE.
 ISO 37001.- PROPORCIONA LOS REQUISITOS Y GUÍAS PARA ESTABLECER, IMPLEMENTAR, MANTENER Y MEJORAR LOS SISTEMAS DE GESTIÓN ANTISOBORNO. </t>
  </si>
  <si>
    <t>ETAPAS REALIZADAS PARA CERTIFICACIONES</t>
  </si>
  <si>
    <t>ETAPAS PROGRAMADAS A REALIZAR PARA CERTIFICACIONES</t>
  </si>
  <si>
    <t>ERC</t>
  </si>
  <si>
    <t>EPRC</t>
  </si>
  <si>
    <t>ETAPAS</t>
  </si>
  <si>
    <t>(ERC/EPRC)*100</t>
  </si>
  <si>
    <t>1. INFORME TECNICO DE LA ACTIVIDAD 
2. EVIDENCIA DE ETAPA 1
3. EVIDENCIA DE ETAPA 2
4. EVIDENCIA DE ETAPA 3
5. CRONOGRAMA DE ETAPAS</t>
  </si>
  <si>
    <t>1. INFORME TECNICO DE LA ACTIVIDAD 
2. EVIDENCIA DE ETAPA 1 (CONVENIOS, CAPACITACIONES, CRONOGRAMAS, PLAN DE TRABAJO)</t>
  </si>
  <si>
    <t>1. INFORME TECNICO DE LA ACTIVIDAD 
2. EVIDENCIA DE ETAPA 1
3. EVIDENCIA DE ETAPA 2
4. EVIDENCIA DE ETAPA 3
5. CRONOGRAMA DE ETAPAS
SE REGRESA EVIDENCIA DE AUDITORIA INTERNA POR INFORMACIÓN SENCIBLE</t>
  </si>
  <si>
    <t>1 ETAPA (MARZO)
1 ETAPA (JUNIO)
1 ETAPA (NOVIEMBRE)</t>
  </si>
  <si>
    <t>1.3.1.5</t>
  </si>
  <si>
    <t>PROMOVER LA PROFESIONALIZACIÓN DE LOS MIEMBROS DE LA UNIDAD DE OPERACIONES ÁREAS</t>
  </si>
  <si>
    <t xml:space="preserve">PORCENTAJE DE CAPACITACIONES REALIZADAS PARA PROFESIONALIZACIÓN DE LOS MIEMBROS DE LA UNIDAD DE OPERACIONES ÁREAS </t>
  </si>
  <si>
    <t>CONOCER EL PORCENTAJE DE CAPACITACIONES REALIZADAS PARA PROMOVER LA PROFESIONALIZACIÓN DE LOS MIEMBROS DE LA UNIDAD DE OPERACIONES ÁREAS</t>
  </si>
  <si>
    <t>CAPACITACIONES.- SE DEFINE COMO EL CONJUNTO DE ACTIVIDADES DIDÁCTICAS, ORIENTADAS A AMPLIAR LOS CONOCIMIENTOS, HABILIDADES Y APTITUDES DEL PERSONAL QUE LABO.
PROFESIONALIZACIÓN.-  ES EL PROCESO SOCIAL POR EL CUAL SE MEJORAN LAS HABILIDADES DE UNA PERSONA PARA HACERLA COMPETITIVA EN TÉRMINOS DE SU PROFESIÓN U OFICIO.
OPERACIONES AÉREAS.- CONTRIBUIR A LA LABOR DEL PATRULLAJE TERRESTRE DESDE EL AIRE, DEBIDO A LA FACILIDAD Y RAPIDEZ CON QUE PUEDE MANEJARSE EN ESPACIO ABIERTO Y LIBRE Y REALIZAR PERSECUCIONES DE DELINCUENTES EN COADYUVANCIA CON LAS UNIDADES EN TIERRA, ADEMÁS HA CONTRIBUIDO EN MÚLTIPLES RESCATES DE PERSONAS EN ARROYOS, PRESAS, CERROS O RÍOS,  TAMBIÉN EN EMERGENCIAS MÉDICAS.</t>
  </si>
  <si>
    <t>CAPACITACIÓN DE LA UNIDAD DE OPERACIONES AÉREAS REALIZADAS</t>
  </si>
  <si>
    <t>CAPACITACIÓN DE LA UNIDAD DE OPERACIONES AÉREAS PROGRAMADAS A REALIZAR</t>
  </si>
  <si>
    <t>CUOAR</t>
  </si>
  <si>
    <t>CUOAPR</t>
  </si>
  <si>
    <t>(CUOAR/CUOAPR)*100</t>
  </si>
  <si>
    <t xml:space="preserve">1. INFORME TECNICO DE LA ACTIVIDAD
2. LISTAS DE ASISENCIA
3. EVIDENCIA FOTOGRAFICA
4. CONSTANCIAS </t>
  </si>
  <si>
    <t xml:space="preserve">1. INFORME TECNICO DE LA ACTIVIDAD
3. EVIDENCIA FOTOGRAFICA
4. CONSTANCIAS </t>
  </si>
  <si>
    <t>2. LISTAS DE ASISENCIA (LAS LISTAS SON DE INSITUTCIONES DE EUA)</t>
  </si>
  <si>
    <t>1 CAPACITACION (JULIO)
1 CAPACITACION (AGOSTO)</t>
  </si>
  <si>
    <t>1.3.1.6</t>
  </si>
  <si>
    <t>CERTIFICACIÓN EN ISO 9000 EN DOS DE LOS PROCESOS DE ATENCIÓN A VÍCTIMAS DE LA VIOLENCIA (UAVI)</t>
  </si>
  <si>
    <t>CALEA</t>
  </si>
  <si>
    <t>PORCENTAJE DE CERTIFICACIONES EN NORMA ISO 9000 EN DOS PROCESOS DE ATENCIÓN A VÍCTIMAS DE LA VIOLENCIA (UAVI)</t>
  </si>
  <si>
    <t>CONOCER EL PORCENTAJE DE CERTIFICACIONES EN NORMA CERTIFICACIÓN EN ISO 9000 EN DOS DE LOS PROCESOS DE ATENCIÓN A VÍCTIMAS DE LA VIOLENCIA (UAVI)</t>
  </si>
  <si>
    <t xml:space="preserve">CERTIFICACIÓN.- DOCUMENTO QUE EMITE UNA AUTORIDAD COMPETENTE O ENTIDAD DE ALTA CREDIBILIDAD Y QUE AFIRMA LA AUTENTICIDAD O LA CERTEZA DE ALGO.
ISO 9001:2000.- ESPECIFICA LOS REQUISITOS PARA LOS SISTEMAS DE GESTIÓN DE LA CALIDAD APLICABLES A TODA ORGANIZACIÓN QUE NECESITE DEMOSTRAR SU CAPACIDAD PARA PROPORCIONAR PRODUCTOS QUE CUMPLAN LOS REQUISITOS DE SUS CLIENTES Y LOS REGLAMENTARIOS QUE LE SEAN DE APLICACIÓN.
ISO 9001:2008.- SE BASA EN EL CUMPLIMIENTO DE UN SISTEMA DE GESTIÓN DE CALIDAD CENTRADO EN LOS ELEMENTOS DE ADMINISTRACIÓN Y OPTIMIZACIÓN CON LOS QUE CUENTA UNA EMPRESA. SE PROMUEVE UN ENFOQUE BASADO EN PROCESOS QUE BUSCA AUMENTAR DE FORMA CONSTANTE LA SATISFACCIÓN DEL CLIENTE.
UAVI.- BRINDAR ATENCIÓN A LAS FAMILIAS QUE SUFREN DISTINTOS TIPOS DE VIOLENCIA Y CAMBIAR SU ENTORNO, LOS UAVI OFRECEN AYUDA TANTO A VÍCTIMAS COMO A GENERADORES DE VIOLENCIA, SIENDO LOS TIPOS DE VIOLENCIA MÁS COMÚN LOS DE ÍNDOLE PSICOLÓGICA, ECONÓMICA, FÍSICA, PATRIMONIAL Y SEXUAL.
</t>
  </si>
  <si>
    <t>CERTIFICACIONES OBTENIDAS EN NORMA DE PROCESOS UAVI</t>
  </si>
  <si>
    <t>CERTIFICACIONES PROGRAMADAS A OBTENER EN NORMA DE PROCESOS UAVI</t>
  </si>
  <si>
    <t>CONPU</t>
  </si>
  <si>
    <t>CPONPU</t>
  </si>
  <si>
    <t>CERTIFICACIONES</t>
  </si>
  <si>
    <t>(CONPU/CPONPU)*100</t>
  </si>
  <si>
    <t>1. INFORME TECNICO DE LA ACTIVIDAD
2. INFORME DE RESULTADO DE LA CERTIFICACION</t>
  </si>
  <si>
    <t>2 CERTIFICACIONES (NOVIEMBRE)</t>
  </si>
  <si>
    <t>1.3.1.7</t>
  </si>
  <si>
    <t xml:space="preserve">PROFESIONALIZAR LA ATENCIÓN CIUDADANA EN EL MÓDULO DE RECEPCIÓN DE LA DIRECCIÓN DE SEGURIDAD PÚBLICA MUNICIPAL </t>
  </si>
  <si>
    <t>EMPRESARIOS, ACADEMIA</t>
  </si>
  <si>
    <t>PORCENTAJE DE CAPACITACIONES REALIZADAS PARA PROFESIONALIZAR LA ATENCIÓN CIUDADANA EN EL MÓDULO DE RECEPCIÓN</t>
  </si>
  <si>
    <t>CONOCER EL PORCENTAJE DE CAPACITACIONES REALIZADAS PARA PROFESIONALIZAR LA ATENCIÓN CIUDADANA EN EL MÓDULO DE RECEPCIÓN DE LA DIRECCIÓN DE SEGURIDAD PÚBLICA MUNICIPAL</t>
  </si>
  <si>
    <t>CAPACITACIONES.- SE DEFINE COMO EL CONJUNTO DE ACTIVIDADES DIDÁCTICAS, ORIENTADAS A AMPLIAR LOS CONOCIMIENTOS, HABILIDADES Y APTITUDES DEL PERSONAL QUE LABO.
PROFESIONALIZACIÓN.-  ES EL PROCESO SOCIAL POR EL CUAL SE MEJORAN LAS HABILIDADES DE UNA PERSONA PARA HACERLA COMPETITIVA EN TÉRMINOS DE SU PROFESIÓN U OFICIO.</t>
  </si>
  <si>
    <t>CAPACITACIONES PARA LA PROFESIONALIZACIÓN REALIZADAS</t>
  </si>
  <si>
    <t>CAPACITACIONES PARA LA PROFESIONALIZACIÓN PROGRAMADAS A REALIZAR</t>
  </si>
  <si>
    <t>CPPR</t>
  </si>
  <si>
    <t>CPPPR</t>
  </si>
  <si>
    <t>(CPPR/CPPPR)*100</t>
  </si>
  <si>
    <t>1. INFORME TECNICO DE LA ACTIVIDAD
2. REGISTRO DE ASISTENCIA (SOLO EN CAPACITACIONES INTERNAS)
3. EVIDENCIA FOTOGRAFICA
4. RESULTADOS DE LA CERTIFICACION (DICIEMBRE)</t>
  </si>
  <si>
    <t>1. INFORME TECNICO DE LA ACTIVIDAD
2. REGISTRO DE ASISTENCIA
3. EVIDENCIA FOTOGRAFICA</t>
  </si>
  <si>
    <t>1. INFORME TECNICO DE LA ACTIVIDAD
3. EVIDENCIA FOTOGRAFICA
4. RESULTADOS DE LA CERTIFICACION (DICIEMBRE)</t>
  </si>
  <si>
    <t>2. REGISTRO DE ASISTENCIA (SOLO EN CAPACITACIONES INTERNAS - FALTAN FECHAS Y NOMBRE DEL CURSO)</t>
  </si>
  <si>
    <t xml:space="preserve">1. INFORME TECNICO DE LA ACTIVIDAD
2. REGISTRO DE ASISTENCIA (SOLO EN CAPACITACIONES INTERNAS)
3. EVIDENCIA FOTOGRAFICA
</t>
  </si>
  <si>
    <r>
      <rPr>
        <sz val="12"/>
        <color rgb="FFFF0000"/>
        <rFont val="Calibri"/>
        <family val="2"/>
      </rPr>
      <t>1 EVIDENCIA DE CERTIFICACION (DICIEMBRE)</t>
    </r>
    <r>
      <rPr>
        <sz val="12"/>
        <color theme="1"/>
        <rFont val="Calibri"/>
        <family val="2"/>
      </rPr>
      <t xml:space="preserve">
1 CAPACITACION (MARZO)
1 CAPACITACION (MAYO)
1 CAPACITACION (JULIO)</t>
    </r>
  </si>
  <si>
    <t>1.3.1.8</t>
  </si>
  <si>
    <t>INSTRUMENTAR EL PROGRAMA DE CERTIFICACIÓN DE POLICÍAS CON PARTICIPACIÓN CIUDADANA</t>
  </si>
  <si>
    <t>ESCUELA DE POLICIA</t>
  </si>
  <si>
    <t>FICOSEC
COMPECER , ACADEMIA</t>
  </si>
  <si>
    <t>PORCENTAJE DE ETAPAS REALIZADAS PARA INSTRUMENTAR EL PROGRAMA DE CERTIFICACIÓN DE POLICÍAS CON PARTICIPACIÓN CIUDADANA</t>
  </si>
  <si>
    <t>CONOCER EL PORCENTAJE DE ETAPAS REALIZADAS PARA INSTRUMENTAR EL PROGRAMA DE CERTIFICACIÓN DE POLICÍAS CON PARTICIPACIÓN CIUDADANA</t>
  </si>
  <si>
    <t>ETAPAS.-  SUCESIÓN DE EVENTOS O FENÓMENOS (TANTO HUMANOS COMO NATURALES) QUE HAN SIDO ORDENADOS Y CLASIFICADOS LÓGICAMENTE EN LA COMPRENSIÓN DEL SER HUMANO.
INSTRUMENTACIÓN DE UN PROGRAMA.- DISPOSICIÓN U ORGANIZACIÓN DE LOS MEDIOS NECESARIOS PARA LLEVAR A CABO UN PLAN O LLEGAR A UNA SOLUCIÓN.
CERTIFICACIÓN.- DOCUMENTO QUE EMITE UNA AUTORIDAD COMPETENTE O ENTIDAD DE ALTA CREDIBILIDAD Y QUE AFIRMA LA AUTENTICIDAD O LA CERTEZA DE ALGO.</t>
  </si>
  <si>
    <t>ETAPAS REALIZADAS PARA LA INSTRUMENTACIÓN DEL PROGRAMA DE CERTIFICACIÓN</t>
  </si>
  <si>
    <t xml:space="preserve">ETAPAS PROGRAMADAS A REALIZAR PARA LA INSTRUMENTACIÓN DEL PROGRAMA DE CERTIFICACIÓN </t>
  </si>
  <si>
    <t>ERIPC</t>
  </si>
  <si>
    <t>EPRIPC</t>
  </si>
  <si>
    <t>(ERIPC/EPRIPC)*100</t>
  </si>
  <si>
    <t>1. INFORME TECNICO DE LA ACTIVIDAD
2. EVIDENCIA DE ETAPA 1
3. EVIDENCIA DE ETAPA 2 
4. EVIDENCIA DE ETAPA 3</t>
  </si>
  <si>
    <t>1. INFORME TECNICO DE LA ACTIVIDAD
2. EVIDENCIA DE ETAPA 1</t>
  </si>
  <si>
    <t>1. INFORME TECNICO DE LA ACTIVIDAD
2. EVIDENCIA DE ETAPA 1
3. EVIDENCIA DE ETAPA 2 
4. EVIDENCIA DE ETAPA 3
(SE REGRESA EVIDENCIA DE AUDITORIA INTERNA POR INFORMACIÓN SENCIBLE)</t>
  </si>
  <si>
    <t>1.3.1.9</t>
  </si>
  <si>
    <t>TRANSFORMAR LA ACADEMIA DE POLICÍA EN CENTRO UNIVERSITARIO DE SEGURIDAD CIUDADANA MUNICIPAL</t>
  </si>
  <si>
    <t>ACADEMIA
FICOSEC
SEC</t>
  </si>
  <si>
    <t xml:space="preserve">PORCENTAJE DE TRANSICIÓN REALIZADA DE LA ACADEMIA DE POLICÍA EN CENTRO UNIVERSITARIO </t>
  </si>
  <si>
    <t>CONOCER EL PORCENTAJE DE TRANSICIÓN REALIZADA DE TRANSFORMAR LA ACADEMIA DE POLICÍA EN CENTRO UNIVERSITARIO DE SEGURIDAD CIUDADANA MUNICIPAL</t>
  </si>
  <si>
    <t>TRANSICIÓN.- EL CONCEPTO IMPLICA UN CAMBIO EN UN MODO DE SER O ESTAR. POR LO GENERAL SE ENTIENDE COMO UN PROCESO CON UNA CIERTA EXTENSIÓN EN EL TIEMPO.
ACADEMIAS DE POLICÍA.-  CENTRO DE ENTRENAMIENTO PARA LOS FUTUROS AGENTES DE POLICÍA, REALIZAN DIVERSAS VERIFICACIONES DE ANTECEDENTES A LOS POTENCIALES CANDIDATOS, EXÁMENES, PRUEBAS FÍSICAS, PRUEBAS MÉDICAS Y OFRECEN FORMACIÓN A LOS FUTUROS AGENTES PARA HACER POSIBLE UNA MEJOR APLICACIÓN DE LA LEY.</t>
  </si>
  <si>
    <t>TRANSICIÓN DE LA ACADEMIA DE POLICÍA REALIZADA</t>
  </si>
  <si>
    <t xml:space="preserve">TRANSICIÓN DE LA ACADEMIA DE POLICÍA PROGRAMADA A REALIZAR </t>
  </si>
  <si>
    <t>TAPPR</t>
  </si>
  <si>
    <t>TRANSICIÓN</t>
  </si>
  <si>
    <t>(TAPR/TAPPR)*100</t>
  </si>
  <si>
    <t>1. INFORME TECNICO DE LA ACTIVIDAD
2. INFORME DESCRIPTIVO DE LA TRANSICIÓN REALIZADA</t>
  </si>
  <si>
    <t>1.3.1.10</t>
  </si>
  <si>
    <t>IMPLEMENTAR UN PROGRAMA DE CAPACITACIÓN EN MATERIA DE DERECHOS HUMANOS Y MANEJO DE CONFLICTOS AL ESTADO DE FUERZA DE LA POLICÍA MUNICIPAL</t>
  </si>
  <si>
    <t>CEDH</t>
  </si>
  <si>
    <t>PORCENTAJE DE CAPACITACIONES REALIZADAS</t>
  </si>
  <si>
    <t>CONOCER EL PORCENTAJE DE CAPACITACIONES REALIZADIMPLEMENTAR UN PROGRAMA DE CAPACITACIÓN EN MATERIA DE DERECHOS HUMANOS Y MANEJO DE CONFLICTOS AL ESTADO DE FUERZA DE LA POLICÍA MUNICIPAL</t>
  </si>
  <si>
    <t>CAPACITACIONES.- SE DEFINE COMO EL CONJUNTO DE ACTIVIDADES DIDÁCTICAS, ORIENTADAS A AMPLIAR LOS CONOCIMIENTOS, HABILIDADES Y APTITUDES DEL PERSONAL QUE LABO.</t>
  </si>
  <si>
    <t>CAPACITACIONES REALIZADAS</t>
  </si>
  <si>
    <t>CAPACITACIONES SOLICITADAS</t>
  </si>
  <si>
    <t>CR</t>
  </si>
  <si>
    <t>CS</t>
  </si>
  <si>
    <t>(CR/CS)*100</t>
  </si>
  <si>
    <t>1. INFORME TECNICO DE LA ACTIVIDAD
2. DOCUMENTACIÓN DEL DIAGNOSTICO
3. DOCUMENTACIÓN DEL PROGRAMA
4. REPORTE DEL CUMPLIMIENTO DE LAS CAPACITACIONES (SOLICITADAS Y REALIZADAS)
5. LISTAS DE ASISTENCIA
6. EVIDENCIA FOTOGRAFICA</t>
  </si>
  <si>
    <t>1. INFORME TECNICO DE LA ACTIVIDAD
4. REPORTE DEL CUMPLIMIENTO DE LAS CAPACITACIONES (SOLICITADAS Y REALIZADAS)
5. LISTAS DE ASISTENCIA
6. EVIDENCIA FOTOGRAFICA</t>
  </si>
  <si>
    <r>
      <rPr>
        <sz val="12"/>
        <color rgb="FFFF0000"/>
        <rFont val="Calibri"/>
        <family val="2"/>
      </rPr>
      <t>1 PROGRAMA COMO EVIDENCIA (JUNIO)</t>
    </r>
    <r>
      <rPr>
        <sz val="12"/>
        <color theme="1"/>
        <rFont val="Calibri"/>
        <family val="2"/>
      </rPr>
      <t xml:space="preserve">
100% DE CAPACITACIONES (SEPTIEMBRE) =PRODUCTO FINAL
100% DE CAPACITACIONES (DICIEMBRE) =PRODUCTO FINAL
</t>
    </r>
  </si>
  <si>
    <t>1.3.1.11</t>
  </si>
  <si>
    <t>AGILIZAR LA RESOLUCIÓN DE QUEJAS PRESENTADAS POR CIUDADANOS Y CIUDADANAS ANTE LA COMISIÓN DE HONOR Y JUSTICIA</t>
  </si>
  <si>
    <t>PORCENTAJE DE QUEJAS CON RESOLUCIÓN REALIZADAS PRESENTADAS POR CIUDADANOS Y CIUDADANAS ANTE LA COMISIÓN DE HONOR Y JUSTICIA</t>
  </si>
  <si>
    <t>CONOCER EL PORCENTAJE DE QUEJAS CON RESOLUCIÓN PARA AGILIZAR LA RESOLUCIÓN DE QUEJAS PRESENTADAS POR CIUDADANOS Y CIUDADANAS ANTE LA COMISIÓN DE HONOR Y JUSTICIA</t>
  </si>
  <si>
    <t>RESOLUCIÓN.- SOLUCIÓN O RESPUESTA QUE SE DA A UN PROBLEMA, UNA DIFICULTAD O UNA DUDA.
QUEJA.- ES UNA MANIFESTACIÓN DE VOLUNTAD, MEDIANTE LA CUAL UNA O VARIAS PERSONAS HACEN VALER ANTE LA COMISIÓN NACIONAL DE LOS DERECHOS HUMANOS, UNA INCONFORMIDAD QUE CONSIDERAN VULNERA SUS DERECHOS FUNDAMENTALES, MOTIVADA POR EL EJERCICIO INDEBIDO U OMISIÓN DE LAS FUNCIONES Y ATRIBUCIONES DE UN SERVIDOR PÚBLICO.
CIUDADANO(A).- PERSONA CONSIDERADA COMO MIEMBRO ACTIVO DE UN ESTADO, TITULAR DE DERECHOS POLÍTICOS Y SOMETIDO A SUS LEYES.</t>
  </si>
  <si>
    <t>NÚMERO DE RESOLUCIONES</t>
  </si>
  <si>
    <t>NÚMERO RESOLUCIONES PROGRAMADAS</t>
  </si>
  <si>
    <t>NR</t>
  </si>
  <si>
    <t>NRP</t>
  </si>
  <si>
    <t>RESOLUCIONES</t>
  </si>
  <si>
    <t>(NR/NRP)*100</t>
  </si>
  <si>
    <t>1. INFORME TECNICO DE LA ACTIVIDAD
2. INFORME DE QUEJAS RESUELTAS</t>
  </si>
  <si>
    <t>* CAMBIA FRECUENCIA DE ANUAL A TRIMESTRAL</t>
  </si>
  <si>
    <t>30 RESOLUCIONES (DICIEMBRE)</t>
  </si>
  <si>
    <t>1.3.1.12</t>
  </si>
  <si>
    <t>CAPACITACIÓN A COMISARÍAS Y COMISARIOS DE POLICÍA, Y PRESIDENTES SECCIONALES DE LA ZONA RURAL EN MATERIA DE ATENCIÓN A INCENDIOS</t>
  </si>
  <si>
    <t>PORCENTAJE DE CAPACITACIONES REALIZADAS A COMISARÍAS Y COMISARIOS DE POLICÍA, Y PRESIDENTES SECCIONALES DE LA ZONA RURAL EN MATERIA DE ATENCIÓN A INCENDIOS</t>
  </si>
  <si>
    <t>CONOCER EL PORCENTAJE DE CAPACITACIONES REALIZADAS A COMISARÍAS Y COMISARIOS DE POLICÍA, Y PRESIDENTES SECCIONALES DE LA ZONA RURAL EN MATERIA DE ATENCIÓN A INCENDIOS</t>
  </si>
  <si>
    <t>CAPACITACIONES.- SE DEFINE COMO EL CONJUNTO DE ACTIVIDADES DIDÁCTICAS, ORIENTADAS A AMPLIAR LOS CONOCIMIENTOS, HABILIDADES Y APTITUDES DEL PERSONAL QUE LABO.
ZONA RURAL.- TERRITORIO CON ESCASA CANTIDAD DE HABITANTES DONDE LA PRINCIPAL ACTIVIDAD ECONÓMICA ES LA AGROPECUARIA.
COMISARIO, RIA DE POLICÍA.- FUNCIONARIO DE RANGO SUPERIOR EN LA ORGANIZACIÓN POLICIAL.</t>
  </si>
  <si>
    <t>NÚMERO DE CAPACITACIONES REALIZADAS</t>
  </si>
  <si>
    <t>NÚMERO DE CAPACITACIONES PROGRAMADAS A REALIZAR</t>
  </si>
  <si>
    <t>1. INFORME TECNICO DE LA ACTIVIDAD
2. PROGRAMA DE CAPACITACIÓN
3. LISTAS DE ASISTENCIA
4.EVIDENCIA FOTOGRAFICA</t>
  </si>
  <si>
    <t>1 CAPACITACION (MARZO)</t>
  </si>
  <si>
    <t>1.3.2</t>
  </si>
  <si>
    <t>CUERPOS DE SEGURIDAD PÚBLICA DIGNIFICADOS</t>
  </si>
  <si>
    <t>1.3.2.1</t>
  </si>
  <si>
    <t>MANTENER LA CERTIFICATION "GREAT PLACE TO WORK"</t>
  </si>
  <si>
    <t>TODAS LAS SUBDIRECCIONES</t>
  </si>
  <si>
    <t>PORCENTAJE DE CERTIFICACIÓN CONSERVADA "GREAT PLACE TO WORK"</t>
  </si>
  <si>
    <t>CONOCER EL PORCENTAJE DE CERTIFICACIÓN "GREAT PLACE TO WORK"</t>
  </si>
  <si>
    <t xml:space="preserve">GPTW.- ES LA AUTORIDAD GLOBAL EN HIGH TRUST Y CULTURAS DE ALTO RENDIMIENTO EN EL LUGAR DE TRABAJO, CON OFICINAS EN CERCA DE 60 PAÍSES.
CERTIFICACIÓN.- DOCUMENTO QUE EMITE UNA AUTORIDAD COMPETENTE O ENTIDAD DE ALTA CREDIBILIDAD Y QUE AFIRMA LA AUTENTICIDAD O LA CERTEZA DE ALGO.
</t>
  </si>
  <si>
    <t xml:space="preserve">CERTIFICATION CONSERVADA "GREAT PLACE TO WORK" </t>
  </si>
  <si>
    <t>CERTIFICATION CONSERVADA "GREAT PLACE TO WORK" PROGRAMADA</t>
  </si>
  <si>
    <t>CCGPW</t>
  </si>
  <si>
    <t>CCGPWP</t>
  </si>
  <si>
    <t>CERTIFICACIONES CONSERVADAS</t>
  </si>
  <si>
    <t>(CCGPW/CCGPWP)*100</t>
  </si>
  <si>
    <t>1. INFORME TECNICO DE LA ACTIVIDAD
2. REPORTE DEL CUMPLIMIENTO DE LAS ACCIONES
3. CERTIFICACIÓN CONSERVADA</t>
  </si>
  <si>
    <t>NO SE TIENE PRESUPUESTADO PARA MANTENER LA CERTIFICACIÓN.
NOTA: TAMBIÉN LA DEPENDENCIA SOLICITA DAR POR FINALIZADA LA ACTIVIDAD, CUANDO AÚN SE TENÍA PROGRAMADO PARA EL 2020 Y 2021.</t>
  </si>
  <si>
    <r>
      <rPr>
        <sz val="12"/>
        <color rgb="FFFF0000"/>
        <rFont val="Calibri"/>
        <family val="2"/>
      </rPr>
      <t>20 ACCIONES COMO EVIDENCIA (JUNIO)
20 ACCIONES COMO EVIDENCIA (SEPTIEMBRE)
20 ACCIONES COMO EVIDENCIA  (DICIEMBRE)</t>
    </r>
    <r>
      <rPr>
        <sz val="12"/>
        <color theme="1"/>
        <rFont val="Calibri"/>
        <family val="2"/>
      </rPr>
      <t xml:space="preserve">
1 CERTIFICACIÓN CONSERVADA (DICIEMBRE)</t>
    </r>
  </si>
  <si>
    <t>PROGRAMA DE PREVENCIÓN DE RIESGOS</t>
  </si>
  <si>
    <t>EL MUNICIPIO DE CHIHUAHUA CUENTA CON UNA UNIDAD DE PROTECCIÓN CIVIL Y BOMBEROS PROFESIONAL, EFICAZ Y EFICIENTE QUE ACOTA LAS CONDICIONES DE RIESGO EN EL MUNICIPIO</t>
  </si>
  <si>
    <t>1.4.1</t>
  </si>
  <si>
    <t>SISTEMA DE PROTECCIÓN CIVIL Y ATENCIÓN DE EMERGENCIAS ROBUSTECIDO</t>
  </si>
  <si>
    <t>1.4.1.1</t>
  </si>
  <si>
    <t xml:space="preserve">GESTIONAR ANTE EL H. CONGRESO DEL ESTADO LA LEY GENERAL DE BOMBEROS </t>
  </si>
  <si>
    <t>JURIDICO</t>
  </si>
  <si>
    <t>CONGRESO DEL ESTADO</t>
  </si>
  <si>
    <t xml:space="preserve">PORCENTAJE DE ACTIVIDADES REALIZADAS PARA GESTIONAR LA LEY GENERAL DE BOMBEROS </t>
  </si>
  <si>
    <t>CONOCER EL PORCENTAJE DE ACTIVIDADES REALIZADAS PARA GESTIONAR ANTE EL H. CONGRESO DEL ESTADO LA LEY GENERAL DE BOMBEROS</t>
  </si>
  <si>
    <t xml:space="preserve">ACTIVIDADES.- LAS ACTIVIDADES SON TODAS AQUELLAS TAREAS O LABORES QUE CADA INDIVIDUO EJERCE DIARIAMENTE.
 GESTIONAR.-  ES LLEVAR A CABO DILIGENCIAS QUE HACEN POSIBLE LA REALIZACIÓN DE UNA OPERACIÓN COMERCIAL O DE UN ANHELO CUALQUIERA. </t>
  </si>
  <si>
    <t>ACTIVIDADES PARA GESTIONAR LA LEY REALIZADA</t>
  </si>
  <si>
    <t>ACTIVIDADES PARA GESTIONAR LA LEY PROGRAMADA A REALIZAR</t>
  </si>
  <si>
    <t>AGLR</t>
  </si>
  <si>
    <t>AGLPR</t>
  </si>
  <si>
    <t>(AGLR/AGLPR)*100</t>
  </si>
  <si>
    <t>1. INFORME TECNICO DE LA ACTIVIDAD
2. EVIDENCIA DE ACTIVIDAD 1 (INICIATIVA)
3. EVIDENCIA DE ACTIVIDAD 2 (PROMULGACIÓN DE LA LEY)
4. EVIDENCIA DE ACTIVIDAD 3 (ELABORACIÓN DEL REGLAMENTO)</t>
  </si>
  <si>
    <t>1. INFORME TECNICO DE LA ACTIVIDAD
2. EVIDENCIA DE ACTIVIDAD 1 (INICIATIVA)
3. EVIDENCIA DE ACTIVIDAD 2 (PROMULGACIÓN DE LA LEY)</t>
  </si>
  <si>
    <t>SIN CAMBIOS
* EN OCTUBRE - DICIEMBRE SE APRUEBA LA LEY
NOTA: NO SE PRESENTA INFORMACIÓN EN OFICIO PARA DEFINIR LA META DE LOS TRIMESTRES DEL 2020.</t>
  </si>
  <si>
    <t>1 ACTIVIDAD (MAYO)</t>
  </si>
  <si>
    <t>1.4.1.2</t>
  </si>
  <si>
    <t>PROFESIONALIZACIÓN DEL H. CUERPO DE BOMBEROS</t>
  </si>
  <si>
    <t>PORCENTAJE DE ACTIVIDADES PARA LA PROFESIONALIZACIÓN DEL H. CUERPO DE BOMBEROS REALIZADAS</t>
  </si>
  <si>
    <t>CONOCER EL PORCENTAJE DE ACTIVIDADES PARA LA PROFESIONALIZACIÓN DEL H. CUERPO DE BOMBEROS</t>
  </si>
  <si>
    <t xml:space="preserve">ACTIVIDADES.- LAS ACTIVIDADES SON TODAS AQUELLAS TAREAS O LABORES QUE CADA INDIVIDUO EJERCE DIARIAMENTE.
PROFESIONALIZACIÓN.-  ES EL PROCESO SOCIAL POR EL CUAL SE MEJORAN LAS HABILIDADES DE UNA PERSONA PARA HACERLA COMPETITIVA EN TÉRMINOS DE SU PROFESIÓN U OFICIO.
BOMBERO, RA.- PERSONA QUE TIENE POR OFICIO EXTINGUIR INCENDIOS Y PRESTAR AYUDA EN OTROS SINIESTROS.
</t>
  </si>
  <si>
    <t>ACTIVIDADES REALIZADAS PARA LA PROFESIONALIZACIÓN DE BOMBEROS</t>
  </si>
  <si>
    <t>ACTIVIDADES PROGRAMADAS A REALIZAR PARA LA PROFESIONALIZACIÓN DE BOMBEROS</t>
  </si>
  <si>
    <t>ARPB</t>
  </si>
  <si>
    <t>APRPB</t>
  </si>
  <si>
    <t>(ARPB/APRPB)*100</t>
  </si>
  <si>
    <t>1. INFORME TECNICO DE LA ACTIVIDAD
2. EVIDENCIA DE ACTIVIDAD 1 (CAPACITACIÓN)
3. EVIDENCIA DE ACTIVIDAD 2 (CAPACITACIÓN)
4. EVIDENCIA DE ACTIVIDAD 3 (PROMOCIONES A GRADO INNM)
5. EVIDENCIA DE ACTIVDAD 4 (CAPACITACION)
6. EVIDENCIA DE ACTIVIDAD 5 (CAPACITACION)
7. EVIDENCIA DE ACTIVIDAD 6 (CAPACITACION)
8. EVIDENCIA DE ACTIVIDAD 7 (CAPACITACIÓN)</t>
  </si>
  <si>
    <t>1. INFORME TECNICO DE LA ACTIVIDAD
2. EVIDENCIA DE ACTIVIDAD 1 (CAPACITACIÓN)</t>
  </si>
  <si>
    <t>1 ACTIVIDAD (MARZO)
1 ACTIVIDAD(JUNIO)
1 ACTIVIDAD (DICIEMBRE)</t>
  </si>
  <si>
    <t>1.4.1.3</t>
  </si>
  <si>
    <t>IDENTIFICAR LAS MEJORES PRÁCTICAS EN MATERIA DE PROTECCIÓN CIVIL</t>
  </si>
  <si>
    <t>PORCENTAJE DE ACTIVIDADES REALIZADAS PARA IDENTIFICAR LAS MEJORES PRÁCTICAS EN MATERIA DE PROTECCIÓN CIVIL</t>
  </si>
  <si>
    <t>CONOCER EL PORCENTAJE DE ACTIVIDADES REALIZADAS PARA IDENTIFICAR LAS MEJORES PRÁCTICAS EN MATERIA DE PROTECCIÓN CIVIL</t>
  </si>
  <si>
    <t xml:space="preserve">ACTIVIDADES.- LAS ACTIVIDADES SON TODAS AQUELLAS TAREAS O LABORES QUE CADA INDIVIDUO EJERCE DIARIAMENTE.
MEJORES PRÁCTICAS.- SE ENTIENDE UN CONJUNTO COHERENTE DE ACCIONES QUE HAN RENDIDO BUEN O INCLUSO EXCELENTE SERVICIO EN UN DETERMINADO CONTEXTO Y QUE SE ESPERA QUE, EN CONTEXTOS SIMILARES, RINDAN SIMILARES RESULTADOS.
PROTECCIÓN CIVIL.- CONJUNTO DE DISPOSICIONES, PLANES, PROGRAMAS, ESTRATEGIAS, MECANISMOS Y RECURSOS PARA  LA GESTIÓN INTEGRAL DE RIESGOS Y LA CONTINUIDAD DE OPERACIONES, SE APLIQUEN LAS MEDIDAS Y ACCIONES PARA SALVAGUARDAR LA VIDA, INTEGRIDAD Y SALUD DE LA POBLACIÓN, ASÍ COMO SUS BIENES; LA INFRAESTRUCTURA, LA PLANTA PRODUCTIVA Y EL MEDIO AMBIENTE.
</t>
  </si>
  <si>
    <t>NÚMERO DE ACTIVIDADES PROGRAMADAS A REALIZAR</t>
  </si>
  <si>
    <t>NAPR</t>
  </si>
  <si>
    <t>(NAR/NAPR)*100</t>
  </si>
  <si>
    <t>1. INFORME TECNICO DE LA ACTIVIDAD
2. EVIDENICA DE ACTIVIAD 1 (ASISTENCIA A CURSO NACIONAL) 
3. EVIDENCIA DE ACTIVIDAD 2 ( CAPACITACIÓN A PERSNAL DE PC)
4. EVIDENCIA DE ACTIVIDAD 3 (IMPLEMENTACIÓN)
5. REPORTE DE PLATICAS</t>
  </si>
  <si>
    <t>1. INFORME TECNICO DE LA ACTIVIDAD
2. EVIDENICA DE ACTIVIAD 1 (ASISTENCIA A CURSO NACIONAL) 
3. EVIDENCIA DE ACTIVIDAD 2 
( CAPACITACIÓN A PERSNAL DE PC)</t>
  </si>
  <si>
    <r>
      <rPr>
        <sz val="12"/>
        <color rgb="FFFF0000"/>
        <rFont val="Calibri"/>
        <family val="2"/>
      </rPr>
      <t>EVIDENCIA DE ESTA ACTIVIDAD 1 PLATICAS POR MES DE ENERO A JULIO</t>
    </r>
    <r>
      <rPr>
        <sz val="12"/>
        <color theme="1"/>
        <rFont val="Calibri"/>
        <family val="2"/>
      </rPr>
      <t xml:space="preserve">
1 ACTIVIDAD (JULIO) = PRODUCTO FINAL
1 ACTIVIDAD (AGOSTO) = PRODUCTO FINAL
1 ACTIVIDAD (DICIEMBRE)  = PRODUCTO FINAL</t>
    </r>
  </si>
  <si>
    <t>1.4.1.4</t>
  </si>
  <si>
    <t>MEJORAR LA CAPACIDAD DE RESPUESTA ANTE EMERGENCIAS Y FORTALECER LA UNIDAD DE PROTECCIÓN CIVIL</t>
  </si>
  <si>
    <t>PORCENTAJE DE ACTIVIDADES PARA MEJORAR LA CAPACIDAD DE RESPUESTA ANTE EMERGENCIAS Y FORTALECER LA UNIDAD DE PROTECCIÓN CIVIL</t>
  </si>
  <si>
    <t>CONOCER EL PORCENTAJE DE ACTIVIDADES PARA MEJORAR LA CAPACIDAD DE RESPUESTA ANTE EMERGENCIAS Y FORTALECER LA UNIDAD DE PROTECCIÓN CIVIL</t>
  </si>
  <si>
    <t>ACTIVIDADES.- LAS ACTIVIDADES SON TODAS AQUELLAS TAREAS O LABORES QUE CADA INDIVIDUO EJERCE DIARIAMENTE.
CAPACIDAD DE RESPUESTA.-  PROBABILIDAD MEDIA DE PRODUCIR, FRENTE A UNA DEMANDA, UNA RESPUESTA DE CALIDAD ACEPTABLE, DENTRO DE UN MARGEN DE TIEMPO ACEPTABLE Y A UN COSTO ACEPTABLE. 
MEJORAMIENTO CONTINUO.- ES EL CONJUNTO DE TODAS LAS ACCIONES DIARIAS QUE PERMITEN QUE LOS PROCESOS Y LA EMPRESA SEAN MÁS COMPETITIVOS EN LA SATISFACCIÓN DEL CLIENTE.
UNIDAD DE PROTECCIÓN CIVIL.- PRIMERA INSTANCIA MUNICIPAL CON ATRIBUCIONES DE VIGILANCIA Y APLICACIÓN DE MEDIDAS DE SEGURIDAD.</t>
  </si>
  <si>
    <t>ACTIVIDADES REALIZADAS PARA EL MEJORAMIENTO DE LA CAPACIDAD DE RESPUESTA</t>
  </si>
  <si>
    <t>ACTIVIDADES PROGRAMADAS A REALIZAR PARA EL MEJORAMIENTO DE LA CAPACIDAD DE RESPUESTA</t>
  </si>
  <si>
    <t>ARMCR</t>
  </si>
  <si>
    <t>APRMCR</t>
  </si>
  <si>
    <t>(ARMCR/APRMCR)*100</t>
  </si>
  <si>
    <t>1. INFORME TECNICO DE LA ACTIVIDAD
2. EVIDENCIA DE ACTIVIDAD 1 ( DOCUMENTACIÓN DE PROGRAMA)
3. EVIDENCIA DE ACTIVIDAD 2 (COMPROBANTE DE EQUIPAMIENTO)
4. EVIDENCIA DE ACTIVIDAD 3(DOCUMENTACIÓN DE LAS ACCIONES PARA LA  IMPLEMENTACIÓN DEL PROGRAMA)</t>
  </si>
  <si>
    <t>1. INFORME TECNICO DE LA ACTIVIDAD
2. EVIDENCIA DE ACTIVIDAD 1 ( DOCUMENTACIÓN DE PROGRAMA)</t>
  </si>
  <si>
    <t xml:space="preserve">NO SE PRESENTO EVIDENCIA </t>
  </si>
  <si>
    <t>3. EVIDENCIA DE ACTIVIDAD 2 (COMPROBANTE DE EQUIPAMIENTO)
4. EVIDENCIA DE ACTIVIDAD 3(DOCUMENTACIÓN DE LAS ACCIONES PARA LA  IMPLEMENTACIÓN DEL PROGRAMA)</t>
  </si>
  <si>
    <t>* REPROGRAMACIÓN  DE META DE N/A A 2, SE JUSTIFICA EL CAMBIO DE LA META POR PARTE DE LA SA.
* SIN CAMBIOS EN MEDIOS DE VERIFICACIÓN.
* CAMBIO DE FRECUENCIA, DE ANUAL A TRIMESTRAL</t>
  </si>
  <si>
    <r>
      <rPr>
        <sz val="12"/>
        <color rgb="FFFF0000"/>
        <rFont val="Calibri"/>
        <family val="2"/>
      </rPr>
      <t xml:space="preserve">
</t>
    </r>
    <r>
      <rPr>
        <sz val="12"/>
        <rFont val="Calibri"/>
        <family val="2"/>
      </rPr>
      <t>1 ACTIVIDAD PROGRAMA (MAYO)</t>
    </r>
    <r>
      <rPr>
        <sz val="12"/>
        <color rgb="FFFF0000"/>
        <rFont val="Calibri"/>
        <family val="2"/>
      </rPr>
      <t xml:space="preserve">
</t>
    </r>
    <r>
      <rPr>
        <sz val="12"/>
        <rFont val="Calibri"/>
        <family val="2"/>
      </rPr>
      <t>1 EVIDENCIA DE QUIPAMIENTO (JULIO)
1 EVIDENCIA DE IMPLEMENTACION (SEPTIEMBRE)</t>
    </r>
  </si>
  <si>
    <t>1.4.1.5</t>
  </si>
  <si>
    <t>EFICIENTAR LOS TIEMPOS DE RESPUESTA DEL PROGRAMA INTERNO DE PROTECCIÓN CIVIL (PIPC), DEL PROYECTO DE CONSTRUCCIÓN (PYC) Y DEL PROGRAMA DE SEGURIDAD AL ESPECTADOR (PSPE) EN COORDINACIÓN CON PROTECCIÓN CIVIL</t>
  </si>
  <si>
    <t>PORCENTAJE DE PROGRAMAS REALIZADO PARA EFICIENTAR LOS TIEMPOS DE RESPUESTA</t>
  </si>
  <si>
    <t>CONOCER EL PORCENTAJE DE PROGRAMAS REALIZADO PARA EFICIENTAR LOS TIEMPOS DE RESPUESTA DEL PROGRAMA INTERNO DE PROTECCIÓN CIVIL (PIPC), DEL PROYECTO DE CONSTRUCCIÓN (PYC) Y DEL PROGRAMA DE SEGURIDAD AL ESPECTADOR (PSPE) EN COORDINACIÓN CON PROTECCIÓN CIVIL</t>
  </si>
  <si>
    <t>PROGRAMA.- PROYECTO O PLANIFICACIÓN ORDENADA DE LAS DISTINTAS PARTES O ACTIVIDADES QUE COMPONEN ALGO QUE SE VA A REALIZAR.
TIEMPO DE RESPUESTA.- HACE REFERENCIA A LA CANTIDAD DE TIEMPO QUE TRANSCURRE DESDE QUE PERCIBIMOS ALGO HASTA QUE DAMOS UNA RESPUESTA EN CONSECUENCIA.</t>
  </si>
  <si>
    <t>NÚMERO DE PROGRAMAS REALIZADOS</t>
  </si>
  <si>
    <t>NÚMERO DE PROGRAMAS PROGRAMADOS A REALIZAR</t>
  </si>
  <si>
    <t>NPR</t>
  </si>
  <si>
    <t>NPPR</t>
  </si>
  <si>
    <t>PROGRAMAS</t>
  </si>
  <si>
    <t>(NPR/NPPR)*100</t>
  </si>
  <si>
    <t>1. INFORME TECNICO DE LA ACTIVIDAD
2. PRESENTACIÓN DEL PROGRAMA ANTE LA SA
3. DOCUMENTACIÓN DEL PROGRAMA
4. DOCUEMNTACIÓN DE LAS ACCIÓNES PARA LA IMPLEMENTACIÓN DEL PROGRAMA</t>
  </si>
  <si>
    <t xml:space="preserve">
2. PRESENTACIÓN DEL PROGRAMA ANTE LA SA
3. DOCUMENTACIÓN DEL PROGRAMA
4. DOCUEMNTACIÓN DE LAS ACCIÓNES PARA LA IMPLEMENTACIÓN DEL PROGRAMA</t>
  </si>
  <si>
    <r>
      <rPr>
        <sz val="12"/>
        <color rgb="FFFF0000"/>
        <rFont val="Calibri"/>
        <family val="2"/>
      </rPr>
      <t xml:space="preserve">1 ACTIVIDAD COMO EVIDENCIA (MAYO)
</t>
    </r>
    <r>
      <rPr>
        <sz val="12"/>
        <color theme="1"/>
        <rFont val="Calibri"/>
        <family val="2"/>
      </rPr>
      <t xml:space="preserve">
1 PROGRAMA  (DICIEMBRE)</t>
    </r>
  </si>
  <si>
    <t>1.4.1.6</t>
  </si>
  <si>
    <t>REALIZAR UN INVENTARIO DE RIESGOS EN BALNEARIOS Y CENTROS RECREATIVOS</t>
  </si>
  <si>
    <t>PORCENTAJE DE INVENTARIO DE RIESGOS EN BALNEARIOS Y CENTROS RECREATIVOS REALIZADO</t>
  </si>
  <si>
    <t>CONOCER EL PORCENTAJE DE INVENTARIO DE RIESGOS EN BALNEARIOS Y CENTROS RECREATIVOS</t>
  </si>
  <si>
    <t>INVENTARIO.- ASIENTO DE LOS BIENES Y DEMÁS COSAS PERTENECIENTES A UNA PERSONA O COMUNIDAD, HECHO CON ORDEN Y PRECISIÓN.
RIESGO.- CONTINGENCIA O PROXIMIDAD DE UN DAÑO.</t>
  </si>
  <si>
    <t>INVENTARIO DE RIESGOS REALIZADOS</t>
  </si>
  <si>
    <t>INVENTARIO DE RIESGOS PROGRAMADOS A REALIZAR</t>
  </si>
  <si>
    <t>IRR</t>
  </si>
  <si>
    <t>IRPR</t>
  </si>
  <si>
    <t>INVENTARIOS DE RIESGOS</t>
  </si>
  <si>
    <t>(IRR/IRPR)*100</t>
  </si>
  <si>
    <t>1. INFORME TECNICO DE LA ACTIVIDAD
2. INVENTARIO DE RIESGO</t>
  </si>
  <si>
    <t>* CAMBIA FRECUENCIA DE ANUAL A TRIMESTRAL
*AUMENTO DE META DE 6 A 12.
* MEDIOS DE VERIFICACIÓN, SIN CAMBIOS.</t>
  </si>
  <si>
    <t>No se realizao la actividad ya que los centros recreativos siguen cerrados por la contingencia del COVID-19, y la ficha tecnica entregada respalda lo comentado junto con oficio de protección civil</t>
  </si>
  <si>
    <t>6 INVENTARIOS (ABRIL)</t>
  </si>
  <si>
    <t>1.4.1.7</t>
  </si>
  <si>
    <t>ACTUALIZAR EL ATLAS DE RIESGOS DEL MUNICIPIO DE CHIHUAHUA</t>
  </si>
  <si>
    <t xml:space="preserve">PORCENTAJE DE ESTUDIO DE MERCADO PARA LA ACTUALIZACIÓN </t>
  </si>
  <si>
    <t>CONOCER EL PORCENTAJE DE ESTUDIO DE MERCADO PARA ACTUALIZAR EL ATLAS DE RIESGOS DEL MUNICIPIO DE CHIHUAHUA</t>
  </si>
  <si>
    <t>ESTUDIO DE MERCADO.- CONSISTE EN UNA INICIATIVA EMPRESARIAL CON EL FIN DE HACERSE UNA IDEA SOBRE LA VIABILIDAD COMERCIAL DE UNA ACTIVIDAD ECONÓMICA.
ATLAS DE RIESGOS.- SON INSTRUMENTOS QUE SIRVEN COMO BASE DE CONOCIMIENTOS DEL TERRITORIO Y DE LOS PELIGROS QUE PUEDEN AFECTAR A LA POBLACIÓN Y A LA INFRAESTRUCTURA EN EL SITIO.</t>
  </si>
  <si>
    <t>ESTUDIO DE MERCADO REALIZADO</t>
  </si>
  <si>
    <t>ESTUDIO DE MERCADO PROGRAMADO</t>
  </si>
  <si>
    <t>EMR</t>
  </si>
  <si>
    <t>EMP</t>
  </si>
  <si>
    <t>ESTUDIO DE MERCADO</t>
  </si>
  <si>
    <t>(EMR/EMP)*100</t>
  </si>
  <si>
    <t>1. INFORME TECNICO DE LA ACTIVIDAD
2. ESTUDIO DE MERCADO
3. ADQUISICIÓN DEL NUEVO ATLAS.</t>
  </si>
  <si>
    <t xml:space="preserve">
1. INFORME TECNICO DE LA ACTIVIDAD
2. ESTUDIO DE MERCADO</t>
  </si>
  <si>
    <t>* SE CAMBIA FRECUENCIA DE ANUIAL A TRIMESTRAL
* AUMENTO DE META DE N/A A 2.
* CAMBIO DE MEDIOS DE VERIFICACIÓN:
1. INFORME TECNICO DE LA ACTIVIDAD
2. ESTUDIO DE MERCADO
3. ADQUISICIÓN DEL NUEVO ATLAS.</t>
  </si>
  <si>
    <t>1. INFORME TECNICO DE LA ACTIVIDAD
2. ESTUDIO DE MERCADO</t>
  </si>
  <si>
    <t>1 ESTUDIO (OCTUBRE)</t>
  </si>
  <si>
    <t>1.4.1.8</t>
  </si>
  <si>
    <t>ELABORAR Y ACTUALIZAR EL PADRÓN DE GESTORES EN MATERIA DE PROTECCIÓN CIVIL</t>
  </si>
  <si>
    <t>PORCENTAJE DE PADRONES DE GESTORES EN MATERIA DE PROTECCIÓN CIVIL ELABORADO Y ACTUALIZADO</t>
  </si>
  <si>
    <t>CONOCER EL PORCENTAJE DE PADRONES DE GESTORES EN MATERIA DE PROTECCIÓN CIVIL</t>
  </si>
  <si>
    <t xml:space="preserve">PADRÓN.- REGISTRO ADMINISTRATIVO DE LOS VECINOS DE UN MUNICIPIO.
GESTOR.- QUE SE ENCARGA DE DIRIGIR, GESTIONAR O ADMINISTRAR UNA EMPRESA, SOCIEDAD U OTRA ENTIDAD.
PROTECCIÓN CIVIL.- CONJUNTO DE DISPOSICIONES, PLANES, PROGRAMAS, ESTRATEGIAS, MECANISMOS Y RECURSOS PARA  LA GESTIÓN INTEGRAL DE RIESGOS Y LA CONTINUIDAD DE OPERACIONES, SE APLIQUEN LAS MEDIDAS Y ACCIONES PARA SALVAGUARDAR LA VIDA, INTEGRIDAD Y SALUD DE LA POBLACIÓN, ASÍ COMO SUS BIENES; LA INFRAESTRUCTURA, LA PLANTA PRODUCTIVA Y EL MEDIO AMBIENTE.
</t>
  </si>
  <si>
    <t>NÚMERO DE PADRONES DE GESTORES ELABORADOS Y ACTUALIZADOS</t>
  </si>
  <si>
    <t>NÚMERO DE PADRONES DE GESTORES PROGRAMADOS A ELABORAR Y ACTUALIZAR</t>
  </si>
  <si>
    <t>NPGEA</t>
  </si>
  <si>
    <t>NPGPEA</t>
  </si>
  <si>
    <t>PADRONES</t>
  </si>
  <si>
    <t>(NPGEA/NPGPEA)*100</t>
  </si>
  <si>
    <t>1. INFORME TECNICO DE LA ACTIVIDAD
2. CONVOCATORIA 
3. CERTIFICADO DE GESTOR EMITIDO POR GOBIERNO DEL ESTADO
5. PADRON REALIZADO</t>
  </si>
  <si>
    <t xml:space="preserve">
2. CONVOCATORIA
3. REVISIÓN DE LEY DE INGRESOS
4. DOCUMENTACION Y APLICACIÓN DE EVALUACION
5. PADRON REALIZADO</t>
  </si>
  <si>
    <t>QUITAR DOS PUNTO DE LOS MEDIOS DE VERIFICACIÓN: 
3. REVISIÓN DE LEY DE INGRESOS (SE QUITA)
4. DOCUMENTACION Y APLICACIÓN DE EVALUACION  (SE QUITA)</t>
  </si>
  <si>
    <r>
      <rPr>
        <sz val="12"/>
        <color rgb="FFFF0000"/>
        <rFont val="Calibri"/>
        <family val="2"/>
      </rPr>
      <t xml:space="preserve">1 EVIDENCIA CONVOCATORIA (JUNIO)
1 EVIDENCIA REVISIÓN DE LEY DE INGRESOS (SEPTIEMBRE)
1 EVIDENCIA SOLICITAR DOCUMENTACION Y APLICAR EVALUACION (DICIEMBRE)
</t>
    </r>
    <r>
      <rPr>
        <sz val="12"/>
        <color theme="1"/>
        <rFont val="Calibri"/>
        <family val="2"/>
      </rPr>
      <t xml:space="preserve">
1 PADRON (DICIEMBRE)= PRODUCTO FINAL</t>
    </r>
  </si>
  <si>
    <t>1.4.1.9</t>
  </si>
  <si>
    <t>IMPLEMENTAR UN PROGRAMA INTENSIVO DE DEMOLICIÓN Y TAPIADO DE FINCAS</t>
  </si>
  <si>
    <t>DDUyE</t>
  </si>
  <si>
    <t>DOP, SA (protección civil), DServPM</t>
  </si>
  <si>
    <t>PORCENTAJE DE VIVIENDAS DEMOLIDAS O TAPIADAS</t>
  </si>
  <si>
    <t>CONOCER EL PORCENTAJE DE VIVIENDAS DEMOLIDAS O TAPIADAS EN LA IMPLEMENTACIÓN DEL PROGRAMA INTENSIVO DE DEMOLICIÓN Y TAPIADO DE FINCAS</t>
  </si>
  <si>
    <t>VIVIENDA.- LUGAR CERRADO Y CUBIERTO CONSTRUIDO PARA SER HABITADO POR PERSONAS.
DEMOLICIÓN.- ACCIÓN Y EFECTO DE DEMOLER, DESHACER, DERRIBAR, ARRUINAR.
TAPIAR.- CERRAR UN HUECO HACIENDO EN ÉL UN MURO O UN TABIQUE.</t>
  </si>
  <si>
    <t>UNIDADES DE VIVIENDA DEMOLIDAS O TAPIADAS</t>
  </si>
  <si>
    <t xml:space="preserve">UNIDADES DE VIVIENDA PROGRAMADAS A DEMOLER O TAPIAR </t>
  </si>
  <si>
    <t>UVDT</t>
  </si>
  <si>
    <t>UVPDT</t>
  </si>
  <si>
    <t>UNIDADES DE VIVIENDA</t>
  </si>
  <si>
    <t>(UVDT/UVPDT)*100</t>
  </si>
  <si>
    <t>1. INFORM TECNICO DE LA ACTIVIDAD
2 DOCUMENTACIÓN DEL DIAGNOSTICO
3. DOCUMENTACIÓN DEL PROGRAMA
4. REPORTE DESCRIPTIVO FINCAS DEMOLIDAS Y TAPIADAS
5. EVIDENCIA FOTOGRAFICA DEL ANTES Y EL DESPUES
6. ACTA DE ENTREGA</t>
  </si>
  <si>
    <t xml:space="preserve">1. INFORME TECNICO DE LA ACTIVIDAD
2 DOCUMENTACIÓN DEL DIAGNOSTICO
3. DOCUMENTACIÓN DEL PROGRAMA
4. REPORTE DESCRIPTIVO FINCAS DEMOLIDAS Y TAPIADAS
5. EVIDENCIA FOTOGRAFICA DEL ANTES Y EL DESPUES
</t>
  </si>
  <si>
    <t xml:space="preserve">
6. ACTA DE ENTREGA</t>
  </si>
  <si>
    <t xml:space="preserve">1. INFORM TECNICO DE LA ACTIVIDAD
2 DOCUMENTACIÓN DEL DIAGNOSTICO
3. DOCUMENTACIÓN DEL PROGRAMA
4. REPORTE DESCRIPTIVO FINCAS DEMOLIDAS Y TAPIADAS
5. EVIDENCIA FOTOGRAFICA DEL ANTES Y EL DESPUES
</t>
  </si>
  <si>
    <t>6. ACTA DE ENTREGA (ESCRITO DEL PORQUE NO SE ENTREGO ACTA DE ENTREGA)</t>
  </si>
  <si>
    <t>6. ACTA DE ENTREGA</t>
  </si>
  <si>
    <t>100 UNIDADES (JUNIO)
100 UNIDADES (SEPTIEMBRE)
70 UNIDADES (DICIEMBRE)</t>
  </si>
  <si>
    <t>1.4.1.10</t>
  </si>
  <si>
    <t>PROVEER DE NOMENCLATURA URBANA EN COLONIAS POPULARES DE LA CIUDAD</t>
  </si>
  <si>
    <t>DDHyE</t>
  </si>
  <si>
    <t>PORCENTAJE DE NOMENCLATURA URBANA INSTALADA</t>
  </si>
  <si>
    <t>CONOCER EL PORCENTAJE DE NOMENCLATURA URBANA INSTALADA EN COLONIAS POPULARES DE LA CIUDAD</t>
  </si>
  <si>
    <t>NOMENCLATURA URBANA.- ES UN ELEMENTO FUNDAMENTAL DE ORDEN Y PLANEACIÓN DE LA CIUDAD, QUE FACILITA LA UBICACIÓN DE LOS PREDIOS Y VÍAS URBANAS A PARTIR LA APLICACIÓN DEL MODELO DE EJES ESTRUCTURANTES DE NOMENCLATURA VIAL QUE REORIENTAN Y FACILITAN LA ASIGNACIÓN DE NOMENCLATURA AL CONTEXTO DE LA CIUDAD.
COLONIA.- SE DENOMINA COLONIA A LAS PARTES EN QUE SE DIVIDEN LOS PUEBLOS O LAS CIUDADES. EN ESTE SENTIDO, SON SINÓNIMO DE BARRIO.</t>
  </si>
  <si>
    <t>NUMERO DE NOMENCLATURAS URBANAS INSTALADAS</t>
  </si>
  <si>
    <t>NUMERO DE NOMENCLATURAS URBANAS PROGRAMADAS A INSTALAR</t>
  </si>
  <si>
    <t>NNUI</t>
  </si>
  <si>
    <t>NNUPI</t>
  </si>
  <si>
    <t>NOMENCLATURAS</t>
  </si>
  <si>
    <t>(NNUI/NNUPI)*100</t>
  </si>
  <si>
    <t>1. INFORME TECNICO DE LA ACTIVIDAD
2. REPORTE DE COLONIAS TRABAJADAS
3. EVIDENCIA FOTOGRAFICA
4. PLANOS CON INSTALACION DE PLACAS</t>
  </si>
  <si>
    <t>150 NOMENCLATURAS POR MES (MARZO A DICIEMBRE)</t>
  </si>
  <si>
    <t>1.4.1.11</t>
  </si>
  <si>
    <t>REALIZACIÓN DE LAS OBRAS EXIGIDAS EN EL ATLAS DE RIESGO</t>
  </si>
  <si>
    <t>PORCENTAJE DE REVISIÓN DE LAS OBRAS EN ÁREAS RESTRINGIDAS EN EL ATLAS DE RIESGO REALIZADAS</t>
  </si>
  <si>
    <t>CONOCER EL PORCENTAJE DE REVISIÓN DE LAS OBRAS EXIGIDAS EN EL ATLAS DE RIESGO</t>
  </si>
  <si>
    <t>ATLAS DE RIESGOS.- SON INSTRUMENTOS QUE SIRVEN COMO BASE DE CONOCIMIENTOS DEL TERRITORIO Y DE LOS PELIGROS QUE PUEDEN AFECTAR A LA POBLACIÓN Y A LA INFRAESTRUCTURA EN EL SITIO.
OBRA PÚBLICA.-  TODOS LOS TRABAJOS DE CONSTRUCCIÓN, YA SEAN INFRAESTRUCTURAS O EDIFICACIÓN, PROMOVIDOS POR UNA ADMINISTRACIÓN DE GOBIERNO TENIENDO COMO OBJETIVO EL BENEFICIO DE LA COMUNIDAD.
REVISIÓN (AR) .- SOMETER ALGO A NUEVO EXAMEN PARA CORREGIRLO, ENMENDARLO O REPARARLO.</t>
  </si>
  <si>
    <t>REVISIÓN DE OBRAS REALIZADA</t>
  </si>
  <si>
    <t>REVISIÓN DE OBRAS PROGRAMADAS A REALIZAR</t>
  </si>
  <si>
    <t>ROR</t>
  </si>
  <si>
    <t>ROPR</t>
  </si>
  <si>
    <t>REVISIÓN DE OBRAS</t>
  </si>
  <si>
    <t>(ROR/ROPR)*100</t>
  </si>
  <si>
    <t>1. INFORME TECNICO DE LA ACTIVIDAD
2. REVISIONES (DOCUMENTO)</t>
  </si>
  <si>
    <t>1 REVISIÓN (MAYO)</t>
  </si>
  <si>
    <t>1.4.1.12</t>
  </si>
  <si>
    <t>FORTALECIMIENTO DEL ÁREA DE MOSTRENQUERÍA EN LAS ZONAS RURALES PARA EVITAR ACCIDENTES VIALES</t>
  </si>
  <si>
    <t>SDR</t>
  </si>
  <si>
    <t xml:space="preserve">PORCENTAJE DE REUNIONES REALIZADAS PARA EL FORTALECIMIENTO EN EL ÁREA DE MOSTRENQUERÍA EN LAS ZONAS RURALES </t>
  </si>
  <si>
    <t>CONOCER EL PORCENTAJE DE REUNIONES REALIZADAS PARA EL FORTALECIMIENTO DEL ÁREA DE MOSTRENQUERÍA EN LAS ZONAS RURALES PARA EVITAR ACCIDENTES VIALES</t>
  </si>
  <si>
    <t>REUNIÓN.- GRUPO DE INDIVIDUOS QUE SE JUNTA, YA SEA DE MANERA ESPONTÁNEA U ORGANIZADA, POR ALGÚN MOTIVO.
ZONA RURAL.- TERRITORIO CON ESCASA CANTIDAD DE HABITANTES DONDE LA PRINCIPAL ACTIVIDAD ECONÓMICA ES LA AGROPECUARIA.
MOSTRENCO.- SE DEFINE POR "MOSTRENCO" A UN ANIMAL AJENO.</t>
  </si>
  <si>
    <t>REUNIONES REALIZADAS PARA EL MEJORAMIENTO</t>
  </si>
  <si>
    <t>REUNIONES PROGRAMADAS PARA EL MEJORAMIENTO</t>
  </si>
  <si>
    <t>RRM</t>
  </si>
  <si>
    <t>RPM</t>
  </si>
  <si>
    <t>(RRM/RPM)*100</t>
  </si>
  <si>
    <t>1. INFORME TECNICO DE LA ACTIVIDAD
2. DOCUMENTACIÓN DE  LAS ACCIONES PARA EL FORTALECIMIENTO
3. MINUTA
4. LISTA DE ASISTENCIA
5. EVIDENCIA FOTOGRAFICA</t>
  </si>
  <si>
    <t>1 REUNION (JUNIO)
1 REUNION (SEPTIEMBRE)
1 REUNIÓN (DICIEMBRE)</t>
  </si>
  <si>
    <t>1.4.1.13</t>
  </si>
  <si>
    <t>GESTIÓN DEL OPERATIVO DE SEGURIDAD EN ÁREAS TURÍSTICAS EN LA ZONA RURAL DEL MUNICIPIO EN TEMPORADA VACACIONAL</t>
  </si>
  <si>
    <t>PORCENTAJE DE OPERATIVO DE SEGURIDAD EN ÁREAS TURÍSTICAS GESTIONADOS</t>
  </si>
  <si>
    <t>CONOCER EL PORCENTAJE DE OPERATIVOS DE SEGURIDAD EN ÁREAS TURÍSTICAS EN LA ZONA RURAL DEL MUNICIPIO EN TEMPORADA VACACIONAL</t>
  </si>
  <si>
    <t>OPERATIVOS DE SEGURIDAD.- SE TRATA DE ESTRATEGIAS ORGANIZATIVAS PARA COMBATIR LAS DISTINTAS FORMAS DE DELINCUENCIA.
ZONA RURAL.- TERRITORIO CON ESCASA CANTIDAD DE HABITANTES DONDE LA PRINCIPAL ACTIVIDAD ECONÓMICA ES LA AGROPECUARIA.
ZONA TURÍSTICA.- ES UN ESPACIO QUE, POR SUS ATRACTIVOS, SEDUCE A UNA GRAN CANTIDAD DE VISITANTES.</t>
  </si>
  <si>
    <t>OPERATIVOS DE SEGURIDAD REALIZADOS EN ÁREAS TURÍSTICAS</t>
  </si>
  <si>
    <t>OPERATIVOS DE SEGURIDAD PROGRAMADOS A REALIZAR EN ÁREAS TURÍSTICAS</t>
  </si>
  <si>
    <t>OSRAT</t>
  </si>
  <si>
    <t>OSPRAT</t>
  </si>
  <si>
    <t>OPERATIVOS DE SEGURIDAD</t>
  </si>
  <si>
    <t>(OSRAT/OSPRAT)*100</t>
  </si>
  <si>
    <t>1. INFORME TECNICO DE LA ACTIVIDAD
2. OFICIO DE GESTIÓN
3. REPORTE DEL OPERATIVO</t>
  </si>
  <si>
    <t>2. OFICIO DE GESTIÓN
3. REPORTE DEL OPERATIVO</t>
  </si>
  <si>
    <t>1 OPERTAIVO (ABRIL)
1 OPERATIVO (AGOSTO)</t>
  </si>
  <si>
    <t>1.4.1.14</t>
  </si>
  <si>
    <t>DESARROLLO DE ESTRATEGIAS PREVENTIVAS PARA EL CONTROL DE INCENDIOS FORESTALES</t>
  </si>
  <si>
    <t xml:space="preserve">PROTECCIÓN CIVIL, </t>
  </si>
  <si>
    <t>PORCENTAJE DE ESTRATEGIAS DESARROLLADAS PARA EL CONTROL CONTRA INCENDIOS</t>
  </si>
  <si>
    <t>CONOCER EL PORCENTAJE DE ESTRATEGIAS PREVENTIVAS PARA EL CONTROL DE INCENDIOS FORESTALES</t>
  </si>
  <si>
    <t>ESTRATEGIA.- EN UN PROCESO REGULABLE, CONJUNTO DE LAS REGLAS QUE ASEGURAN UNA DECISIÓN ÓPTIMA EN CADA MOMENTO.
PREVENCIÓN.- ES LA DISPOSICIÓN QUE SE HACE DE FORMA ANTICIPADA PARA MINIMIZAR UN RIESGO.
INCENDIO FORESTAL.- ES EL FUEGO QUE SE EXTIENDE SIN CONTROL EN TERRENO FORESTAL Y AFECTANDO A COMBUSTIBLES VEGETALES.</t>
  </si>
  <si>
    <t>NÚMERO DE ESTRATEGIAS DESARROLLADAS</t>
  </si>
  <si>
    <t>NÚMERO DE ESTRATEGIAS PROGRAMADAS A DESARROLLAR</t>
  </si>
  <si>
    <t>NED</t>
  </si>
  <si>
    <t>NEPD</t>
  </si>
  <si>
    <t>ESTRATEGIAS</t>
  </si>
  <si>
    <t>(NED/NEPD)*100</t>
  </si>
  <si>
    <t>1. INFORME TECNICO DE LA ACTIVIDAD
2. INFORME DESCRPTIVO  DE LAS ESTRATEGIAS
3. SOLICITUD Y REPORTE DE BRECHAS
4. LISTA DE ASISTENCIA DE CAPACITACIÓN
5. EVIDENCIA FOTOGRAFICA</t>
  </si>
  <si>
    <t>1. INFORME TECNICO DE LA ACTIVIDAD
2. INFORME DESCRPTIVO  DE LAS ESTRATEGIAS
3. SOLICITUD Y REPORTE DE BRECHAS
5. EVIDENCIA FOTOGRAFICA</t>
  </si>
  <si>
    <t>4. LISTA DE ASISTENCIA DE CAPACITACIÓN</t>
  </si>
  <si>
    <t>1 ESTRATEGIA (FEBRERO) BRECHAS
1 ESTRATEGIA (FEBRERO) CAPACITACIONES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</si>
</sst>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3" x14ac:knownFonts="1">
    <font>
      <sz val="11"/>
      <color theme="1"/>
      <name val="Calibri"/>
      <family val="2"/>
      <scheme val="minor"/>
    </font>
    <font>
      <sz val="11"/>
      <color theme="1"/>
      <name val="Calibri"/>
      <family val="2"/>
      <scheme val="minor"/>
    </font>
    <font>
      <b/>
      <sz val="12"/>
      <color theme="0"/>
      <name val="Calibri"/>
      <family val="2"/>
    </font>
    <font>
      <b/>
      <sz val="12"/>
      <color rgb="FF002060"/>
      <name val="Calibri"/>
      <family val="2"/>
    </font>
    <font>
      <sz val="12"/>
      <color theme="1"/>
      <name val="Calibri"/>
      <family val="2"/>
    </font>
    <font>
      <sz val="12"/>
      <color rgb="FF000000"/>
      <name val="Calibri"/>
      <family val="2"/>
    </font>
    <font>
      <sz val="14"/>
      <color theme="1"/>
      <name val="Calibri"/>
      <family val="2"/>
    </font>
    <font>
      <sz val="11"/>
      <color theme="1"/>
      <name val="Calibri"/>
      <family val="2"/>
    </font>
    <font>
      <sz val="12"/>
      <color rgb="FFFF0000"/>
      <name val="Calibri"/>
      <family val="2"/>
    </font>
    <font>
      <sz val="11"/>
      <name val="Arial"/>
      <family val="2"/>
    </font>
    <font>
      <sz val="12"/>
      <color theme="0"/>
      <name val="Calibri"/>
      <family val="2"/>
    </font>
    <font>
      <b/>
      <sz val="12"/>
      <color theme="1"/>
      <name val="Calibri"/>
      <family val="2"/>
    </font>
    <font>
      <sz val="12"/>
      <name val="Calibri"/>
      <family val="2"/>
    </font>
  </fonts>
  <fills count="15">
    <fill>
      <patternFill patternType="none"/>
    </fill>
    <fill>
      <patternFill patternType="gray125"/>
    </fill>
    <fill>
      <patternFill patternType="solid">
        <fgColor rgb="FF2E75B5"/>
        <bgColor rgb="FF2E75B5"/>
      </patternFill>
    </fill>
    <fill>
      <patternFill patternType="solid">
        <fgColor rgb="FFD8D8D8"/>
        <bgColor rgb="FFD8D8D8"/>
      </patternFill>
    </fill>
    <fill>
      <patternFill patternType="solid">
        <fgColor rgb="FFF4B083"/>
        <bgColor rgb="FFF4B083"/>
      </patternFill>
    </fill>
    <fill>
      <patternFill patternType="solid">
        <fgColor rgb="FFBDD6EE"/>
        <bgColor rgb="FFBDD6EE"/>
      </patternFill>
    </fill>
    <fill>
      <patternFill patternType="solid">
        <fgColor rgb="FFFFD965"/>
        <bgColor rgb="FFFFD965"/>
      </patternFill>
    </fill>
    <fill>
      <patternFill patternType="solid">
        <fgColor rgb="FFDEEAF6"/>
        <bgColor rgb="FFDEEAF6"/>
      </patternFill>
    </fill>
    <fill>
      <patternFill patternType="solid">
        <fgColor rgb="FFFFFF00"/>
        <bgColor rgb="FFFFFF00"/>
      </patternFill>
    </fill>
    <fill>
      <patternFill patternType="solid">
        <fgColor rgb="FF00B0F0"/>
        <bgColor theme="0"/>
      </patternFill>
    </fill>
    <fill>
      <patternFill patternType="solid">
        <fgColor theme="9" tint="0.39997558519241921"/>
        <bgColor theme="0"/>
      </patternFill>
    </fill>
    <fill>
      <patternFill patternType="solid">
        <fgColor theme="0"/>
        <bgColor theme="0"/>
      </patternFill>
    </fill>
    <fill>
      <patternFill patternType="solid">
        <fgColor theme="0"/>
        <bgColor rgb="FFFFFF00"/>
      </patternFill>
    </fill>
    <fill>
      <patternFill patternType="solid">
        <fgColor theme="0"/>
        <bgColor rgb="FFFFFFFF"/>
      </patternFill>
    </fill>
    <fill>
      <patternFill patternType="solid">
        <fgColor theme="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1"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5" fillId="11" borderId="1" xfId="0" applyFont="1" applyFill="1" applyBorder="1" applyAlignment="1">
      <alignment vertical="center" wrapText="1"/>
    </xf>
    <xf numFmtId="9" fontId="4" fillId="12" borderId="1" xfId="0" applyNumberFormat="1" applyFont="1" applyFill="1" applyBorder="1" applyAlignment="1">
      <alignment horizontal="center" vertical="center" wrapText="1"/>
    </xf>
    <xf numFmtId="0" fontId="4" fillId="12" borderId="1" xfId="0" applyFont="1" applyFill="1" applyBorder="1" applyAlignment="1">
      <alignment horizontal="left" vertical="center" wrapText="1"/>
    </xf>
    <xf numFmtId="3" fontId="4" fillId="12" borderId="1" xfId="0" applyNumberFormat="1" applyFont="1" applyFill="1" applyBorder="1" applyAlignment="1">
      <alignment horizontal="center" vertical="center" wrapText="1"/>
    </xf>
    <xf numFmtId="3" fontId="4" fillId="12" borderId="1" xfId="0" applyNumberFormat="1" applyFont="1" applyFill="1" applyBorder="1" applyAlignment="1">
      <alignment horizontal="center" vertical="center"/>
    </xf>
    <xf numFmtId="9" fontId="4" fillId="11" borderId="1" xfId="0" applyNumberFormat="1" applyFont="1" applyFill="1" applyBorder="1" applyAlignment="1">
      <alignment horizontal="center" vertical="center" wrapText="1"/>
    </xf>
    <xf numFmtId="3" fontId="6" fillId="11" borderId="1" xfId="0" applyNumberFormat="1" applyFont="1" applyFill="1" applyBorder="1" applyAlignment="1">
      <alignment horizontal="center" vertical="center" wrapText="1"/>
    </xf>
    <xf numFmtId="3" fontId="4" fillId="11" borderId="1" xfId="0" applyNumberFormat="1" applyFont="1" applyFill="1" applyBorder="1" applyAlignment="1">
      <alignment horizontal="center" vertical="center" wrapText="1"/>
    </xf>
    <xf numFmtId="3" fontId="4" fillId="11" borderId="2" xfId="0" applyNumberFormat="1" applyFont="1" applyFill="1" applyBorder="1" applyAlignment="1">
      <alignment horizontal="center" vertical="center" wrapText="1"/>
    </xf>
    <xf numFmtId="3" fontId="4" fillId="11" borderId="1" xfId="0" applyNumberFormat="1" applyFont="1" applyFill="1" applyBorder="1" applyAlignment="1">
      <alignment horizontal="center" vertical="center"/>
    </xf>
    <xf numFmtId="0" fontId="5" fillId="11" borderId="1" xfId="0" applyFont="1" applyFill="1" applyBorder="1" applyAlignment="1">
      <alignment horizontal="center" vertical="center" wrapText="1"/>
    </xf>
    <xf numFmtId="164" fontId="4"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7" fillId="11" borderId="0" xfId="0" applyFont="1" applyFill="1"/>
    <xf numFmtId="0" fontId="4" fillId="11" borderId="2" xfId="0" applyFont="1" applyFill="1" applyBorder="1" applyAlignment="1">
      <alignment horizontal="center" vertical="center" wrapText="1"/>
    </xf>
    <xf numFmtId="0" fontId="5" fillId="12" borderId="1" xfId="0" applyFont="1" applyFill="1" applyBorder="1" applyAlignment="1">
      <alignment vertical="center" wrapText="1"/>
    </xf>
    <xf numFmtId="0" fontId="4" fillId="11" borderId="1" xfId="0" applyFont="1" applyFill="1" applyBorder="1" applyAlignment="1">
      <alignment horizontal="left" vertical="center"/>
    </xf>
    <xf numFmtId="9" fontId="4" fillId="11" borderId="1" xfId="0" applyNumberFormat="1" applyFont="1" applyFill="1" applyBorder="1" applyAlignment="1">
      <alignment horizontal="center" vertical="center"/>
    </xf>
    <xf numFmtId="10" fontId="4" fillId="11" borderId="1" xfId="0" applyNumberFormat="1" applyFont="1" applyFill="1" applyBorder="1" applyAlignment="1">
      <alignment horizontal="center" vertical="center" wrapText="1"/>
    </xf>
    <xf numFmtId="9" fontId="6" fillId="12" borderId="1" xfId="0" applyNumberFormat="1" applyFont="1" applyFill="1" applyBorder="1" applyAlignment="1">
      <alignment horizontal="center" vertical="center" wrapText="1"/>
    </xf>
    <xf numFmtId="10" fontId="4" fillId="12" borderId="2" xfId="0" applyNumberFormat="1" applyFont="1" applyFill="1" applyBorder="1" applyAlignment="1">
      <alignment horizontal="center" vertical="center" wrapText="1"/>
    </xf>
    <xf numFmtId="0" fontId="4" fillId="12" borderId="2" xfId="0" applyFont="1" applyFill="1" applyBorder="1" applyAlignment="1">
      <alignment horizontal="center" vertical="center" wrapText="1"/>
    </xf>
    <xf numFmtId="9" fontId="4" fillId="12" borderId="2" xfId="0" applyNumberFormat="1" applyFont="1" applyFill="1" applyBorder="1" applyAlignment="1">
      <alignment horizontal="left" vertical="center" wrapText="1"/>
    </xf>
    <xf numFmtId="9" fontId="4" fillId="12" borderId="2" xfId="0" applyNumberFormat="1" applyFont="1" applyFill="1" applyBorder="1" applyAlignment="1">
      <alignment horizontal="center" vertical="center" wrapText="1"/>
    </xf>
    <xf numFmtId="9" fontId="4" fillId="11" borderId="1" xfId="1" applyFont="1" applyFill="1" applyBorder="1" applyAlignment="1">
      <alignment horizontal="center" vertical="center"/>
    </xf>
    <xf numFmtId="0" fontId="5" fillId="12"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9" fontId="4" fillId="12" borderId="3" xfId="0" applyNumberFormat="1" applyFont="1" applyFill="1" applyBorder="1" applyAlignment="1">
      <alignment horizontal="center" vertical="center" wrapText="1"/>
    </xf>
    <xf numFmtId="9" fontId="4" fillId="11" borderId="1" xfId="1" applyFont="1" applyFill="1" applyBorder="1" applyAlignment="1">
      <alignment horizontal="center" vertical="center" wrapText="1"/>
    </xf>
    <xf numFmtId="0" fontId="7" fillId="11" borderId="4" xfId="0" applyFont="1" applyFill="1" applyBorder="1"/>
    <xf numFmtId="9" fontId="4" fillId="12" borderId="5"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9" fontId="4" fillId="12" borderId="6"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5" fillId="13" borderId="1" xfId="0" applyFont="1" applyFill="1" applyBorder="1" applyAlignment="1">
      <alignment horizontal="center" vertical="center" wrapText="1"/>
    </xf>
    <xf numFmtId="0" fontId="4" fillId="12" borderId="5" xfId="0" applyFont="1" applyFill="1" applyBorder="1" applyAlignment="1">
      <alignment horizontal="center" vertical="center" wrapText="1"/>
    </xf>
    <xf numFmtId="0" fontId="4" fillId="11" borderId="5" xfId="0" applyFont="1" applyFill="1" applyBorder="1" applyAlignment="1">
      <alignment horizontal="center" vertical="center" wrapText="1"/>
    </xf>
    <xf numFmtId="3" fontId="6" fillId="12" borderId="1" xfId="0" applyNumberFormat="1" applyFont="1" applyFill="1" applyBorder="1" applyAlignment="1">
      <alignment horizontal="center" vertical="center" wrapText="1"/>
    </xf>
    <xf numFmtId="3" fontId="4" fillId="12" borderId="2" xfId="0" applyNumberFormat="1" applyFont="1" applyFill="1" applyBorder="1" applyAlignment="1">
      <alignment horizontal="center" vertical="center" wrapText="1"/>
    </xf>
    <xf numFmtId="9" fontId="10" fillId="11" borderId="1" xfId="0" applyNumberFormat="1" applyFont="1" applyFill="1" applyBorder="1" applyAlignment="1">
      <alignment horizontal="center" vertical="center" wrapText="1"/>
    </xf>
    <xf numFmtId="3" fontId="4" fillId="11" borderId="2" xfId="0" applyNumberFormat="1" applyFont="1" applyFill="1" applyBorder="1" applyAlignment="1">
      <alignment horizontal="left" vertical="center" wrapText="1"/>
    </xf>
    <xf numFmtId="9" fontId="6" fillId="11" borderId="1" xfId="0" applyNumberFormat="1" applyFont="1" applyFill="1" applyBorder="1" applyAlignment="1">
      <alignment horizontal="center" vertical="center" wrapText="1"/>
    </xf>
    <xf numFmtId="9" fontId="4" fillId="11" borderId="1" xfId="0" applyNumberFormat="1" applyFont="1" applyFill="1" applyBorder="1" applyAlignment="1">
      <alignment horizontal="left" vertical="center" wrapText="1"/>
    </xf>
    <xf numFmtId="9" fontId="4" fillId="11" borderId="2" xfId="0" applyNumberFormat="1" applyFont="1" applyFill="1" applyBorder="1" applyAlignment="1">
      <alignment horizontal="left" vertical="center" wrapText="1"/>
    </xf>
    <xf numFmtId="9" fontId="4" fillId="11" borderId="2" xfId="0" applyNumberFormat="1" applyFont="1" applyFill="1" applyBorder="1" applyAlignment="1">
      <alignment horizontal="center" vertical="center" wrapText="1"/>
    </xf>
    <xf numFmtId="0" fontId="4" fillId="11" borderId="2" xfId="0" applyFont="1" applyFill="1" applyBorder="1" applyAlignment="1">
      <alignment horizontal="left" vertical="center" wrapText="1"/>
    </xf>
    <xf numFmtId="0" fontId="7" fillId="11" borderId="7" xfId="0" applyFont="1" applyFill="1" applyBorder="1"/>
    <xf numFmtId="0" fontId="6" fillId="11" borderId="1" xfId="0" applyFont="1" applyFill="1" applyBorder="1" applyAlignment="1">
      <alignment horizontal="center" vertical="center"/>
    </xf>
    <xf numFmtId="0" fontId="4" fillId="11" borderId="1" xfId="0" applyFont="1" applyFill="1" applyBorder="1" applyAlignment="1">
      <alignment vertical="center" wrapText="1"/>
    </xf>
    <xf numFmtId="0" fontId="4" fillId="11" borderId="1" xfId="0" applyFont="1" applyFill="1" applyBorder="1"/>
    <xf numFmtId="0" fontId="6" fillId="0" borderId="4" xfId="0" applyFont="1" applyBorder="1" applyAlignment="1">
      <alignment horizontal="center" vertical="center"/>
    </xf>
    <xf numFmtId="9" fontId="6" fillId="14" borderId="4" xfId="0" applyNumberFormat="1" applyFont="1" applyFill="1" applyBorder="1" applyAlignment="1">
      <alignment horizontal="center" vertical="center"/>
    </xf>
    <xf numFmtId="0" fontId="6" fillId="0" borderId="8" xfId="0" applyFont="1" applyBorder="1" applyAlignment="1">
      <alignment horizontal="center" vertical="center"/>
    </xf>
    <xf numFmtId="9" fontId="6" fillId="0" borderId="8" xfId="0" applyNumberFormat="1" applyFont="1" applyBorder="1" applyAlignment="1">
      <alignment horizontal="center" vertical="center"/>
    </xf>
    <xf numFmtId="0" fontId="4" fillId="0" borderId="1" xfId="0" applyFont="1" applyBorder="1" applyAlignment="1">
      <alignment horizontal="left" vertical="center" wrapText="1"/>
    </xf>
    <xf numFmtId="0" fontId="6" fillId="11" borderId="4" xfId="0" applyFont="1" applyFill="1" applyBorder="1" applyAlignment="1">
      <alignment horizontal="center" vertical="center"/>
    </xf>
    <xf numFmtId="0" fontId="6" fillId="11" borderId="8" xfId="0" applyFont="1" applyFill="1" applyBorder="1" applyAlignment="1">
      <alignment horizontal="center" vertical="center"/>
    </xf>
    <xf numFmtId="0" fontId="6" fillId="11" borderId="0" xfId="0" applyFont="1" applyFill="1" applyAlignment="1">
      <alignment horizontal="center" vertical="center"/>
    </xf>
    <xf numFmtId="0" fontId="4" fillId="0" borderId="4" xfId="0" applyFont="1" applyBorder="1" applyAlignment="1">
      <alignment horizontal="center" vertical="center"/>
    </xf>
    <xf numFmtId="0" fontId="6" fillId="11" borderId="2" xfId="0" applyFont="1" applyFill="1" applyBorder="1" applyAlignment="1">
      <alignment horizontal="center" vertical="center" wrapText="1"/>
    </xf>
    <xf numFmtId="3" fontId="6" fillId="11" borderId="1" xfId="0" applyNumberFormat="1" applyFont="1" applyFill="1" applyBorder="1" applyAlignment="1">
      <alignment horizontal="center" vertical="center"/>
    </xf>
    <xf numFmtId="3" fontId="4" fillId="11" borderId="2" xfId="0" applyNumberFormat="1" applyFont="1" applyFill="1" applyBorder="1" applyAlignment="1">
      <alignment horizontal="center" vertical="center"/>
    </xf>
  </cellXfs>
  <cellStyles count="2">
    <cellStyle name="Normal" xfId="0" builtinId="0"/>
    <cellStyle name="Porcentaje" xfId="1" builtinId="5"/>
  </cellStyles>
  <dxfs count="372">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theme="0"/>
      </font>
      <fill>
        <patternFill patternType="solid">
          <fgColor rgb="FF00B050"/>
          <bgColor rgb="FF00B050"/>
        </patternFill>
      </fill>
    </dxf>
    <dxf>
      <fill>
        <patternFill patternType="solid">
          <fgColor rgb="FFFFFF00"/>
          <bgColor rgb="FFFFFF00"/>
        </patternFill>
      </fill>
    </dxf>
    <dxf>
      <font>
        <color theme="0"/>
      </font>
      <fill>
        <patternFill patternType="solid">
          <fgColor rgb="FFFF0000"/>
          <bgColor rgb="FFFF0000"/>
        </patternFill>
      </fill>
    </dxf>
    <dxf>
      <fill>
        <patternFill patternType="solid">
          <fgColor theme="0"/>
          <bgColor theme="0"/>
        </patternFill>
      </fill>
    </dxf>
    <dxf>
      <font>
        <color theme="0"/>
      </font>
      <fill>
        <patternFill patternType="solid">
          <fgColor rgb="FF00B050"/>
          <bgColor rgb="FF00B050"/>
        </patternFill>
      </fill>
    </dxf>
    <dxf>
      <fill>
        <patternFill patternType="solid">
          <fgColor rgb="FFFFFF00"/>
          <bgColor rgb="FFFFFF00"/>
        </patternFill>
      </fill>
    </dxf>
    <dxf>
      <font>
        <color theme="0"/>
      </font>
      <fill>
        <patternFill patternType="solid">
          <fgColor rgb="FFFF0000"/>
          <bgColor rgb="FFFF0000"/>
        </patternFill>
      </fill>
    </dxf>
    <dxf>
      <fill>
        <patternFill patternType="solid">
          <fgColor theme="0"/>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68"/>
  <sheetViews>
    <sheetView tabSelected="1" topLeftCell="FM1" workbookViewId="0">
      <selection activeCell="GA1" sqref="GA1"/>
    </sheetView>
  </sheetViews>
  <sheetFormatPr baseColWidth="10" defaultRowHeight="15" x14ac:dyDescent="0.25"/>
  <cols>
    <col min="1" max="1" width="17.42578125" customWidth="1"/>
    <col min="2" max="2" width="24.5703125" customWidth="1"/>
    <col min="3" max="3" width="70.140625" customWidth="1"/>
    <col min="4" max="4" width="18.140625" customWidth="1"/>
    <col min="5" max="5" width="34.42578125" customWidth="1"/>
    <col min="6" max="6" width="53.28515625" customWidth="1"/>
    <col min="7" max="7" width="15.85546875" customWidth="1"/>
    <col min="8" max="8" width="46.42578125" customWidth="1"/>
    <col min="9" max="9" width="14.42578125" customWidth="1"/>
    <col min="10" max="10" width="40.5703125" customWidth="1"/>
    <col min="11" max="11" width="25.5703125" customWidth="1"/>
    <col min="12" max="12" width="35.28515625" customWidth="1"/>
    <col min="13" max="13" width="35.85546875" customWidth="1"/>
    <col min="14" max="14" width="23.85546875" customWidth="1"/>
    <col min="15" max="15" width="31.140625" customWidth="1"/>
    <col min="16" max="16" width="15.5703125" customWidth="1"/>
    <col min="17" max="17" width="43.85546875" customWidth="1"/>
    <col min="18" max="18" width="51.5703125" customWidth="1"/>
    <col min="19" max="19" width="101.42578125" customWidth="1"/>
    <col min="20" max="21" width="35.28515625" customWidth="1"/>
    <col min="22" max="22" width="32.42578125" customWidth="1"/>
    <col min="23" max="25" width="34.85546875" customWidth="1"/>
    <col min="26" max="26" width="37.85546875" customWidth="1"/>
    <col min="27" max="27" width="49.140625" customWidth="1"/>
    <col min="28" max="28" width="31.140625" customWidth="1"/>
    <col min="29" max="29" width="35" customWidth="1"/>
    <col min="30" max="31" width="30.140625" customWidth="1"/>
    <col min="32" max="35" width="29.7109375" customWidth="1"/>
    <col min="36" max="36" width="42.85546875" customWidth="1"/>
    <col min="37" max="37" width="38.28515625" customWidth="1"/>
    <col min="38" max="39" width="35" customWidth="1"/>
    <col min="40" max="40" width="27.28515625" customWidth="1"/>
    <col min="41" max="41" width="27.85546875" customWidth="1"/>
    <col min="42" max="43" width="18.85546875" customWidth="1"/>
    <col min="44" max="45" width="29.5703125" customWidth="1"/>
    <col min="46" max="46" width="20.7109375" customWidth="1"/>
    <col min="47" max="47" width="26" customWidth="1"/>
    <col min="48" max="48" width="31.5703125" customWidth="1"/>
    <col min="49" max="49" width="29.7109375" customWidth="1"/>
    <col min="50" max="50" width="42.140625" customWidth="1"/>
    <col min="51" max="51" width="31.140625" customWidth="1"/>
    <col min="52" max="52" width="24.5703125" customWidth="1"/>
    <col min="53" max="53" width="21.85546875" customWidth="1"/>
    <col min="54" max="54" width="21.140625" customWidth="1"/>
    <col min="55" max="55" width="25.5703125" customWidth="1"/>
    <col min="56" max="56" width="16.85546875" customWidth="1"/>
    <col min="57" max="57" width="20.7109375" customWidth="1"/>
    <col min="58" max="58" width="22.140625" customWidth="1"/>
    <col min="59" max="59" width="21" customWidth="1"/>
    <col min="60" max="60" width="20" customWidth="1"/>
    <col min="61" max="61" width="23.28515625" customWidth="1"/>
    <col min="62" max="62" width="15" customWidth="1"/>
    <col min="63" max="63" width="29.7109375" customWidth="1"/>
    <col min="64" max="64" width="44.140625" customWidth="1"/>
    <col min="65" max="65" width="41" customWidth="1"/>
    <col min="66" max="66" width="24.140625" customWidth="1"/>
    <col min="67" max="67" width="22.42578125" customWidth="1"/>
    <col min="68" max="68" width="24.140625" customWidth="1"/>
    <col min="69" max="69" width="26.7109375" customWidth="1"/>
    <col min="70" max="71" width="21.28515625" customWidth="1"/>
    <col min="72" max="72" width="33.5703125" customWidth="1"/>
    <col min="73" max="73" width="32.85546875" customWidth="1"/>
    <col min="74" max="74" width="25.7109375" customWidth="1"/>
    <col min="75" max="75" width="25.42578125" customWidth="1"/>
    <col min="76" max="76" width="25.7109375" customWidth="1"/>
    <col min="77" max="77" width="25.85546875" customWidth="1"/>
    <col min="78" max="79" width="29.7109375" customWidth="1"/>
    <col min="80" max="80" width="51.28515625" customWidth="1"/>
    <col min="81" max="81" width="41.42578125" customWidth="1"/>
    <col min="82" max="82" width="34.7109375" customWidth="1"/>
    <col min="83" max="83" width="33.42578125" customWidth="1"/>
    <col min="84" max="84" width="29.5703125" customWidth="1"/>
    <col min="85" max="85" width="27.85546875" customWidth="1"/>
    <col min="86" max="86" width="27.5703125" customWidth="1"/>
    <col min="87" max="87" width="33.140625" customWidth="1"/>
    <col min="88" max="88" width="28.140625" customWidth="1"/>
    <col min="89" max="89" width="26.42578125" customWidth="1"/>
    <col min="90" max="90" width="29.42578125" customWidth="1"/>
    <col min="91" max="91" width="17.7109375" customWidth="1"/>
    <col min="92" max="92" width="23.140625" customWidth="1"/>
    <col min="93" max="93" width="18" customWidth="1"/>
    <col min="94" max="94" width="33" customWidth="1"/>
    <col min="95" max="95" width="22.140625" customWidth="1"/>
    <col min="96" max="96" width="23.42578125" customWidth="1"/>
    <col min="97" max="97" width="22.7109375" customWidth="1"/>
    <col min="98" max="98" width="27.42578125" bestFit="1" customWidth="1"/>
    <col min="99" max="103" width="27.42578125" customWidth="1"/>
    <col min="104" max="104" width="18.5703125" customWidth="1"/>
    <col min="105" max="105" width="22.85546875" customWidth="1"/>
    <col min="106" max="107" width="29.7109375" customWidth="1"/>
    <col min="108" max="108" width="51.28515625" customWidth="1"/>
    <col min="109" max="109" width="41.42578125" customWidth="1"/>
    <col min="110" max="110" width="34.7109375" customWidth="1"/>
    <col min="111" max="111" width="33.42578125" customWidth="1"/>
    <col min="112" max="112" width="27" customWidth="1"/>
    <col min="113" max="113" width="19.42578125" customWidth="1"/>
    <col min="114" max="114" width="17.7109375" customWidth="1"/>
    <col min="115" max="115" width="16.42578125" customWidth="1"/>
    <col min="116" max="116" width="41.7109375" customWidth="1"/>
    <col min="117" max="117" width="38" customWidth="1"/>
    <col min="118" max="118" width="30" customWidth="1"/>
    <col min="119" max="119" width="29.28515625" customWidth="1"/>
    <col min="120" max="121" width="24.5703125" customWidth="1"/>
    <col min="122" max="122" width="23" customWidth="1"/>
    <col min="123" max="123" width="23.7109375" customWidth="1"/>
    <col min="124" max="125" width="37.7109375" customWidth="1"/>
    <col min="126" max="126" width="36.5703125" customWidth="1"/>
    <col min="127" max="127" width="29" customWidth="1"/>
    <col min="128" max="128" width="26.7109375" customWidth="1"/>
    <col min="129" max="129" width="24.5703125" customWidth="1"/>
    <col min="130" max="130" width="29.85546875" customWidth="1"/>
    <col min="131" max="134" width="24.140625" customWidth="1"/>
    <col min="135" max="135" width="33.28515625" customWidth="1"/>
    <col min="136" max="136" width="34.7109375" customWidth="1"/>
    <col min="137" max="138" width="24.85546875" customWidth="1"/>
    <col min="139" max="140" width="34.7109375" customWidth="1"/>
    <col min="141" max="141" width="26.85546875" customWidth="1"/>
    <col min="142" max="142" width="34.7109375" customWidth="1"/>
    <col min="143" max="143" width="28.7109375" customWidth="1"/>
    <col min="144" max="146" width="24.140625" customWidth="1"/>
    <col min="147" max="147" width="33.28515625" customWidth="1"/>
    <col min="148" max="178" width="34.7109375" customWidth="1"/>
    <col min="179" max="179" width="27.28515625" customWidth="1"/>
    <col min="180" max="180" width="27.85546875" customWidth="1"/>
    <col min="181" max="181" width="27.5703125" customWidth="1"/>
    <col min="182" max="182" width="33.140625" customWidth="1"/>
    <col min="183" max="183" width="32.42578125" customWidth="1"/>
    <col min="184" max="184" width="24.28515625" customWidth="1"/>
    <col min="185" max="185" width="30.42578125" customWidth="1"/>
    <col min="186" max="186" width="34.140625" customWidth="1"/>
    <col min="187" max="188" width="16.140625" customWidth="1"/>
    <col min="189" max="189" width="25.7109375" customWidth="1"/>
    <col min="190" max="190" width="22.42578125" customWidth="1"/>
    <col min="191" max="191" width="32.42578125" customWidth="1"/>
    <col min="192" max="192" width="88.42578125" customWidth="1"/>
  </cols>
  <sheetData>
    <row r="1" spans="1:192" ht="94.5" x14ac:dyDescent="0.25">
      <c r="A1" s="1" t="s">
        <v>0</v>
      </c>
      <c r="B1" s="1" t="s">
        <v>1</v>
      </c>
      <c r="C1" s="1" t="s">
        <v>2</v>
      </c>
      <c r="D1" s="1" t="s">
        <v>3</v>
      </c>
      <c r="E1" s="1" t="s">
        <v>4</v>
      </c>
      <c r="F1" s="1" t="s">
        <v>5</v>
      </c>
      <c r="G1" s="1" t="s">
        <v>6</v>
      </c>
      <c r="H1" s="1" t="s">
        <v>7</v>
      </c>
      <c r="I1" s="1" t="s">
        <v>8</v>
      </c>
      <c r="J1" s="2" t="s">
        <v>9</v>
      </c>
      <c r="K1" s="1" t="s">
        <v>10</v>
      </c>
      <c r="L1" s="3" t="s">
        <v>11</v>
      </c>
      <c r="M1" s="3" t="s">
        <v>12</v>
      </c>
      <c r="N1" s="3" t="s">
        <v>13</v>
      </c>
      <c r="O1" s="3" t="s">
        <v>14</v>
      </c>
      <c r="P1" s="3" t="s">
        <v>15</v>
      </c>
      <c r="Q1" s="3" t="s">
        <v>16</v>
      </c>
      <c r="R1" s="3" t="s">
        <v>17</v>
      </c>
      <c r="S1" s="3" t="s">
        <v>18</v>
      </c>
      <c r="T1" s="3" t="s">
        <v>19</v>
      </c>
      <c r="U1" s="3" t="s">
        <v>19</v>
      </c>
      <c r="V1" s="3" t="s">
        <v>20</v>
      </c>
      <c r="W1" s="3" t="s">
        <v>20</v>
      </c>
      <c r="X1" s="3" t="s">
        <v>21</v>
      </c>
      <c r="Y1" s="3" t="s">
        <v>21</v>
      </c>
      <c r="Z1" s="3" t="s">
        <v>22</v>
      </c>
      <c r="AA1" s="3" t="s">
        <v>23</v>
      </c>
      <c r="AB1" s="4" t="s">
        <v>24</v>
      </c>
      <c r="AC1" s="4" t="s">
        <v>25</v>
      </c>
      <c r="AD1" s="4" t="s">
        <v>26</v>
      </c>
      <c r="AE1" s="4" t="s">
        <v>27</v>
      </c>
      <c r="AF1" s="5" t="s">
        <v>28</v>
      </c>
      <c r="AG1" s="5" t="s">
        <v>29</v>
      </c>
      <c r="AH1" s="3" t="s">
        <v>30</v>
      </c>
      <c r="AI1" s="3" t="s">
        <v>31</v>
      </c>
      <c r="AJ1" s="3" t="s">
        <v>32</v>
      </c>
      <c r="AK1" s="3" t="s">
        <v>33</v>
      </c>
      <c r="AL1" s="6" t="s">
        <v>34</v>
      </c>
      <c r="AM1" s="6" t="s">
        <v>35</v>
      </c>
      <c r="AN1" s="4" t="s">
        <v>36</v>
      </c>
      <c r="AO1" s="4" t="s">
        <v>37</v>
      </c>
      <c r="AP1" s="4" t="s">
        <v>30</v>
      </c>
      <c r="AQ1" s="4" t="s">
        <v>31</v>
      </c>
      <c r="AR1" s="4" t="s">
        <v>38</v>
      </c>
      <c r="AS1" s="4" t="s">
        <v>39</v>
      </c>
      <c r="AT1" s="7" t="s">
        <v>40</v>
      </c>
      <c r="AU1" s="7" t="s">
        <v>41</v>
      </c>
      <c r="AV1" s="3" t="s">
        <v>30</v>
      </c>
      <c r="AW1" s="3" t="s">
        <v>31</v>
      </c>
      <c r="AX1" s="3" t="s">
        <v>32</v>
      </c>
      <c r="AY1" s="3" t="s">
        <v>33</v>
      </c>
      <c r="AZ1" s="6" t="s">
        <v>42</v>
      </c>
      <c r="BA1" s="6" t="s">
        <v>43</v>
      </c>
      <c r="BB1" s="7" t="s">
        <v>44</v>
      </c>
      <c r="BC1" s="7" t="s">
        <v>45</v>
      </c>
      <c r="BD1" s="3" t="s">
        <v>30</v>
      </c>
      <c r="BE1" s="3" t="s">
        <v>31</v>
      </c>
      <c r="BF1" s="6" t="s">
        <v>46</v>
      </c>
      <c r="BG1" s="6" t="s">
        <v>47</v>
      </c>
      <c r="BH1" s="7" t="s">
        <v>48</v>
      </c>
      <c r="BI1" s="7" t="s">
        <v>49</v>
      </c>
      <c r="BJ1" s="3" t="s">
        <v>30</v>
      </c>
      <c r="BK1" s="3" t="s">
        <v>31</v>
      </c>
      <c r="BL1" s="3" t="s">
        <v>32</v>
      </c>
      <c r="BM1" s="3" t="s">
        <v>33</v>
      </c>
      <c r="BN1" s="6" t="s">
        <v>50</v>
      </c>
      <c r="BO1" s="6" t="s">
        <v>51</v>
      </c>
      <c r="BP1" s="7" t="s">
        <v>52</v>
      </c>
      <c r="BQ1" s="7" t="s">
        <v>53</v>
      </c>
      <c r="BR1" s="3" t="s">
        <v>30</v>
      </c>
      <c r="BS1" s="3" t="s">
        <v>31</v>
      </c>
      <c r="BT1" s="3" t="s">
        <v>32</v>
      </c>
      <c r="BU1" s="3" t="s">
        <v>33</v>
      </c>
      <c r="BV1" s="6" t="s">
        <v>54</v>
      </c>
      <c r="BW1" s="6" t="s">
        <v>55</v>
      </c>
      <c r="BX1" s="7" t="s">
        <v>56</v>
      </c>
      <c r="BY1" s="7" t="s">
        <v>57</v>
      </c>
      <c r="BZ1" s="3" t="s">
        <v>58</v>
      </c>
      <c r="CA1" s="3" t="s">
        <v>59</v>
      </c>
      <c r="CB1" s="3" t="s">
        <v>32</v>
      </c>
      <c r="CC1" s="3" t="s">
        <v>33</v>
      </c>
      <c r="CD1" s="6" t="s">
        <v>60</v>
      </c>
      <c r="CE1" s="6" t="s">
        <v>61</v>
      </c>
      <c r="CF1" s="8" t="s">
        <v>62</v>
      </c>
      <c r="CG1" s="8" t="s">
        <v>63</v>
      </c>
      <c r="CH1" s="8" t="s">
        <v>30</v>
      </c>
      <c r="CI1" s="8" t="s">
        <v>31</v>
      </c>
      <c r="CJ1" s="8" t="s">
        <v>64</v>
      </c>
      <c r="CK1" s="8" t="s">
        <v>65</v>
      </c>
      <c r="CL1" s="8" t="s">
        <v>66</v>
      </c>
      <c r="CM1" s="9" t="s">
        <v>67</v>
      </c>
      <c r="CN1" s="9" t="s">
        <v>68</v>
      </c>
      <c r="CO1" s="9" t="s">
        <v>69</v>
      </c>
      <c r="CP1" s="9" t="s">
        <v>70</v>
      </c>
      <c r="CQ1" s="10" t="s">
        <v>71</v>
      </c>
      <c r="CR1" s="10" t="s">
        <v>72</v>
      </c>
      <c r="CS1" s="10" t="s">
        <v>73</v>
      </c>
      <c r="CT1" s="4" t="s">
        <v>74</v>
      </c>
      <c r="CU1" s="4" t="s">
        <v>75</v>
      </c>
      <c r="CV1" s="4" t="s">
        <v>30</v>
      </c>
      <c r="CW1" s="4" t="s">
        <v>31</v>
      </c>
      <c r="CX1" s="4" t="s">
        <v>76</v>
      </c>
      <c r="CY1" s="4" t="s">
        <v>77</v>
      </c>
      <c r="CZ1" s="7" t="s">
        <v>78</v>
      </c>
      <c r="DA1" s="7" t="s">
        <v>79</v>
      </c>
      <c r="DB1" s="3" t="s">
        <v>58</v>
      </c>
      <c r="DC1" s="3" t="s">
        <v>59</v>
      </c>
      <c r="DD1" s="3" t="s">
        <v>32</v>
      </c>
      <c r="DE1" s="3" t="s">
        <v>33</v>
      </c>
      <c r="DF1" s="6" t="s">
        <v>80</v>
      </c>
      <c r="DG1" s="6" t="s">
        <v>81</v>
      </c>
      <c r="DH1" s="7" t="s">
        <v>82</v>
      </c>
      <c r="DI1" s="7" t="s">
        <v>83</v>
      </c>
      <c r="DJ1" s="3" t="s">
        <v>58</v>
      </c>
      <c r="DK1" s="3" t="s">
        <v>59</v>
      </c>
      <c r="DL1" s="3" t="s">
        <v>32</v>
      </c>
      <c r="DM1" s="3" t="s">
        <v>33</v>
      </c>
      <c r="DN1" s="6" t="s">
        <v>84</v>
      </c>
      <c r="DO1" s="6" t="s">
        <v>85</v>
      </c>
      <c r="DP1" s="7" t="s">
        <v>86</v>
      </c>
      <c r="DQ1" s="7" t="s">
        <v>87</v>
      </c>
      <c r="DR1" s="3" t="s">
        <v>58</v>
      </c>
      <c r="DS1" s="3" t="s">
        <v>59</v>
      </c>
      <c r="DT1" s="3" t="s">
        <v>32</v>
      </c>
      <c r="DU1" s="3" t="s">
        <v>33</v>
      </c>
      <c r="DV1" s="3" t="s">
        <v>88</v>
      </c>
      <c r="DW1" s="6" t="s">
        <v>89</v>
      </c>
      <c r="DX1" s="6" t="s">
        <v>90</v>
      </c>
      <c r="DY1" s="7" t="s">
        <v>91</v>
      </c>
      <c r="DZ1" s="7" t="s">
        <v>92</v>
      </c>
      <c r="EA1" s="3" t="s">
        <v>58</v>
      </c>
      <c r="EB1" s="3" t="s">
        <v>59</v>
      </c>
      <c r="EC1" s="3" t="s">
        <v>32</v>
      </c>
      <c r="ED1" s="3" t="s">
        <v>33</v>
      </c>
      <c r="EE1" s="6" t="s">
        <v>93</v>
      </c>
      <c r="EF1" s="6" t="s">
        <v>94</v>
      </c>
      <c r="EG1" s="7" t="s">
        <v>95</v>
      </c>
      <c r="EH1" s="7" t="s">
        <v>96</v>
      </c>
      <c r="EI1" s="8" t="s">
        <v>30</v>
      </c>
      <c r="EJ1" s="8" t="s">
        <v>31</v>
      </c>
      <c r="EK1" s="6" t="s">
        <v>97</v>
      </c>
      <c r="EL1" s="8" t="s">
        <v>98</v>
      </c>
      <c r="EM1" s="4" t="s">
        <v>99</v>
      </c>
      <c r="EN1" s="4" t="s">
        <v>100</v>
      </c>
      <c r="EO1" s="4" t="s">
        <v>30</v>
      </c>
      <c r="EP1" s="4" t="s">
        <v>31</v>
      </c>
      <c r="EQ1" s="4" t="s">
        <v>101</v>
      </c>
      <c r="ER1" s="4" t="s">
        <v>102</v>
      </c>
      <c r="ES1" s="7" t="s">
        <v>103</v>
      </c>
      <c r="ET1" s="7" t="s">
        <v>104</v>
      </c>
      <c r="EU1" s="3" t="s">
        <v>30</v>
      </c>
      <c r="EV1" s="3" t="s">
        <v>31</v>
      </c>
      <c r="EW1" s="3" t="s">
        <v>32</v>
      </c>
      <c r="EX1" s="3" t="s">
        <v>33</v>
      </c>
      <c r="EY1" s="6" t="s">
        <v>105</v>
      </c>
      <c r="EZ1" s="6" t="s">
        <v>106</v>
      </c>
      <c r="FA1" s="7" t="s">
        <v>107</v>
      </c>
      <c r="FB1" s="7" t="s">
        <v>108</v>
      </c>
      <c r="FC1" s="3" t="s">
        <v>30</v>
      </c>
      <c r="FD1" s="3" t="s">
        <v>31</v>
      </c>
      <c r="FE1" s="3" t="s">
        <v>32</v>
      </c>
      <c r="FF1" s="3" t="s">
        <v>33</v>
      </c>
      <c r="FG1" s="6" t="s">
        <v>109</v>
      </c>
      <c r="FH1" s="6" t="s">
        <v>110</v>
      </c>
      <c r="FI1" s="7" t="s">
        <v>111</v>
      </c>
      <c r="FJ1" s="7" t="s">
        <v>112</v>
      </c>
      <c r="FK1" s="3" t="s">
        <v>30</v>
      </c>
      <c r="FL1" s="3" t="s">
        <v>31</v>
      </c>
      <c r="FM1" s="3" t="s">
        <v>32</v>
      </c>
      <c r="FN1" s="3" t="s">
        <v>33</v>
      </c>
      <c r="FO1" s="6" t="s">
        <v>113</v>
      </c>
      <c r="FP1" s="6" t="s">
        <v>114</v>
      </c>
      <c r="FQ1" s="8" t="s">
        <v>115</v>
      </c>
      <c r="FR1" s="8" t="s">
        <v>116</v>
      </c>
      <c r="FS1" s="8" t="s">
        <v>30</v>
      </c>
      <c r="FT1" s="8" t="s">
        <v>31</v>
      </c>
      <c r="FU1" s="8" t="s">
        <v>117</v>
      </c>
      <c r="FV1" s="8" t="s">
        <v>118</v>
      </c>
      <c r="FW1" s="7" t="s">
        <v>119</v>
      </c>
      <c r="FX1" s="7" t="s">
        <v>120</v>
      </c>
      <c r="FY1" s="3" t="s">
        <v>58</v>
      </c>
      <c r="FZ1" s="3" t="s">
        <v>59</v>
      </c>
      <c r="GA1" s="6" t="s">
        <v>121</v>
      </c>
      <c r="GB1" s="6" t="s">
        <v>122</v>
      </c>
      <c r="GC1" s="8" t="s">
        <v>123</v>
      </c>
      <c r="GD1" s="8" t="s">
        <v>124</v>
      </c>
      <c r="GE1" s="8" t="s">
        <v>30</v>
      </c>
      <c r="GF1" s="8" t="s">
        <v>31</v>
      </c>
      <c r="GG1" s="8" t="s">
        <v>125</v>
      </c>
      <c r="GH1" s="8" t="s">
        <v>126</v>
      </c>
      <c r="GI1" s="3" t="s">
        <v>127</v>
      </c>
      <c r="GJ1" s="1" t="s">
        <v>128</v>
      </c>
    </row>
    <row r="2" spans="1:192" ht="157.5" x14ac:dyDescent="0.25">
      <c r="A2" s="11">
        <v>1</v>
      </c>
      <c r="B2" s="12" t="s">
        <v>129</v>
      </c>
      <c r="C2" s="12" t="s">
        <v>130</v>
      </c>
      <c r="D2" s="13">
        <v>1.1000000000000001</v>
      </c>
      <c r="E2" s="12" t="s">
        <v>131</v>
      </c>
      <c r="F2" s="12" t="s">
        <v>132</v>
      </c>
      <c r="G2" s="13" t="s">
        <v>133</v>
      </c>
      <c r="H2" s="12" t="s">
        <v>134</v>
      </c>
      <c r="I2" s="14" t="s">
        <v>135</v>
      </c>
      <c r="J2" s="15" t="s">
        <v>136</v>
      </c>
      <c r="K2" s="13" t="s">
        <v>137</v>
      </c>
      <c r="L2" s="13" t="s">
        <v>138</v>
      </c>
      <c r="M2" s="13" t="s">
        <v>138</v>
      </c>
      <c r="N2" s="13" t="s">
        <v>139</v>
      </c>
      <c r="O2" s="13" t="s">
        <v>140</v>
      </c>
      <c r="P2" s="11" t="s">
        <v>141</v>
      </c>
      <c r="Q2" s="15" t="s">
        <v>142</v>
      </c>
      <c r="R2" s="15" t="s">
        <v>143</v>
      </c>
      <c r="S2" s="15" t="s">
        <v>144</v>
      </c>
      <c r="T2" s="15" t="s">
        <v>145</v>
      </c>
      <c r="U2" s="15" t="s">
        <v>146</v>
      </c>
      <c r="V2" s="13" t="s">
        <v>147</v>
      </c>
      <c r="W2" s="13" t="s">
        <v>148</v>
      </c>
      <c r="X2" s="13" t="s">
        <v>149</v>
      </c>
      <c r="Y2" s="13" t="s">
        <v>149</v>
      </c>
      <c r="Z2" s="13" t="s">
        <v>150</v>
      </c>
      <c r="AA2" s="12" t="s">
        <v>151</v>
      </c>
      <c r="AB2" s="14">
        <f t="shared" ref="AB2:AC65" si="0">AF2</f>
        <v>310</v>
      </c>
      <c r="AC2" s="14">
        <f t="shared" si="0"/>
        <v>310</v>
      </c>
      <c r="AD2" s="16">
        <f t="shared" ref="AD2:AD65" si="1">IF(AB2="N/A","N/A",IF(AC2/AB2&lt;0,0%,AC2/AB2))</f>
        <v>1</v>
      </c>
      <c r="AE2" s="16">
        <f>IFERROR(AVERAGE(AD2:AD3),"N/A")</f>
        <v>1</v>
      </c>
      <c r="AF2" s="14">
        <v>310</v>
      </c>
      <c r="AG2" s="14">
        <v>310</v>
      </c>
      <c r="AH2" s="14" t="s">
        <v>152</v>
      </c>
      <c r="AI2" s="14" t="s">
        <v>152</v>
      </c>
      <c r="AJ2" s="17" t="s">
        <v>153</v>
      </c>
      <c r="AK2" s="14" t="s">
        <v>154</v>
      </c>
      <c r="AL2" s="16">
        <f>AG2/AF2</f>
        <v>1</v>
      </c>
      <c r="AM2" s="16">
        <f>IFERROR(AVERAGE(AL2:AL3),"N/A")</f>
        <v>1</v>
      </c>
      <c r="AN2" s="14">
        <f>IF((IF(BX2="N/A",0,BX2)+IF(AT2="N/A",0,AT2)+IF(BH2="N/A",0,BH2)+IF(BP2="N/A",0,BP2))=0,"N/A",(IF(BX2="N/A",0,BX2)+IF(AT2="N/A",0,AT2)+IF(BH2="N/A",0,BH2)+IF(BP2="N/A",0,BP2)))</f>
        <v>1400</v>
      </c>
      <c r="AO2" s="18">
        <f>IFERROR(IF((IF(BY2="N/A",0,BY2)+IF(AU2="N/A",0,AU2)+IF(BI2="N/A",0,BI2)+IF(BQ2="N/A",0,BQ2))=0,0,(IF(BY2="N/A",0,BY2)+IF(AU2="N/A",0,AU2)+IF(BI2="N/A",0,BI2)+IF(BQ2="N/A",0,BQ2))),N2)</f>
        <v>815</v>
      </c>
      <c r="AP2" s="18" t="s">
        <v>152</v>
      </c>
      <c r="AQ2" s="18" t="s">
        <v>152</v>
      </c>
      <c r="AR2" s="16">
        <f>IF(AN2="N/A","N/A",IF(AO2/AN2&lt;0,0%,AO2/AN2))</f>
        <v>0.58214285714285718</v>
      </c>
      <c r="AS2" s="16">
        <f>IFERROR(AVERAGE(AR2:AR3),"N/A")</f>
        <v>0.9285714285714286</v>
      </c>
      <c r="AT2" s="14">
        <v>200</v>
      </c>
      <c r="AU2" s="14">
        <v>201</v>
      </c>
      <c r="AV2" s="16" t="s">
        <v>152</v>
      </c>
      <c r="AW2" s="14" t="s">
        <v>152</v>
      </c>
      <c r="AX2" s="16" t="s">
        <v>153</v>
      </c>
      <c r="AY2" s="16" t="s">
        <v>154</v>
      </c>
      <c r="AZ2" s="16">
        <f>IF(AT2="N/A","N/A",IF(AU2/AT2&lt;0,0%,AU2/AT2))</f>
        <v>1.0049999999999999</v>
      </c>
      <c r="BA2" s="16">
        <f>IFERROR(AVERAGE(AZ2:AZ3),"N/A")</f>
        <v>0.85249999999999992</v>
      </c>
      <c r="BB2" s="14">
        <f>AF2+AT2</f>
        <v>510</v>
      </c>
      <c r="BC2" s="14">
        <f>AU2+AG2</f>
        <v>511</v>
      </c>
      <c r="BD2" s="19" t="s">
        <v>152</v>
      </c>
      <c r="BE2" s="14" t="s">
        <v>152</v>
      </c>
      <c r="BF2" s="16">
        <f>BC2/BB2</f>
        <v>1.0019607843137255</v>
      </c>
      <c r="BG2" s="16">
        <f>IFERROR(AVERAGE(BF2:BF3),"N/A")</f>
        <v>0.89122429459588715</v>
      </c>
      <c r="BH2" s="14">
        <v>600</v>
      </c>
      <c r="BI2" s="14">
        <v>504</v>
      </c>
      <c r="BJ2" s="14" t="s">
        <v>152</v>
      </c>
      <c r="BK2" s="14" t="s">
        <v>152</v>
      </c>
      <c r="BL2" s="16" t="s">
        <v>151</v>
      </c>
      <c r="BM2" s="16" t="s">
        <v>154</v>
      </c>
      <c r="BN2" s="16">
        <f>BI2/BH2</f>
        <v>0.84</v>
      </c>
      <c r="BO2" s="16">
        <f>IFERROR(AVERAGE(BN2:BN3),"N/A")</f>
        <v>0.85333333333333328</v>
      </c>
      <c r="BP2" s="14">
        <v>600</v>
      </c>
      <c r="BQ2" s="14">
        <v>110</v>
      </c>
      <c r="BR2" s="14" t="s">
        <v>152</v>
      </c>
      <c r="BS2" s="16" t="s">
        <v>152</v>
      </c>
      <c r="BT2" s="16" t="s">
        <v>155</v>
      </c>
      <c r="BU2" s="16" t="s">
        <v>154</v>
      </c>
      <c r="BV2" s="16">
        <f t="shared" ref="BV2:BV32" si="2">IFERROR((BQ2*100%)/BP2,"N/A")</f>
        <v>0.18333333333333332</v>
      </c>
      <c r="BW2" s="16">
        <f>IFERROR(AVERAGE(BV2:BV3),"N/A")</f>
        <v>0.92500000000000004</v>
      </c>
      <c r="BX2" s="14" t="s">
        <v>152</v>
      </c>
      <c r="BY2" s="14" t="s">
        <v>152</v>
      </c>
      <c r="BZ2" s="16" t="s">
        <v>152</v>
      </c>
      <c r="CA2" s="16" t="s">
        <v>152</v>
      </c>
      <c r="CB2" s="16" t="s">
        <v>152</v>
      </c>
      <c r="CC2" s="16" t="s">
        <v>152</v>
      </c>
      <c r="CD2" s="16" t="str">
        <f t="shared" ref="CD2:CD16" si="3">IFERROR((BY2*100%)/BX2,"N/A")</f>
        <v>N/A</v>
      </c>
      <c r="CE2" s="16">
        <f>IFERROR(AVERAGE(CD2:CD3),"N/A")</f>
        <v>1.8666666666666667</v>
      </c>
      <c r="CF2" s="19">
        <f>IF((IF(AF2="N/A",0,AF2)+IF(AT2="N/A",0,AT2)+IF(BH2="N/A",0,BH2)+IF(BP2="N/A",0,BP2))=0,"N/A",(IF(AF2="N/A",0,AF2)+IF(AT2="N/A",0,AT2)+IF(BH2="N/A",0,BH2)+IF(BP2="N/A",0,BP2)))</f>
        <v>1710</v>
      </c>
      <c r="CG2" s="19">
        <f>IF((IF(AG2="N/A",0,AG2)+IF(AU2="N/A",0,AU2)+IF(BI2="N/A",0,BI2)+IF(BQ2="N/A",0,BQ2))=0,0,(IF(AG2="N/A",0,AG2)+IF(AU2="N/A",0,AU2)+IF(BI2="N/A",0,BI2)+IF(BQ2="N/A",0,BQ2)))</f>
        <v>1125</v>
      </c>
      <c r="CH2" s="19" t="s">
        <v>152</v>
      </c>
      <c r="CI2" s="19" t="s">
        <v>152</v>
      </c>
      <c r="CJ2" s="16">
        <f t="shared" ref="CJ2:CJ65" si="4">IFERROR((CG2*100%)/CF2,"N/A")</f>
        <v>0.65789473684210531</v>
      </c>
      <c r="CK2" s="16">
        <f>IFERROR(AVERAGE(CJ2:CJ3),"N/A")</f>
        <v>0.86360083376758734</v>
      </c>
      <c r="CL2" s="16">
        <f>IF(CK2&gt;100%,100%,CK2)</f>
        <v>0.86360083376758734</v>
      </c>
      <c r="CM2" s="20" t="s">
        <v>156</v>
      </c>
      <c r="CN2" s="20" t="s">
        <v>157</v>
      </c>
      <c r="CO2" s="21">
        <v>1400</v>
      </c>
      <c r="CP2" s="22" t="s">
        <v>157</v>
      </c>
      <c r="CQ2" s="22">
        <v>1400</v>
      </c>
      <c r="CR2" s="22" t="s">
        <v>158</v>
      </c>
      <c r="CS2" s="22" t="s">
        <v>158</v>
      </c>
      <c r="CT2" s="22">
        <v>500</v>
      </c>
      <c r="CU2" s="18">
        <f>IFERROR(IF((IF(EF2="N/A",0,EF2)+IF(DA2="N/A",0,DA2)+IF(DO2="N/A",0,DO2)+IF(DX2="N/A",0,DX2))=0,0,(IF(EF2="N/A",0,EF2)+IF(DA2="N/A",0,DA2)+IF(DO2="N/A",0,DO2)+IF(DX2="N/A",0,DX2))),BT2)</f>
        <v>158</v>
      </c>
      <c r="CV2" s="22"/>
      <c r="CW2" s="22"/>
      <c r="CX2" s="22"/>
      <c r="CY2" s="22"/>
      <c r="CZ2" s="14">
        <v>158</v>
      </c>
      <c r="DA2" s="14">
        <v>158</v>
      </c>
      <c r="DB2" s="16" t="s">
        <v>152</v>
      </c>
      <c r="DC2" s="16" t="s">
        <v>152</v>
      </c>
      <c r="DD2" s="17" t="s">
        <v>151</v>
      </c>
      <c r="DE2" s="14" t="s">
        <v>154</v>
      </c>
      <c r="DF2" s="16">
        <f t="shared" ref="DF2:DF16" si="5">IFERROR((DA2*100%)/CZ2,"N/A")</f>
        <v>1</v>
      </c>
      <c r="DG2" s="16">
        <f>IFERROR(AVERAGE(DF2:DF3),"N/A")</f>
        <v>0.69090909090909092</v>
      </c>
      <c r="DH2" s="22" t="s">
        <v>152</v>
      </c>
      <c r="DI2" s="22">
        <v>0</v>
      </c>
      <c r="DJ2" s="22" t="s">
        <v>152</v>
      </c>
      <c r="DK2" s="22" t="s">
        <v>152</v>
      </c>
      <c r="DL2" s="22" t="s">
        <v>152</v>
      </c>
      <c r="DM2" s="22" t="s">
        <v>152</v>
      </c>
      <c r="DN2" s="16" t="str">
        <f>IFERROR((DI2*100%)/DH2,"N/A")</f>
        <v>N/A</v>
      </c>
      <c r="DO2" s="16" t="str">
        <f>IFERROR(AVERAGE(DN2:DN3),"N/A")</f>
        <v>N/A</v>
      </c>
      <c r="DP2" s="22" t="s">
        <v>152</v>
      </c>
      <c r="DQ2" s="23">
        <v>0</v>
      </c>
      <c r="DR2" s="23" t="s">
        <v>152</v>
      </c>
      <c r="DS2" s="23" t="s">
        <v>152</v>
      </c>
      <c r="DT2" s="23" t="s">
        <v>152</v>
      </c>
      <c r="DU2" s="23" t="s">
        <v>152</v>
      </c>
      <c r="DV2" s="23" t="s">
        <v>152</v>
      </c>
      <c r="DW2" s="16" t="str">
        <f>IFERROR((DQ2*100%)/DP2,"N/A")</f>
        <v>N/A</v>
      </c>
      <c r="DX2" s="16" t="str">
        <f>IFERROR(AVERAGE(DW2:DW3),"N/A")</f>
        <v>N/A</v>
      </c>
      <c r="DY2" s="23">
        <v>342</v>
      </c>
      <c r="DZ2" s="20"/>
      <c r="EA2" s="20"/>
      <c r="EB2" s="20"/>
      <c r="EC2" s="20"/>
      <c r="ED2" s="20"/>
      <c r="EE2" s="20"/>
      <c r="EF2" s="20"/>
      <c r="EG2" s="13">
        <f>IF((IF(BX2="N/A",0,BX2)+IF(CZ2="N/A",0,CZ2)+IF(DH2="N/A",0,DH2)+IF(DP2="N/A",0,DP2))=0,"N/A",(IF(BX2="N/A",0,BX2)+IF(CZ2="N/A",0,CZ2)+IF(DH2="N/A",0,DH2)+IF(DP2="N/A",0,DP2)))</f>
        <v>158</v>
      </c>
      <c r="EH2" s="13">
        <f>IF((IF(BY2="N/A",0,BY2)+IF(DA2="N/A",0,DA2)+IF(DI2="N/A",0,DI2)+IF(DQ2="N/A",0,DQ2))=0,0,(IF(BY2="N/A",0,BY2)+IF(DA2="N/A",0,DA2)+IF(DI2="N/A",0,DI2)+IF(DQ2="N/A",0,DQ2)))</f>
        <v>158</v>
      </c>
      <c r="EI2" s="22" t="s">
        <v>152</v>
      </c>
      <c r="EJ2" s="22" t="s">
        <v>152</v>
      </c>
      <c r="EK2" s="16">
        <f t="shared" ref="EK2:EK34" si="6">IFERROR((EH2*100%)/EG2,"N/A")</f>
        <v>1</v>
      </c>
      <c r="EL2" s="16">
        <f>IFERROR(AVERAGE(EK2:EK3),"N/A")</f>
        <v>0.95294117647058818</v>
      </c>
      <c r="EM2" s="22">
        <v>1400</v>
      </c>
      <c r="EN2" s="20"/>
      <c r="EO2" s="20"/>
      <c r="EP2" s="20"/>
      <c r="EQ2" s="20"/>
      <c r="ER2" s="20"/>
      <c r="ES2" s="20"/>
      <c r="ET2" s="20"/>
      <c r="EU2" s="20"/>
      <c r="EV2" s="20"/>
      <c r="EW2" s="20"/>
      <c r="EX2" s="20"/>
      <c r="EY2" s="20"/>
      <c r="EZ2" s="20"/>
      <c r="FA2" s="20"/>
      <c r="FB2" s="20"/>
      <c r="FC2" s="20"/>
      <c r="FD2" s="20"/>
      <c r="FE2" s="20"/>
      <c r="FF2" s="20"/>
      <c r="FG2" s="20"/>
      <c r="FH2" s="20"/>
      <c r="FI2" s="20"/>
      <c r="FJ2" s="20"/>
      <c r="FK2" s="20"/>
      <c r="FL2" s="20"/>
      <c r="FM2" s="20"/>
      <c r="FN2" s="20"/>
      <c r="FO2" s="20"/>
      <c r="FP2" s="20"/>
      <c r="FQ2" s="20"/>
      <c r="FR2" s="20"/>
      <c r="FS2" s="20"/>
      <c r="FT2" s="20"/>
      <c r="FU2" s="20"/>
      <c r="FV2" s="20"/>
      <c r="FW2" s="24">
        <f>IF((IF(AF2="N/A",0,AF2)+IF(AT2="N/A",0,AT2)+IF(BH2="N/A",0,BH2)+IF(BP2="N/A",0,BP2)+IF(BX2="N/A",0,BX2)+IF(CZ2="N/A",0,CZ2)+IF(DH2="N/A",0,DH2)+IF(DP2="N/A",0,DP2))=0,"N/A",(IF(AF2="N/A",0,AF2)+IF(AT2="N/A",0,AT2)+IF(BH2="N/A",0,BH2)+IF(BP2="N/A",0,BP2)+IF(BX2="N/A",0,BX2)+IF(CZ2="N/A",0,CZ2)+IF(DH2="N/A",0,DH2)+IF(DP2="N/A",0,DP2)))</f>
        <v>1868</v>
      </c>
      <c r="FX2" s="24">
        <f>IF((IF(AG2="N/A",0,AG2)+IF(AU2="N/A",0,AU2)+IF(BI2="N/A",0,BI2)+IF(BQ2="N/A",0,BQ2)+IF(BY2="N/A",0,BY2)+IF(DA2="N/A",0,DA2)+IF(DI2="N/A",0,DI2)+IF(DQ2="N/A",0,DQ2))=0,"N/A",(IF(AG2="N/A",0,AG2)+IF(AU2="N/A",0,AU2)+IF(BI2="N/A",0,BI2)+IF(BQ2="N/A",0,BQ2)+IF(BY2="N/A",0,BY2)+IF(DA2="N/A",0,DA2)+IF(DI2="N/A",0,DI2)+IF(DQ2="N/A",0,DQ2)))</f>
        <v>1283</v>
      </c>
      <c r="FY2" s="24" t="s">
        <v>152</v>
      </c>
      <c r="FZ2" s="24" t="s">
        <v>152</v>
      </c>
      <c r="GA2" s="16">
        <f t="shared" ref="GA2:GA65" si="7">IFERROR((FX2*100%)/FW2,"N/A")</f>
        <v>0.68683083511777299</v>
      </c>
      <c r="GB2" s="16">
        <f>IFERROR(AVERAGE(GA2:GA3),"N/A")</f>
        <v>0.84072724551587574</v>
      </c>
      <c r="GC2" s="24">
        <f>IF((IF(AB2="N/A",0,AB2)+IF(AN2="N/A",0,AN2)+IF(CT2="N/A",0,CT2)+IF(EM2="N/A",0,EM2))=0,"N/A",(IF(AB2="N/A",0,AB2)+IF(AN2="N/A",0,AN2)+IF(CT2="N/A",0,CT2)+IF(EM2="N/A",0,EM2)))</f>
        <v>3610</v>
      </c>
      <c r="GD2" s="24"/>
      <c r="GE2" s="24"/>
      <c r="GF2" s="24"/>
      <c r="GG2" s="20"/>
      <c r="GH2" s="20"/>
      <c r="GI2" s="25" t="s">
        <v>149</v>
      </c>
      <c r="GJ2" s="13" t="s">
        <v>159</v>
      </c>
    </row>
    <row r="3" spans="1:192" ht="141.75" x14ac:dyDescent="0.25">
      <c r="A3" s="11">
        <v>1</v>
      </c>
      <c r="B3" s="12" t="s">
        <v>129</v>
      </c>
      <c r="C3" s="12" t="s">
        <v>130</v>
      </c>
      <c r="D3" s="13">
        <v>1.1000000000000001</v>
      </c>
      <c r="E3" s="12" t="s">
        <v>131</v>
      </c>
      <c r="F3" s="12" t="s">
        <v>132</v>
      </c>
      <c r="G3" s="13" t="s">
        <v>133</v>
      </c>
      <c r="H3" s="12" t="s">
        <v>134</v>
      </c>
      <c r="I3" s="14" t="s">
        <v>160</v>
      </c>
      <c r="J3" s="15" t="s">
        <v>136</v>
      </c>
      <c r="K3" s="13" t="s">
        <v>137</v>
      </c>
      <c r="L3" s="13" t="s">
        <v>138</v>
      </c>
      <c r="M3" s="13" t="s">
        <v>138</v>
      </c>
      <c r="N3" s="13" t="s">
        <v>139</v>
      </c>
      <c r="O3" s="13" t="s">
        <v>140</v>
      </c>
      <c r="P3" s="13" t="s">
        <v>141</v>
      </c>
      <c r="Q3" s="15" t="s">
        <v>161</v>
      </c>
      <c r="R3" s="15" t="s">
        <v>162</v>
      </c>
      <c r="S3" s="15" t="s">
        <v>144</v>
      </c>
      <c r="T3" s="15" t="s">
        <v>163</v>
      </c>
      <c r="U3" s="15" t="s">
        <v>164</v>
      </c>
      <c r="V3" s="13" t="s">
        <v>147</v>
      </c>
      <c r="W3" s="13" t="s">
        <v>148</v>
      </c>
      <c r="X3" s="13" t="s">
        <v>165</v>
      </c>
      <c r="Y3" s="13" t="s">
        <v>165</v>
      </c>
      <c r="Z3" s="13" t="s">
        <v>150</v>
      </c>
      <c r="AA3" s="12" t="s">
        <v>166</v>
      </c>
      <c r="AB3" s="14">
        <f t="shared" si="0"/>
        <v>11</v>
      </c>
      <c r="AC3" s="14">
        <f t="shared" si="0"/>
        <v>11</v>
      </c>
      <c r="AD3" s="16">
        <f t="shared" si="1"/>
        <v>1</v>
      </c>
      <c r="AE3" s="16"/>
      <c r="AF3" s="14">
        <v>11</v>
      </c>
      <c r="AG3" s="14">
        <v>11</v>
      </c>
      <c r="AH3" s="14" t="s">
        <v>152</v>
      </c>
      <c r="AI3" s="14" t="s">
        <v>152</v>
      </c>
      <c r="AJ3" s="17" t="s">
        <v>166</v>
      </c>
      <c r="AK3" s="14" t="s">
        <v>154</v>
      </c>
      <c r="AL3" s="16">
        <f>AG3/AF3</f>
        <v>1</v>
      </c>
      <c r="AM3" s="16"/>
      <c r="AN3" s="14">
        <f>IF((IF(BX3="N/A",0,BX3)+IF(AT3="N/A",0,AT3)+IF(BH3="N/A",0,BH3)+IF(BP3="N/A",0,BP3))=0,"N/A",(IF(BX3="N/A",0,BX3)+IF(AT3="N/A",0,AT3)+IF(BH3="N/A",0,BH3)+IF(BP3="N/A",0,BP3)))</f>
        <v>120</v>
      </c>
      <c r="AO3" s="18">
        <f>IFERROR(IF((IF(BY3="N/A",0,BY3)+IF(AU3="N/A",0,AU3)+IF(BI3="N/A",0,BI3)+IF(BQ3="N/A",0,BQ3))=0,0,(IF(BY3="N/A",0,BY3)+IF(AU3="N/A",0,AU3)+IF(BI3="N/A",0,BI3)+IF(BQ3="N/A",0,BQ3))),N3)</f>
        <v>153</v>
      </c>
      <c r="AP3" s="18" t="s">
        <v>152</v>
      </c>
      <c r="AQ3" s="18" t="s">
        <v>152</v>
      </c>
      <c r="AR3" s="16">
        <f>IF(AN3="N/A","N/A",IF(AO3/AN3&lt;0,0%,AO3/AN3))</f>
        <v>1.2749999999999999</v>
      </c>
      <c r="AS3" s="16"/>
      <c r="AT3" s="14">
        <v>30</v>
      </c>
      <c r="AU3" s="14">
        <v>21</v>
      </c>
      <c r="AV3" s="16" t="s">
        <v>152</v>
      </c>
      <c r="AW3" s="14" t="s">
        <v>152</v>
      </c>
      <c r="AX3" s="16" t="s">
        <v>167</v>
      </c>
      <c r="AY3" s="16" t="s">
        <v>154</v>
      </c>
      <c r="AZ3" s="16">
        <f>IF(AT3="N/A","N/A",IF(AU3/AT3&lt;0,0%,AU3/AT3))</f>
        <v>0.7</v>
      </c>
      <c r="BA3" s="16"/>
      <c r="BB3" s="14">
        <f>AF3+AT3</f>
        <v>41</v>
      </c>
      <c r="BC3" s="14">
        <f>AU3+AG3</f>
        <v>32</v>
      </c>
      <c r="BD3" s="19" t="s">
        <v>152</v>
      </c>
      <c r="BE3" s="14" t="s">
        <v>152</v>
      </c>
      <c r="BF3" s="16">
        <f>BC3/BB3</f>
        <v>0.78048780487804881</v>
      </c>
      <c r="BG3" s="16"/>
      <c r="BH3" s="14">
        <v>30</v>
      </c>
      <c r="BI3" s="14">
        <v>26</v>
      </c>
      <c r="BJ3" s="14" t="s">
        <v>152</v>
      </c>
      <c r="BK3" s="14" t="s">
        <v>152</v>
      </c>
      <c r="BL3" s="16" t="s">
        <v>166</v>
      </c>
      <c r="BM3" s="16" t="s">
        <v>154</v>
      </c>
      <c r="BN3" s="16">
        <f>BI3/BH3</f>
        <v>0.8666666666666667</v>
      </c>
      <c r="BO3" s="16"/>
      <c r="BP3" s="14">
        <v>30</v>
      </c>
      <c r="BQ3" s="14">
        <v>50</v>
      </c>
      <c r="BR3" s="14" t="s">
        <v>152</v>
      </c>
      <c r="BS3" s="14" t="s">
        <v>152</v>
      </c>
      <c r="BT3" s="16" t="s">
        <v>166</v>
      </c>
      <c r="BU3" s="16" t="s">
        <v>154</v>
      </c>
      <c r="BV3" s="16">
        <f t="shared" si="2"/>
        <v>1.6666666666666667</v>
      </c>
      <c r="BW3" s="16"/>
      <c r="BX3" s="14">
        <v>30</v>
      </c>
      <c r="BY3" s="14">
        <v>56</v>
      </c>
      <c r="BZ3" s="16" t="s">
        <v>152</v>
      </c>
      <c r="CA3" s="16" t="s">
        <v>152</v>
      </c>
      <c r="CB3" s="16" t="s">
        <v>168</v>
      </c>
      <c r="CC3" s="16" t="s">
        <v>169</v>
      </c>
      <c r="CD3" s="16">
        <f t="shared" si="3"/>
        <v>1.8666666666666667</v>
      </c>
      <c r="CE3" s="16"/>
      <c r="CF3" s="19">
        <f>IF((IF(AF3="N/A",0,AF3)+IF(AT3="N/A",0,AT3)+IF(BH3="N/A",0,BH3)+IF(BP3="N/A",0,BP3))=0,"N/A",(IF(AF3="N/A",0,AF3)+IF(AT3="N/A",0,AT3)+IF(BH3="N/A",0,BH3)+IF(BP3="N/A",0,BP3)))</f>
        <v>101</v>
      </c>
      <c r="CG3" s="19">
        <f>IF((IF(AG3="N/A",0,AG3)+IF(AU3="N/A",0,AU3)+IF(BI3="N/A",0,BI3)+IF(BQ3="N/A",0,BQ3))=0,0,(IF(AG3="N/A",0,AG3)+IF(AU3="N/A",0,AU3)+IF(BI3="N/A",0,BI3)+IF(BQ3="N/A",0,BQ3)))</f>
        <v>108</v>
      </c>
      <c r="CH3" s="19" t="s">
        <v>152</v>
      </c>
      <c r="CI3" s="19" t="s">
        <v>152</v>
      </c>
      <c r="CJ3" s="16">
        <f t="shared" si="4"/>
        <v>1.0693069306930694</v>
      </c>
      <c r="CK3" s="16"/>
      <c r="CL3" s="16"/>
      <c r="CM3" s="26" t="s">
        <v>156</v>
      </c>
      <c r="CN3" s="26" t="s">
        <v>157</v>
      </c>
      <c r="CO3" s="27">
        <v>220</v>
      </c>
      <c r="CP3" s="13" t="s">
        <v>157</v>
      </c>
      <c r="CQ3" s="13">
        <v>220</v>
      </c>
      <c r="CR3" s="13" t="s">
        <v>158</v>
      </c>
      <c r="CS3" s="13" t="s">
        <v>158</v>
      </c>
      <c r="CT3" s="13">
        <v>63</v>
      </c>
      <c r="CU3" s="13"/>
      <c r="CV3" s="13"/>
      <c r="CW3" s="13"/>
      <c r="CX3" s="13"/>
      <c r="CY3" s="13"/>
      <c r="CZ3" s="13">
        <v>55</v>
      </c>
      <c r="DA3" s="14">
        <v>21</v>
      </c>
      <c r="DB3" s="16" t="s">
        <v>152</v>
      </c>
      <c r="DC3" s="16" t="s">
        <v>152</v>
      </c>
      <c r="DD3" s="17" t="s">
        <v>170</v>
      </c>
      <c r="DE3" s="17" t="s">
        <v>171</v>
      </c>
      <c r="DF3" s="16">
        <f t="shared" si="5"/>
        <v>0.38181818181818183</v>
      </c>
      <c r="DG3" s="28"/>
      <c r="DH3" s="13" t="s">
        <v>152</v>
      </c>
      <c r="DI3" s="22">
        <v>0</v>
      </c>
      <c r="DJ3" s="22" t="s">
        <v>152</v>
      </c>
      <c r="DK3" s="22" t="s">
        <v>152</v>
      </c>
      <c r="DL3" s="22" t="s">
        <v>152</v>
      </c>
      <c r="DM3" s="22" t="s">
        <v>152</v>
      </c>
      <c r="DN3" s="16" t="str">
        <f>IFERROR((DI3*100%)/DH3,"N/A")</f>
        <v>N/A</v>
      </c>
      <c r="DO3" s="28"/>
      <c r="DP3" s="13" t="s">
        <v>152</v>
      </c>
      <c r="DQ3" s="29">
        <v>0</v>
      </c>
      <c r="DR3" s="29" t="s">
        <v>152</v>
      </c>
      <c r="DS3" s="29" t="s">
        <v>152</v>
      </c>
      <c r="DT3" s="29" t="s">
        <v>152</v>
      </c>
      <c r="DU3" s="29" t="s">
        <v>152</v>
      </c>
      <c r="DV3" s="29" t="s">
        <v>152</v>
      </c>
      <c r="DW3" s="16" t="str">
        <f>IFERROR((DQ3*100%)/DP3,"N/A")</f>
        <v>N/A</v>
      </c>
      <c r="DX3" s="29"/>
      <c r="DY3" s="29">
        <v>8</v>
      </c>
      <c r="DZ3" s="26"/>
      <c r="EA3" s="26"/>
      <c r="EB3" s="26"/>
      <c r="EC3" s="26"/>
      <c r="ED3" s="26"/>
      <c r="EE3" s="26"/>
      <c r="EF3" s="26"/>
      <c r="EG3" s="13">
        <f>IF((IF(BX3="N/A",0,BX3)+IF(CZ3="N/A",0,CZ3)+IF(DH3="N/A",0,DH3)+IF(DP3="N/A",0,DP3))=0,"N/A",(IF(BX3="N/A",0,BX3)+IF(CZ3="N/A",0,CZ3)+IF(DH3="N/A",0,DH3)+IF(DP3="N/A",0,DP3)))</f>
        <v>85</v>
      </c>
      <c r="EH3" s="13">
        <f>IF((IF(BY3="N/A",0,BY3)+IF(DA3="N/A",0,DA3)+IF(DI3="N/A",0,DI3)+IF(DQ3="N/A",0,DQ3))=0,0,(IF(BY3="N/A",0,BY3)+IF(DA3="N/A",0,DA3)+IF(DI3="N/A",0,DI3)+IF(DQ3="N/A",0,DQ3)))</f>
        <v>77</v>
      </c>
      <c r="EI3" s="22" t="s">
        <v>152</v>
      </c>
      <c r="EJ3" s="22" t="s">
        <v>152</v>
      </c>
      <c r="EK3" s="16">
        <f t="shared" si="6"/>
        <v>0.90588235294117647</v>
      </c>
      <c r="EL3" s="28"/>
      <c r="EM3" s="13">
        <v>260</v>
      </c>
      <c r="EN3" s="26"/>
      <c r="EO3" s="26"/>
      <c r="EP3" s="26"/>
      <c r="EQ3" s="26"/>
      <c r="ER3" s="26"/>
      <c r="ES3" s="26"/>
      <c r="ET3" s="26"/>
      <c r="EU3" s="26"/>
      <c r="EV3" s="26"/>
      <c r="EW3" s="26"/>
      <c r="EX3" s="26"/>
      <c r="EY3" s="26"/>
      <c r="EZ3" s="26"/>
      <c r="FA3" s="26"/>
      <c r="FB3" s="26"/>
      <c r="FC3" s="26"/>
      <c r="FD3" s="26"/>
      <c r="FE3" s="26"/>
      <c r="FF3" s="26"/>
      <c r="FG3" s="26"/>
      <c r="FH3" s="26"/>
      <c r="FI3" s="26"/>
      <c r="FJ3" s="26"/>
      <c r="FK3" s="26"/>
      <c r="FL3" s="26"/>
      <c r="FM3" s="26"/>
      <c r="FN3" s="26"/>
      <c r="FO3" s="26"/>
      <c r="FP3" s="26"/>
      <c r="FQ3" s="26"/>
      <c r="FR3" s="26"/>
      <c r="FS3" s="26"/>
      <c r="FT3" s="26"/>
      <c r="FU3" s="26"/>
      <c r="FV3" s="26"/>
      <c r="FW3" s="24">
        <f>IF((IF(AF3="N/A",0,AF3)+IF(AT3="N/A",0,AT3)+IF(BH3="N/A",0,BH3)+IF(BP3="N/A",0,BP3)+IF(BX3="N/A",0,BX3)+IF(CZ3="N/A",0,CZ3)+IF(DH3="N/A",0,DH3)+IF(DP3="N/A",0,DP3))=0,"N/A",(IF(AF3="N/A",0,AF3)+IF(AT3="N/A",0,AT3)+IF(BH3="N/A",0,BH3)+IF(BP3="N/A",0,BP3)+IF(BX3="N/A",0,BX3)+IF(CZ3="N/A",0,CZ3)+IF(DH3="N/A",0,DH3)+IF(DP3="N/A",0,DP3)))</f>
        <v>186</v>
      </c>
      <c r="FX3" s="24">
        <f>IF((IF(AG3="N/A",0,AG3)+IF(AU3="N/A",0,AU3)+IF(BI3="N/A",0,BI3)+IF(BQ3="N/A",0,BQ3)+IF(BY3="N/A",0,BY3)+IF(DA3="N/A",0,DA3)+IF(DI3="N/A",0,DI3)+IF(DQ3="N/A",0,DQ3))=0,"N/A",(IF(AG3="N/A",0,AG3)+IF(AU3="N/A",0,AU3)+IF(BI3="N/A",0,BI3)+IF(BQ3="N/A",0,BQ3)+IF(BY3="N/A",0,BY3)+IF(DA3="N/A",0,DA3)+IF(DI3="N/A",0,DI3)+IF(DQ3="N/A",0,DQ3)))</f>
        <v>185</v>
      </c>
      <c r="FY3" s="24" t="s">
        <v>152</v>
      </c>
      <c r="FZ3" s="24" t="s">
        <v>152</v>
      </c>
      <c r="GA3" s="16">
        <f t="shared" si="7"/>
        <v>0.9946236559139785</v>
      </c>
      <c r="GB3" s="28"/>
      <c r="GC3" s="24">
        <f>IF((IF(AB3="N/A",0,AB3)+IF(AN3="N/A",0,AN3)+IF(CT3="N/A",0,CT3)+IF(EM3="N/A",0,EM3))=0,"N/A",(IF(AB3="N/A",0,AB3)+IF(AN3="N/A",0,AN3)+IF(CT3="N/A",0,CT3)+IF(EM3="N/A",0,EM3)))</f>
        <v>454</v>
      </c>
      <c r="GD3" s="24"/>
      <c r="GE3" s="24"/>
      <c r="GF3" s="24"/>
      <c r="GG3" s="20"/>
      <c r="GH3" s="26"/>
      <c r="GI3" s="25" t="s">
        <v>165</v>
      </c>
      <c r="GJ3" s="13" t="s">
        <v>172</v>
      </c>
    </row>
    <row r="4" spans="1:192" ht="110.25" x14ac:dyDescent="0.25">
      <c r="A4" s="11">
        <v>1</v>
      </c>
      <c r="B4" s="12" t="s">
        <v>129</v>
      </c>
      <c r="C4" s="12" t="s">
        <v>130</v>
      </c>
      <c r="D4" s="13">
        <v>1.1000000000000001</v>
      </c>
      <c r="E4" s="12" t="s">
        <v>131</v>
      </c>
      <c r="F4" s="12" t="s">
        <v>132</v>
      </c>
      <c r="G4" s="13" t="s">
        <v>133</v>
      </c>
      <c r="H4" s="12" t="s">
        <v>134</v>
      </c>
      <c r="I4" s="14" t="s">
        <v>173</v>
      </c>
      <c r="J4" s="30" t="s">
        <v>174</v>
      </c>
      <c r="K4" s="14" t="s">
        <v>137</v>
      </c>
      <c r="L4" s="31" t="s">
        <v>175</v>
      </c>
      <c r="M4" s="12" t="s">
        <v>176</v>
      </c>
      <c r="N4" s="13" t="s">
        <v>177</v>
      </c>
      <c r="O4" s="14" t="s">
        <v>140</v>
      </c>
      <c r="P4" s="14" t="s">
        <v>141</v>
      </c>
      <c r="Q4" s="30" t="s">
        <v>178</v>
      </c>
      <c r="R4" s="30" t="s">
        <v>179</v>
      </c>
      <c r="S4" s="30" t="s">
        <v>180</v>
      </c>
      <c r="T4" s="30" t="s">
        <v>181</v>
      </c>
      <c r="U4" s="30" t="s">
        <v>182</v>
      </c>
      <c r="V4" s="14" t="s">
        <v>183</v>
      </c>
      <c r="W4" s="14" t="s">
        <v>184</v>
      </c>
      <c r="X4" s="14" t="s">
        <v>185</v>
      </c>
      <c r="Y4" s="14" t="s">
        <v>185</v>
      </c>
      <c r="Z4" s="14" t="s">
        <v>186</v>
      </c>
      <c r="AA4" s="17" t="s">
        <v>187</v>
      </c>
      <c r="AB4" s="13" t="str">
        <f t="shared" si="0"/>
        <v>N/A</v>
      </c>
      <c r="AC4" s="13">
        <f t="shared" si="0"/>
        <v>0</v>
      </c>
      <c r="AD4" s="16" t="str">
        <f t="shared" si="1"/>
        <v>N/A</v>
      </c>
      <c r="AE4" s="16" t="str">
        <f>AD4</f>
        <v>N/A</v>
      </c>
      <c r="AF4" s="13" t="s">
        <v>152</v>
      </c>
      <c r="AG4" s="13">
        <v>0</v>
      </c>
      <c r="AH4" s="13" t="s">
        <v>152</v>
      </c>
      <c r="AI4" s="13" t="s">
        <v>152</v>
      </c>
      <c r="AJ4" s="13" t="s">
        <v>152</v>
      </c>
      <c r="AK4" s="13" t="s">
        <v>152</v>
      </c>
      <c r="AL4" s="16" t="str">
        <f>IFERROR((#REF!*100%)/AF4,"N/A")</f>
        <v>N/A</v>
      </c>
      <c r="AM4" s="16" t="str">
        <f>AL4</f>
        <v>N/A</v>
      </c>
      <c r="AN4" s="32">
        <v>-0.15</v>
      </c>
      <c r="AO4" s="20">
        <f>((AP4/AQ4)-1)</f>
        <v>0.14705882352941169</v>
      </c>
      <c r="AP4" s="24">
        <f t="shared" ref="AP4:AQ6" si="8">IF((IF(AV4="N/A",0,AV4)+IF(BJ4="N/A",0,BJ4)+IF(BR4="N/A",0,BR4)+IF(BZ4="N/A",0,BZ4))=0,"N/A",(IF(AV4="N/A",0,AV4)+IF(BJ4="N/A",0,BJ4)+IF(BR4="N/A",0,BR4)+IF(BZ4="N/A",0,BZ4)))</f>
        <v>117</v>
      </c>
      <c r="AQ4" s="24">
        <f t="shared" si="8"/>
        <v>102</v>
      </c>
      <c r="AR4" s="16">
        <f>IF(AN4="N/A","N/A",IF(AO4/AN4&lt;0,0%,AO4/AN4))</f>
        <v>0</v>
      </c>
      <c r="AS4" s="16">
        <f>AR4</f>
        <v>0</v>
      </c>
      <c r="AT4" s="20">
        <v>-0.15</v>
      </c>
      <c r="AU4" s="33">
        <f>((AV4/AW4)-1)</f>
        <v>0.16666666666666674</v>
      </c>
      <c r="AV4" s="13">
        <v>21</v>
      </c>
      <c r="AW4" s="13">
        <v>18</v>
      </c>
      <c r="AX4" s="16" t="s">
        <v>187</v>
      </c>
      <c r="AY4" s="16" t="s">
        <v>154</v>
      </c>
      <c r="AZ4" s="16">
        <f>IF(((AV4*100%)/AT4)&lt;0,0%,"N/A")</f>
        <v>0</v>
      </c>
      <c r="BA4" s="16" t="str">
        <f>IF(((AW4*100%)/AV4)&lt;0,0%,"N/A")</f>
        <v>N/A</v>
      </c>
      <c r="BB4" s="20">
        <v>-0.15</v>
      </c>
      <c r="BC4" s="33">
        <f>((BD4/BE4)-1)</f>
        <v>0.16666666666666674</v>
      </c>
      <c r="BD4" s="24">
        <f t="shared" ref="BD4:BE6" si="9">IF((IF(AV4="N/A",0,AV4)+IF(AH4="N/A",0,AH4))=0,"N/A",(IF(AV4="N/A",0,AV4)+IF(AH4="N/A",0,AH4)))</f>
        <v>21</v>
      </c>
      <c r="BE4" s="24">
        <f t="shared" si="9"/>
        <v>18</v>
      </c>
      <c r="BF4" s="16">
        <f>IFERROR(($BD$5*100%)/$BC$5,"N/A")</f>
        <v>3</v>
      </c>
      <c r="BG4" s="16">
        <f>IF(((BC4*100%)/BB4)&lt;0,0%,"N/A")</f>
        <v>0</v>
      </c>
      <c r="BH4" s="20">
        <v>-0.15</v>
      </c>
      <c r="BI4" s="20">
        <f>(BJ4/BK4)-1</f>
        <v>6.25E-2</v>
      </c>
      <c r="BJ4" s="13">
        <v>34</v>
      </c>
      <c r="BK4" s="13">
        <v>32</v>
      </c>
      <c r="BL4" s="16" t="s">
        <v>187</v>
      </c>
      <c r="BM4" s="16" t="s">
        <v>154</v>
      </c>
      <c r="BN4" s="16">
        <f>IFERROR((BI4*100%)/BH4,"N/A")</f>
        <v>-0.41666666666666669</v>
      </c>
      <c r="BO4" s="16">
        <f>IF(BN4&lt;0%,0%,BN4)</f>
        <v>0</v>
      </c>
      <c r="BP4" s="20">
        <v>-0.15</v>
      </c>
      <c r="BQ4" s="20">
        <f>IFERROR(((BR4/BS4)-1),0)</f>
        <v>-5.7142857142857162E-2</v>
      </c>
      <c r="BR4" s="13">
        <v>33</v>
      </c>
      <c r="BS4" s="13">
        <v>35</v>
      </c>
      <c r="BT4" s="16" t="s">
        <v>188</v>
      </c>
      <c r="BU4" s="16" t="s">
        <v>189</v>
      </c>
      <c r="BV4" s="16">
        <f t="shared" si="2"/>
        <v>0.3809523809523811</v>
      </c>
      <c r="BW4" s="16">
        <f>BV4</f>
        <v>0.3809523809523811</v>
      </c>
      <c r="BX4" s="20">
        <v>-0.15</v>
      </c>
      <c r="BY4" s="20">
        <f>IFERROR(((BZ4/CA4)-1),0)</f>
        <v>0.70588235294117641</v>
      </c>
      <c r="BZ4" s="13">
        <v>29</v>
      </c>
      <c r="CA4" s="13">
        <v>17</v>
      </c>
      <c r="CB4" s="16" t="s">
        <v>187</v>
      </c>
      <c r="CC4" s="16" t="s">
        <v>154</v>
      </c>
      <c r="CD4" s="16">
        <f t="shared" si="3"/>
        <v>-4.7058823529411766</v>
      </c>
      <c r="CE4" s="16">
        <f>CD4</f>
        <v>-4.7058823529411766</v>
      </c>
      <c r="CF4" s="32">
        <v>-0.15</v>
      </c>
      <c r="CG4" s="20">
        <f>IFERROR(((CH4/CI4)-1),0)</f>
        <v>3.529411764705892E-2</v>
      </c>
      <c r="CH4" s="24">
        <f>IFERROR(IF((IF(AG4="N/A",0,AG4)+IF(AV4="N/A",0,AV4)+IF(BJ4="N/A",0,BJ4)+IF(BR4="N/A",0,BR4))=0,"N/A",(IF(AH4="N/A",0,AH4)+IF(AV4="N/A",0,AV4)+IF(BJ4="N/A",0,BJ4)+IF(BR4="N/A",0,BR4))),0)</f>
        <v>88</v>
      </c>
      <c r="CI4" s="24">
        <f>IFERROR(IF((IF(AI4="N/A",0,AI4)+IF(AW4="N/A",0,AW4)+IF(BK4="N/A",0,BK4)+IF(BS4="N/A",0,BS4))=0,"N/A",(IF(AI4="N/A",0,AI4)+IF(AW4="N/A",0,AW4)+IF(BK4="N/A",0,BK4)+IF(BS4="N/A",0,BS4))),0)</f>
        <v>85</v>
      </c>
      <c r="CJ4" s="16">
        <f t="shared" si="4"/>
        <v>-0.23529411764705949</v>
      </c>
      <c r="CK4" s="16">
        <f>IF(CJ4&lt;0%,0%,CJ4)</f>
        <v>0</v>
      </c>
      <c r="CL4" s="16">
        <f>IF(CK4&gt;100%,100%,CK4)</f>
        <v>0</v>
      </c>
      <c r="CM4" s="16" t="s">
        <v>158</v>
      </c>
      <c r="CN4" s="16" t="s">
        <v>190</v>
      </c>
      <c r="CO4" s="34">
        <v>-0.2</v>
      </c>
      <c r="CP4" s="16" t="s">
        <v>191</v>
      </c>
      <c r="CQ4" s="16">
        <v>-0.01</v>
      </c>
      <c r="CR4" s="20" t="s">
        <v>156</v>
      </c>
      <c r="CS4" s="20" t="s">
        <v>156</v>
      </c>
      <c r="CT4" s="16">
        <v>-0.01</v>
      </c>
      <c r="CU4" s="16"/>
      <c r="CV4" s="16"/>
      <c r="CW4" s="16"/>
      <c r="CX4" s="16"/>
      <c r="CY4" s="16"/>
      <c r="CZ4" s="16">
        <v>-0.01</v>
      </c>
      <c r="DA4" s="20">
        <f>IFERROR(((DB4/DC4)-1),0)</f>
        <v>0.18518518518518512</v>
      </c>
      <c r="DB4" s="13">
        <v>32</v>
      </c>
      <c r="DC4" s="13">
        <v>27</v>
      </c>
      <c r="DD4" s="12" t="s">
        <v>188</v>
      </c>
      <c r="DE4" s="12" t="s">
        <v>192</v>
      </c>
      <c r="DF4" s="16">
        <v>0</v>
      </c>
      <c r="DG4" s="16">
        <f>DF4</f>
        <v>0</v>
      </c>
      <c r="DH4" s="16">
        <v>-0.01</v>
      </c>
      <c r="DI4" s="20">
        <f>IFERROR(((DJ4/DK4)-1),0)</f>
        <v>-0.48148148148148151</v>
      </c>
      <c r="DJ4" s="14">
        <v>14</v>
      </c>
      <c r="DK4" s="14">
        <v>27</v>
      </c>
      <c r="DL4" s="17" t="s">
        <v>187</v>
      </c>
      <c r="DM4" s="16" t="s">
        <v>154</v>
      </c>
      <c r="DN4" s="16">
        <f>IF(DI4&lt;-1%,100%)</f>
        <v>1</v>
      </c>
      <c r="DO4" s="16">
        <f>DN4</f>
        <v>1</v>
      </c>
      <c r="DP4" s="16">
        <v>-0.01</v>
      </c>
      <c r="DQ4" s="35">
        <f>IFERROR(((DR4/DS4)-1),0)</f>
        <v>0.23529411764705888</v>
      </c>
      <c r="DR4" s="36">
        <v>21</v>
      </c>
      <c r="DS4" s="36">
        <v>17</v>
      </c>
      <c r="DT4" s="37" t="s">
        <v>187</v>
      </c>
      <c r="DU4" s="38" t="s">
        <v>154</v>
      </c>
      <c r="DV4" s="38" t="s">
        <v>193</v>
      </c>
      <c r="DW4" s="16">
        <v>0</v>
      </c>
      <c r="DX4" s="16">
        <f>DW4</f>
        <v>0</v>
      </c>
      <c r="DY4" s="38">
        <v>-0.01</v>
      </c>
      <c r="DZ4" s="20"/>
      <c r="EA4" s="20"/>
      <c r="EB4" s="20"/>
      <c r="EC4" s="20"/>
      <c r="ED4" s="20"/>
      <c r="EE4" s="20"/>
      <c r="EF4" s="20"/>
      <c r="EG4" s="20">
        <v>-0.01</v>
      </c>
      <c r="EH4" s="33">
        <f>IFERROR(((EI4/EJ4)-1),0)</f>
        <v>0.23529411764705888</v>
      </c>
      <c r="EI4" s="13">
        <f>DR4</f>
        <v>21</v>
      </c>
      <c r="EJ4" s="13">
        <f>DS4</f>
        <v>17</v>
      </c>
      <c r="EK4" s="16">
        <v>0</v>
      </c>
      <c r="EL4" s="16">
        <f>EK4</f>
        <v>0</v>
      </c>
      <c r="EM4" s="20">
        <v>-0.25</v>
      </c>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32">
        <v>-0.01</v>
      </c>
      <c r="FX4" s="20">
        <f>IFERROR(((FY4/FZ4)-1),0)</f>
        <v>0.23529411764705888</v>
      </c>
      <c r="FY4" s="24">
        <f>DR4</f>
        <v>21</v>
      </c>
      <c r="FZ4" s="24">
        <f>DS4</f>
        <v>17</v>
      </c>
      <c r="GA4" s="16">
        <v>0</v>
      </c>
      <c r="GB4" s="16">
        <v>0</v>
      </c>
      <c r="GC4" s="39">
        <v>-0.2</v>
      </c>
      <c r="GD4" s="24"/>
      <c r="GE4" s="24"/>
      <c r="GF4" s="24"/>
      <c r="GG4" s="20"/>
      <c r="GH4" s="20"/>
      <c r="GI4" s="40" t="s">
        <v>194</v>
      </c>
      <c r="GJ4" s="13" t="s">
        <v>195</v>
      </c>
    </row>
    <row r="5" spans="1:192" ht="204.75" x14ac:dyDescent="0.25">
      <c r="A5" s="11">
        <v>1</v>
      </c>
      <c r="B5" s="12" t="s">
        <v>129</v>
      </c>
      <c r="C5" s="12" t="s">
        <v>130</v>
      </c>
      <c r="D5" s="13">
        <v>1.1000000000000001</v>
      </c>
      <c r="E5" s="12" t="s">
        <v>131</v>
      </c>
      <c r="F5" s="12" t="s">
        <v>132</v>
      </c>
      <c r="G5" s="13" t="s">
        <v>133</v>
      </c>
      <c r="H5" s="12" t="s">
        <v>134</v>
      </c>
      <c r="I5" s="14" t="s">
        <v>196</v>
      </c>
      <c r="J5" s="30" t="s">
        <v>197</v>
      </c>
      <c r="K5" s="14" t="s">
        <v>137</v>
      </c>
      <c r="L5" s="12" t="s">
        <v>198</v>
      </c>
      <c r="M5" s="12" t="s">
        <v>199</v>
      </c>
      <c r="N5" s="13" t="s">
        <v>177</v>
      </c>
      <c r="O5" s="14" t="s">
        <v>140</v>
      </c>
      <c r="P5" s="14" t="s">
        <v>141</v>
      </c>
      <c r="Q5" s="30" t="s">
        <v>200</v>
      </c>
      <c r="R5" s="30" t="s">
        <v>201</v>
      </c>
      <c r="S5" s="30" t="s">
        <v>202</v>
      </c>
      <c r="T5" s="30" t="s">
        <v>203</v>
      </c>
      <c r="U5" s="30" t="s">
        <v>204</v>
      </c>
      <c r="V5" s="14" t="s">
        <v>205</v>
      </c>
      <c r="W5" s="14" t="s">
        <v>206</v>
      </c>
      <c r="X5" s="14" t="s">
        <v>207</v>
      </c>
      <c r="Y5" s="14" t="s">
        <v>207</v>
      </c>
      <c r="Z5" s="14" t="s">
        <v>208</v>
      </c>
      <c r="AA5" s="17" t="s">
        <v>209</v>
      </c>
      <c r="AB5" s="13" t="str">
        <f t="shared" si="0"/>
        <v>N/A</v>
      </c>
      <c r="AC5" s="13">
        <f t="shared" si="0"/>
        <v>0</v>
      </c>
      <c r="AD5" s="16" t="str">
        <f t="shared" si="1"/>
        <v>N/A</v>
      </c>
      <c r="AE5" s="16" t="str">
        <f>AD5</f>
        <v>N/A</v>
      </c>
      <c r="AF5" s="13" t="s">
        <v>152</v>
      </c>
      <c r="AG5" s="13">
        <v>0</v>
      </c>
      <c r="AH5" s="13" t="s">
        <v>152</v>
      </c>
      <c r="AI5" s="13" t="s">
        <v>152</v>
      </c>
      <c r="AJ5" s="13" t="s">
        <v>152</v>
      </c>
      <c r="AK5" s="13" t="s">
        <v>152</v>
      </c>
      <c r="AL5" s="16" t="str">
        <f>IFERROR((#REF!*100%)/AF5,"N/A")</f>
        <v>N/A</v>
      </c>
      <c r="AM5" s="16" t="str">
        <f>AL5</f>
        <v>N/A</v>
      </c>
      <c r="AN5" s="20">
        <v>1</v>
      </c>
      <c r="AO5" s="20">
        <f>AP5/AQ5</f>
        <v>0.84313725490196079</v>
      </c>
      <c r="AP5" s="24">
        <f t="shared" si="8"/>
        <v>43</v>
      </c>
      <c r="AQ5" s="24">
        <f t="shared" si="8"/>
        <v>51</v>
      </c>
      <c r="AR5" s="16">
        <f>IFERROR((AO5*100%)/AN5,"N/A")</f>
        <v>0.84313725490196079</v>
      </c>
      <c r="AS5" s="16">
        <f>AR5</f>
        <v>0.84313725490196079</v>
      </c>
      <c r="AT5" s="20">
        <v>1</v>
      </c>
      <c r="AU5" s="33">
        <f>AV5/AW5</f>
        <v>1</v>
      </c>
      <c r="AV5" s="13">
        <v>3</v>
      </c>
      <c r="AW5" s="13">
        <v>3</v>
      </c>
      <c r="AX5" s="16" t="s">
        <v>210</v>
      </c>
      <c r="AY5" s="16" t="s">
        <v>211</v>
      </c>
      <c r="AZ5" s="16">
        <f>IFERROR((AU5*100%)/AT5,"N/A")</f>
        <v>1</v>
      </c>
      <c r="BA5" s="16">
        <f>AZ5</f>
        <v>1</v>
      </c>
      <c r="BB5" s="20">
        <v>1</v>
      </c>
      <c r="BC5" s="20">
        <f>BD5/BE5</f>
        <v>1</v>
      </c>
      <c r="BD5" s="24">
        <f t="shared" si="9"/>
        <v>3</v>
      </c>
      <c r="BE5" s="24">
        <f t="shared" si="9"/>
        <v>3</v>
      </c>
      <c r="BF5" s="16">
        <f>IFERROR((BC5*100%)/BB5,"N/A")</f>
        <v>1</v>
      </c>
      <c r="BG5" s="16">
        <f>BF5</f>
        <v>1</v>
      </c>
      <c r="BH5" s="20">
        <v>1</v>
      </c>
      <c r="BI5" s="20">
        <f>BJ5/BK5</f>
        <v>0.80487804878048785</v>
      </c>
      <c r="BJ5" s="13">
        <v>33</v>
      </c>
      <c r="BK5" s="13">
        <v>41</v>
      </c>
      <c r="BL5" s="16" t="s">
        <v>212</v>
      </c>
      <c r="BM5" s="16" t="s">
        <v>213</v>
      </c>
      <c r="BN5" s="16">
        <f>IFERROR((BI5*100%)/BH5,"N/A")</f>
        <v>0.80487804878048785</v>
      </c>
      <c r="BO5" s="16">
        <f>BN5</f>
        <v>0.80487804878048785</v>
      </c>
      <c r="BP5" s="20">
        <v>1</v>
      </c>
      <c r="BQ5" s="20">
        <f>IFERROR((BR5/BS5),0)</f>
        <v>1</v>
      </c>
      <c r="BR5" s="13">
        <v>4</v>
      </c>
      <c r="BS5" s="13">
        <v>4</v>
      </c>
      <c r="BT5" s="16" t="s">
        <v>214</v>
      </c>
      <c r="BU5" s="16" t="s">
        <v>215</v>
      </c>
      <c r="BV5" s="16">
        <f t="shared" si="2"/>
        <v>1</v>
      </c>
      <c r="BW5" s="16">
        <f>BV5</f>
        <v>1</v>
      </c>
      <c r="BX5" s="20">
        <v>1</v>
      </c>
      <c r="BY5" s="20">
        <f>IFERROR((BZ5/CA5),0)</f>
        <v>1</v>
      </c>
      <c r="BZ5" s="13">
        <v>3</v>
      </c>
      <c r="CA5" s="13">
        <v>3</v>
      </c>
      <c r="CB5" s="16" t="s">
        <v>216</v>
      </c>
      <c r="CC5" s="16" t="s">
        <v>217</v>
      </c>
      <c r="CD5" s="16">
        <f t="shared" si="3"/>
        <v>1</v>
      </c>
      <c r="CE5" s="16">
        <f>CD5</f>
        <v>1</v>
      </c>
      <c r="CF5" s="20">
        <v>1</v>
      </c>
      <c r="CG5" s="20">
        <f>IFERROR((CH5/CI5),0)</f>
        <v>0.83333333333333337</v>
      </c>
      <c r="CH5" s="24">
        <f>IFERROR(IF((IF(AH5="N/A",0,AH5)+IF(AV5="N/A",0,AV5)+IF(BJ5="N/A",0,BJ5)+IF(BR5="N/A",0,BR5))=0,"N/A",(IF(AH5="N/A",0,AH5)+IF(AV5="N/A",0,AV5)+IF(BJ5="N/A",0,BJ5)+IF(BR5="N/A",0,BR5))),0)</f>
        <v>40</v>
      </c>
      <c r="CI5" s="24">
        <f>IFERROR(IF((IF(AI5="N/A",0,AI5)+IF(AW5="N/A",0,AW5)+IF(BK5="N/A",0,BK5)+IF(BS5="N/A",0,BS5))=0,"N/A",(IF(AI5="N/A",0,AI5)+IF(AW5="N/A",0,AW5)+IF(BK5="N/A",0,BK5)+IF(BS5="N/A",0,BS5))),0)</f>
        <v>48</v>
      </c>
      <c r="CJ5" s="16">
        <f t="shared" si="4"/>
        <v>0.83333333333333337</v>
      </c>
      <c r="CK5" s="16">
        <f>CJ5</f>
        <v>0.83333333333333337</v>
      </c>
      <c r="CL5" s="16">
        <f>IF(CK5&gt;100%,100%,CK5)</f>
        <v>0.83333333333333337</v>
      </c>
      <c r="CM5" s="16" t="s">
        <v>158</v>
      </c>
      <c r="CN5" s="16" t="s">
        <v>190</v>
      </c>
      <c r="CO5" s="34">
        <v>1</v>
      </c>
      <c r="CP5" s="16" t="s">
        <v>218</v>
      </c>
      <c r="CQ5" s="14" t="s">
        <v>152</v>
      </c>
      <c r="CR5" s="20" t="s">
        <v>156</v>
      </c>
      <c r="CS5" s="20" t="s">
        <v>156</v>
      </c>
      <c r="CT5" s="14" t="s">
        <v>152</v>
      </c>
      <c r="CU5" s="14"/>
      <c r="CV5" s="14"/>
      <c r="CW5" s="14"/>
      <c r="CX5" s="14"/>
      <c r="CY5" s="14"/>
      <c r="CZ5" s="14" t="s">
        <v>152</v>
      </c>
      <c r="DA5" s="20" t="s">
        <v>152</v>
      </c>
      <c r="DB5" s="13"/>
      <c r="DC5" s="13"/>
      <c r="DD5" s="12"/>
      <c r="DE5" s="12"/>
      <c r="DF5" s="16" t="str">
        <f t="shared" si="5"/>
        <v>N/A</v>
      </c>
      <c r="DG5" s="16" t="str">
        <f>DF5</f>
        <v>N/A</v>
      </c>
      <c r="DH5" s="14" t="s">
        <v>152</v>
      </c>
      <c r="DI5" s="22">
        <v>0</v>
      </c>
      <c r="DJ5" s="22" t="s">
        <v>152</v>
      </c>
      <c r="DK5" s="22" t="s">
        <v>152</v>
      </c>
      <c r="DL5" s="22" t="s">
        <v>152</v>
      </c>
      <c r="DM5" s="22" t="s">
        <v>152</v>
      </c>
      <c r="DN5" s="16" t="str">
        <f t="shared" ref="DN5:DN16" si="10">IFERROR((DI5*100%)/DH5,"N/A")</f>
        <v>N/A</v>
      </c>
      <c r="DO5" s="16" t="str">
        <f>DN5</f>
        <v>N/A</v>
      </c>
      <c r="DP5" s="14" t="s">
        <v>152</v>
      </c>
      <c r="DQ5" s="14">
        <v>0</v>
      </c>
      <c r="DR5" s="14" t="s">
        <v>152</v>
      </c>
      <c r="DS5" s="14" t="s">
        <v>152</v>
      </c>
      <c r="DT5" s="14" t="s">
        <v>152</v>
      </c>
      <c r="DU5" s="14" t="s">
        <v>152</v>
      </c>
      <c r="DV5" s="14" t="s">
        <v>152</v>
      </c>
      <c r="DW5" s="14" t="s">
        <v>152</v>
      </c>
      <c r="DX5" s="14" t="s">
        <v>152</v>
      </c>
      <c r="DY5" s="14" t="s">
        <v>152</v>
      </c>
      <c r="DZ5" s="20"/>
      <c r="EA5" s="20"/>
      <c r="EB5" s="20"/>
      <c r="EC5" s="20"/>
      <c r="ED5" s="20"/>
      <c r="EE5" s="20"/>
      <c r="EF5" s="20"/>
      <c r="EG5" s="20">
        <v>1</v>
      </c>
      <c r="EH5" s="20">
        <f>IFERROR((EI5/EJ5),0)</f>
        <v>1</v>
      </c>
      <c r="EI5" s="13">
        <f>IF((IF(BZ5="N/A",0,BZ5)+IF(DB5="N/A",0,DB5)+IF(DJ5="N/A",0,DJ5)+IF(DR5="N/A",0,DR5))=0,"N/A",(IF(BZ5="N/A",0,BZ5)+IF(DB5="N/A",0,DB5)+IF(DJ5="N/A",0,DJ5)+IF(DR5="N/A",0,DR5)))</f>
        <v>3</v>
      </c>
      <c r="EJ5" s="13">
        <f>IF((IF(CA5="N/A",0,CA5)+IF(DC5="N/A",0,DC5)+IF(DK5="N/A",0,DK5)+IF(DS5="N/A",0,DS5))=0,"N/A",(IF(CA5="N/A",0,CA5)+IF(DC5="N/A",0,DC5)+IF(DK5="N/A",0,DK5)+IF(DS5="N/A",0,DS5)))</f>
        <v>3</v>
      </c>
      <c r="EK5" s="16">
        <f t="shared" si="6"/>
        <v>1</v>
      </c>
      <c r="EL5" s="16">
        <f>EK5</f>
        <v>1</v>
      </c>
      <c r="EM5" s="20">
        <v>1</v>
      </c>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v>1</v>
      </c>
      <c r="FX5" s="20">
        <f>IFERROR((FY5/FZ5),0)</f>
        <v>0.84313725490196079</v>
      </c>
      <c r="FY5" s="24">
        <f>IFERROR(IF((IF(AH5="N/A",0,AH5)+IF(AV5="N/A",0,AV5)+IF(BJ5="N/A",0,BJ5)+IF(BR5="N/A",0,BR5)+IF(BZ5="N/A",0,BZ5)+IF(DB5="N/A",0,DB5)+IF(DJ5="N/A",0,DJ5))=0,"N/A",(IF(AH5="N/A",0,AH5)+IF(AV5="N/A",0,AV5)+IF(BJ5="N/A",0,BJ5)+IF(BR5="N/A",0,BR5)+IF(BZ5="N/A",0,BZ5)+IF(DB5="N/A",0,DB5)+IF(DJ5="N/A",0,DJ5))),0)</f>
        <v>43</v>
      </c>
      <c r="FZ5" s="24">
        <f>IFERROR(IF((IF(AI5="N/A",0,AI5)+IF(AW5="N/A",0,AW5)+IF(BK5="N/A",0,BK5)+IF(BS5="N/A",0,BS5)+IF(CA5="N/A",0,CA5)+IF(DC5="N/A",0,DC5)+IF(DK5="N/A",0,DK5))=0,"N/A",(IF(AI5="N/A",0,AI5)+IF(AW5="N/A",0,AW5)+IF(BK5="N/A",0,BK5)+IF(BS5="N/A",0,BS5)+IF(CA5="N/A",0,CA5)+IF(DC5="N/A",0,DC5)+IF(DK5="N/A",0,DK5))),0)</f>
        <v>51</v>
      </c>
      <c r="GA5" s="16">
        <f t="shared" si="7"/>
        <v>0.84313725490196079</v>
      </c>
      <c r="GB5" s="16">
        <f>GA5</f>
        <v>0.84313725490196079</v>
      </c>
      <c r="GC5" s="39">
        <v>1</v>
      </c>
      <c r="GD5" s="24"/>
      <c r="GE5" s="24"/>
      <c r="GF5" s="24"/>
      <c r="GG5" s="20"/>
      <c r="GH5" s="20"/>
      <c r="GI5" s="40" t="s">
        <v>219</v>
      </c>
      <c r="GJ5" s="13" t="s">
        <v>220</v>
      </c>
    </row>
    <row r="6" spans="1:192" ht="173.25" x14ac:dyDescent="0.25">
      <c r="A6" s="11">
        <v>1</v>
      </c>
      <c r="B6" s="12" t="s">
        <v>129</v>
      </c>
      <c r="C6" s="12" t="s">
        <v>130</v>
      </c>
      <c r="D6" s="13">
        <v>1.1000000000000001</v>
      </c>
      <c r="E6" s="12" t="s">
        <v>131</v>
      </c>
      <c r="F6" s="12" t="s">
        <v>132</v>
      </c>
      <c r="G6" s="13" t="s">
        <v>133</v>
      </c>
      <c r="H6" s="12" t="s">
        <v>134</v>
      </c>
      <c r="I6" s="14" t="s">
        <v>221</v>
      </c>
      <c r="J6" s="30" t="s">
        <v>222</v>
      </c>
      <c r="K6" s="14" t="s">
        <v>137</v>
      </c>
      <c r="L6" s="12" t="s">
        <v>223</v>
      </c>
      <c r="M6" s="12" t="s">
        <v>224</v>
      </c>
      <c r="N6" s="13" t="s">
        <v>177</v>
      </c>
      <c r="O6" s="14" t="s">
        <v>140</v>
      </c>
      <c r="P6" s="14" t="s">
        <v>141</v>
      </c>
      <c r="Q6" s="30" t="s">
        <v>225</v>
      </c>
      <c r="R6" s="30" t="s">
        <v>226</v>
      </c>
      <c r="S6" s="30" t="s">
        <v>227</v>
      </c>
      <c r="T6" s="30" t="s">
        <v>228</v>
      </c>
      <c r="U6" s="30" t="s">
        <v>229</v>
      </c>
      <c r="V6" s="14" t="s">
        <v>230</v>
      </c>
      <c r="W6" s="14" t="s">
        <v>231</v>
      </c>
      <c r="X6" s="14" t="s">
        <v>232</v>
      </c>
      <c r="Y6" s="14" t="s">
        <v>233</v>
      </c>
      <c r="Z6" s="14" t="s">
        <v>234</v>
      </c>
      <c r="AA6" s="17" t="s">
        <v>235</v>
      </c>
      <c r="AB6" s="13" t="str">
        <f t="shared" si="0"/>
        <v>N/A</v>
      </c>
      <c r="AC6" s="13">
        <f t="shared" si="0"/>
        <v>0</v>
      </c>
      <c r="AD6" s="16" t="str">
        <f t="shared" si="1"/>
        <v>N/A</v>
      </c>
      <c r="AE6" s="16" t="str">
        <f>AD6</f>
        <v>N/A</v>
      </c>
      <c r="AF6" s="13" t="s">
        <v>152</v>
      </c>
      <c r="AG6" s="13">
        <v>0</v>
      </c>
      <c r="AH6" s="13" t="s">
        <v>152</v>
      </c>
      <c r="AI6" s="13" t="s">
        <v>152</v>
      </c>
      <c r="AJ6" s="13" t="s">
        <v>152</v>
      </c>
      <c r="AK6" s="13" t="s">
        <v>152</v>
      </c>
      <c r="AL6" s="16" t="str">
        <f>IFERROR((#REF!*100%)/AF6,"N/A")</f>
        <v>N/A</v>
      </c>
      <c r="AM6" s="16" t="str">
        <f>AL6</f>
        <v>N/A</v>
      </c>
      <c r="AN6" s="20">
        <v>0.7</v>
      </c>
      <c r="AO6" s="20">
        <f>AP6/AQ6</f>
        <v>0.80484114977307109</v>
      </c>
      <c r="AP6" s="24">
        <f t="shared" si="8"/>
        <v>532</v>
      </c>
      <c r="AQ6" s="24">
        <f t="shared" si="8"/>
        <v>661</v>
      </c>
      <c r="AR6" s="16">
        <f>IFERROR((AO6*100%)/AN6,"N/A")</f>
        <v>1.1497730711043874</v>
      </c>
      <c r="AS6" s="16">
        <f>AR6</f>
        <v>1.1497730711043874</v>
      </c>
      <c r="AT6" s="20">
        <v>0.7</v>
      </c>
      <c r="AU6" s="33">
        <f>AV6/AW6</f>
        <v>0.25714285714285712</v>
      </c>
      <c r="AV6" s="13">
        <v>27</v>
      </c>
      <c r="AW6" s="13">
        <v>105</v>
      </c>
      <c r="AX6" s="16" t="s">
        <v>236</v>
      </c>
      <c r="AY6" s="16" t="s">
        <v>237</v>
      </c>
      <c r="AZ6" s="16">
        <f>IFERROR((AU6*100%)/AT6,"N/A")</f>
        <v>0.36734693877551017</v>
      </c>
      <c r="BA6" s="16">
        <f>AZ6</f>
        <v>0.36734693877551017</v>
      </c>
      <c r="BB6" s="20">
        <v>0.7</v>
      </c>
      <c r="BC6" s="20">
        <f>BD6/BE6</f>
        <v>0.25714285714285712</v>
      </c>
      <c r="BD6" s="24">
        <f t="shared" si="9"/>
        <v>27</v>
      </c>
      <c r="BE6" s="24">
        <f t="shared" si="9"/>
        <v>105</v>
      </c>
      <c r="BF6" s="16">
        <f>IFERROR((BC6*100%)/BB6,"N/A")</f>
        <v>0.36734693877551017</v>
      </c>
      <c r="BG6" s="16">
        <f>BF6</f>
        <v>0.36734693877551017</v>
      </c>
      <c r="BH6" s="20">
        <v>0.7</v>
      </c>
      <c r="BI6" s="20">
        <f>BJ6/BK6</f>
        <v>0.82608695652173914</v>
      </c>
      <c r="BJ6" s="13">
        <v>152</v>
      </c>
      <c r="BK6" s="13">
        <v>184</v>
      </c>
      <c r="BL6" s="16" t="s">
        <v>235</v>
      </c>
      <c r="BM6" s="16" t="s">
        <v>154</v>
      </c>
      <c r="BN6" s="16">
        <f>IFERROR((BI6*100%)/BH6,"N/A")</f>
        <v>1.1801242236024845</v>
      </c>
      <c r="BO6" s="16">
        <f>BN6</f>
        <v>1.1801242236024845</v>
      </c>
      <c r="BP6" s="20">
        <v>0.7</v>
      </c>
      <c r="BQ6" s="20">
        <f>IFERROR(((BR6/BS6)/100%),0)</f>
        <v>0.90860215053763438</v>
      </c>
      <c r="BR6" s="13">
        <v>169</v>
      </c>
      <c r="BS6" s="13">
        <v>186</v>
      </c>
      <c r="BT6" s="16" t="s">
        <v>235</v>
      </c>
      <c r="BU6" s="16" t="s">
        <v>154</v>
      </c>
      <c r="BV6" s="16">
        <f t="shared" si="2"/>
        <v>1.2980030721966207</v>
      </c>
      <c r="BW6" s="16">
        <f>BV6</f>
        <v>1.2980030721966207</v>
      </c>
      <c r="BX6" s="20">
        <v>0.7</v>
      </c>
      <c r="BY6" s="20">
        <f>IFERROR(((BZ6/CA6)/100%),0)</f>
        <v>0.989247311827957</v>
      </c>
      <c r="BZ6" s="13">
        <v>184</v>
      </c>
      <c r="CA6" s="13">
        <v>186</v>
      </c>
      <c r="CB6" s="16" t="s">
        <v>235</v>
      </c>
      <c r="CC6" s="16" t="s">
        <v>154</v>
      </c>
      <c r="CD6" s="16">
        <f t="shared" si="3"/>
        <v>1.4132104454685102</v>
      </c>
      <c r="CE6" s="16">
        <f>CD6</f>
        <v>1.4132104454685102</v>
      </c>
      <c r="CF6" s="20">
        <v>0.7</v>
      </c>
      <c r="CG6" s="20">
        <f>IFERROR((CH6/CI6),0)</f>
        <v>0.73263157894736841</v>
      </c>
      <c r="CH6" s="24">
        <f>IFERROR(IF((IF(AH6="N/A",0,AH6)+IF(AV6="N/A",0,AV6)+IF(BJ6="N/A",0,BJ6)+IF(BR6="N/A",0,BR6))=0,"N/A",(IF(AH6="N/A",0,AH6)+IF(AV6="N/A",0,AV6)+IF(BJ6="N/A",0,BJ6)+IF(BR6="N/A",0,BR6))),0)</f>
        <v>348</v>
      </c>
      <c r="CI6" s="24">
        <f>IFERROR(IF((IF(AI6="N/A",0,AI6)+IF(AW6="N/A",0,AW6)+IF(BK6="N/A",0,BK6)+IF(BS6="N/A",0,BS6))=0,"N/A",(IF(AI6="N/A",0,AI6)+IF(AW6="N/A",0,AW6)+IF(BK6="N/A",0,BK6)+IF(BS6="N/A",0,BS6))),0)</f>
        <v>475</v>
      </c>
      <c r="CJ6" s="16">
        <f t="shared" si="4"/>
        <v>1.0466165413533834</v>
      </c>
      <c r="CK6" s="16">
        <f>CJ6</f>
        <v>1.0466165413533834</v>
      </c>
      <c r="CL6" s="16">
        <f>IF(CK6&gt;100%,100%,CK6)</f>
        <v>1</v>
      </c>
      <c r="CM6" s="16" t="s">
        <v>158</v>
      </c>
      <c r="CN6" s="16" t="s">
        <v>190</v>
      </c>
      <c r="CO6" s="34">
        <v>0.85</v>
      </c>
      <c r="CP6" s="16" t="s">
        <v>238</v>
      </c>
      <c r="CQ6" s="14" t="s">
        <v>152</v>
      </c>
      <c r="CR6" s="20" t="s">
        <v>156</v>
      </c>
      <c r="CS6" s="20" t="s">
        <v>156</v>
      </c>
      <c r="CT6" s="14" t="s">
        <v>152</v>
      </c>
      <c r="CU6" s="14"/>
      <c r="CV6" s="14"/>
      <c r="CW6" s="14"/>
      <c r="CX6" s="14"/>
      <c r="CY6" s="14"/>
      <c r="CZ6" s="14" t="s">
        <v>152</v>
      </c>
      <c r="DA6" s="20" t="s">
        <v>152</v>
      </c>
      <c r="DB6" s="13"/>
      <c r="DC6" s="13"/>
      <c r="DD6" s="12"/>
      <c r="DE6" s="13"/>
      <c r="DF6" s="16" t="str">
        <f t="shared" si="5"/>
        <v>N/A</v>
      </c>
      <c r="DG6" s="16" t="str">
        <f>DF6</f>
        <v>N/A</v>
      </c>
      <c r="DH6" s="14" t="s">
        <v>152</v>
      </c>
      <c r="DI6" s="22">
        <v>0</v>
      </c>
      <c r="DJ6" s="22" t="s">
        <v>152</v>
      </c>
      <c r="DK6" s="22" t="s">
        <v>152</v>
      </c>
      <c r="DL6" s="22" t="s">
        <v>152</v>
      </c>
      <c r="DM6" s="22" t="s">
        <v>152</v>
      </c>
      <c r="DN6" s="16" t="str">
        <f t="shared" si="10"/>
        <v>N/A</v>
      </c>
      <c r="DO6" s="16" t="str">
        <f>DN6</f>
        <v>N/A</v>
      </c>
      <c r="DP6" s="14" t="s">
        <v>152</v>
      </c>
      <c r="DQ6" s="36">
        <v>0</v>
      </c>
      <c r="DR6" s="36" t="s">
        <v>152</v>
      </c>
      <c r="DS6" s="36" t="s">
        <v>152</v>
      </c>
      <c r="DT6" s="36" t="s">
        <v>152</v>
      </c>
      <c r="DU6" s="36" t="s">
        <v>152</v>
      </c>
      <c r="DV6" s="36" t="s">
        <v>152</v>
      </c>
      <c r="DW6" s="36" t="s">
        <v>152</v>
      </c>
      <c r="DX6" s="36" t="s">
        <v>152</v>
      </c>
      <c r="DY6" s="36" t="s">
        <v>152</v>
      </c>
      <c r="DZ6" s="20"/>
      <c r="EA6" s="20"/>
      <c r="EB6" s="20"/>
      <c r="EC6" s="20"/>
      <c r="ED6" s="20"/>
      <c r="EE6" s="20"/>
      <c r="EF6" s="20"/>
      <c r="EG6" s="20">
        <v>0.7</v>
      </c>
      <c r="EH6" s="20">
        <f>IFERROR(((EI6/EJ6)/100%),0)</f>
        <v>0.989247311827957</v>
      </c>
      <c r="EI6" s="13">
        <v>184</v>
      </c>
      <c r="EJ6" s="13">
        <v>186</v>
      </c>
      <c r="EK6" s="16">
        <f t="shared" si="6"/>
        <v>1.4132104454685102</v>
      </c>
      <c r="EL6" s="16">
        <f>EK6</f>
        <v>1.4132104454685102</v>
      </c>
      <c r="EM6" s="20">
        <v>1</v>
      </c>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v>0.7</v>
      </c>
      <c r="FX6" s="20">
        <f>IFERROR((FY6/FZ6),0)</f>
        <v>0.80484114977307109</v>
      </c>
      <c r="FY6" s="24">
        <f>IFERROR(IF((IF(AH6="N/A",0,AH6)+IF(AV6="N/A",0,AV6)+IF(BJ6="N/A",0,BJ6)+IF(BR6="N/A",0,BR6)+IF(BZ6="N/A",0,BZ6)+IF(DB6="N/A",0,DB6))=0,"N/A",(IF(AH6="N/A",0,AH6)+IF(AV6="N/A",0,AV6)+IF(BJ6="N/A",0,BJ6)+IF(BR6="N/A",0,BR6)+IF(BZ6="N/A",0,BZ6)+IF(DB6="N/A",0,DB6))),0)</f>
        <v>532</v>
      </c>
      <c r="FZ6" s="24">
        <f>IFERROR(IF((IF(AI6="N/A",0,AI6)+IF(AW6="N/A",0,AW6)+IF(BK6="N/A",0,BK6)+IF(BS6="N/A",0,BS6)+IF(CA6="N/A",0,CA6)+IF(DC6="N/A",0,DC6))=0,"N/A",(IF(AI6="N/A",0,AI6)+IF(AW6="N/A",0,AW6)+IF(BK6="N/A",0,BK6)+IF(BS6="N/A",0,BS6)+IF(CA6="N/A",0,CA6)+IF(DC6="N/A",0,DC6))),0)</f>
        <v>661</v>
      </c>
      <c r="GA6" s="16">
        <f t="shared" si="7"/>
        <v>1.1497730711043874</v>
      </c>
      <c r="GB6" s="16">
        <f>GA6</f>
        <v>1.1497730711043874</v>
      </c>
      <c r="GC6" s="39">
        <v>0.85</v>
      </c>
      <c r="GD6" s="24"/>
      <c r="GE6" s="24"/>
      <c r="GF6" s="24"/>
      <c r="GG6" s="20"/>
      <c r="GH6" s="20"/>
      <c r="GI6" s="40" t="s">
        <v>232</v>
      </c>
      <c r="GJ6" s="13" t="s">
        <v>239</v>
      </c>
    </row>
    <row r="7" spans="1:192" ht="126" x14ac:dyDescent="0.25">
      <c r="A7" s="11">
        <v>1</v>
      </c>
      <c r="B7" s="12" t="s">
        <v>129</v>
      </c>
      <c r="C7" s="12" t="s">
        <v>130</v>
      </c>
      <c r="D7" s="13">
        <v>1.1000000000000001</v>
      </c>
      <c r="E7" s="41" t="s">
        <v>240</v>
      </c>
      <c r="F7" s="12" t="s">
        <v>132</v>
      </c>
      <c r="G7" s="13" t="s">
        <v>133</v>
      </c>
      <c r="H7" s="12" t="s">
        <v>134</v>
      </c>
      <c r="I7" s="14" t="s">
        <v>241</v>
      </c>
      <c r="J7" s="30" t="s">
        <v>242</v>
      </c>
      <c r="K7" s="14" t="s">
        <v>137</v>
      </c>
      <c r="L7" s="31" t="s">
        <v>243</v>
      </c>
      <c r="M7" s="12" t="s">
        <v>244</v>
      </c>
      <c r="N7" s="13" t="s">
        <v>139</v>
      </c>
      <c r="O7" s="14" t="s">
        <v>140</v>
      </c>
      <c r="P7" s="14" t="s">
        <v>141</v>
      </c>
      <c r="Q7" s="30" t="s">
        <v>245</v>
      </c>
      <c r="R7" s="30" t="s">
        <v>246</v>
      </c>
      <c r="S7" s="30" t="s">
        <v>247</v>
      </c>
      <c r="T7" s="30" t="s">
        <v>248</v>
      </c>
      <c r="U7" s="30" t="s">
        <v>249</v>
      </c>
      <c r="V7" s="14" t="s">
        <v>250</v>
      </c>
      <c r="W7" s="14" t="s">
        <v>251</v>
      </c>
      <c r="X7" s="14" t="s">
        <v>252</v>
      </c>
      <c r="Y7" s="14" t="s">
        <v>252</v>
      </c>
      <c r="Z7" s="14" t="s">
        <v>253</v>
      </c>
      <c r="AA7" s="17" t="s">
        <v>254</v>
      </c>
      <c r="AB7" s="13" t="str">
        <f t="shared" si="0"/>
        <v>N/A</v>
      </c>
      <c r="AC7" s="13">
        <f t="shared" si="0"/>
        <v>0</v>
      </c>
      <c r="AD7" s="16" t="str">
        <f t="shared" si="1"/>
        <v>N/A</v>
      </c>
      <c r="AE7" s="16" t="str">
        <f>IFERROR(AVERAGE(AD7:AD8),"N/A")</f>
        <v>N/A</v>
      </c>
      <c r="AF7" s="13" t="s">
        <v>152</v>
      </c>
      <c r="AG7" s="13">
        <v>0</v>
      </c>
      <c r="AH7" s="13" t="s">
        <v>152</v>
      </c>
      <c r="AI7" s="13" t="s">
        <v>152</v>
      </c>
      <c r="AJ7" s="13" t="s">
        <v>152</v>
      </c>
      <c r="AK7" s="13" t="s">
        <v>152</v>
      </c>
      <c r="AL7" s="16" t="s">
        <v>152</v>
      </c>
      <c r="AM7" s="16" t="str">
        <f>IFERROR(AVERAGE(AL7:AL8),"N/A")</f>
        <v>N/A</v>
      </c>
      <c r="AN7" s="13">
        <f>IF((IF(BX7="N/A",0,BX7)+IF(AT7="N/A",0,AT7)+IF(BH7="N/A",0,BH7)+IF(BP7="N/A",0,BP7))=0,"N/A",(IF(BX7="N/A",0,BX7)+IF(AT7="N/A",0,AT7)+IF(BH7="N/A",0,BH7)+IF(BP7="N/A",0,BP7)))</f>
        <v>4</v>
      </c>
      <c r="AO7" s="22">
        <f>IFERROR(IF((IF(BY7="N/A",0,BY7)+IF(AU7="N/A",0,AU7)+IF(BI7="N/A",0,BI7)+IF(BQ7="N/A",0,BQ7))=0,0,(IF(BY7="N/A",0,BY7)+IF(AU7="N/A",0,AU7)+IF(BI7="N/A",0,BI7)+IF(BQ7="N/A",0,BQ7))),N7)</f>
        <v>6</v>
      </c>
      <c r="AP7" s="22" t="s">
        <v>152</v>
      </c>
      <c r="AQ7" s="22" t="s">
        <v>152</v>
      </c>
      <c r="AR7" s="16">
        <f>IF(AN7="N/A","N/A",IF(AO7/AN7&lt;0,0%,AO7/AN7))</f>
        <v>1.5</v>
      </c>
      <c r="AS7" s="16">
        <f>IFERROR(AVERAGE(AR7:AR8),"N/A")</f>
        <v>1.5</v>
      </c>
      <c r="AT7" s="13">
        <v>1</v>
      </c>
      <c r="AU7" s="13">
        <v>1</v>
      </c>
      <c r="AV7" s="20" t="s">
        <v>152</v>
      </c>
      <c r="AW7" s="13" t="s">
        <v>152</v>
      </c>
      <c r="AX7" s="16" t="s">
        <v>255</v>
      </c>
      <c r="AY7" s="16" t="s">
        <v>154</v>
      </c>
      <c r="AZ7" s="16">
        <f>IF(AT7="N/A","N/A",IF(AU7/AT7&lt;0,0%,AU7/AT7))</f>
        <v>1</v>
      </c>
      <c r="BA7" s="16">
        <f>IFERROR(AVERAGE(AZ7:AZ8),"N/A")</f>
        <v>1</v>
      </c>
      <c r="BB7" s="13">
        <f>AT7</f>
        <v>1</v>
      </c>
      <c r="BC7" s="13">
        <f>AU7+AG7</f>
        <v>1</v>
      </c>
      <c r="BD7" s="13"/>
      <c r="BE7" s="13"/>
      <c r="BF7" s="16">
        <f>BC7/BB7</f>
        <v>1</v>
      </c>
      <c r="BG7" s="16">
        <f>IFERROR(AVERAGE(BF7:BF8),"N/A")</f>
        <v>1</v>
      </c>
      <c r="BH7" s="13">
        <v>1</v>
      </c>
      <c r="BI7" s="13">
        <v>1</v>
      </c>
      <c r="BJ7" s="13" t="s">
        <v>152</v>
      </c>
      <c r="BK7" s="13" t="s">
        <v>152</v>
      </c>
      <c r="BL7" s="16" t="s">
        <v>255</v>
      </c>
      <c r="BM7" s="16" t="s">
        <v>154</v>
      </c>
      <c r="BN7" s="16">
        <f>BI7/BH7</f>
        <v>1</v>
      </c>
      <c r="BO7" s="16">
        <f>IFERROR(AVERAGE(BN7:BN8),"N/A")</f>
        <v>1</v>
      </c>
      <c r="BP7" s="13">
        <v>1</v>
      </c>
      <c r="BQ7" s="13">
        <v>3</v>
      </c>
      <c r="BR7" s="13" t="s">
        <v>152</v>
      </c>
      <c r="BS7" s="13" t="s">
        <v>152</v>
      </c>
      <c r="BT7" s="16" t="s">
        <v>254</v>
      </c>
      <c r="BU7" s="16" t="s">
        <v>154</v>
      </c>
      <c r="BV7" s="16">
        <f t="shared" si="2"/>
        <v>3</v>
      </c>
      <c r="BW7" s="16">
        <f>IFERROR(AVERAGE(BV7:BV8),"N/A")</f>
        <v>3</v>
      </c>
      <c r="BX7" s="13">
        <v>1</v>
      </c>
      <c r="BY7" s="13">
        <v>1</v>
      </c>
      <c r="BZ7" s="20" t="s">
        <v>152</v>
      </c>
      <c r="CA7" s="20" t="s">
        <v>152</v>
      </c>
      <c r="CB7" s="16" t="s">
        <v>256</v>
      </c>
      <c r="CC7" s="16" t="s">
        <v>217</v>
      </c>
      <c r="CD7" s="16">
        <f t="shared" si="3"/>
        <v>1</v>
      </c>
      <c r="CE7" s="16">
        <f>IFERROR(AVERAGE(CD7:CD8),"N/A")</f>
        <v>1</v>
      </c>
      <c r="CF7" s="24">
        <f t="shared" ref="CF7:CF19" si="11">IF((IF(AF7="N/A",0,AF7)+IF(AT7="N/A",0,AT7)+IF(BH7="N/A",0,BH7)+IF(BP7="N/A",0,BP7))=0,"N/A",(IF(AF7="N/A",0,AF7)+IF(AT7="N/A",0,AT7)+IF(BH7="N/A",0,BH7)+IF(BP7="N/A",0,BP7)))</f>
        <v>3</v>
      </c>
      <c r="CG7" s="24">
        <f t="shared" ref="CG7:CG19" si="12">IF((IF(AG7="N/A",0,AG7)+IF(AU7="N/A",0,AU7)+IF(BI7="N/A",0,BI7)+IF(BQ7="N/A",0,BQ7))=0,0,(IF(AG7="N/A",0,AG7)+IF(AU7="N/A",0,AU7)+IF(BI7="N/A",0,BI7)+IF(BQ7="N/A",0,BQ7)))</f>
        <v>5</v>
      </c>
      <c r="CH7" s="24" t="s">
        <v>152</v>
      </c>
      <c r="CI7" s="24" t="e">
        <f>IF((IF(AW7="N/A",0,AW7)+IF(BL7="N/A",0,BL7)+IF(BS7="N/A",0,BS7))=0,"N/A",(IF(AW7="N/A",0,AW7)+IF(BL7="N/A",0,BL7)+IF(BS7="N/A",0,BS7)))</f>
        <v>#VALUE!</v>
      </c>
      <c r="CJ7" s="16">
        <f t="shared" si="4"/>
        <v>1.6666666666666667</v>
      </c>
      <c r="CK7" s="16">
        <f>IFERROR(AVERAGE(CJ7:CJ8),"N/A")</f>
        <v>1.6666666666666667</v>
      </c>
      <c r="CL7" s="16">
        <f>IF(CK7&gt;100%,100%,CK7)</f>
        <v>1</v>
      </c>
      <c r="CM7" s="16" t="s">
        <v>156</v>
      </c>
      <c r="CN7" s="16" t="s">
        <v>190</v>
      </c>
      <c r="CO7" s="42">
        <v>4</v>
      </c>
      <c r="CP7" s="14" t="s">
        <v>257</v>
      </c>
      <c r="CQ7" s="14">
        <v>1</v>
      </c>
      <c r="CR7" s="13" t="s">
        <v>158</v>
      </c>
      <c r="CS7" s="13" t="s">
        <v>158</v>
      </c>
      <c r="CT7" s="14">
        <v>4</v>
      </c>
      <c r="CU7" s="14"/>
      <c r="CV7" s="14"/>
      <c r="CW7" s="14"/>
      <c r="CX7" s="14"/>
      <c r="CY7" s="14"/>
      <c r="CZ7" s="14">
        <v>1</v>
      </c>
      <c r="DA7" s="13">
        <v>1</v>
      </c>
      <c r="DB7" s="20" t="s">
        <v>152</v>
      </c>
      <c r="DC7" s="20" t="s">
        <v>152</v>
      </c>
      <c r="DD7" s="12" t="s">
        <v>256</v>
      </c>
      <c r="DE7" s="12" t="s">
        <v>217</v>
      </c>
      <c r="DF7" s="16">
        <f t="shared" si="5"/>
        <v>1</v>
      </c>
      <c r="DG7" s="16">
        <f>IFERROR(AVERAGE(DF7:DF8),"N/A")</f>
        <v>1</v>
      </c>
      <c r="DH7" s="14">
        <v>1</v>
      </c>
      <c r="DI7" s="14">
        <v>1</v>
      </c>
      <c r="DJ7" s="14" t="s">
        <v>152</v>
      </c>
      <c r="DK7" s="14" t="s">
        <v>152</v>
      </c>
      <c r="DL7" s="17" t="s">
        <v>254</v>
      </c>
      <c r="DM7" s="14" t="s">
        <v>154</v>
      </c>
      <c r="DN7" s="16">
        <f t="shared" si="10"/>
        <v>1</v>
      </c>
      <c r="DO7" s="43">
        <f>IFERROR(AVERAGE(DN7:DN8),"N/A")</f>
        <v>1</v>
      </c>
      <c r="DP7" s="14">
        <v>1</v>
      </c>
      <c r="DQ7" s="14">
        <v>1</v>
      </c>
      <c r="DR7" s="14" t="s">
        <v>152</v>
      </c>
      <c r="DS7" s="14" t="s">
        <v>152</v>
      </c>
      <c r="DT7" s="17" t="s">
        <v>254</v>
      </c>
      <c r="DU7" s="38" t="s">
        <v>154</v>
      </c>
      <c r="DV7" s="14" t="s">
        <v>193</v>
      </c>
      <c r="DW7" s="16">
        <f>IFERROR((DQ7*100%)/DP7,"N/A")</f>
        <v>1</v>
      </c>
      <c r="DX7" s="16">
        <f>IFERROR(AVERAGE(DW7:DW8),"N/A")</f>
        <v>1</v>
      </c>
      <c r="DY7" s="14">
        <v>1</v>
      </c>
      <c r="DZ7" s="36">
        <v>1</v>
      </c>
      <c r="EA7" s="20"/>
      <c r="EB7" s="20"/>
      <c r="EC7" s="20"/>
      <c r="ED7" s="20"/>
      <c r="EE7" s="20"/>
      <c r="EF7" s="20"/>
      <c r="EG7" s="13">
        <f>IF((IF(BX7="N/A",0,BX7)+IF(CZ7="N/A",0,CZ7)+IF(DH7="N/A",0,DH7)+IF(DP7="N/A",0,DP7))=0,"N/A",(IF(BX7="N/A",0,BX7)+IF(CZ7="N/A",0,CZ7)+IF(DH7="N/A",0,DH7)+IF(DP7="N/A",0,DP7)))</f>
        <v>4</v>
      </c>
      <c r="EH7" s="13">
        <f>IF((IF(BY7="N/A",0,BY7)+IF(DA7="N/A",0,DA7)+IF(DI7="N/A",0,DI7)+IF(DQ7="N/A",0,DQ7))=0,0,(IF(BY7="N/A",0,BY7)+IF(DA7="N/A",0,DA7)+IF(DI7="N/A",0,DI7)+IF(DQ7="N/A",0,DQ7)))</f>
        <v>4</v>
      </c>
      <c r="EI7" s="22" t="s">
        <v>152</v>
      </c>
      <c r="EJ7" s="22" t="s">
        <v>152</v>
      </c>
      <c r="EK7" s="16">
        <f t="shared" si="6"/>
        <v>1</v>
      </c>
      <c r="EL7" s="16">
        <f>IFERROR(AVERAGE(EK7:EK8),"N/A")</f>
        <v>1</v>
      </c>
      <c r="EM7" s="13">
        <v>3</v>
      </c>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4">
        <f>IF((IF(AF7="N/A",0,AF7)+IF(AT7="N/A",0,AT7)+IF(BH7="N/A",0,BH7)+IF(BP7="N/A",0,BP7)+IF(BX7="N/A",0,BX7)+IF(CZ7="N/A",0,CZ7)+IF(DH7="N/A",0,DH7)+IF(DP7="N/A",0,DP7))=0,"N/A",(IF(AF7="N/A",0,AF7)+IF(AT7="N/A",0,AT7)+IF(BH7="N/A",0,BH7)+IF(BP7="N/A",0,BP7)+IF(BX7="N/A",0,BX7)+IF(CZ7="N/A",0,CZ7)+IF(DH7="N/A",0,DH7)+IF(DP7="N/A",0,DP7)))</f>
        <v>7</v>
      </c>
      <c r="FX7" s="24">
        <f>IF((IF(AG7="N/A",0,AG7)+IF(AU7="N/A",0,AU7)+IF(BI7="N/A",0,BI7)+IF(BQ7="N/A",0,BQ7)+IF(BY7="N/A",0,BY7)+IF(DA7="N/A",0,DA7)+IF(DI7="N/A",0,DI7)+IF(DQ7="N/A",0,DQ7))=0,"N/A",(IF(AG7="N/A",0,AG7)+IF(AU7="N/A",0,AU7)+IF(BI7="N/A",0,BI7)+IF(BQ7="N/A",0,BQ7)+IF(BY7="N/A",0,BY7)+IF(DA7="N/A",0,DA7)+IF(DI7="N/A",0,DI7)+IF(DQ7="N/A",0,DQ7)))</f>
        <v>9</v>
      </c>
      <c r="FY7" s="24" t="s">
        <v>152</v>
      </c>
      <c r="FZ7" s="24" t="str">
        <f>IF((IF(BD7="N/A",0,BD7)+IF(BS7="N/A",0,BS7)+IF(BZ7="N/A",0,BZ7))=0,"N/A",(IF(BD7="N/A",0,BD7)+IF(BS7="N/A",0,BS7)+IF(BZ7="N/A",0,BZ7)))</f>
        <v>N/A</v>
      </c>
      <c r="GA7" s="16">
        <f t="shared" si="7"/>
        <v>1.2857142857142858</v>
      </c>
      <c r="GB7" s="16">
        <f>IFERROR(AVERAGE(GA7:GA8),"N/A")</f>
        <v>1.2857142857142858</v>
      </c>
      <c r="GC7" s="24">
        <f>IF((IF(AB7="N/A",0,AB7)+IF(AN7="N/A",0,AN7)+IF(CT7="N/A",0,CT7)+IF(EM7="N/A",0,EM7))=0,"N/A",(IF(AB7="N/A",0,AB7)+IF(AN7="N/A",0,AN7)+IF(CT7="N/A",0,CT7)+IF(EM7="N/A",0,EM7)))</f>
        <v>11</v>
      </c>
      <c r="GD7" s="24"/>
      <c r="GE7" s="24"/>
      <c r="GF7" s="24"/>
      <c r="GG7" s="20"/>
      <c r="GH7" s="20"/>
      <c r="GI7" s="40" t="s">
        <v>252</v>
      </c>
      <c r="GJ7" s="13" t="s">
        <v>258</v>
      </c>
    </row>
    <row r="8" spans="1:192" ht="94.5" x14ac:dyDescent="0.25">
      <c r="A8" s="11">
        <v>1</v>
      </c>
      <c r="B8" s="12" t="s">
        <v>129</v>
      </c>
      <c r="C8" s="12" t="s">
        <v>130</v>
      </c>
      <c r="D8" s="13">
        <v>1.1000000000000001</v>
      </c>
      <c r="E8" s="12" t="s">
        <v>131</v>
      </c>
      <c r="F8" s="12" t="s">
        <v>132</v>
      </c>
      <c r="G8" s="13" t="s">
        <v>133</v>
      </c>
      <c r="H8" s="12" t="s">
        <v>134</v>
      </c>
      <c r="I8" s="14" t="s">
        <v>259</v>
      </c>
      <c r="J8" s="30" t="s">
        <v>242</v>
      </c>
      <c r="K8" s="14" t="s">
        <v>137</v>
      </c>
      <c r="L8" s="31" t="s">
        <v>243</v>
      </c>
      <c r="M8" s="12" t="s">
        <v>244</v>
      </c>
      <c r="N8" s="13" t="s">
        <v>177</v>
      </c>
      <c r="O8" s="14" t="s">
        <v>260</v>
      </c>
      <c r="P8" s="14" t="s">
        <v>141</v>
      </c>
      <c r="Q8" s="30" t="s">
        <v>261</v>
      </c>
      <c r="R8" s="30" t="s">
        <v>262</v>
      </c>
      <c r="S8" s="30" t="s">
        <v>263</v>
      </c>
      <c r="T8" s="30" t="s">
        <v>264</v>
      </c>
      <c r="U8" s="30" t="s">
        <v>265</v>
      </c>
      <c r="V8" s="14" t="s">
        <v>266</v>
      </c>
      <c r="W8" s="14" t="s">
        <v>267</v>
      </c>
      <c r="X8" s="14" t="s">
        <v>268</v>
      </c>
      <c r="Y8" s="14" t="s">
        <v>268</v>
      </c>
      <c r="Z8" s="14" t="s">
        <v>269</v>
      </c>
      <c r="AA8" s="17" t="s">
        <v>270</v>
      </c>
      <c r="AB8" s="13" t="str">
        <f t="shared" si="0"/>
        <v>N/A</v>
      </c>
      <c r="AC8" s="13">
        <f t="shared" si="0"/>
        <v>0</v>
      </c>
      <c r="AD8" s="16" t="str">
        <f t="shared" si="1"/>
        <v>N/A</v>
      </c>
      <c r="AE8" s="16"/>
      <c r="AF8" s="13" t="s">
        <v>152</v>
      </c>
      <c r="AG8" s="13">
        <v>0</v>
      </c>
      <c r="AH8" s="13" t="s">
        <v>152</v>
      </c>
      <c r="AI8" s="13" t="s">
        <v>152</v>
      </c>
      <c r="AJ8" s="13" t="s">
        <v>152</v>
      </c>
      <c r="AK8" s="13" t="s">
        <v>152</v>
      </c>
      <c r="AL8" s="16" t="str">
        <f>IFERROR((#REF!*100%)/AF8,"N/A")</f>
        <v>N/A</v>
      </c>
      <c r="AM8" s="16"/>
      <c r="AN8" s="13" t="str">
        <f>IF((IF(AT8="N/A",0,AT8)+IF(BH8="N/A",0,BH8)+IF(BP8="N/A",0,BP8)+IF(BX8="N/A",0,BX8))=0,"N/A",(IF(AT8="N/A",0,AT8)+IF(BH8="N/A",0,BH8)+IF(BP8="N/A",0,BP8)+IF(BX8="N/A",0,BX8)))</f>
        <v>N/A</v>
      </c>
      <c r="AO8" s="22" t="str">
        <f>IFERROR(AU8+BI8+BQ8+BY8,"N/A")</f>
        <v>N/A</v>
      </c>
      <c r="AP8" s="13" t="s">
        <v>152</v>
      </c>
      <c r="AQ8" s="13" t="s">
        <v>152</v>
      </c>
      <c r="AR8" s="16" t="str">
        <f>IFERROR((AO8*100%)/AN8,"N/A")</f>
        <v>N/A</v>
      </c>
      <c r="AS8" s="16"/>
      <c r="AT8" s="13" t="s">
        <v>152</v>
      </c>
      <c r="AU8" s="13">
        <v>0</v>
      </c>
      <c r="AV8" s="20" t="s">
        <v>152</v>
      </c>
      <c r="AW8" s="13" t="s">
        <v>152</v>
      </c>
      <c r="AX8" s="16" t="s">
        <v>152</v>
      </c>
      <c r="AY8" s="16" t="s">
        <v>152</v>
      </c>
      <c r="AZ8" s="16" t="str">
        <f>IFERROR((AV8*100%)/AT8,"N/A")</f>
        <v>N/A</v>
      </c>
      <c r="BA8" s="16"/>
      <c r="BB8" s="13" t="s">
        <v>152</v>
      </c>
      <c r="BC8" s="13">
        <v>0</v>
      </c>
      <c r="BD8" s="20" t="str">
        <f>IFERROR((AZ8*100%)/AY8,"N/A")</f>
        <v>N/A</v>
      </c>
      <c r="BE8" s="20" t="str">
        <f>IFERROR((BB8*100%)/AZ8,"N/A")</f>
        <v>N/A</v>
      </c>
      <c r="BF8" s="16" t="str">
        <f>IFERROR((BC8*100%)/BB8,"N/A")</f>
        <v>N/A</v>
      </c>
      <c r="BG8" s="16"/>
      <c r="BH8" s="13" t="s">
        <v>152</v>
      </c>
      <c r="BI8" s="13">
        <v>0</v>
      </c>
      <c r="BJ8" s="13" t="s">
        <v>152</v>
      </c>
      <c r="BK8" s="13" t="s">
        <v>152</v>
      </c>
      <c r="BL8" s="16" t="s">
        <v>152</v>
      </c>
      <c r="BM8" s="16" t="s">
        <v>152</v>
      </c>
      <c r="BN8" s="16" t="str">
        <f>IFERROR((#REF!*100%)/BM8,"N/A")</f>
        <v>N/A</v>
      </c>
      <c r="BO8" s="16"/>
      <c r="BP8" s="13" t="s">
        <v>152</v>
      </c>
      <c r="BQ8" s="13">
        <v>0</v>
      </c>
      <c r="BR8" s="13" t="s">
        <v>152</v>
      </c>
      <c r="BS8" s="13" t="s">
        <v>152</v>
      </c>
      <c r="BT8" s="16" t="s">
        <v>152</v>
      </c>
      <c r="BU8" s="16" t="s">
        <v>152</v>
      </c>
      <c r="BV8" s="16" t="str">
        <f t="shared" si="2"/>
        <v>N/A</v>
      </c>
      <c r="BW8" s="16"/>
      <c r="BX8" s="13" t="s">
        <v>152</v>
      </c>
      <c r="BY8" s="13" t="s">
        <v>152</v>
      </c>
      <c r="BZ8" s="20" t="s">
        <v>152</v>
      </c>
      <c r="CA8" s="20" t="s">
        <v>152</v>
      </c>
      <c r="CB8" s="16" t="s">
        <v>152</v>
      </c>
      <c r="CC8" s="16" t="s">
        <v>152</v>
      </c>
      <c r="CD8" s="16" t="str">
        <f t="shared" si="3"/>
        <v>N/A</v>
      </c>
      <c r="CE8" s="16"/>
      <c r="CF8" s="24" t="str">
        <f t="shared" si="11"/>
        <v>N/A</v>
      </c>
      <c r="CG8" s="24">
        <f t="shared" si="12"/>
        <v>0</v>
      </c>
      <c r="CH8" s="24" t="str">
        <f>IF((IF(AU8="N/A",0,AU8)+IF(BK8="N/A",0,BK8)+IF(BR8="N/A",0,BR8))=0,"N/A",(IF(AU8="N/A",0,AU8)+IF(BK8="N/A",0,BK8)+IF(BR8="N/A",0,BR8)))</f>
        <v>N/A</v>
      </c>
      <c r="CI8" s="24" t="str">
        <f>IF((IF(AW8="N/A",0,AW8)+IF(BL8="N/A",0,BL8)+IF(BS8="N/A",0,BS8))=0,"N/A",(IF(AW8="N/A",0,AW8)+IF(BL8="N/A",0,BL8)+IF(BS8="N/A",0,BS8)))</f>
        <v>N/A</v>
      </c>
      <c r="CJ8" s="16" t="str">
        <f t="shared" si="4"/>
        <v>N/A</v>
      </c>
      <c r="CK8" s="16"/>
      <c r="CL8" s="16"/>
      <c r="CM8" s="16" t="s">
        <v>158</v>
      </c>
      <c r="CN8" s="16" t="s">
        <v>190</v>
      </c>
      <c r="CO8" s="34">
        <v>0.4</v>
      </c>
      <c r="CP8" s="16" t="s">
        <v>271</v>
      </c>
      <c r="CQ8" s="16">
        <v>0.01</v>
      </c>
      <c r="CR8" s="20" t="s">
        <v>158</v>
      </c>
      <c r="CS8" s="20" t="s">
        <v>158</v>
      </c>
      <c r="CT8" s="16" t="s">
        <v>152</v>
      </c>
      <c r="CU8" s="16"/>
      <c r="CV8" s="16"/>
      <c r="CW8" s="16"/>
      <c r="CX8" s="16"/>
      <c r="CY8" s="16"/>
      <c r="CZ8" s="16" t="s">
        <v>152</v>
      </c>
      <c r="DA8" s="44" t="s">
        <v>152</v>
      </c>
      <c r="DB8" s="13"/>
      <c r="DC8" s="13"/>
      <c r="DD8" s="13"/>
      <c r="DE8" s="13"/>
      <c r="DF8" s="16" t="str">
        <f t="shared" si="5"/>
        <v>N/A</v>
      </c>
      <c r="DG8" s="28"/>
      <c r="DH8" s="16" t="s">
        <v>152</v>
      </c>
      <c r="DI8" s="22">
        <v>0</v>
      </c>
      <c r="DJ8" s="22" t="s">
        <v>152</v>
      </c>
      <c r="DK8" s="22" t="s">
        <v>152</v>
      </c>
      <c r="DL8" s="22" t="s">
        <v>152</v>
      </c>
      <c r="DM8" s="22" t="s">
        <v>152</v>
      </c>
      <c r="DN8" s="38" t="str">
        <f t="shared" si="10"/>
        <v>N/A</v>
      </c>
      <c r="DO8" s="45"/>
      <c r="DP8" s="46" t="s">
        <v>152</v>
      </c>
      <c r="DQ8" s="14">
        <v>0</v>
      </c>
      <c r="DR8" s="16" t="s">
        <v>152</v>
      </c>
      <c r="DS8" s="16" t="s">
        <v>152</v>
      </c>
      <c r="DT8" s="16" t="s">
        <v>152</v>
      </c>
      <c r="DU8" s="16" t="s">
        <v>152</v>
      </c>
      <c r="DV8" s="16" t="s">
        <v>152</v>
      </c>
      <c r="DW8" s="16" t="s">
        <v>152</v>
      </c>
      <c r="DX8" s="16"/>
      <c r="DY8" s="16" t="s">
        <v>152</v>
      </c>
      <c r="DZ8" s="20"/>
      <c r="EA8" s="20"/>
      <c r="EB8" s="20"/>
      <c r="EC8" s="20"/>
      <c r="ED8" s="20"/>
      <c r="EE8" s="20"/>
      <c r="EF8" s="20"/>
      <c r="EG8" s="20" t="s">
        <v>152</v>
      </c>
      <c r="EH8" s="20" t="s">
        <v>152</v>
      </c>
      <c r="EI8" s="20" t="s">
        <v>152</v>
      </c>
      <c r="EJ8" s="20" t="s">
        <v>152</v>
      </c>
      <c r="EK8" s="16" t="str">
        <f t="shared" si="6"/>
        <v>N/A</v>
      </c>
      <c r="EL8" s="28"/>
      <c r="EM8" s="20">
        <v>0.6</v>
      </c>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39" t="s">
        <v>152</v>
      </c>
      <c r="FX8" s="39" t="s">
        <v>152</v>
      </c>
      <c r="FY8" s="24" t="str">
        <f>IFERROR(IF((IF(AH8="N/A",0,AH8)+IF(AV8="N/A",0,AV8)+IF(BJ8="N/A",0,BJ8)+IF(BR8="N/A",0,BR8)+IF(BZ8="N/A",0,BZ8)+IF(DB8="N/A",0,DB8)+IF(DJ8="N/A",0,DJ8))=0,"N/A",(IF(AH8="N/A",0,AH8)+IF(AV8="N/A",0,AV8)+IF(BJ8="N/A",0,BJ8)+IF(BR8="N/A",0,BR8)+IF(BZ8="N/A",0,BZ8)+IF(DB8="N/A",0,DB8)+IF(DJ8="N/A",0,DJ8))),0)</f>
        <v>N/A</v>
      </c>
      <c r="FZ8" s="24" t="str">
        <f>IFERROR(IF((IF(AI8="N/A",0,AI8)+IF(AW8="N/A",0,AW8)+IF(BK8="N/A",0,BK8)+IF(BS8="N/A",0,BS8)+IF(CA8="N/A",0,CA8)+IF(DC8="N/A",0,DC8)+IF(DK8="N/A",0,DK8))=0,"N/A",(IF(AI8="N/A",0,AI8)+IF(AW8="N/A",0,AW8)+IF(BK8="N/A",0,BK8)+IF(BS8="N/A",0,BS8)+IF(CA8="N/A",0,CA8)+IF(DC8="N/A",0,DC8)+IF(DK8="N/A",0,DK8))),0)</f>
        <v>N/A</v>
      </c>
      <c r="GA8" s="16" t="str">
        <f t="shared" si="7"/>
        <v>N/A</v>
      </c>
      <c r="GB8" s="28"/>
      <c r="GC8" s="39">
        <v>0.4</v>
      </c>
      <c r="GD8" s="24"/>
      <c r="GE8" s="24"/>
      <c r="GF8" s="24"/>
      <c r="GG8" s="20"/>
      <c r="GH8" s="20"/>
      <c r="GI8" s="40" t="s">
        <v>272</v>
      </c>
      <c r="GJ8" s="11"/>
    </row>
    <row r="9" spans="1:192" ht="63" x14ac:dyDescent="0.25">
      <c r="A9" s="11">
        <v>1</v>
      </c>
      <c r="B9" s="12" t="s">
        <v>129</v>
      </c>
      <c r="C9" s="12" t="s">
        <v>130</v>
      </c>
      <c r="D9" s="13">
        <v>1.1000000000000001</v>
      </c>
      <c r="E9" s="12" t="s">
        <v>131</v>
      </c>
      <c r="F9" s="12" t="s">
        <v>132</v>
      </c>
      <c r="G9" s="13" t="s">
        <v>133</v>
      </c>
      <c r="H9" s="12" t="s">
        <v>134</v>
      </c>
      <c r="I9" s="13" t="s">
        <v>273</v>
      </c>
      <c r="J9" s="15" t="s">
        <v>274</v>
      </c>
      <c r="K9" s="13" t="s">
        <v>275</v>
      </c>
      <c r="L9" s="13" t="s">
        <v>138</v>
      </c>
      <c r="M9" s="13" t="s">
        <v>138</v>
      </c>
      <c r="N9" s="11" t="s">
        <v>139</v>
      </c>
      <c r="O9" s="13" t="s">
        <v>260</v>
      </c>
      <c r="P9" s="13" t="s">
        <v>141</v>
      </c>
      <c r="Q9" s="15" t="s">
        <v>276</v>
      </c>
      <c r="R9" s="15" t="s">
        <v>277</v>
      </c>
      <c r="S9" s="15" t="s">
        <v>278</v>
      </c>
      <c r="T9" s="15" t="s">
        <v>279</v>
      </c>
      <c r="U9" s="15" t="s">
        <v>280</v>
      </c>
      <c r="V9" s="13" t="s">
        <v>281</v>
      </c>
      <c r="W9" s="13" t="s">
        <v>282</v>
      </c>
      <c r="X9" s="13" t="s">
        <v>283</v>
      </c>
      <c r="Y9" s="13" t="s">
        <v>283</v>
      </c>
      <c r="Z9" s="13" t="s">
        <v>284</v>
      </c>
      <c r="AA9" s="12" t="s">
        <v>285</v>
      </c>
      <c r="AB9" s="13" t="str">
        <f t="shared" si="0"/>
        <v>N/A</v>
      </c>
      <c r="AC9" s="13">
        <f t="shared" si="0"/>
        <v>0</v>
      </c>
      <c r="AD9" s="16" t="str">
        <f t="shared" si="1"/>
        <v>N/A</v>
      </c>
      <c r="AE9" s="16" t="str">
        <f>AD9</f>
        <v>N/A</v>
      </c>
      <c r="AF9" s="13" t="s">
        <v>152</v>
      </c>
      <c r="AG9" s="13">
        <v>0</v>
      </c>
      <c r="AH9" s="13" t="s">
        <v>152</v>
      </c>
      <c r="AI9" s="13" t="s">
        <v>152</v>
      </c>
      <c r="AJ9" s="13" t="s">
        <v>152</v>
      </c>
      <c r="AK9" s="13" t="s">
        <v>152</v>
      </c>
      <c r="AL9" s="16" t="s">
        <v>152</v>
      </c>
      <c r="AM9" s="16" t="str">
        <f>AL9</f>
        <v>N/A</v>
      </c>
      <c r="AN9" s="13" t="str">
        <f t="shared" ref="AN9:AN19" si="13">IF((IF(BX9="N/A",0,BX9)+IF(AT9="N/A",0,AT9)+IF(BH9="N/A",0,BH9)+IF(BP9="N/A",0,BP9))=0,"N/A",(IF(BX9="N/A",0,BX9)+IF(AT9="N/A",0,AT9)+IF(BH9="N/A",0,BH9)+IF(BP9="N/A",0,BP9)))</f>
        <v>N/A</v>
      </c>
      <c r="AO9" s="22">
        <f t="shared" ref="AO9:AO19" si="14">IFERROR(IF((IF(BY9="N/A",0,BY9)+IF(AU9="N/A",0,AU9)+IF(BI9="N/A",0,BI9)+IF(BQ9="N/A",0,BQ9))=0,0,(IF(BY9="N/A",0,BY9)+IF(AU9="N/A",0,AU9)+IF(BI9="N/A",0,BI9)+IF(BQ9="N/A",0,BQ9))),N9)</f>
        <v>0</v>
      </c>
      <c r="AP9" s="13" t="s">
        <v>152</v>
      </c>
      <c r="AQ9" s="13" t="s">
        <v>152</v>
      </c>
      <c r="AR9" s="16" t="str">
        <f t="shared" ref="AR9:AR19" si="15">IF(AN9="N/A","N/A",IF(AO9/AN9&lt;0,0%,AO9/AN9))</f>
        <v>N/A</v>
      </c>
      <c r="AS9" s="16" t="str">
        <f>AR9</f>
        <v>N/A</v>
      </c>
      <c r="AT9" s="13" t="s">
        <v>152</v>
      </c>
      <c r="AU9" s="13">
        <v>0</v>
      </c>
      <c r="AV9" s="20" t="s">
        <v>152</v>
      </c>
      <c r="AW9" s="13" t="s">
        <v>152</v>
      </c>
      <c r="AX9" s="16" t="s">
        <v>152</v>
      </c>
      <c r="AY9" s="16" t="s">
        <v>152</v>
      </c>
      <c r="AZ9" s="16" t="str">
        <f t="shared" ref="AZ9:AZ19" si="16">IF(AT9="N/A","N/A",IF(AU9/AT9&lt;0,0%,AU9/AT9))</f>
        <v>N/A</v>
      </c>
      <c r="BA9" s="16" t="str">
        <f>AZ9</f>
        <v>N/A</v>
      </c>
      <c r="BB9" s="20" t="s">
        <v>152</v>
      </c>
      <c r="BC9" s="13">
        <v>0</v>
      </c>
      <c r="BD9" s="20" t="str">
        <f>IFERROR((AZ9*100%)/AY9,"N/A")</f>
        <v>N/A</v>
      </c>
      <c r="BE9" s="20" t="str">
        <f>IFERROR((BB9*100%)/AZ9,"N/A")</f>
        <v>N/A</v>
      </c>
      <c r="BF9" s="16" t="str">
        <f>IFERROR((BC9*100%)/BB9,"N/A")</f>
        <v>N/A</v>
      </c>
      <c r="BG9" s="16" t="str">
        <f>BF9</f>
        <v>N/A</v>
      </c>
      <c r="BH9" s="13" t="s">
        <v>152</v>
      </c>
      <c r="BI9" s="13">
        <v>0</v>
      </c>
      <c r="BJ9" s="13" t="s">
        <v>152</v>
      </c>
      <c r="BK9" s="13" t="s">
        <v>152</v>
      </c>
      <c r="BL9" s="16" t="s">
        <v>152</v>
      </c>
      <c r="BM9" s="16" t="s">
        <v>152</v>
      </c>
      <c r="BN9" s="16" t="s">
        <v>152</v>
      </c>
      <c r="BO9" s="16" t="s">
        <v>152</v>
      </c>
      <c r="BP9" s="13" t="s">
        <v>152</v>
      </c>
      <c r="BQ9" s="13">
        <v>0</v>
      </c>
      <c r="BR9" s="13" t="s">
        <v>152</v>
      </c>
      <c r="BS9" s="20" t="s">
        <v>152</v>
      </c>
      <c r="BT9" s="16" t="s">
        <v>152</v>
      </c>
      <c r="BU9" s="16" t="s">
        <v>152</v>
      </c>
      <c r="BV9" s="16" t="str">
        <f t="shared" si="2"/>
        <v>N/A</v>
      </c>
      <c r="BW9" s="16" t="s">
        <v>152</v>
      </c>
      <c r="BX9" s="13" t="s">
        <v>152</v>
      </c>
      <c r="BY9" s="13" t="s">
        <v>152</v>
      </c>
      <c r="BZ9" s="20" t="s">
        <v>152</v>
      </c>
      <c r="CA9" s="20" t="s">
        <v>152</v>
      </c>
      <c r="CB9" s="16" t="s">
        <v>152</v>
      </c>
      <c r="CC9" s="16" t="s">
        <v>152</v>
      </c>
      <c r="CD9" s="16" t="str">
        <f t="shared" si="3"/>
        <v>N/A</v>
      </c>
      <c r="CE9" s="16" t="str">
        <f>CD9</f>
        <v>N/A</v>
      </c>
      <c r="CF9" s="24" t="str">
        <f t="shared" si="11"/>
        <v>N/A</v>
      </c>
      <c r="CG9" s="24">
        <f t="shared" si="12"/>
        <v>0</v>
      </c>
      <c r="CH9" s="24" t="s">
        <v>152</v>
      </c>
      <c r="CI9" s="24" t="s">
        <v>152</v>
      </c>
      <c r="CJ9" s="16" t="str">
        <f t="shared" si="4"/>
        <v>N/A</v>
      </c>
      <c r="CK9" s="16" t="str">
        <f>CJ9</f>
        <v>N/A</v>
      </c>
      <c r="CL9" s="16" t="s">
        <v>152</v>
      </c>
      <c r="CM9" s="20" t="s">
        <v>156</v>
      </c>
      <c r="CN9" s="20" t="s">
        <v>157</v>
      </c>
      <c r="CO9" s="27">
        <v>1</v>
      </c>
      <c r="CP9" s="13" t="s">
        <v>157</v>
      </c>
      <c r="CQ9" s="13">
        <v>1</v>
      </c>
      <c r="CR9" s="13" t="s">
        <v>158</v>
      </c>
      <c r="CS9" s="13" t="s">
        <v>158</v>
      </c>
      <c r="CT9" s="13" t="s">
        <v>152</v>
      </c>
      <c r="CU9" s="13"/>
      <c r="CV9" s="13"/>
      <c r="CW9" s="13"/>
      <c r="CX9" s="13"/>
      <c r="CY9" s="13"/>
      <c r="CZ9" s="13" t="s">
        <v>152</v>
      </c>
      <c r="DA9" s="13" t="s">
        <v>152</v>
      </c>
      <c r="DB9" s="20" t="s">
        <v>152</v>
      </c>
      <c r="DC9" s="20" t="s">
        <v>152</v>
      </c>
      <c r="DD9" s="13"/>
      <c r="DE9" s="13"/>
      <c r="DF9" s="16" t="str">
        <f t="shared" si="5"/>
        <v>N/A</v>
      </c>
      <c r="DG9" s="16" t="str">
        <f>DF9</f>
        <v>N/A</v>
      </c>
      <c r="DH9" s="47" t="s">
        <v>152</v>
      </c>
      <c r="DI9" s="22">
        <v>0</v>
      </c>
      <c r="DJ9" s="22" t="s">
        <v>152</v>
      </c>
      <c r="DK9" s="22" t="s">
        <v>152</v>
      </c>
      <c r="DL9" s="22" t="s">
        <v>152</v>
      </c>
      <c r="DM9" s="22" t="s">
        <v>152</v>
      </c>
      <c r="DN9" s="16" t="str">
        <f t="shared" si="10"/>
        <v>N/A</v>
      </c>
      <c r="DO9" s="48" t="str">
        <f>DN9</f>
        <v>N/A</v>
      </c>
      <c r="DP9" s="49" t="s">
        <v>152</v>
      </c>
      <c r="DQ9" s="49">
        <v>0</v>
      </c>
      <c r="DR9" s="49" t="s">
        <v>152</v>
      </c>
      <c r="DS9" s="49" t="s">
        <v>152</v>
      </c>
      <c r="DT9" s="49" t="s">
        <v>152</v>
      </c>
      <c r="DU9" s="49" t="s">
        <v>152</v>
      </c>
      <c r="DV9" s="49" t="s">
        <v>152</v>
      </c>
      <c r="DW9" s="16" t="str">
        <f t="shared" ref="DW9:DW10" si="17">IFERROR((DQ9*100%)/DP9,"N/A")</f>
        <v>N/A</v>
      </c>
      <c r="DX9" s="16" t="str">
        <f>DW9</f>
        <v>N/A</v>
      </c>
      <c r="DY9" s="47" t="s">
        <v>152</v>
      </c>
      <c r="DZ9" s="20"/>
      <c r="EA9" s="20"/>
      <c r="EB9" s="20"/>
      <c r="EC9" s="20"/>
      <c r="ED9" s="20"/>
      <c r="EE9" s="20"/>
      <c r="EF9" s="20"/>
      <c r="EG9" s="13" t="str">
        <f t="shared" ref="EG9:EG10" si="18">IF((IF(BX9="N/A",0,BX9)+IF(CZ9="N/A",0,CZ9)+IF(DH9="N/A",0,DH9)+IF(DP9="N/A",0,DP9))=0,"N/A",(IF(BX9="N/A",0,BX9)+IF(CZ9="N/A",0,CZ9)+IF(DH9="N/A",0,DH9)+IF(DP9="N/A",0,DP9)))</f>
        <v>N/A</v>
      </c>
      <c r="EH9" s="13" t="str">
        <f>IF((IF(BY9="N/A",0,BY9)+IF(DA9="N/A",0,DA9)+IF(DI9="N/A",0,DI9)+IF(DQ9="N/A",0,DQ9)+IF(DZ9="N/A",0,DZ9))=0,"N/A",(IF(BY9="N/A",0,BY9)+IF(DA9="N/A",0,DA9)+IF(DI9="N/A",0,DI9)+IF(DQ9="N/A",0,DQ9)+IF(DZ9="N/A",0,DZ9)))</f>
        <v>N/A</v>
      </c>
      <c r="EI9" s="22" t="s">
        <v>152</v>
      </c>
      <c r="EJ9" s="22" t="s">
        <v>152</v>
      </c>
      <c r="EK9" s="16" t="str">
        <f t="shared" si="6"/>
        <v>N/A</v>
      </c>
      <c r="EL9" s="16" t="str">
        <f>EK9</f>
        <v>N/A</v>
      </c>
      <c r="EM9" s="13" t="s">
        <v>152</v>
      </c>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4" t="str">
        <f t="shared" ref="FW9:FX10" si="19">IF((IF(AF9="N/A",0,AF9)+IF(AT9="N/A",0,AT9)+IF(BH9="N/A",0,BH9)+IF(BP9="N/A",0,BP9)+IF(BX9="N/A",0,BX9)+IF(CZ9="N/A",0,CZ9)+IF(DH9="N/A",0,DH9)+IF(DP9="N/A",0,DP9))=0,"N/A",(IF(AF9="N/A",0,AF9)+IF(AT9="N/A",0,AT9)+IF(BH9="N/A",0,BH9)+IF(BP9="N/A",0,BP9)+IF(BX9="N/A",0,BX9)+IF(CZ9="N/A",0,CZ9)+IF(DH9="N/A",0,DH9)+IF(DP9="N/A",0,DP9)))</f>
        <v>N/A</v>
      </c>
      <c r="FX9" s="24" t="str">
        <f t="shared" si="19"/>
        <v>N/A</v>
      </c>
      <c r="FY9" s="24" t="s">
        <v>152</v>
      </c>
      <c r="FZ9" s="24" t="s">
        <v>152</v>
      </c>
      <c r="GA9" s="16" t="str">
        <f t="shared" si="7"/>
        <v>N/A</v>
      </c>
      <c r="GB9" s="16" t="str">
        <f>GA9</f>
        <v>N/A</v>
      </c>
      <c r="GC9" s="24" t="str">
        <f t="shared" ref="GC9:GC19" si="20">IF((IF(AB9="N/A",0,AB9)+IF(AN9="N/A",0,AN9)+IF(CT9="N/A",0,CT9)+IF(EM9="N/A",0,EM9))=0,"N/A",(IF(AB9="N/A",0,AB9)+IF(AN9="N/A",0,AN9)+IF(CT9="N/A",0,CT9)+IF(EM9="N/A",0,EM9)))</f>
        <v>N/A</v>
      </c>
      <c r="GD9" s="24"/>
      <c r="GE9" s="24"/>
      <c r="GF9" s="24"/>
      <c r="GG9" s="20"/>
      <c r="GH9" s="20"/>
      <c r="GI9" s="50" t="s">
        <v>283</v>
      </c>
      <c r="GJ9" s="13"/>
    </row>
    <row r="10" spans="1:192" ht="141.75" x14ac:dyDescent="0.25">
      <c r="A10" s="11">
        <v>1</v>
      </c>
      <c r="B10" s="12" t="s">
        <v>129</v>
      </c>
      <c r="C10" s="12" t="s">
        <v>130</v>
      </c>
      <c r="D10" s="13">
        <v>1.1000000000000001</v>
      </c>
      <c r="E10" s="12" t="s">
        <v>131</v>
      </c>
      <c r="F10" s="12" t="s">
        <v>132</v>
      </c>
      <c r="G10" s="13" t="s">
        <v>133</v>
      </c>
      <c r="H10" s="12" t="s">
        <v>134</v>
      </c>
      <c r="I10" s="14" t="s">
        <v>286</v>
      </c>
      <c r="J10" s="30" t="s">
        <v>287</v>
      </c>
      <c r="K10" s="14" t="s">
        <v>137</v>
      </c>
      <c r="L10" s="12" t="s">
        <v>288</v>
      </c>
      <c r="M10" s="12" t="s">
        <v>288</v>
      </c>
      <c r="N10" s="13" t="s">
        <v>139</v>
      </c>
      <c r="O10" s="14" t="s">
        <v>289</v>
      </c>
      <c r="P10" s="14" t="s">
        <v>141</v>
      </c>
      <c r="Q10" s="30" t="s">
        <v>290</v>
      </c>
      <c r="R10" s="30" t="s">
        <v>291</v>
      </c>
      <c r="S10" s="30" t="s">
        <v>292</v>
      </c>
      <c r="T10" s="30" t="s">
        <v>293</v>
      </c>
      <c r="U10" s="30" t="s">
        <v>294</v>
      </c>
      <c r="V10" s="14" t="s">
        <v>295</v>
      </c>
      <c r="W10" s="14" t="s">
        <v>296</v>
      </c>
      <c r="X10" s="14" t="s">
        <v>297</v>
      </c>
      <c r="Y10" s="14" t="s">
        <v>297</v>
      </c>
      <c r="Z10" s="14" t="s">
        <v>298</v>
      </c>
      <c r="AA10" s="17" t="s">
        <v>299</v>
      </c>
      <c r="AB10" s="13" t="str">
        <f t="shared" si="0"/>
        <v>N/A</v>
      </c>
      <c r="AC10" s="13">
        <f t="shared" si="0"/>
        <v>0</v>
      </c>
      <c r="AD10" s="16" t="str">
        <f t="shared" si="1"/>
        <v>N/A</v>
      </c>
      <c r="AE10" s="16" t="str">
        <f>AD10</f>
        <v>N/A</v>
      </c>
      <c r="AF10" s="13" t="s">
        <v>152</v>
      </c>
      <c r="AG10" s="13">
        <v>0</v>
      </c>
      <c r="AH10" s="13" t="s">
        <v>152</v>
      </c>
      <c r="AI10" s="13" t="s">
        <v>152</v>
      </c>
      <c r="AJ10" s="13" t="s">
        <v>152</v>
      </c>
      <c r="AK10" s="13" t="s">
        <v>152</v>
      </c>
      <c r="AL10" s="16" t="s">
        <v>152</v>
      </c>
      <c r="AM10" s="16" t="str">
        <f>AL10</f>
        <v>N/A</v>
      </c>
      <c r="AN10" s="13" t="str">
        <f t="shared" si="13"/>
        <v>N/A</v>
      </c>
      <c r="AO10" s="22">
        <f t="shared" si="14"/>
        <v>0</v>
      </c>
      <c r="AP10" s="13" t="s">
        <v>152</v>
      </c>
      <c r="AQ10" s="13" t="s">
        <v>152</v>
      </c>
      <c r="AR10" s="16" t="str">
        <f t="shared" si="15"/>
        <v>N/A</v>
      </c>
      <c r="AS10" s="16" t="str">
        <f>AR10</f>
        <v>N/A</v>
      </c>
      <c r="AT10" s="13" t="s">
        <v>152</v>
      </c>
      <c r="AU10" s="13">
        <v>0</v>
      </c>
      <c r="AV10" s="20" t="s">
        <v>152</v>
      </c>
      <c r="AW10" s="13" t="s">
        <v>152</v>
      </c>
      <c r="AX10" s="16" t="s">
        <v>152</v>
      </c>
      <c r="AY10" s="16" t="s">
        <v>152</v>
      </c>
      <c r="AZ10" s="16" t="str">
        <f t="shared" si="16"/>
        <v>N/A</v>
      </c>
      <c r="BA10" s="16" t="str">
        <f>AZ10</f>
        <v>N/A</v>
      </c>
      <c r="BB10" s="20" t="s">
        <v>152</v>
      </c>
      <c r="BC10" s="13">
        <v>0</v>
      </c>
      <c r="BD10" s="20" t="str">
        <f>IFERROR((AZ10*100%)/AY10,"N/A")</f>
        <v>N/A</v>
      </c>
      <c r="BE10" s="20" t="str">
        <f>IFERROR((BB10*100%)/AZ10,"N/A")</f>
        <v>N/A</v>
      </c>
      <c r="BF10" s="16" t="s">
        <v>152</v>
      </c>
      <c r="BG10" s="16" t="str">
        <f>BF10</f>
        <v>N/A</v>
      </c>
      <c r="BH10" s="13" t="s">
        <v>152</v>
      </c>
      <c r="BI10" s="13">
        <v>0</v>
      </c>
      <c r="BJ10" s="13" t="s">
        <v>152</v>
      </c>
      <c r="BK10" s="13" t="s">
        <v>152</v>
      </c>
      <c r="BL10" s="16" t="s">
        <v>152</v>
      </c>
      <c r="BM10" s="16" t="s">
        <v>152</v>
      </c>
      <c r="BN10" s="16" t="s">
        <v>152</v>
      </c>
      <c r="BO10" s="16" t="s">
        <v>152</v>
      </c>
      <c r="BP10" s="13" t="s">
        <v>152</v>
      </c>
      <c r="BQ10" s="13">
        <v>0</v>
      </c>
      <c r="BR10" s="13" t="s">
        <v>152</v>
      </c>
      <c r="BS10" s="20" t="s">
        <v>152</v>
      </c>
      <c r="BT10" s="16" t="s">
        <v>152</v>
      </c>
      <c r="BU10" s="16" t="s">
        <v>152</v>
      </c>
      <c r="BV10" s="16" t="str">
        <f t="shared" si="2"/>
        <v>N/A</v>
      </c>
      <c r="BW10" s="16" t="s">
        <v>152</v>
      </c>
      <c r="BX10" s="13" t="s">
        <v>152</v>
      </c>
      <c r="BY10" s="13" t="s">
        <v>152</v>
      </c>
      <c r="BZ10" s="20" t="s">
        <v>152</v>
      </c>
      <c r="CA10" s="20" t="s">
        <v>152</v>
      </c>
      <c r="CB10" s="16" t="s">
        <v>152</v>
      </c>
      <c r="CC10" s="16" t="s">
        <v>152</v>
      </c>
      <c r="CD10" s="16" t="str">
        <f t="shared" si="3"/>
        <v>N/A</v>
      </c>
      <c r="CE10" s="16" t="str">
        <f>CD10</f>
        <v>N/A</v>
      </c>
      <c r="CF10" s="24" t="str">
        <f t="shared" si="11"/>
        <v>N/A</v>
      </c>
      <c r="CG10" s="24">
        <f t="shared" si="12"/>
        <v>0</v>
      </c>
      <c r="CH10" s="24" t="s">
        <v>152</v>
      </c>
      <c r="CI10" s="24" t="s">
        <v>152</v>
      </c>
      <c r="CJ10" s="16" t="str">
        <f t="shared" si="4"/>
        <v>N/A</v>
      </c>
      <c r="CK10" s="16" t="str">
        <f>CJ10</f>
        <v>N/A</v>
      </c>
      <c r="CL10" s="16" t="str">
        <f>CK10</f>
        <v>N/A</v>
      </c>
      <c r="CM10" s="16" t="s">
        <v>156</v>
      </c>
      <c r="CN10" s="16" t="s">
        <v>300</v>
      </c>
      <c r="CO10" s="42" t="s">
        <v>152</v>
      </c>
      <c r="CP10" s="14" t="s">
        <v>301</v>
      </c>
      <c r="CQ10" s="14">
        <v>1</v>
      </c>
      <c r="CR10" s="13" t="s">
        <v>156</v>
      </c>
      <c r="CS10" s="13" t="s">
        <v>158</v>
      </c>
      <c r="CT10" s="14">
        <v>1</v>
      </c>
      <c r="CU10" s="14"/>
      <c r="CV10" s="14"/>
      <c r="CW10" s="14"/>
      <c r="CX10" s="14"/>
      <c r="CY10" s="14"/>
      <c r="CZ10" s="14" t="s">
        <v>152</v>
      </c>
      <c r="DA10" s="13" t="s">
        <v>152</v>
      </c>
      <c r="DB10" s="20" t="s">
        <v>152</v>
      </c>
      <c r="DC10" s="20" t="s">
        <v>152</v>
      </c>
      <c r="DD10" s="13"/>
      <c r="DE10" s="13"/>
      <c r="DF10" s="16" t="str">
        <f t="shared" si="5"/>
        <v>N/A</v>
      </c>
      <c r="DG10" s="16" t="str">
        <f>DF10</f>
        <v>N/A</v>
      </c>
      <c r="DH10" s="14" t="s">
        <v>152</v>
      </c>
      <c r="DI10" s="22">
        <v>0</v>
      </c>
      <c r="DJ10" s="22" t="s">
        <v>152</v>
      </c>
      <c r="DK10" s="22" t="s">
        <v>152</v>
      </c>
      <c r="DL10" s="22" t="s">
        <v>152</v>
      </c>
      <c r="DM10" s="22" t="s">
        <v>152</v>
      </c>
      <c r="DN10" s="16" t="str">
        <f t="shared" si="10"/>
        <v>N/A</v>
      </c>
      <c r="DO10" s="16" t="str">
        <f>DN10</f>
        <v>N/A</v>
      </c>
      <c r="DP10" s="14" t="s">
        <v>152</v>
      </c>
      <c r="DQ10" s="36">
        <v>0</v>
      </c>
      <c r="DR10" s="36" t="s">
        <v>152</v>
      </c>
      <c r="DS10" s="36" t="s">
        <v>152</v>
      </c>
      <c r="DT10" s="36" t="s">
        <v>152</v>
      </c>
      <c r="DU10" s="36" t="s">
        <v>152</v>
      </c>
      <c r="DV10" s="36" t="s">
        <v>152</v>
      </c>
      <c r="DW10" s="16" t="str">
        <f t="shared" si="17"/>
        <v>N/A</v>
      </c>
      <c r="DX10" s="16" t="str">
        <f t="shared" ref="DX10" si="21">IFERROR(AVERAGE(DW10:DW11),"N/A")</f>
        <v>N/A</v>
      </c>
      <c r="DY10" s="36">
        <v>1</v>
      </c>
      <c r="DZ10" s="20"/>
      <c r="EA10" s="20"/>
      <c r="EB10" s="20"/>
      <c r="EC10" s="20"/>
      <c r="ED10" s="20"/>
      <c r="EE10" s="20"/>
      <c r="EF10" s="20"/>
      <c r="EG10" s="13" t="str">
        <f t="shared" si="18"/>
        <v>N/A</v>
      </c>
      <c r="EH10" s="13">
        <f>IF((IF(BY10="N/A",0,BY10)+IF(DA10="N/A",0,DA10)+IF(DI10="N/A",0,DI10)+IF(DQ10="N/A",0,DQ10))=0,0,(IF(BY10="N/A",0,BY10)+IF(DA10="N/A",0,DA10)+IF(DI10="N/A",0,DI10)+IF(DQ10="N/A",0,DQ10)))</f>
        <v>0</v>
      </c>
      <c r="EI10" s="22" t="s">
        <v>152</v>
      </c>
      <c r="EJ10" s="22" t="s">
        <v>152</v>
      </c>
      <c r="EK10" s="16" t="str">
        <f t="shared" si="6"/>
        <v>N/A</v>
      </c>
      <c r="EL10" s="16" t="str">
        <f>EK10</f>
        <v>N/A</v>
      </c>
      <c r="EM10" s="13" t="s">
        <v>152</v>
      </c>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4" t="str">
        <f t="shared" si="19"/>
        <v>N/A</v>
      </c>
      <c r="FX10" s="24" t="str">
        <f t="shared" si="19"/>
        <v>N/A</v>
      </c>
      <c r="FY10" s="24" t="s">
        <v>152</v>
      </c>
      <c r="FZ10" s="24" t="s">
        <v>152</v>
      </c>
      <c r="GA10" s="16" t="str">
        <f t="shared" si="7"/>
        <v>N/A</v>
      </c>
      <c r="GB10" s="16" t="str">
        <f>GA10</f>
        <v>N/A</v>
      </c>
      <c r="GC10" s="24">
        <f t="shared" si="20"/>
        <v>1</v>
      </c>
      <c r="GD10" s="24"/>
      <c r="GE10" s="24"/>
      <c r="GF10" s="24"/>
      <c r="GG10" s="20"/>
      <c r="GH10" s="20"/>
      <c r="GI10" s="40" t="s">
        <v>297</v>
      </c>
      <c r="GJ10" s="13"/>
    </row>
    <row r="11" spans="1:192" ht="126" x14ac:dyDescent="0.25">
      <c r="A11" s="11">
        <v>1</v>
      </c>
      <c r="B11" s="12" t="s">
        <v>129</v>
      </c>
      <c r="C11" s="12" t="s">
        <v>130</v>
      </c>
      <c r="D11" s="13">
        <v>1.1000000000000001</v>
      </c>
      <c r="E11" s="12" t="s">
        <v>131</v>
      </c>
      <c r="F11" s="12" t="s">
        <v>132</v>
      </c>
      <c r="G11" s="13" t="s">
        <v>133</v>
      </c>
      <c r="H11" s="12" t="s">
        <v>134</v>
      </c>
      <c r="I11" s="14" t="s">
        <v>302</v>
      </c>
      <c r="J11" s="30" t="s">
        <v>303</v>
      </c>
      <c r="K11" s="14" t="s">
        <v>137</v>
      </c>
      <c r="L11" s="12" t="s">
        <v>304</v>
      </c>
      <c r="M11" s="12" t="s">
        <v>199</v>
      </c>
      <c r="N11" s="13" t="s">
        <v>139</v>
      </c>
      <c r="O11" s="14" t="s">
        <v>305</v>
      </c>
      <c r="P11" s="14" t="s">
        <v>141</v>
      </c>
      <c r="Q11" s="30" t="s">
        <v>306</v>
      </c>
      <c r="R11" s="30" t="s">
        <v>307</v>
      </c>
      <c r="S11" s="30" t="s">
        <v>308</v>
      </c>
      <c r="T11" s="30" t="s">
        <v>309</v>
      </c>
      <c r="U11" s="30" t="s">
        <v>310</v>
      </c>
      <c r="V11" s="14" t="s">
        <v>311</v>
      </c>
      <c r="W11" s="14" t="s">
        <v>312</v>
      </c>
      <c r="X11" s="14" t="s">
        <v>313</v>
      </c>
      <c r="Y11" s="14" t="s">
        <v>313</v>
      </c>
      <c r="Z11" s="14" t="s">
        <v>314</v>
      </c>
      <c r="AA11" s="17" t="s">
        <v>315</v>
      </c>
      <c r="AB11" s="13" t="str">
        <f t="shared" si="0"/>
        <v>N/A</v>
      </c>
      <c r="AC11" s="13">
        <f t="shared" si="0"/>
        <v>0</v>
      </c>
      <c r="AD11" s="16" t="str">
        <f t="shared" si="1"/>
        <v>N/A</v>
      </c>
      <c r="AE11" s="16" t="str">
        <f>IFERROR(AVERAGE(AD11:AD12),"N/A")</f>
        <v>N/A</v>
      </c>
      <c r="AF11" s="13" t="s">
        <v>152</v>
      </c>
      <c r="AG11" s="13">
        <v>0</v>
      </c>
      <c r="AH11" s="13" t="s">
        <v>152</v>
      </c>
      <c r="AI11" s="13" t="s">
        <v>152</v>
      </c>
      <c r="AJ11" s="13" t="s">
        <v>152</v>
      </c>
      <c r="AK11" s="13" t="s">
        <v>152</v>
      </c>
      <c r="AL11" s="16" t="s">
        <v>152</v>
      </c>
      <c r="AM11" s="16" t="str">
        <f>IFERROR(AVERAGE(AL11:AL12),"N/A")</f>
        <v>N/A</v>
      </c>
      <c r="AN11" s="13">
        <f t="shared" si="13"/>
        <v>5</v>
      </c>
      <c r="AO11" s="22">
        <f t="shared" si="14"/>
        <v>5</v>
      </c>
      <c r="AP11" s="22" t="s">
        <v>152</v>
      </c>
      <c r="AQ11" s="22" t="s">
        <v>152</v>
      </c>
      <c r="AR11" s="16">
        <f t="shared" si="15"/>
        <v>1</v>
      </c>
      <c r="AS11" s="16">
        <f>IFERROR(AVERAGE(AR11:AR12),"N/A")</f>
        <v>0.75</v>
      </c>
      <c r="AT11" s="13">
        <v>5</v>
      </c>
      <c r="AU11" s="13">
        <v>5</v>
      </c>
      <c r="AV11" s="20" t="s">
        <v>152</v>
      </c>
      <c r="AW11" s="13" t="s">
        <v>152</v>
      </c>
      <c r="AX11" s="16" t="s">
        <v>316</v>
      </c>
      <c r="AY11" s="16" t="s">
        <v>317</v>
      </c>
      <c r="AZ11" s="16">
        <f t="shared" si="16"/>
        <v>1</v>
      </c>
      <c r="BA11" s="16">
        <f>IFERROR(AVERAGE(AZ11:AZ12),"N/A")</f>
        <v>1</v>
      </c>
      <c r="BB11" s="13">
        <f>AT11</f>
        <v>5</v>
      </c>
      <c r="BC11" s="13">
        <f>AU11+AG11</f>
        <v>5</v>
      </c>
      <c r="BD11" s="13"/>
      <c r="BE11" s="13"/>
      <c r="BF11" s="16">
        <f>BC11/BB11</f>
        <v>1</v>
      </c>
      <c r="BG11" s="16">
        <f>IFERROR(AVERAGE(BF11:BF12),"N/A")</f>
        <v>1</v>
      </c>
      <c r="BH11" s="13" t="s">
        <v>152</v>
      </c>
      <c r="BI11" s="13">
        <v>0</v>
      </c>
      <c r="BJ11" s="13" t="s">
        <v>152</v>
      </c>
      <c r="BK11" s="13" t="s">
        <v>152</v>
      </c>
      <c r="BL11" s="16" t="s">
        <v>152</v>
      </c>
      <c r="BM11" s="16" t="s">
        <v>152</v>
      </c>
      <c r="BN11" s="16" t="s">
        <v>152</v>
      </c>
      <c r="BO11" s="16" t="str">
        <f>IFERROR(AVERAGE(BN11:BN12),"N/A")</f>
        <v>N/A</v>
      </c>
      <c r="BP11" s="13" t="s">
        <v>152</v>
      </c>
      <c r="BQ11" s="13">
        <v>0</v>
      </c>
      <c r="BR11" s="13" t="s">
        <v>152</v>
      </c>
      <c r="BS11" s="20" t="s">
        <v>152</v>
      </c>
      <c r="BT11" s="16" t="s">
        <v>152</v>
      </c>
      <c r="BU11" s="16" t="s">
        <v>152</v>
      </c>
      <c r="BV11" s="16" t="str">
        <f t="shared" si="2"/>
        <v>N/A</v>
      </c>
      <c r="BW11" s="16">
        <f>IFERROR(AVERAGE(BV11:BV12),"N/A")</f>
        <v>1</v>
      </c>
      <c r="BX11" s="13" t="s">
        <v>152</v>
      </c>
      <c r="BY11" s="13" t="s">
        <v>152</v>
      </c>
      <c r="BZ11" s="20" t="s">
        <v>152</v>
      </c>
      <c r="CA11" s="20" t="s">
        <v>152</v>
      </c>
      <c r="CB11" s="16" t="s">
        <v>152</v>
      </c>
      <c r="CC11" s="16" t="s">
        <v>152</v>
      </c>
      <c r="CD11" s="16" t="str">
        <f t="shared" si="3"/>
        <v>N/A</v>
      </c>
      <c r="CE11" s="16">
        <f>IFERROR(AVERAGE(CD11:CD12),"N/A")</f>
        <v>0</v>
      </c>
      <c r="CF11" s="24">
        <f t="shared" si="11"/>
        <v>5</v>
      </c>
      <c r="CG11" s="24">
        <f t="shared" si="12"/>
        <v>5</v>
      </c>
      <c r="CH11" s="24" t="s">
        <v>152</v>
      </c>
      <c r="CI11" s="24" t="s">
        <v>152</v>
      </c>
      <c r="CJ11" s="16">
        <f t="shared" si="4"/>
        <v>1</v>
      </c>
      <c r="CK11" s="16">
        <f>IFERROR(AVERAGE(CJ11:CJ12),"N/A")</f>
        <v>1</v>
      </c>
      <c r="CL11" s="16">
        <f>IF(CK11&gt;100%,100%,CK11)</f>
        <v>1</v>
      </c>
      <c r="CM11" s="16" t="s">
        <v>158</v>
      </c>
      <c r="CN11" s="16" t="s">
        <v>190</v>
      </c>
      <c r="CO11" s="42">
        <v>5</v>
      </c>
      <c r="CP11" s="14" t="s">
        <v>238</v>
      </c>
      <c r="CQ11" s="14" t="s">
        <v>152</v>
      </c>
      <c r="CR11" s="13" t="s">
        <v>156</v>
      </c>
      <c r="CS11" s="13" t="s">
        <v>156</v>
      </c>
      <c r="CT11" s="14" t="s">
        <v>152</v>
      </c>
      <c r="CU11" s="14"/>
      <c r="CV11" s="14"/>
      <c r="CW11" s="14"/>
      <c r="CX11" s="14"/>
      <c r="CY11" s="14"/>
      <c r="CZ11" s="14" t="s">
        <v>152</v>
      </c>
      <c r="DA11" s="13" t="s">
        <v>152</v>
      </c>
      <c r="DB11" s="20" t="s">
        <v>152</v>
      </c>
      <c r="DC11" s="20" t="s">
        <v>152</v>
      </c>
      <c r="DD11" s="13"/>
      <c r="DE11" s="13"/>
      <c r="DF11" s="16" t="str">
        <f t="shared" si="5"/>
        <v>N/A</v>
      </c>
      <c r="DG11" s="16" t="str">
        <f>IFERROR(AVERAGE(DF11:DF12),"N/A")</f>
        <v>N/A</v>
      </c>
      <c r="DH11" s="14" t="s">
        <v>152</v>
      </c>
      <c r="DI11" s="22">
        <v>0</v>
      </c>
      <c r="DJ11" s="22" t="s">
        <v>152</v>
      </c>
      <c r="DK11" s="22" t="s">
        <v>152</v>
      </c>
      <c r="DL11" s="22" t="s">
        <v>152</v>
      </c>
      <c r="DM11" s="22" t="s">
        <v>152</v>
      </c>
      <c r="DN11" s="16" t="str">
        <f t="shared" si="10"/>
        <v>N/A</v>
      </c>
      <c r="DO11" s="43" t="str">
        <f>IFERROR(AVERAGE(DN11:DN12),"N/A")</f>
        <v>N/A</v>
      </c>
      <c r="DP11" s="14" t="s">
        <v>152</v>
      </c>
      <c r="DQ11" s="36">
        <v>0</v>
      </c>
      <c r="DR11" s="36" t="s">
        <v>152</v>
      </c>
      <c r="DS11" s="36" t="s">
        <v>152</v>
      </c>
      <c r="DT11" s="36" t="s">
        <v>152</v>
      </c>
      <c r="DU11" s="36" t="s">
        <v>152</v>
      </c>
      <c r="DV11" s="36" t="s">
        <v>152</v>
      </c>
      <c r="DW11" s="36" t="s">
        <v>152</v>
      </c>
      <c r="DX11" s="36" t="s">
        <v>152</v>
      </c>
      <c r="DY11" s="36" t="s">
        <v>152</v>
      </c>
      <c r="DZ11" s="20"/>
      <c r="EA11" s="20"/>
      <c r="EB11" s="20"/>
      <c r="EC11" s="20"/>
      <c r="ED11" s="20"/>
      <c r="EE11" s="20"/>
      <c r="EF11" s="20"/>
      <c r="EG11" s="20" t="s">
        <v>152</v>
      </c>
      <c r="EH11" s="20" t="s">
        <v>152</v>
      </c>
      <c r="EI11" s="20" t="s">
        <v>152</v>
      </c>
      <c r="EJ11" s="20" t="s">
        <v>152</v>
      </c>
      <c r="EK11" s="16" t="str">
        <f t="shared" si="6"/>
        <v>N/A</v>
      </c>
      <c r="EL11" s="43">
        <f>IFERROR(AVERAGE(EK11:EK12),"N/A")</f>
        <v>0</v>
      </c>
      <c r="EM11" s="13">
        <v>5</v>
      </c>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4">
        <f t="shared" ref="FW11:FW12" si="22">IF((IF(AF11="N/A",0,AF11)+IF(AT11="N/A",0,AT11)+IF(BH11="N/A",0,BH11)+IF(BP11="N/A",0,BP11)+IF(BX11="N/A",0,BX11)+IF(CZ11="N/A",0,CZ11)+IF(DH11="N/A",0,DH11))=0,"N/A",(IF(AF11="N/A",0,AF11)+IF(AT11="N/A",0,AT11)+IF(BH11="N/A",0,BH11)+IF(BP11="N/A",0,BP11)+IF(BX11="N/A",0,BX11)+IF(CZ11="N/A",0,CZ11)+IF(DH11="N/A",0,DH11)))</f>
        <v>5</v>
      </c>
      <c r="FX11" s="24">
        <f>IF((IF(AG11="N/A",0,AG11)+IF(AU11="N/A",0,AU11)+IF(BI11="N/A",0,BI11)+IF(BQ11="N/A",0,BQ11)+IF(BY11="N/A",0,BY11)+IF(DA11="N/A",0,DA11)+IF(DI11="N/A",0,DI11))=0,0,(IF(AG11="N/A",0,AG11)+IF(AU11="N/A",0,AU11)+IF(BI11="N/A",0,BI11)+IF(BQ11="N/A",0,BQ11)+IF(BY11="N/A",0,BY11)+IF(DA11="N/A",0,DA11)+IF(DI11="N/A",0,DI11)))</f>
        <v>5</v>
      </c>
      <c r="FY11" s="24" t="s">
        <v>152</v>
      </c>
      <c r="FZ11" s="24" t="s">
        <v>152</v>
      </c>
      <c r="GA11" s="16">
        <f t="shared" si="7"/>
        <v>1</v>
      </c>
      <c r="GB11" s="16">
        <f>IFERROR(AVERAGE(GA11:GA12),"N/A")</f>
        <v>0.75</v>
      </c>
      <c r="GC11" s="24">
        <f t="shared" si="20"/>
        <v>10</v>
      </c>
      <c r="GD11" s="24"/>
      <c r="GE11" s="24"/>
      <c r="GF11" s="24"/>
      <c r="GG11" s="20"/>
      <c r="GH11" s="20"/>
      <c r="GI11" s="40" t="s">
        <v>313</v>
      </c>
      <c r="GJ11" s="13" t="s">
        <v>318</v>
      </c>
    </row>
    <row r="12" spans="1:192" ht="126" x14ac:dyDescent="0.25">
      <c r="A12" s="11">
        <v>1</v>
      </c>
      <c r="B12" s="12" t="s">
        <v>129</v>
      </c>
      <c r="C12" s="12" t="s">
        <v>130</v>
      </c>
      <c r="D12" s="13">
        <v>1.1000000000000001</v>
      </c>
      <c r="E12" s="12" t="s">
        <v>131</v>
      </c>
      <c r="F12" s="12" t="s">
        <v>132</v>
      </c>
      <c r="G12" s="13" t="s">
        <v>133</v>
      </c>
      <c r="H12" s="12" t="s">
        <v>134</v>
      </c>
      <c r="I12" s="14" t="s">
        <v>319</v>
      </c>
      <c r="J12" s="30" t="s">
        <v>303</v>
      </c>
      <c r="K12" s="14" t="s">
        <v>137</v>
      </c>
      <c r="L12" s="12" t="s">
        <v>304</v>
      </c>
      <c r="M12" s="12" t="s">
        <v>199</v>
      </c>
      <c r="N12" s="13" t="s">
        <v>139</v>
      </c>
      <c r="O12" s="14" t="s">
        <v>140</v>
      </c>
      <c r="P12" s="14" t="s">
        <v>141</v>
      </c>
      <c r="Q12" s="30" t="s">
        <v>320</v>
      </c>
      <c r="R12" s="30" t="s">
        <v>321</v>
      </c>
      <c r="S12" s="30" t="s">
        <v>322</v>
      </c>
      <c r="T12" s="30" t="s">
        <v>323</v>
      </c>
      <c r="U12" s="30" t="s">
        <v>324</v>
      </c>
      <c r="V12" s="14" t="s">
        <v>325</v>
      </c>
      <c r="W12" s="14" t="s">
        <v>326</v>
      </c>
      <c r="X12" s="14" t="s">
        <v>327</v>
      </c>
      <c r="Y12" s="14" t="s">
        <v>327</v>
      </c>
      <c r="Z12" s="14" t="s">
        <v>328</v>
      </c>
      <c r="AA12" s="17" t="s">
        <v>329</v>
      </c>
      <c r="AB12" s="13" t="str">
        <f t="shared" si="0"/>
        <v>N/A</v>
      </c>
      <c r="AC12" s="13">
        <f t="shared" si="0"/>
        <v>0</v>
      </c>
      <c r="AD12" s="16" t="str">
        <f t="shared" si="1"/>
        <v>N/A</v>
      </c>
      <c r="AE12" s="16"/>
      <c r="AF12" s="13" t="s">
        <v>152</v>
      </c>
      <c r="AG12" s="13">
        <v>0</v>
      </c>
      <c r="AH12" s="13" t="s">
        <v>152</v>
      </c>
      <c r="AI12" s="13" t="s">
        <v>152</v>
      </c>
      <c r="AJ12" s="13" t="s">
        <v>152</v>
      </c>
      <c r="AK12" s="13" t="s">
        <v>152</v>
      </c>
      <c r="AL12" s="16" t="s">
        <v>152</v>
      </c>
      <c r="AM12" s="16"/>
      <c r="AN12" s="13">
        <f t="shared" si="13"/>
        <v>2</v>
      </c>
      <c r="AO12" s="22">
        <f t="shared" si="14"/>
        <v>1</v>
      </c>
      <c r="AP12" s="22" t="s">
        <v>152</v>
      </c>
      <c r="AQ12" s="22" t="s">
        <v>152</v>
      </c>
      <c r="AR12" s="16">
        <f t="shared" si="15"/>
        <v>0.5</v>
      </c>
      <c r="AS12" s="16"/>
      <c r="AT12" s="13" t="s">
        <v>152</v>
      </c>
      <c r="AU12" s="13">
        <v>0</v>
      </c>
      <c r="AV12" s="20" t="s">
        <v>152</v>
      </c>
      <c r="AW12" s="13" t="s">
        <v>152</v>
      </c>
      <c r="AX12" s="16" t="s">
        <v>152</v>
      </c>
      <c r="AY12" s="16" t="s">
        <v>152</v>
      </c>
      <c r="AZ12" s="16" t="str">
        <f t="shared" si="16"/>
        <v>N/A</v>
      </c>
      <c r="BA12" s="16"/>
      <c r="BB12" s="20" t="s">
        <v>152</v>
      </c>
      <c r="BC12" s="13">
        <v>0</v>
      </c>
      <c r="BD12" s="20" t="str">
        <f>IFERROR((AZ12*100%)/AY12,"N/A")</f>
        <v>N/A</v>
      </c>
      <c r="BE12" s="20" t="str">
        <f>IFERROR((BB12*100%)/AZ12,"N/A")</f>
        <v>N/A</v>
      </c>
      <c r="BF12" s="16" t="s">
        <v>152</v>
      </c>
      <c r="BG12" s="16"/>
      <c r="BH12" s="13" t="s">
        <v>152</v>
      </c>
      <c r="BI12" s="13">
        <v>0</v>
      </c>
      <c r="BJ12" s="13" t="s">
        <v>152</v>
      </c>
      <c r="BK12" s="13" t="s">
        <v>152</v>
      </c>
      <c r="BL12" s="16" t="s">
        <v>152</v>
      </c>
      <c r="BM12" s="16" t="s">
        <v>152</v>
      </c>
      <c r="BN12" s="16" t="s">
        <v>152</v>
      </c>
      <c r="BO12" s="16"/>
      <c r="BP12" s="13">
        <v>1</v>
      </c>
      <c r="BQ12" s="13">
        <v>1</v>
      </c>
      <c r="BR12" s="13" t="s">
        <v>152</v>
      </c>
      <c r="BS12" s="13" t="s">
        <v>152</v>
      </c>
      <c r="BT12" s="16" t="s">
        <v>329</v>
      </c>
      <c r="BU12" s="16" t="s">
        <v>154</v>
      </c>
      <c r="BV12" s="16">
        <f t="shared" si="2"/>
        <v>1</v>
      </c>
      <c r="BW12" s="16"/>
      <c r="BX12" s="13">
        <v>1</v>
      </c>
      <c r="BY12" s="13">
        <v>0</v>
      </c>
      <c r="BZ12" s="20" t="s">
        <v>152</v>
      </c>
      <c r="CA12" s="20" t="s">
        <v>152</v>
      </c>
      <c r="CB12" s="16" t="s">
        <v>330</v>
      </c>
      <c r="CC12" s="16" t="s">
        <v>329</v>
      </c>
      <c r="CD12" s="16">
        <f t="shared" si="3"/>
        <v>0</v>
      </c>
      <c r="CE12" s="16"/>
      <c r="CF12" s="24">
        <f t="shared" si="11"/>
        <v>1</v>
      </c>
      <c r="CG12" s="24">
        <f t="shared" si="12"/>
        <v>1</v>
      </c>
      <c r="CH12" s="24" t="s">
        <v>152</v>
      </c>
      <c r="CI12" s="24" t="s">
        <v>152</v>
      </c>
      <c r="CJ12" s="16">
        <f t="shared" si="4"/>
        <v>1</v>
      </c>
      <c r="CK12" s="16"/>
      <c r="CL12" s="16"/>
      <c r="CM12" s="16" t="s">
        <v>158</v>
      </c>
      <c r="CN12" s="16" t="s">
        <v>190</v>
      </c>
      <c r="CO12" s="42">
        <v>2</v>
      </c>
      <c r="CP12" s="14" t="s">
        <v>238</v>
      </c>
      <c r="CQ12" s="14" t="s">
        <v>152</v>
      </c>
      <c r="CR12" s="13" t="s">
        <v>156</v>
      </c>
      <c r="CS12" s="13" t="s">
        <v>156</v>
      </c>
      <c r="CT12" s="14" t="s">
        <v>152</v>
      </c>
      <c r="CU12" s="14"/>
      <c r="CV12" s="14"/>
      <c r="CW12" s="14"/>
      <c r="CX12" s="14"/>
      <c r="CY12" s="14"/>
      <c r="CZ12" s="14" t="s">
        <v>152</v>
      </c>
      <c r="DA12" s="13" t="s">
        <v>152</v>
      </c>
      <c r="DB12" s="20" t="s">
        <v>152</v>
      </c>
      <c r="DC12" s="20" t="s">
        <v>152</v>
      </c>
      <c r="DD12" s="13"/>
      <c r="DE12" s="12"/>
      <c r="DF12" s="16" t="str">
        <f t="shared" si="5"/>
        <v>N/A</v>
      </c>
      <c r="DG12" s="28"/>
      <c r="DH12" s="14" t="s">
        <v>152</v>
      </c>
      <c r="DI12" s="22">
        <v>0</v>
      </c>
      <c r="DJ12" s="22" t="s">
        <v>152</v>
      </c>
      <c r="DK12" s="22" t="s">
        <v>152</v>
      </c>
      <c r="DL12" s="22" t="s">
        <v>152</v>
      </c>
      <c r="DM12" s="22" t="s">
        <v>152</v>
      </c>
      <c r="DN12" s="38" t="str">
        <f t="shared" si="10"/>
        <v>N/A</v>
      </c>
      <c r="DO12" s="45"/>
      <c r="DP12" s="51" t="s">
        <v>152</v>
      </c>
      <c r="DQ12" s="14">
        <v>0</v>
      </c>
      <c r="DR12" s="14" t="s">
        <v>152</v>
      </c>
      <c r="DS12" s="14" t="s">
        <v>152</v>
      </c>
      <c r="DT12" s="14"/>
      <c r="DU12" s="14"/>
      <c r="DV12" s="14"/>
      <c r="DW12" s="14" t="s">
        <v>152</v>
      </c>
      <c r="DX12" s="14"/>
      <c r="DY12" s="14" t="s">
        <v>152</v>
      </c>
      <c r="DZ12" s="20"/>
      <c r="EA12" s="20"/>
      <c r="EB12" s="20"/>
      <c r="EC12" s="20"/>
      <c r="ED12" s="20"/>
      <c r="EE12" s="20"/>
      <c r="EF12" s="20"/>
      <c r="EG12" s="13">
        <v>1</v>
      </c>
      <c r="EH12" s="13">
        <v>0</v>
      </c>
      <c r="EI12" s="20" t="s">
        <v>152</v>
      </c>
      <c r="EJ12" s="20" t="s">
        <v>152</v>
      </c>
      <c r="EK12" s="38">
        <f t="shared" si="6"/>
        <v>0</v>
      </c>
      <c r="EL12" s="45"/>
      <c r="EM12" s="52">
        <v>2</v>
      </c>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4">
        <f t="shared" si="22"/>
        <v>2</v>
      </c>
      <c r="FX12" s="24">
        <f>IF((IF(AG12="N/A",0,AG12)+IF(AU12="N/A",0,AU12)+IF(BI12="N/A",0,BI12)+IF(BQ12="N/A",0,BQ12)+IF(BY12="N/A",0,BY12)+IF(CZ12="N/A",0,CZ12)+IF(DH12="N/A",0,DH12))=0,0,(IF(AG12="N/A",0,AG12)+IF(AU12="N/A",0,AU12)+IF(BI12="N/A",0,BI12)+IF(BQ12="N/A",0,BQ12)+IF(BY12="N/A",0,BY12)+IF(CZ12="N/A",0,CZ12)+IF(DH12="N/A",0,DH12)))</f>
        <v>1</v>
      </c>
      <c r="FY12" s="24" t="s">
        <v>152</v>
      </c>
      <c r="FZ12" s="24" t="s">
        <v>152</v>
      </c>
      <c r="GA12" s="16">
        <f t="shared" si="7"/>
        <v>0.5</v>
      </c>
      <c r="GB12" s="28"/>
      <c r="GC12" s="24">
        <f t="shared" si="20"/>
        <v>4</v>
      </c>
      <c r="GD12" s="24"/>
      <c r="GE12" s="24"/>
      <c r="GF12" s="24"/>
      <c r="GG12" s="20"/>
      <c r="GH12" s="20"/>
      <c r="GI12" s="40" t="s">
        <v>331</v>
      </c>
      <c r="GJ12" s="13" t="s">
        <v>332</v>
      </c>
    </row>
    <row r="13" spans="1:192" ht="173.25" x14ac:dyDescent="0.25">
      <c r="A13" s="11">
        <v>1</v>
      </c>
      <c r="B13" s="12" t="s">
        <v>129</v>
      </c>
      <c r="C13" s="12" t="s">
        <v>130</v>
      </c>
      <c r="D13" s="13">
        <v>1.1000000000000001</v>
      </c>
      <c r="E13" s="12" t="s">
        <v>131</v>
      </c>
      <c r="F13" s="12" t="s">
        <v>132</v>
      </c>
      <c r="G13" s="13" t="s">
        <v>133</v>
      </c>
      <c r="H13" s="12" t="s">
        <v>134</v>
      </c>
      <c r="I13" s="14" t="s">
        <v>333</v>
      </c>
      <c r="J13" s="30" t="s">
        <v>334</v>
      </c>
      <c r="K13" s="14" t="s">
        <v>137</v>
      </c>
      <c r="L13" s="13" t="s">
        <v>138</v>
      </c>
      <c r="M13" s="12" t="s">
        <v>244</v>
      </c>
      <c r="N13" s="13" t="s">
        <v>139</v>
      </c>
      <c r="O13" s="14" t="s">
        <v>305</v>
      </c>
      <c r="P13" s="14" t="s">
        <v>141</v>
      </c>
      <c r="Q13" s="30" t="s">
        <v>335</v>
      </c>
      <c r="R13" s="30" t="s">
        <v>336</v>
      </c>
      <c r="S13" s="30" t="s">
        <v>337</v>
      </c>
      <c r="T13" s="30" t="s">
        <v>338</v>
      </c>
      <c r="U13" s="30" t="s">
        <v>339</v>
      </c>
      <c r="V13" s="14" t="s">
        <v>340</v>
      </c>
      <c r="W13" s="14" t="s">
        <v>341</v>
      </c>
      <c r="X13" s="14" t="s">
        <v>342</v>
      </c>
      <c r="Y13" s="14" t="s">
        <v>342</v>
      </c>
      <c r="Z13" s="14" t="s">
        <v>343</v>
      </c>
      <c r="AA13" s="17" t="s">
        <v>344</v>
      </c>
      <c r="AB13" s="14" t="str">
        <f t="shared" si="0"/>
        <v>N/A</v>
      </c>
      <c r="AC13" s="14">
        <f t="shared" si="0"/>
        <v>0</v>
      </c>
      <c r="AD13" s="16" t="str">
        <f t="shared" si="1"/>
        <v>N/A</v>
      </c>
      <c r="AE13" s="16" t="str">
        <f>AD13</f>
        <v>N/A</v>
      </c>
      <c r="AF13" s="14" t="s">
        <v>152</v>
      </c>
      <c r="AG13" s="14">
        <v>0</v>
      </c>
      <c r="AH13" s="14" t="s">
        <v>152</v>
      </c>
      <c r="AI13" s="14" t="s">
        <v>152</v>
      </c>
      <c r="AJ13" s="14" t="s">
        <v>152</v>
      </c>
      <c r="AK13" s="14" t="s">
        <v>152</v>
      </c>
      <c r="AL13" s="16" t="s">
        <v>152</v>
      </c>
      <c r="AM13" s="16" t="str">
        <f>AL13</f>
        <v>N/A</v>
      </c>
      <c r="AN13" s="14">
        <f t="shared" si="13"/>
        <v>2</v>
      </c>
      <c r="AO13" s="18">
        <f t="shared" si="14"/>
        <v>2</v>
      </c>
      <c r="AP13" s="18" t="s">
        <v>152</v>
      </c>
      <c r="AQ13" s="18" t="s">
        <v>152</v>
      </c>
      <c r="AR13" s="16">
        <f t="shared" si="15"/>
        <v>1</v>
      </c>
      <c r="AS13" s="16">
        <f>AR13</f>
        <v>1</v>
      </c>
      <c r="AT13" s="14" t="s">
        <v>152</v>
      </c>
      <c r="AU13" s="14">
        <v>0</v>
      </c>
      <c r="AV13" s="16" t="s">
        <v>152</v>
      </c>
      <c r="AW13" s="14" t="s">
        <v>152</v>
      </c>
      <c r="AX13" s="16" t="s">
        <v>152</v>
      </c>
      <c r="AY13" s="16" t="s">
        <v>152</v>
      </c>
      <c r="AZ13" s="16" t="str">
        <f t="shared" si="16"/>
        <v>N/A</v>
      </c>
      <c r="BA13" s="16" t="str">
        <f>AZ13</f>
        <v>N/A</v>
      </c>
      <c r="BB13" s="16" t="s">
        <v>152</v>
      </c>
      <c r="BC13" s="14">
        <v>0</v>
      </c>
      <c r="BD13" s="16" t="str">
        <f>IFERROR((AZ13*100%)/AY13,"N/A")</f>
        <v>N/A</v>
      </c>
      <c r="BE13" s="16" t="str">
        <f>IFERROR((BB13*100%)/AZ13,"N/A")</f>
        <v>N/A</v>
      </c>
      <c r="BF13" s="16" t="s">
        <v>152</v>
      </c>
      <c r="BG13" s="16" t="str">
        <f>BF13</f>
        <v>N/A</v>
      </c>
      <c r="BH13" s="14">
        <v>2</v>
      </c>
      <c r="BI13" s="14">
        <v>2</v>
      </c>
      <c r="BJ13" s="14" t="s">
        <v>152</v>
      </c>
      <c r="BK13" s="14" t="s">
        <v>152</v>
      </c>
      <c r="BL13" s="16" t="s">
        <v>344</v>
      </c>
      <c r="BM13" s="16" t="s">
        <v>154</v>
      </c>
      <c r="BN13" s="16">
        <f>BI13/BH13</f>
        <v>1</v>
      </c>
      <c r="BO13" s="16">
        <f>BN13</f>
        <v>1</v>
      </c>
      <c r="BP13" s="14" t="s">
        <v>152</v>
      </c>
      <c r="BQ13" s="14">
        <v>0</v>
      </c>
      <c r="BR13" s="14" t="s">
        <v>152</v>
      </c>
      <c r="BS13" s="16" t="s">
        <v>152</v>
      </c>
      <c r="BT13" s="16" t="s">
        <v>152</v>
      </c>
      <c r="BU13" s="16" t="s">
        <v>152</v>
      </c>
      <c r="BV13" s="16" t="str">
        <f t="shared" si="2"/>
        <v>N/A</v>
      </c>
      <c r="BW13" s="16" t="s">
        <v>152</v>
      </c>
      <c r="BX13" s="14" t="s">
        <v>152</v>
      </c>
      <c r="BY13" s="14" t="s">
        <v>152</v>
      </c>
      <c r="BZ13" s="16" t="s">
        <v>152</v>
      </c>
      <c r="CA13" s="16" t="s">
        <v>152</v>
      </c>
      <c r="CB13" s="16" t="s">
        <v>152</v>
      </c>
      <c r="CC13" s="16" t="s">
        <v>152</v>
      </c>
      <c r="CD13" s="16" t="str">
        <f t="shared" si="3"/>
        <v>N/A</v>
      </c>
      <c r="CE13" s="16" t="str">
        <f>CD13</f>
        <v>N/A</v>
      </c>
      <c r="CF13" s="19">
        <f t="shared" si="11"/>
        <v>2</v>
      </c>
      <c r="CG13" s="19">
        <f t="shared" si="12"/>
        <v>2</v>
      </c>
      <c r="CH13" s="19" t="s">
        <v>152</v>
      </c>
      <c r="CI13" s="19" t="s">
        <v>152</v>
      </c>
      <c r="CJ13" s="16">
        <f t="shared" si="4"/>
        <v>1</v>
      </c>
      <c r="CK13" s="16">
        <f>CJ13</f>
        <v>1</v>
      </c>
      <c r="CL13" s="16">
        <f>IF(CK13&gt;100%,100%,CK13)</f>
        <v>1</v>
      </c>
      <c r="CM13" s="16" t="s">
        <v>156</v>
      </c>
      <c r="CN13" s="16" t="s">
        <v>345</v>
      </c>
      <c r="CO13" s="42" t="s">
        <v>152</v>
      </c>
      <c r="CP13" s="14" t="s">
        <v>346</v>
      </c>
      <c r="CQ13" s="14">
        <v>1</v>
      </c>
      <c r="CR13" s="13" t="s">
        <v>156</v>
      </c>
      <c r="CS13" s="13" t="s">
        <v>156</v>
      </c>
      <c r="CT13" s="14">
        <v>1</v>
      </c>
      <c r="CU13" s="14"/>
      <c r="CV13" s="14"/>
      <c r="CW13" s="14"/>
      <c r="CX13" s="14"/>
      <c r="CY13" s="14"/>
      <c r="CZ13" s="14" t="s">
        <v>152</v>
      </c>
      <c r="DA13" s="14" t="s">
        <v>152</v>
      </c>
      <c r="DB13" s="16" t="s">
        <v>152</v>
      </c>
      <c r="DC13" s="16" t="s">
        <v>152</v>
      </c>
      <c r="DD13" s="14"/>
      <c r="DE13" s="14"/>
      <c r="DF13" s="16" t="str">
        <f t="shared" si="5"/>
        <v>N/A</v>
      </c>
      <c r="DG13" s="16" t="str">
        <f>DF13</f>
        <v>N/A</v>
      </c>
      <c r="DH13" s="14">
        <v>1</v>
      </c>
      <c r="DI13" s="14">
        <v>1</v>
      </c>
      <c r="DJ13" s="14" t="s">
        <v>152</v>
      </c>
      <c r="DK13" s="14" t="s">
        <v>152</v>
      </c>
      <c r="DL13" s="17" t="s">
        <v>344</v>
      </c>
      <c r="DM13" s="14" t="s">
        <v>154</v>
      </c>
      <c r="DN13" s="16">
        <f t="shared" si="10"/>
        <v>1</v>
      </c>
      <c r="DO13" s="48">
        <f>DN13</f>
        <v>1</v>
      </c>
      <c r="DP13" s="14" t="s">
        <v>152</v>
      </c>
      <c r="DQ13" s="36">
        <v>0</v>
      </c>
      <c r="DR13" s="36"/>
      <c r="DS13" s="36"/>
      <c r="DT13" s="36"/>
      <c r="DU13" s="36"/>
      <c r="DV13" s="36"/>
      <c r="DW13" s="16" t="str">
        <f t="shared" ref="DW13:DW32" si="23">IFERROR((DQ13*100%)/DP13,"N/A")</f>
        <v>N/A</v>
      </c>
      <c r="DX13" s="16" t="str">
        <f t="shared" ref="DX13:DX14" si="24">IFERROR(AVERAGE(DW13:DW14),"N/A")</f>
        <v>N/A</v>
      </c>
      <c r="DY13" s="36" t="s">
        <v>152</v>
      </c>
      <c r="DZ13" s="20"/>
      <c r="EA13" s="20"/>
      <c r="EB13" s="20"/>
      <c r="EC13" s="20"/>
      <c r="ED13" s="20"/>
      <c r="EE13" s="20"/>
      <c r="EF13" s="20"/>
      <c r="EG13" s="13">
        <f t="shared" ref="EG13:EG19" si="25">IF((IF(BX13="N/A",0,BX13)+IF(CZ13="N/A",0,CZ13)+IF(DH13="N/A",0,DH13)+IF(DP13="N/A",0,DP13))=0,"N/A",(IF(BX13="N/A",0,BX13)+IF(CZ13="N/A",0,CZ13)+IF(DH13="N/A",0,DH13)+IF(DP13="N/A",0,DP13)))</f>
        <v>1</v>
      </c>
      <c r="EH13" s="13">
        <f>IF((IF(BY13="N/A",0,BY13)+IF(DA13="N/A",0,DA13)+IF(DI13="N/A",0,DI13)+IF(DQ13="N/A",0,DQ13))=0,0,(IF(BY13="N/A",0,BY13)+IF(DA13="N/A",0,DA13)+IF(DI13="N/A",0,DI13)+IF(DQ13="N/A",0,DQ13)))</f>
        <v>1</v>
      </c>
      <c r="EI13" s="22" t="s">
        <v>152</v>
      </c>
      <c r="EJ13" s="22" t="s">
        <v>152</v>
      </c>
      <c r="EK13" s="16">
        <f t="shared" si="6"/>
        <v>1</v>
      </c>
      <c r="EL13" s="48">
        <f>EK13</f>
        <v>1</v>
      </c>
      <c r="EM13" s="13" t="s">
        <v>152</v>
      </c>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4">
        <f t="shared" ref="FW13:FX19" si="26">IF((IF(AF13="N/A",0,AF13)+IF(AT13="N/A",0,AT13)+IF(BH13="N/A",0,BH13)+IF(BP13="N/A",0,BP13)+IF(BX13="N/A",0,BX13)+IF(CZ13="N/A",0,CZ13)+IF(DH13="N/A",0,DH13)+IF(DP13="N/A",0,DP13))=0,"N/A",(IF(AF13="N/A",0,AF13)+IF(AT13="N/A",0,AT13)+IF(BH13="N/A",0,BH13)+IF(BP13="N/A",0,BP13)+IF(BX13="N/A",0,BX13)+IF(CZ13="N/A",0,CZ13)+IF(DH13="N/A",0,DH13)+IF(DP13="N/A",0,DP13)))</f>
        <v>3</v>
      </c>
      <c r="FX13" s="24">
        <f t="shared" si="26"/>
        <v>3</v>
      </c>
      <c r="FY13" s="24" t="s">
        <v>152</v>
      </c>
      <c r="FZ13" s="24" t="s">
        <v>152</v>
      </c>
      <c r="GA13" s="16">
        <f t="shared" si="7"/>
        <v>1</v>
      </c>
      <c r="GB13" s="16">
        <f>GA13</f>
        <v>1</v>
      </c>
      <c r="GC13" s="24">
        <f t="shared" si="20"/>
        <v>3</v>
      </c>
      <c r="GD13" s="24"/>
      <c r="GE13" s="24"/>
      <c r="GF13" s="24"/>
      <c r="GG13" s="20"/>
      <c r="GH13" s="20"/>
      <c r="GI13" s="40" t="s">
        <v>342</v>
      </c>
      <c r="GJ13" s="11" t="s">
        <v>347</v>
      </c>
    </row>
    <row r="14" spans="1:192" ht="189" x14ac:dyDescent="0.25">
      <c r="A14" s="11">
        <v>1</v>
      </c>
      <c r="B14" s="12" t="s">
        <v>129</v>
      </c>
      <c r="C14" s="12" t="s">
        <v>130</v>
      </c>
      <c r="D14" s="13">
        <v>1.1000000000000001</v>
      </c>
      <c r="E14" s="12" t="s">
        <v>131</v>
      </c>
      <c r="F14" s="12" t="s">
        <v>132</v>
      </c>
      <c r="G14" s="13" t="s">
        <v>133</v>
      </c>
      <c r="H14" s="12" t="s">
        <v>134</v>
      </c>
      <c r="I14" s="14" t="s">
        <v>348</v>
      </c>
      <c r="J14" s="30" t="s">
        <v>349</v>
      </c>
      <c r="K14" s="14" t="s">
        <v>137</v>
      </c>
      <c r="L14" s="31" t="s">
        <v>152</v>
      </c>
      <c r="M14" s="12" t="s">
        <v>244</v>
      </c>
      <c r="N14" s="13" t="s">
        <v>139</v>
      </c>
      <c r="O14" s="14" t="s">
        <v>140</v>
      </c>
      <c r="P14" s="14" t="s">
        <v>141</v>
      </c>
      <c r="Q14" s="30" t="s">
        <v>350</v>
      </c>
      <c r="R14" s="30" t="s">
        <v>351</v>
      </c>
      <c r="S14" s="30" t="s">
        <v>352</v>
      </c>
      <c r="T14" s="30" t="s">
        <v>353</v>
      </c>
      <c r="U14" s="30" t="s">
        <v>354</v>
      </c>
      <c r="V14" s="14" t="s">
        <v>355</v>
      </c>
      <c r="W14" s="14" t="s">
        <v>356</v>
      </c>
      <c r="X14" s="14" t="s">
        <v>357</v>
      </c>
      <c r="Y14" s="14" t="s">
        <v>357</v>
      </c>
      <c r="Z14" s="14" t="s">
        <v>358</v>
      </c>
      <c r="AA14" s="17" t="s">
        <v>359</v>
      </c>
      <c r="AB14" s="14" t="str">
        <f t="shared" si="0"/>
        <v>N/A</v>
      </c>
      <c r="AC14" s="14">
        <f t="shared" si="0"/>
        <v>0</v>
      </c>
      <c r="AD14" s="16" t="str">
        <f t="shared" si="1"/>
        <v>N/A</v>
      </c>
      <c r="AE14" s="16" t="str">
        <f>IFERROR(AVERAGE(AD14:AD15),"N/A")</f>
        <v>N/A</v>
      </c>
      <c r="AF14" s="14" t="s">
        <v>152</v>
      </c>
      <c r="AG14" s="14">
        <v>0</v>
      </c>
      <c r="AH14" s="14" t="s">
        <v>152</v>
      </c>
      <c r="AI14" s="14" t="s">
        <v>152</v>
      </c>
      <c r="AJ14" s="14" t="s">
        <v>152</v>
      </c>
      <c r="AK14" s="14" t="s">
        <v>152</v>
      </c>
      <c r="AL14" s="16" t="s">
        <v>152</v>
      </c>
      <c r="AM14" s="16" t="str">
        <f>IFERROR(AVERAGE(AL14:AL15),"N/A")</f>
        <v>N/A</v>
      </c>
      <c r="AN14" s="14">
        <f t="shared" si="13"/>
        <v>12</v>
      </c>
      <c r="AO14" s="18">
        <f t="shared" si="14"/>
        <v>12</v>
      </c>
      <c r="AP14" s="18" t="s">
        <v>152</v>
      </c>
      <c r="AQ14" s="18" t="s">
        <v>152</v>
      </c>
      <c r="AR14" s="16">
        <f t="shared" si="15"/>
        <v>1</v>
      </c>
      <c r="AS14" s="16">
        <f>IFERROR(AVERAGE(AR14:AR15),"N/A")</f>
        <v>1</v>
      </c>
      <c r="AT14" s="14">
        <v>3</v>
      </c>
      <c r="AU14" s="14">
        <v>3</v>
      </c>
      <c r="AV14" s="16" t="s">
        <v>152</v>
      </c>
      <c r="AW14" s="14" t="s">
        <v>152</v>
      </c>
      <c r="AX14" s="16" t="s">
        <v>360</v>
      </c>
      <c r="AY14" s="16" t="s">
        <v>154</v>
      </c>
      <c r="AZ14" s="16">
        <f t="shared" si="16"/>
        <v>1</v>
      </c>
      <c r="BA14" s="16">
        <f>IFERROR(AVERAGE(AZ14:AZ15),"N/A")</f>
        <v>1</v>
      </c>
      <c r="BB14" s="14">
        <f>AT14</f>
        <v>3</v>
      </c>
      <c r="BC14" s="14">
        <f>AU14+AG14</f>
        <v>3</v>
      </c>
      <c r="BD14" s="14"/>
      <c r="BE14" s="14"/>
      <c r="BF14" s="16">
        <f>BC14/BB14</f>
        <v>1</v>
      </c>
      <c r="BG14" s="16">
        <f>IFERROR(AVERAGE(BF14:BF15),"N/A")</f>
        <v>1</v>
      </c>
      <c r="BH14" s="14">
        <v>3</v>
      </c>
      <c r="BI14" s="14">
        <v>3</v>
      </c>
      <c r="BJ14" s="14" t="s">
        <v>152</v>
      </c>
      <c r="BK14" s="14" t="s">
        <v>152</v>
      </c>
      <c r="BL14" s="16" t="s">
        <v>359</v>
      </c>
      <c r="BM14" s="16" t="s">
        <v>154</v>
      </c>
      <c r="BN14" s="16">
        <f>BI14/BH14</f>
        <v>1</v>
      </c>
      <c r="BO14" s="16">
        <f>IFERROR(AVERAGE(BN14:BN15),"N/A")</f>
        <v>1</v>
      </c>
      <c r="BP14" s="14">
        <v>3</v>
      </c>
      <c r="BQ14" s="14">
        <v>3</v>
      </c>
      <c r="BR14" s="14" t="s">
        <v>152</v>
      </c>
      <c r="BS14" s="14" t="s">
        <v>152</v>
      </c>
      <c r="BT14" s="16" t="s">
        <v>359</v>
      </c>
      <c r="BU14" s="16" t="s">
        <v>154</v>
      </c>
      <c r="BV14" s="16">
        <f t="shared" si="2"/>
        <v>1</v>
      </c>
      <c r="BW14" s="16">
        <f>IFERROR(AVERAGE(BV14:BV15),"N/A")</f>
        <v>1</v>
      </c>
      <c r="BX14" s="14">
        <v>3</v>
      </c>
      <c r="BY14" s="14">
        <v>3</v>
      </c>
      <c r="BZ14" s="16" t="s">
        <v>152</v>
      </c>
      <c r="CA14" s="16" t="s">
        <v>152</v>
      </c>
      <c r="CB14" s="16" t="s">
        <v>359</v>
      </c>
      <c r="CC14" s="16" t="s">
        <v>154</v>
      </c>
      <c r="CD14" s="16">
        <f t="shared" si="3"/>
        <v>1</v>
      </c>
      <c r="CE14" s="16">
        <f>IFERROR(AVERAGE(CD14:CD15),"N/A")</f>
        <v>1</v>
      </c>
      <c r="CF14" s="19">
        <f t="shared" si="11"/>
        <v>9</v>
      </c>
      <c r="CG14" s="19">
        <f t="shared" si="12"/>
        <v>9</v>
      </c>
      <c r="CH14" s="19" t="s">
        <v>152</v>
      </c>
      <c r="CI14" s="19" t="s">
        <v>152</v>
      </c>
      <c r="CJ14" s="16">
        <f t="shared" si="4"/>
        <v>1</v>
      </c>
      <c r="CK14" s="16">
        <f>IFERROR(AVERAGE(CJ14:CJ15),"N/A")</f>
        <v>1</v>
      </c>
      <c r="CL14" s="16">
        <f>IF(CK14&gt;100%,100%,CK14)</f>
        <v>1</v>
      </c>
      <c r="CM14" s="16" t="s">
        <v>156</v>
      </c>
      <c r="CN14" s="16" t="s">
        <v>190</v>
      </c>
      <c r="CO14" s="42">
        <v>12</v>
      </c>
      <c r="CP14" s="14" t="s">
        <v>361</v>
      </c>
      <c r="CQ14" s="14" t="s">
        <v>152</v>
      </c>
      <c r="CR14" s="13" t="s">
        <v>156</v>
      </c>
      <c r="CS14" s="13" t="s">
        <v>156</v>
      </c>
      <c r="CT14" s="14" t="s">
        <v>152</v>
      </c>
      <c r="CU14" s="14"/>
      <c r="CV14" s="14"/>
      <c r="CW14" s="14"/>
      <c r="CX14" s="14"/>
      <c r="CY14" s="14"/>
      <c r="CZ14" s="14" t="s">
        <v>152</v>
      </c>
      <c r="DA14" s="14" t="s">
        <v>152</v>
      </c>
      <c r="DB14" s="16" t="s">
        <v>152</v>
      </c>
      <c r="DC14" s="16" t="s">
        <v>152</v>
      </c>
      <c r="DD14" s="17"/>
      <c r="DE14" s="14"/>
      <c r="DF14" s="16" t="str">
        <f t="shared" si="5"/>
        <v>N/A</v>
      </c>
      <c r="DG14" s="16" t="s">
        <v>152</v>
      </c>
      <c r="DH14" s="51" t="s">
        <v>152</v>
      </c>
      <c r="DI14" s="22">
        <v>0</v>
      </c>
      <c r="DJ14" s="22" t="s">
        <v>152</v>
      </c>
      <c r="DK14" s="22" t="s">
        <v>152</v>
      </c>
      <c r="DL14" s="22" t="s">
        <v>152</v>
      </c>
      <c r="DM14" s="22" t="s">
        <v>152</v>
      </c>
      <c r="DN14" s="16" t="str">
        <f t="shared" si="10"/>
        <v>N/A</v>
      </c>
      <c r="DO14" s="16" t="s">
        <v>152</v>
      </c>
      <c r="DP14" s="14" t="s">
        <v>152</v>
      </c>
      <c r="DQ14" s="14">
        <v>0</v>
      </c>
      <c r="DR14" s="14"/>
      <c r="DS14" s="14"/>
      <c r="DT14" s="14"/>
      <c r="DU14" s="14"/>
      <c r="DV14" s="14"/>
      <c r="DW14" s="16" t="str">
        <f t="shared" si="23"/>
        <v>N/A</v>
      </c>
      <c r="DX14" s="16" t="str">
        <f t="shared" si="24"/>
        <v>N/A</v>
      </c>
      <c r="DY14" s="14" t="s">
        <v>152</v>
      </c>
      <c r="DZ14" s="20"/>
      <c r="EA14" s="20"/>
      <c r="EB14" s="20"/>
      <c r="EC14" s="20"/>
      <c r="ED14" s="20"/>
      <c r="EE14" s="20"/>
      <c r="EF14" s="20"/>
      <c r="EG14" s="13">
        <f t="shared" si="25"/>
        <v>3</v>
      </c>
      <c r="EH14" s="13">
        <f>IF((IF(BY14="N/A",0,BY14)+IF(DA14="N/A",0,DA14)+IF(DI14="N/A",0,DI14)+IF(DQ14="N/A",0,DQ14))=0,0,(IF(BY14="N/A",0,BY14)+IF(DA14="N/A",0,DA14)+IF(DI14="N/A",0,DI14)+IF(DQ14="N/A",0,DQ14)))</f>
        <v>3</v>
      </c>
      <c r="EI14" s="22" t="s">
        <v>152</v>
      </c>
      <c r="EJ14" s="22" t="s">
        <v>152</v>
      </c>
      <c r="EK14" s="16">
        <f t="shared" si="6"/>
        <v>1</v>
      </c>
      <c r="EL14" s="16">
        <f>IFERROR(AVERAGE(EK14:EK15),"N/A")</f>
        <v>1</v>
      </c>
      <c r="EM14" s="13">
        <v>9</v>
      </c>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4">
        <f t="shared" si="26"/>
        <v>12</v>
      </c>
      <c r="FX14" s="24">
        <f t="shared" si="26"/>
        <v>12</v>
      </c>
      <c r="FY14" s="24" t="s">
        <v>152</v>
      </c>
      <c r="FZ14" s="24" t="s">
        <v>152</v>
      </c>
      <c r="GA14" s="16">
        <f t="shared" si="7"/>
        <v>1</v>
      </c>
      <c r="GB14" s="16">
        <f>IFERROR(AVERAGE(GA14:GA15),"N/A")</f>
        <v>1</v>
      </c>
      <c r="GC14" s="24">
        <f t="shared" si="20"/>
        <v>21</v>
      </c>
      <c r="GD14" s="24"/>
      <c r="GE14" s="24"/>
      <c r="GF14" s="24"/>
      <c r="GG14" s="20"/>
      <c r="GH14" s="20"/>
      <c r="GI14" s="40" t="s">
        <v>357</v>
      </c>
      <c r="GJ14" s="11" t="s">
        <v>362</v>
      </c>
    </row>
    <row r="15" spans="1:192" ht="220.5" x14ac:dyDescent="0.25">
      <c r="A15" s="11">
        <v>1</v>
      </c>
      <c r="B15" s="12" t="s">
        <v>129</v>
      </c>
      <c r="C15" s="12" t="s">
        <v>130</v>
      </c>
      <c r="D15" s="13">
        <v>1.1000000000000001</v>
      </c>
      <c r="E15" s="12" t="s">
        <v>131</v>
      </c>
      <c r="F15" s="12" t="s">
        <v>132</v>
      </c>
      <c r="G15" s="13" t="s">
        <v>133</v>
      </c>
      <c r="H15" s="12" t="s">
        <v>134</v>
      </c>
      <c r="I15" s="14" t="s">
        <v>363</v>
      </c>
      <c r="J15" s="30" t="s">
        <v>349</v>
      </c>
      <c r="K15" s="14" t="s">
        <v>137</v>
      </c>
      <c r="L15" s="31" t="s">
        <v>152</v>
      </c>
      <c r="M15" s="12" t="s">
        <v>244</v>
      </c>
      <c r="N15" s="13" t="s">
        <v>139</v>
      </c>
      <c r="O15" s="14" t="s">
        <v>260</v>
      </c>
      <c r="P15" s="13" t="s">
        <v>141</v>
      </c>
      <c r="Q15" s="15" t="s">
        <v>364</v>
      </c>
      <c r="R15" s="15" t="s">
        <v>365</v>
      </c>
      <c r="S15" s="15" t="s">
        <v>366</v>
      </c>
      <c r="T15" s="15" t="s">
        <v>367</v>
      </c>
      <c r="U15" s="15" t="s">
        <v>368</v>
      </c>
      <c r="V15" s="13" t="s">
        <v>369</v>
      </c>
      <c r="W15" s="13" t="s">
        <v>370</v>
      </c>
      <c r="X15" s="13" t="s">
        <v>371</v>
      </c>
      <c r="Y15" s="13" t="s">
        <v>371</v>
      </c>
      <c r="Z15" s="13" t="s">
        <v>372</v>
      </c>
      <c r="AA15" s="17" t="s">
        <v>373</v>
      </c>
      <c r="AB15" s="13" t="str">
        <f t="shared" si="0"/>
        <v>N/A</v>
      </c>
      <c r="AC15" s="13">
        <f t="shared" si="0"/>
        <v>0</v>
      </c>
      <c r="AD15" s="16" t="str">
        <f t="shared" si="1"/>
        <v>N/A</v>
      </c>
      <c r="AE15" s="16"/>
      <c r="AF15" s="13" t="s">
        <v>152</v>
      </c>
      <c r="AG15" s="13">
        <v>0</v>
      </c>
      <c r="AH15" s="13" t="s">
        <v>152</v>
      </c>
      <c r="AI15" s="13" t="s">
        <v>152</v>
      </c>
      <c r="AJ15" s="13" t="s">
        <v>152</v>
      </c>
      <c r="AK15" s="13" t="s">
        <v>152</v>
      </c>
      <c r="AL15" s="16" t="s">
        <v>152</v>
      </c>
      <c r="AM15" s="16"/>
      <c r="AN15" s="13" t="str">
        <f t="shared" si="13"/>
        <v>N/A</v>
      </c>
      <c r="AO15" s="22">
        <f t="shared" si="14"/>
        <v>0</v>
      </c>
      <c r="AP15" s="13" t="s">
        <v>152</v>
      </c>
      <c r="AQ15" s="13" t="s">
        <v>152</v>
      </c>
      <c r="AR15" s="16" t="str">
        <f t="shared" si="15"/>
        <v>N/A</v>
      </c>
      <c r="AS15" s="16"/>
      <c r="AT15" s="13" t="s">
        <v>152</v>
      </c>
      <c r="AU15" s="13">
        <v>0</v>
      </c>
      <c r="AV15" s="20" t="s">
        <v>152</v>
      </c>
      <c r="AW15" s="13" t="s">
        <v>152</v>
      </c>
      <c r="AX15" s="16" t="s">
        <v>152</v>
      </c>
      <c r="AY15" s="16" t="s">
        <v>152</v>
      </c>
      <c r="AZ15" s="16" t="str">
        <f t="shared" si="16"/>
        <v>N/A</v>
      </c>
      <c r="BA15" s="16"/>
      <c r="BB15" s="20" t="s">
        <v>152</v>
      </c>
      <c r="BC15" s="13">
        <v>0</v>
      </c>
      <c r="BD15" s="20" t="str">
        <f>IFERROR((AZ15*100%)/AY15,"N/A")</f>
        <v>N/A</v>
      </c>
      <c r="BE15" s="20" t="str">
        <f>IFERROR((BB15*100%)/AZ15,"N/A")</f>
        <v>N/A</v>
      </c>
      <c r="BF15" s="16" t="s">
        <v>152</v>
      </c>
      <c r="BG15" s="16"/>
      <c r="BH15" s="13" t="s">
        <v>152</v>
      </c>
      <c r="BI15" s="13">
        <v>0</v>
      </c>
      <c r="BJ15" s="13">
        <v>1044.5999999999999</v>
      </c>
      <c r="BK15" s="13" t="s">
        <v>152</v>
      </c>
      <c r="BL15" s="16" t="s">
        <v>152</v>
      </c>
      <c r="BM15" s="16" t="s">
        <v>152</v>
      </c>
      <c r="BN15" s="16" t="s">
        <v>152</v>
      </c>
      <c r="BO15" s="16"/>
      <c r="BP15" s="13" t="s">
        <v>152</v>
      </c>
      <c r="BQ15" s="13">
        <v>0</v>
      </c>
      <c r="BR15" s="13" t="s">
        <v>152</v>
      </c>
      <c r="BS15" s="20" t="s">
        <v>152</v>
      </c>
      <c r="BT15" s="16" t="s">
        <v>152</v>
      </c>
      <c r="BU15" s="16" t="s">
        <v>152</v>
      </c>
      <c r="BV15" s="16" t="str">
        <f t="shared" si="2"/>
        <v>N/A</v>
      </c>
      <c r="BW15" s="16"/>
      <c r="BX15" s="13" t="s">
        <v>152</v>
      </c>
      <c r="BY15" s="13" t="s">
        <v>152</v>
      </c>
      <c r="BZ15" s="20" t="s">
        <v>152</v>
      </c>
      <c r="CA15" s="20" t="s">
        <v>152</v>
      </c>
      <c r="CB15" s="16" t="s">
        <v>152</v>
      </c>
      <c r="CC15" s="16" t="s">
        <v>152</v>
      </c>
      <c r="CD15" s="16" t="str">
        <f t="shared" si="3"/>
        <v>N/A</v>
      </c>
      <c r="CE15" s="16"/>
      <c r="CF15" s="24" t="str">
        <f t="shared" si="11"/>
        <v>N/A</v>
      </c>
      <c r="CG15" s="24">
        <f t="shared" si="12"/>
        <v>0</v>
      </c>
      <c r="CH15" s="24" t="s">
        <v>152</v>
      </c>
      <c r="CI15" s="24" t="s">
        <v>152</v>
      </c>
      <c r="CJ15" s="16" t="str">
        <f t="shared" si="4"/>
        <v>N/A</v>
      </c>
      <c r="CK15" s="16"/>
      <c r="CL15" s="16"/>
      <c r="CM15" s="16" t="s">
        <v>156</v>
      </c>
      <c r="CN15" s="16" t="s">
        <v>190</v>
      </c>
      <c r="CO15" s="42">
        <v>1</v>
      </c>
      <c r="CP15" s="14" t="s">
        <v>374</v>
      </c>
      <c r="CQ15" s="14" t="s">
        <v>152</v>
      </c>
      <c r="CR15" s="13" t="s">
        <v>156</v>
      </c>
      <c r="CS15" s="13" t="s">
        <v>156</v>
      </c>
      <c r="CT15" s="14" t="s">
        <v>152</v>
      </c>
      <c r="CU15" s="14"/>
      <c r="CV15" s="14"/>
      <c r="CW15" s="14"/>
      <c r="CX15" s="14"/>
      <c r="CY15" s="14"/>
      <c r="CZ15" s="14" t="s">
        <v>152</v>
      </c>
      <c r="DA15" s="13" t="s">
        <v>152</v>
      </c>
      <c r="DB15" s="20" t="s">
        <v>152</v>
      </c>
      <c r="DC15" s="20" t="s">
        <v>152</v>
      </c>
      <c r="DD15" s="13"/>
      <c r="DE15" s="13"/>
      <c r="DF15" s="16" t="str">
        <f t="shared" si="5"/>
        <v>N/A</v>
      </c>
      <c r="DG15" s="28"/>
      <c r="DH15" s="14" t="s">
        <v>152</v>
      </c>
      <c r="DI15" s="22">
        <v>0</v>
      </c>
      <c r="DJ15" s="22" t="s">
        <v>152</v>
      </c>
      <c r="DK15" s="22" t="s">
        <v>152</v>
      </c>
      <c r="DL15" s="22" t="s">
        <v>152</v>
      </c>
      <c r="DM15" s="22" t="s">
        <v>152</v>
      </c>
      <c r="DN15" s="16" t="str">
        <f t="shared" si="10"/>
        <v>N/A</v>
      </c>
      <c r="DO15" s="28"/>
      <c r="DP15" s="14" t="s">
        <v>152</v>
      </c>
      <c r="DQ15" s="36">
        <v>0</v>
      </c>
      <c r="DR15" s="36"/>
      <c r="DS15" s="36"/>
      <c r="DT15" s="36"/>
      <c r="DU15" s="36"/>
      <c r="DV15" s="36"/>
      <c r="DW15" s="16" t="str">
        <f t="shared" si="23"/>
        <v>N/A</v>
      </c>
      <c r="DX15" s="36"/>
      <c r="DY15" s="36" t="s">
        <v>152</v>
      </c>
      <c r="DZ15" s="20"/>
      <c r="EA15" s="20"/>
      <c r="EB15" s="20"/>
      <c r="EC15" s="20"/>
      <c r="ED15" s="20"/>
      <c r="EE15" s="20"/>
      <c r="EF15" s="20"/>
      <c r="EG15" s="13" t="str">
        <f t="shared" si="25"/>
        <v>N/A</v>
      </c>
      <c r="EH15" s="13" t="str">
        <f>IF((IF(BY15="N/A",0,BY15)+IF(DA15="N/A",0,DA15)+IF(DI15="N/A",0,DI15)+IF(DQ15="N/A",0,DQ15)+IF(DZ15="N/A",0,DZ15))=0,"N/A",(IF(BY15="N/A",0,BY15)+IF(DA15="N/A",0,DA15)+IF(DI15="N/A",0,DI15)+IF(DQ15="N/A",0,DQ15)+IF(DZ15="N/A",0,DZ15)))</f>
        <v>N/A</v>
      </c>
      <c r="EI15" s="22" t="s">
        <v>152</v>
      </c>
      <c r="EJ15" s="22" t="s">
        <v>152</v>
      </c>
      <c r="EK15" s="16" t="str">
        <f t="shared" si="6"/>
        <v>N/A</v>
      </c>
      <c r="EL15" s="28"/>
      <c r="EM15" s="13">
        <v>1</v>
      </c>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4" t="str">
        <f t="shared" si="26"/>
        <v>N/A</v>
      </c>
      <c r="FX15" s="24" t="str">
        <f t="shared" si="26"/>
        <v>N/A</v>
      </c>
      <c r="FY15" s="24" t="s">
        <v>152</v>
      </c>
      <c r="FZ15" s="24" t="s">
        <v>152</v>
      </c>
      <c r="GA15" s="16" t="str">
        <f t="shared" si="7"/>
        <v>N/A</v>
      </c>
      <c r="GB15" s="28"/>
      <c r="GC15" s="24">
        <f t="shared" si="20"/>
        <v>1</v>
      </c>
      <c r="GD15" s="24"/>
      <c r="GE15" s="24"/>
      <c r="GF15" s="24"/>
      <c r="GG15" s="20"/>
      <c r="GH15" s="20"/>
      <c r="GI15" s="40" t="s">
        <v>371</v>
      </c>
      <c r="GJ15" s="11"/>
    </row>
    <row r="16" spans="1:192" ht="141.75" x14ac:dyDescent="0.25">
      <c r="A16" s="11">
        <v>1</v>
      </c>
      <c r="B16" s="12" t="s">
        <v>129</v>
      </c>
      <c r="C16" s="12" t="s">
        <v>130</v>
      </c>
      <c r="D16" s="13">
        <v>1.1000000000000001</v>
      </c>
      <c r="E16" s="12" t="s">
        <v>131</v>
      </c>
      <c r="F16" s="12" t="s">
        <v>132</v>
      </c>
      <c r="G16" s="13" t="s">
        <v>375</v>
      </c>
      <c r="H16" s="12" t="s">
        <v>376</v>
      </c>
      <c r="I16" s="14" t="s">
        <v>377</v>
      </c>
      <c r="J16" s="15" t="s">
        <v>378</v>
      </c>
      <c r="K16" s="13" t="s">
        <v>137</v>
      </c>
      <c r="L16" s="12" t="s">
        <v>379</v>
      </c>
      <c r="M16" s="13" t="s">
        <v>138</v>
      </c>
      <c r="N16" s="13" t="s">
        <v>139</v>
      </c>
      <c r="O16" s="13" t="s">
        <v>140</v>
      </c>
      <c r="P16" s="13" t="s">
        <v>141</v>
      </c>
      <c r="Q16" s="15" t="s">
        <v>380</v>
      </c>
      <c r="R16" s="15" t="s">
        <v>381</v>
      </c>
      <c r="S16" s="15" t="s">
        <v>382</v>
      </c>
      <c r="T16" s="15" t="s">
        <v>383</v>
      </c>
      <c r="U16" s="15" t="s">
        <v>384</v>
      </c>
      <c r="V16" s="13" t="s">
        <v>385</v>
      </c>
      <c r="W16" s="13" t="s">
        <v>386</v>
      </c>
      <c r="X16" s="13" t="s">
        <v>387</v>
      </c>
      <c r="Y16" s="13" t="s">
        <v>387</v>
      </c>
      <c r="Z16" s="13" t="s">
        <v>388</v>
      </c>
      <c r="AA16" s="12" t="s">
        <v>389</v>
      </c>
      <c r="AB16" s="13">
        <f t="shared" si="0"/>
        <v>129</v>
      </c>
      <c r="AC16" s="13">
        <f t="shared" si="0"/>
        <v>129</v>
      </c>
      <c r="AD16" s="16">
        <f t="shared" si="1"/>
        <v>1</v>
      </c>
      <c r="AE16" s="16">
        <f t="shared" ref="AE16:AE22" si="27">AD16</f>
        <v>1</v>
      </c>
      <c r="AF16" s="13">
        <v>129</v>
      </c>
      <c r="AG16" s="13">
        <v>129</v>
      </c>
      <c r="AH16" s="13" t="s">
        <v>152</v>
      </c>
      <c r="AI16" s="13" t="s">
        <v>152</v>
      </c>
      <c r="AJ16" s="12" t="s">
        <v>390</v>
      </c>
      <c r="AK16" s="13" t="s">
        <v>154</v>
      </c>
      <c r="AL16" s="16">
        <f>AG16/AF16</f>
        <v>1</v>
      </c>
      <c r="AM16" s="16">
        <f t="shared" ref="AM16:AM22" si="28">AL16</f>
        <v>1</v>
      </c>
      <c r="AN16" s="13">
        <f t="shared" si="13"/>
        <v>576</v>
      </c>
      <c r="AO16" s="22">
        <f t="shared" si="14"/>
        <v>413</v>
      </c>
      <c r="AP16" s="22" t="s">
        <v>152</v>
      </c>
      <c r="AQ16" s="22" t="s">
        <v>152</v>
      </c>
      <c r="AR16" s="16">
        <f t="shared" si="15"/>
        <v>0.71701388888888884</v>
      </c>
      <c r="AS16" s="16">
        <f t="shared" ref="AS16:AS22" si="29">AR16</f>
        <v>0.71701388888888884</v>
      </c>
      <c r="AT16" s="13">
        <v>144</v>
      </c>
      <c r="AU16" s="13">
        <v>128</v>
      </c>
      <c r="AV16" s="20" t="s">
        <v>152</v>
      </c>
      <c r="AW16" s="13" t="s">
        <v>152</v>
      </c>
      <c r="AX16" s="16" t="s">
        <v>391</v>
      </c>
      <c r="AY16" s="16" t="s">
        <v>154</v>
      </c>
      <c r="AZ16" s="16">
        <f t="shared" si="16"/>
        <v>0.88888888888888884</v>
      </c>
      <c r="BA16" s="16">
        <f t="shared" ref="BA16:BA22" si="30">AZ16</f>
        <v>0.88888888888888884</v>
      </c>
      <c r="BB16" s="13">
        <f>AF16+AT16</f>
        <v>273</v>
      </c>
      <c r="BC16" s="13">
        <f>AU16+AG16</f>
        <v>257</v>
      </c>
      <c r="BD16" s="13"/>
      <c r="BE16" s="13"/>
      <c r="BF16" s="16">
        <f>BC16/BB16</f>
        <v>0.94139194139194138</v>
      </c>
      <c r="BG16" s="16">
        <f t="shared" ref="BG16:BG22" si="31">BF16</f>
        <v>0.94139194139194138</v>
      </c>
      <c r="BH16" s="13">
        <v>144</v>
      </c>
      <c r="BI16" s="13">
        <v>96</v>
      </c>
      <c r="BJ16" s="13">
        <v>3</v>
      </c>
      <c r="BK16" s="13" t="s">
        <v>152</v>
      </c>
      <c r="BL16" s="16" t="s">
        <v>390</v>
      </c>
      <c r="BM16" s="16" t="s">
        <v>154</v>
      </c>
      <c r="BN16" s="16">
        <f>BI16/BH16</f>
        <v>0.66666666666666663</v>
      </c>
      <c r="BO16" s="16">
        <f t="shared" ref="BO16:BO22" si="32">BN16</f>
        <v>0.66666666666666663</v>
      </c>
      <c r="BP16" s="13">
        <v>144</v>
      </c>
      <c r="BQ16" s="13">
        <v>110</v>
      </c>
      <c r="BR16" s="13" t="s">
        <v>152</v>
      </c>
      <c r="BS16" s="13" t="s">
        <v>152</v>
      </c>
      <c r="BT16" s="16" t="s">
        <v>392</v>
      </c>
      <c r="BU16" s="16" t="s">
        <v>393</v>
      </c>
      <c r="BV16" s="16">
        <f t="shared" si="2"/>
        <v>0.76388888888888884</v>
      </c>
      <c r="BW16" s="16">
        <f>BV16</f>
        <v>0.76388888888888884</v>
      </c>
      <c r="BX16" s="13">
        <v>144</v>
      </c>
      <c r="BY16" s="13">
        <v>79</v>
      </c>
      <c r="BZ16" s="20" t="s">
        <v>152</v>
      </c>
      <c r="CA16" s="20" t="s">
        <v>152</v>
      </c>
      <c r="CB16" s="16" t="s">
        <v>394</v>
      </c>
      <c r="CC16" s="16" t="s">
        <v>395</v>
      </c>
      <c r="CD16" s="16">
        <f t="shared" si="3"/>
        <v>0.54861111111111116</v>
      </c>
      <c r="CE16" s="16">
        <f t="shared" ref="CE16:CE22" si="33">CD16</f>
        <v>0.54861111111111116</v>
      </c>
      <c r="CF16" s="24">
        <f t="shared" si="11"/>
        <v>561</v>
      </c>
      <c r="CG16" s="24">
        <f t="shared" si="12"/>
        <v>463</v>
      </c>
      <c r="CH16" s="24" t="s">
        <v>152</v>
      </c>
      <c r="CI16" s="24" t="s">
        <v>152</v>
      </c>
      <c r="CJ16" s="16">
        <f t="shared" si="4"/>
        <v>0.82531194295900179</v>
      </c>
      <c r="CK16" s="16">
        <f t="shared" ref="CK16:CK22" si="34">CJ16</f>
        <v>0.82531194295900179</v>
      </c>
      <c r="CL16" s="16">
        <f>IF(CK16&gt;100%,100%,CK16)</f>
        <v>0.82531194295900179</v>
      </c>
      <c r="CM16" s="20" t="s">
        <v>156</v>
      </c>
      <c r="CN16" s="20" t="s">
        <v>157</v>
      </c>
      <c r="CO16" s="27">
        <v>576</v>
      </c>
      <c r="CP16" s="13" t="s">
        <v>157</v>
      </c>
      <c r="CQ16" s="13">
        <v>576</v>
      </c>
      <c r="CR16" s="13" t="s">
        <v>158</v>
      </c>
      <c r="CS16" s="13" t="s">
        <v>158</v>
      </c>
      <c r="CT16" s="13">
        <v>210</v>
      </c>
      <c r="CU16" s="13"/>
      <c r="CV16" s="13"/>
      <c r="CW16" s="13"/>
      <c r="CX16" s="13"/>
      <c r="CY16" s="13"/>
      <c r="CZ16" s="13">
        <v>76</v>
      </c>
      <c r="DA16" s="13">
        <v>76</v>
      </c>
      <c r="DB16" s="20" t="s">
        <v>152</v>
      </c>
      <c r="DC16" s="20" t="s">
        <v>152</v>
      </c>
      <c r="DD16" s="12" t="s">
        <v>396</v>
      </c>
      <c r="DE16" s="12" t="s">
        <v>217</v>
      </c>
      <c r="DF16" s="16">
        <f t="shared" si="5"/>
        <v>1</v>
      </c>
      <c r="DG16" s="16">
        <f t="shared" ref="DG16:DG22" si="35">DF16</f>
        <v>1</v>
      </c>
      <c r="DH16" s="13" t="s">
        <v>152</v>
      </c>
      <c r="DI16" s="22">
        <v>0</v>
      </c>
      <c r="DJ16" s="22" t="s">
        <v>152</v>
      </c>
      <c r="DK16" s="22" t="s">
        <v>152</v>
      </c>
      <c r="DL16" s="22" t="s">
        <v>152</v>
      </c>
      <c r="DM16" s="22" t="s">
        <v>152</v>
      </c>
      <c r="DN16" s="16" t="str">
        <f t="shared" si="10"/>
        <v>N/A</v>
      </c>
      <c r="DO16" s="16" t="str">
        <f t="shared" ref="DO16:DO22" si="36">DN16</f>
        <v>N/A</v>
      </c>
      <c r="DP16" s="13" t="s">
        <v>152</v>
      </c>
      <c r="DQ16" s="29">
        <v>0</v>
      </c>
      <c r="DR16" s="29"/>
      <c r="DS16" s="29"/>
      <c r="DT16" s="29"/>
      <c r="DU16" s="29"/>
      <c r="DV16" s="29"/>
      <c r="DW16" s="16" t="str">
        <f t="shared" si="23"/>
        <v>N/A</v>
      </c>
      <c r="DX16" s="16" t="str">
        <f t="shared" ref="DX16:DX17" si="37">IFERROR(AVERAGE(DW16:DW17),"N/A")</f>
        <v>N/A</v>
      </c>
      <c r="DY16" s="29">
        <v>134</v>
      </c>
      <c r="DZ16" s="20"/>
      <c r="EA16" s="20"/>
      <c r="EB16" s="20"/>
      <c r="EC16" s="20"/>
      <c r="ED16" s="20"/>
      <c r="EE16" s="20"/>
      <c r="EF16" s="20"/>
      <c r="EG16" s="13">
        <f t="shared" si="25"/>
        <v>220</v>
      </c>
      <c r="EH16" s="13">
        <f>IF((IF(BY16="N/A",0,BY16)+IF(DA16="N/A",0,DA16)+IF(DI16="N/A",0,DI16)+IF(DQ16="N/A",0,DQ16))=0,0,(IF(BY16="N/A",0,BY16)+IF(DA16="N/A",0,DA16)+IF(DI16="N/A",0,DI16)+IF(DQ16="N/A",0,DQ16)))</f>
        <v>155</v>
      </c>
      <c r="EI16" s="22" t="s">
        <v>152</v>
      </c>
      <c r="EJ16" s="22" t="s">
        <v>152</v>
      </c>
      <c r="EK16" s="16">
        <f t="shared" si="6"/>
        <v>0.70454545454545459</v>
      </c>
      <c r="EL16" s="16">
        <f t="shared" ref="EL16:EL22" si="38">EK16</f>
        <v>0.70454545454545459</v>
      </c>
      <c r="EM16" s="13">
        <v>432</v>
      </c>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4">
        <f t="shared" si="26"/>
        <v>781</v>
      </c>
      <c r="FX16" s="24">
        <f t="shared" si="26"/>
        <v>618</v>
      </c>
      <c r="FY16" s="24" t="s">
        <v>152</v>
      </c>
      <c r="FZ16" s="24" t="s">
        <v>152</v>
      </c>
      <c r="GA16" s="16">
        <f t="shared" si="7"/>
        <v>0.7912932138284251</v>
      </c>
      <c r="GB16" s="16">
        <f t="shared" ref="GB16:GB22" si="39">GA16</f>
        <v>0.7912932138284251</v>
      </c>
      <c r="GC16" s="24">
        <f t="shared" si="20"/>
        <v>1347</v>
      </c>
      <c r="GD16" s="24"/>
      <c r="GE16" s="24"/>
      <c r="GF16" s="24"/>
      <c r="GG16" s="20"/>
      <c r="GH16" s="20"/>
      <c r="GI16" s="25" t="s">
        <v>397</v>
      </c>
      <c r="GJ16" s="13" t="s">
        <v>398</v>
      </c>
    </row>
    <row r="17" spans="1:192" ht="220.5" x14ac:dyDescent="0.25">
      <c r="A17" s="11">
        <v>1</v>
      </c>
      <c r="B17" s="12" t="s">
        <v>129</v>
      </c>
      <c r="C17" s="12" t="s">
        <v>130</v>
      </c>
      <c r="D17" s="13">
        <v>1.1000000000000001</v>
      </c>
      <c r="E17" s="12" t="s">
        <v>131</v>
      </c>
      <c r="F17" s="12" t="s">
        <v>132</v>
      </c>
      <c r="G17" s="13" t="s">
        <v>375</v>
      </c>
      <c r="H17" s="12" t="s">
        <v>376</v>
      </c>
      <c r="I17" s="14" t="s">
        <v>399</v>
      </c>
      <c r="J17" s="30" t="s">
        <v>400</v>
      </c>
      <c r="K17" s="14" t="s">
        <v>137</v>
      </c>
      <c r="L17" s="31" t="s">
        <v>152</v>
      </c>
      <c r="M17" s="12" t="s">
        <v>401</v>
      </c>
      <c r="N17" s="13" t="s">
        <v>139</v>
      </c>
      <c r="O17" s="14" t="s">
        <v>140</v>
      </c>
      <c r="P17" s="13" t="s">
        <v>141</v>
      </c>
      <c r="Q17" s="15" t="s">
        <v>402</v>
      </c>
      <c r="R17" s="15" t="s">
        <v>403</v>
      </c>
      <c r="S17" s="15" t="s">
        <v>404</v>
      </c>
      <c r="T17" s="15" t="s">
        <v>405</v>
      </c>
      <c r="U17" s="15" t="s">
        <v>406</v>
      </c>
      <c r="V17" s="13" t="s">
        <v>407</v>
      </c>
      <c r="W17" s="13" t="s">
        <v>408</v>
      </c>
      <c r="X17" s="13" t="s">
        <v>409</v>
      </c>
      <c r="Y17" s="13" t="s">
        <v>409</v>
      </c>
      <c r="Z17" s="13" t="s">
        <v>410</v>
      </c>
      <c r="AA17" s="17" t="s">
        <v>411</v>
      </c>
      <c r="AB17" s="13" t="str">
        <f t="shared" si="0"/>
        <v>N/A</v>
      </c>
      <c r="AC17" s="13">
        <f t="shared" si="0"/>
        <v>0</v>
      </c>
      <c r="AD17" s="16" t="str">
        <f t="shared" si="1"/>
        <v>N/A</v>
      </c>
      <c r="AE17" s="16" t="str">
        <f t="shared" si="27"/>
        <v>N/A</v>
      </c>
      <c r="AF17" s="13" t="s">
        <v>152</v>
      </c>
      <c r="AG17" s="13">
        <v>0</v>
      </c>
      <c r="AH17" s="13" t="s">
        <v>152</v>
      </c>
      <c r="AI17" s="13" t="s">
        <v>152</v>
      </c>
      <c r="AJ17" s="13" t="s">
        <v>152</v>
      </c>
      <c r="AK17" s="13" t="s">
        <v>152</v>
      </c>
      <c r="AL17" s="16" t="s">
        <v>152</v>
      </c>
      <c r="AM17" s="16" t="str">
        <f t="shared" si="28"/>
        <v>N/A</v>
      </c>
      <c r="AN17" s="22">
        <f t="shared" si="13"/>
        <v>5335</v>
      </c>
      <c r="AO17" s="22">
        <f t="shared" si="14"/>
        <v>8199</v>
      </c>
      <c r="AP17" s="22" t="s">
        <v>152</v>
      </c>
      <c r="AQ17" s="22" t="s">
        <v>152</v>
      </c>
      <c r="AR17" s="16">
        <f t="shared" si="15"/>
        <v>1.5368322399250234</v>
      </c>
      <c r="AS17" s="16">
        <f t="shared" si="29"/>
        <v>1.5368322399250234</v>
      </c>
      <c r="AT17" s="22" t="s">
        <v>152</v>
      </c>
      <c r="AU17" s="13">
        <v>0</v>
      </c>
      <c r="AV17" s="20" t="s">
        <v>152</v>
      </c>
      <c r="AW17" s="13" t="s">
        <v>152</v>
      </c>
      <c r="AX17" s="16" t="s">
        <v>152</v>
      </c>
      <c r="AY17" s="16" t="s">
        <v>152</v>
      </c>
      <c r="AZ17" s="16" t="str">
        <f t="shared" si="16"/>
        <v>N/A</v>
      </c>
      <c r="BA17" s="16" t="str">
        <f t="shared" si="30"/>
        <v>N/A</v>
      </c>
      <c r="BB17" s="20" t="s">
        <v>152</v>
      </c>
      <c r="BC17" s="13">
        <v>0</v>
      </c>
      <c r="BD17" s="20" t="str">
        <f>IFERROR((AZ17*100%)/AY17,"N/A")</f>
        <v>N/A</v>
      </c>
      <c r="BE17" s="20" t="str">
        <f>IFERROR((BB17*100%)/AZ17,"N/A")</f>
        <v>N/A</v>
      </c>
      <c r="BF17" s="16" t="s">
        <v>152</v>
      </c>
      <c r="BG17" s="16" t="str">
        <f t="shared" si="31"/>
        <v>N/A</v>
      </c>
      <c r="BH17" s="22" t="s">
        <v>152</v>
      </c>
      <c r="BI17" s="13">
        <v>0</v>
      </c>
      <c r="BJ17" s="13">
        <v>3190</v>
      </c>
      <c r="BK17" s="13" t="s">
        <v>152</v>
      </c>
      <c r="BL17" s="16" t="s">
        <v>152</v>
      </c>
      <c r="BM17" s="16" t="s">
        <v>152</v>
      </c>
      <c r="BN17" s="16" t="s">
        <v>152</v>
      </c>
      <c r="BO17" s="16" t="str">
        <f t="shared" si="32"/>
        <v>N/A</v>
      </c>
      <c r="BP17" s="22">
        <v>2666</v>
      </c>
      <c r="BQ17" s="13">
        <v>8199</v>
      </c>
      <c r="BR17" s="13" t="s">
        <v>152</v>
      </c>
      <c r="BS17" s="13" t="s">
        <v>152</v>
      </c>
      <c r="BT17" s="16" t="s">
        <v>411</v>
      </c>
      <c r="BU17" s="16" t="s">
        <v>154</v>
      </c>
      <c r="BV17" s="16">
        <f t="shared" si="2"/>
        <v>3.0753938484621157</v>
      </c>
      <c r="BW17" s="16">
        <f>BV17</f>
        <v>3.0753938484621157</v>
      </c>
      <c r="BX17" s="22">
        <v>2669</v>
      </c>
      <c r="BY17" s="13" t="s">
        <v>152</v>
      </c>
      <c r="BZ17" s="20" t="s">
        <v>152</v>
      </c>
      <c r="CA17" s="20" t="s">
        <v>152</v>
      </c>
      <c r="CB17" s="16" t="s">
        <v>412</v>
      </c>
      <c r="CC17" s="16" t="s">
        <v>412</v>
      </c>
      <c r="CD17" s="16" t="s">
        <v>412</v>
      </c>
      <c r="CE17" s="16" t="str">
        <f t="shared" si="33"/>
        <v>META CUMPLIDA</v>
      </c>
      <c r="CF17" s="24">
        <f t="shared" si="11"/>
        <v>2666</v>
      </c>
      <c r="CG17" s="24">
        <f t="shared" si="12"/>
        <v>8199</v>
      </c>
      <c r="CH17" s="24" t="s">
        <v>152</v>
      </c>
      <c r="CI17" s="24" t="s">
        <v>152</v>
      </c>
      <c r="CJ17" s="16">
        <f t="shared" si="4"/>
        <v>3.0753938484621157</v>
      </c>
      <c r="CK17" s="16">
        <f t="shared" si="34"/>
        <v>3.0753938484621157</v>
      </c>
      <c r="CL17" s="16">
        <f>IF(CK17&gt;100%,100%,CK17)</f>
        <v>1</v>
      </c>
      <c r="CM17" s="16" t="s">
        <v>156</v>
      </c>
      <c r="CN17" s="16" t="s">
        <v>190</v>
      </c>
      <c r="CO17" s="53">
        <v>18000</v>
      </c>
      <c r="CP17" s="18" t="s">
        <v>413</v>
      </c>
      <c r="CQ17" s="18">
        <v>8000</v>
      </c>
      <c r="CR17" s="22" t="s">
        <v>158</v>
      </c>
      <c r="CS17" s="22" t="s">
        <v>156</v>
      </c>
      <c r="CT17" s="18">
        <v>3000</v>
      </c>
      <c r="CU17" s="18"/>
      <c r="CV17" s="18"/>
      <c r="CW17" s="18"/>
      <c r="CX17" s="18"/>
      <c r="CY17" s="18"/>
      <c r="CZ17" s="18" t="s">
        <v>152</v>
      </c>
      <c r="DA17" s="13" t="s">
        <v>152</v>
      </c>
      <c r="DB17" s="20" t="s">
        <v>152</v>
      </c>
      <c r="DC17" s="20" t="s">
        <v>152</v>
      </c>
      <c r="DD17" s="13"/>
      <c r="DE17" s="13" t="s">
        <v>414</v>
      </c>
      <c r="DF17" s="16" t="s">
        <v>412</v>
      </c>
      <c r="DG17" s="16" t="str">
        <f t="shared" si="35"/>
        <v>META CUMPLIDA</v>
      </c>
      <c r="DH17" s="18" t="s">
        <v>152</v>
      </c>
      <c r="DI17" s="22">
        <v>0</v>
      </c>
      <c r="DJ17" s="22" t="s">
        <v>152</v>
      </c>
      <c r="DK17" s="22" t="s">
        <v>152</v>
      </c>
      <c r="DL17" s="22" t="s">
        <v>152</v>
      </c>
      <c r="DM17" s="22" t="s">
        <v>152</v>
      </c>
      <c r="DN17" s="16" t="s">
        <v>412</v>
      </c>
      <c r="DO17" s="16" t="str">
        <f t="shared" si="36"/>
        <v>META CUMPLIDA</v>
      </c>
      <c r="DP17" s="18" t="s">
        <v>152</v>
      </c>
      <c r="DQ17" s="54">
        <v>0</v>
      </c>
      <c r="DR17" s="54"/>
      <c r="DS17" s="54"/>
      <c r="DT17" s="54"/>
      <c r="DU17" s="54"/>
      <c r="DV17" s="54"/>
      <c r="DW17" s="16" t="str">
        <f t="shared" si="23"/>
        <v>N/A</v>
      </c>
      <c r="DX17" s="16" t="str">
        <f t="shared" si="37"/>
        <v>N/A</v>
      </c>
      <c r="DY17" s="54">
        <v>3000</v>
      </c>
      <c r="DZ17" s="20"/>
      <c r="EA17" s="20"/>
      <c r="EB17" s="20"/>
      <c r="EC17" s="20"/>
      <c r="ED17" s="20"/>
      <c r="EE17" s="20"/>
      <c r="EF17" s="20"/>
      <c r="EG17" s="13">
        <f t="shared" si="25"/>
        <v>2669</v>
      </c>
      <c r="EH17" s="13">
        <f>IF((IF(BY17="N/A",0,BY17)+IF(DA17="N/A",0,DA17)+IF(DI17="N/A",0,DI17)+IF(DQ17="N/A",0,DQ17))=0,0,(IF(BY17="N/A",0,BY17)+IF(DA17="N/A",0,DA17)+IF(DI17="N/A",0,DI17)+IF(DQ17="N/A",0,DQ17)))</f>
        <v>0</v>
      </c>
      <c r="EI17" s="22" t="s">
        <v>152</v>
      </c>
      <c r="EJ17" s="22" t="s">
        <v>152</v>
      </c>
      <c r="EK17" s="16">
        <f t="shared" si="6"/>
        <v>0</v>
      </c>
      <c r="EL17" s="16">
        <f t="shared" si="38"/>
        <v>0</v>
      </c>
      <c r="EM17" s="22">
        <v>24000</v>
      </c>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4">
        <f t="shared" si="26"/>
        <v>5335</v>
      </c>
      <c r="FX17" s="24">
        <f t="shared" si="26"/>
        <v>8199</v>
      </c>
      <c r="FY17" s="24" t="s">
        <v>152</v>
      </c>
      <c r="FZ17" s="24" t="s">
        <v>152</v>
      </c>
      <c r="GA17" s="16">
        <f t="shared" si="7"/>
        <v>1.5368322399250234</v>
      </c>
      <c r="GB17" s="16">
        <f t="shared" si="39"/>
        <v>1.5368322399250234</v>
      </c>
      <c r="GC17" s="24">
        <f t="shared" si="20"/>
        <v>32335</v>
      </c>
      <c r="GD17" s="24"/>
      <c r="GE17" s="24"/>
      <c r="GF17" s="24"/>
      <c r="GG17" s="20"/>
      <c r="GH17" s="20"/>
      <c r="GI17" s="40" t="s">
        <v>409</v>
      </c>
      <c r="GJ17" s="13" t="s">
        <v>415</v>
      </c>
    </row>
    <row r="18" spans="1:192" ht="141.75" x14ac:dyDescent="0.25">
      <c r="A18" s="11">
        <v>1</v>
      </c>
      <c r="B18" s="12" t="s">
        <v>129</v>
      </c>
      <c r="C18" s="12" t="s">
        <v>130</v>
      </c>
      <c r="D18" s="13">
        <v>1.1000000000000001</v>
      </c>
      <c r="E18" s="12" t="s">
        <v>131</v>
      </c>
      <c r="F18" s="12" t="s">
        <v>132</v>
      </c>
      <c r="G18" s="13" t="s">
        <v>375</v>
      </c>
      <c r="H18" s="12" t="s">
        <v>376</v>
      </c>
      <c r="I18" s="14" t="s">
        <v>416</v>
      </c>
      <c r="J18" s="30" t="s">
        <v>417</v>
      </c>
      <c r="K18" s="14" t="s">
        <v>137</v>
      </c>
      <c r="L18" s="12" t="s">
        <v>418</v>
      </c>
      <c r="M18" s="12" t="s">
        <v>419</v>
      </c>
      <c r="N18" s="13" t="s">
        <v>420</v>
      </c>
      <c r="O18" s="14" t="s">
        <v>305</v>
      </c>
      <c r="P18" s="13" t="s">
        <v>141</v>
      </c>
      <c r="Q18" s="15" t="s">
        <v>421</v>
      </c>
      <c r="R18" s="15" t="s">
        <v>422</v>
      </c>
      <c r="S18" s="15" t="s">
        <v>423</v>
      </c>
      <c r="T18" s="15" t="s">
        <v>424</v>
      </c>
      <c r="U18" s="15" t="s">
        <v>425</v>
      </c>
      <c r="V18" s="13" t="s">
        <v>426</v>
      </c>
      <c r="W18" s="13" t="s">
        <v>427</v>
      </c>
      <c r="X18" s="13" t="s">
        <v>207</v>
      </c>
      <c r="Y18" s="13" t="s">
        <v>207</v>
      </c>
      <c r="Z18" s="13" t="s">
        <v>428</v>
      </c>
      <c r="AA18" s="17" t="s">
        <v>429</v>
      </c>
      <c r="AB18" s="13" t="str">
        <f t="shared" si="0"/>
        <v>N/A</v>
      </c>
      <c r="AC18" s="13">
        <f t="shared" si="0"/>
        <v>0</v>
      </c>
      <c r="AD18" s="16" t="str">
        <f t="shared" si="1"/>
        <v>N/A</v>
      </c>
      <c r="AE18" s="16" t="str">
        <f t="shared" si="27"/>
        <v>N/A</v>
      </c>
      <c r="AF18" s="13" t="s">
        <v>152</v>
      </c>
      <c r="AG18" s="13">
        <v>0</v>
      </c>
      <c r="AH18" s="13" t="s">
        <v>152</v>
      </c>
      <c r="AI18" s="13" t="s">
        <v>152</v>
      </c>
      <c r="AJ18" s="13" t="s">
        <v>152</v>
      </c>
      <c r="AK18" s="13" t="s">
        <v>152</v>
      </c>
      <c r="AL18" s="16" t="s">
        <v>152</v>
      </c>
      <c r="AM18" s="16" t="str">
        <f t="shared" si="28"/>
        <v>N/A</v>
      </c>
      <c r="AN18" s="13">
        <f t="shared" si="13"/>
        <v>1</v>
      </c>
      <c r="AO18" s="22">
        <f t="shared" si="14"/>
        <v>0</v>
      </c>
      <c r="AP18" s="22" t="s">
        <v>152</v>
      </c>
      <c r="AQ18" s="22" t="s">
        <v>152</v>
      </c>
      <c r="AR18" s="16">
        <f t="shared" si="15"/>
        <v>0</v>
      </c>
      <c r="AS18" s="16">
        <f t="shared" si="29"/>
        <v>0</v>
      </c>
      <c r="AT18" s="20" t="s">
        <v>152</v>
      </c>
      <c r="AU18" s="13">
        <v>0</v>
      </c>
      <c r="AV18" s="20" t="s">
        <v>152</v>
      </c>
      <c r="AW18" s="13" t="s">
        <v>152</v>
      </c>
      <c r="AX18" s="16" t="s">
        <v>152</v>
      </c>
      <c r="AY18" s="16" t="s">
        <v>152</v>
      </c>
      <c r="AZ18" s="16" t="str">
        <f t="shared" si="16"/>
        <v>N/A</v>
      </c>
      <c r="BA18" s="16" t="str">
        <f t="shared" si="30"/>
        <v>N/A</v>
      </c>
      <c r="BB18" s="20" t="s">
        <v>152</v>
      </c>
      <c r="BC18" s="13">
        <v>0</v>
      </c>
      <c r="BD18" s="20" t="str">
        <f>IFERROR((AZ18*100%)/AY18,"N/A")</f>
        <v>N/A</v>
      </c>
      <c r="BE18" s="20" t="str">
        <f>IFERROR((BB18*100%)/AZ18,"N/A")</f>
        <v>N/A</v>
      </c>
      <c r="BF18" s="16" t="s">
        <v>152</v>
      </c>
      <c r="BG18" s="16" t="str">
        <f t="shared" si="31"/>
        <v>N/A</v>
      </c>
      <c r="BH18" s="13" t="s">
        <v>152</v>
      </c>
      <c r="BI18" s="13">
        <v>0</v>
      </c>
      <c r="BJ18" s="13">
        <v>5071</v>
      </c>
      <c r="BK18" s="13" t="s">
        <v>152</v>
      </c>
      <c r="BL18" s="16" t="s">
        <v>152</v>
      </c>
      <c r="BM18" s="16" t="s">
        <v>152</v>
      </c>
      <c r="BN18" s="16" t="s">
        <v>152</v>
      </c>
      <c r="BO18" s="16" t="str">
        <f t="shared" si="32"/>
        <v>N/A</v>
      </c>
      <c r="BP18" s="13" t="s">
        <v>152</v>
      </c>
      <c r="BQ18" s="13">
        <v>0</v>
      </c>
      <c r="BR18" s="13" t="s">
        <v>152</v>
      </c>
      <c r="BS18" s="20" t="s">
        <v>152</v>
      </c>
      <c r="BT18" s="16" t="s">
        <v>152</v>
      </c>
      <c r="BU18" s="16" t="s">
        <v>152</v>
      </c>
      <c r="BV18" s="16" t="str">
        <f t="shared" si="2"/>
        <v>N/A</v>
      </c>
      <c r="BW18" s="16" t="s">
        <v>152</v>
      </c>
      <c r="BX18" s="13">
        <v>1</v>
      </c>
      <c r="BY18" s="13">
        <v>0</v>
      </c>
      <c r="BZ18" s="20" t="s">
        <v>152</v>
      </c>
      <c r="CA18" s="20" t="s">
        <v>152</v>
      </c>
      <c r="CB18" s="16" t="s">
        <v>217</v>
      </c>
      <c r="CC18" s="16" t="s">
        <v>430</v>
      </c>
      <c r="CD18" s="16">
        <f t="shared" ref="CD18:CD32" si="40">IFERROR((BY18*100%)/BX18,"N/A")</f>
        <v>0</v>
      </c>
      <c r="CE18" s="16">
        <f t="shared" si="33"/>
        <v>0</v>
      </c>
      <c r="CF18" s="24" t="str">
        <f t="shared" si="11"/>
        <v>N/A</v>
      </c>
      <c r="CG18" s="24">
        <f t="shared" si="12"/>
        <v>0</v>
      </c>
      <c r="CH18" s="24" t="s">
        <v>152</v>
      </c>
      <c r="CI18" s="24" t="s">
        <v>152</v>
      </c>
      <c r="CJ18" s="16" t="str">
        <f t="shared" si="4"/>
        <v>N/A</v>
      </c>
      <c r="CK18" s="16" t="str">
        <f t="shared" si="34"/>
        <v>N/A</v>
      </c>
      <c r="CL18" s="16" t="str">
        <f>CK18</f>
        <v>N/A</v>
      </c>
      <c r="CM18" s="16" t="s">
        <v>156</v>
      </c>
      <c r="CN18" s="16" t="s">
        <v>190</v>
      </c>
      <c r="CO18" s="42">
        <v>2</v>
      </c>
      <c r="CP18" s="14" t="s">
        <v>431</v>
      </c>
      <c r="CQ18" s="14" t="s">
        <v>152</v>
      </c>
      <c r="CR18" s="13" t="s">
        <v>156</v>
      </c>
      <c r="CS18" s="13" t="s">
        <v>156</v>
      </c>
      <c r="CT18" s="14" t="s">
        <v>152</v>
      </c>
      <c r="CU18" s="14"/>
      <c r="CV18" s="14"/>
      <c r="CW18" s="14"/>
      <c r="CX18" s="14"/>
      <c r="CY18" s="14"/>
      <c r="CZ18" s="14" t="s">
        <v>152</v>
      </c>
      <c r="DA18" s="13" t="s">
        <v>152</v>
      </c>
      <c r="DB18" s="20" t="s">
        <v>152</v>
      </c>
      <c r="DC18" s="20" t="s">
        <v>152</v>
      </c>
      <c r="DD18" s="12"/>
      <c r="DE18" s="12"/>
      <c r="DF18" s="16" t="str">
        <f t="shared" ref="DF18:DF32" si="41">IFERROR((DA18*100%)/CZ18,"N/A")</f>
        <v>N/A</v>
      </c>
      <c r="DG18" s="16" t="str">
        <f t="shared" si="35"/>
        <v>N/A</v>
      </c>
      <c r="DH18" s="14" t="s">
        <v>152</v>
      </c>
      <c r="DI18" s="22">
        <v>0</v>
      </c>
      <c r="DJ18" s="22" t="s">
        <v>152</v>
      </c>
      <c r="DK18" s="22" t="s">
        <v>152</v>
      </c>
      <c r="DL18" s="22" t="s">
        <v>152</v>
      </c>
      <c r="DM18" s="22" t="s">
        <v>152</v>
      </c>
      <c r="DN18" s="16" t="str">
        <f t="shared" ref="DN18:DN32" si="42">IFERROR((DI18*100%)/DH18,"N/A")</f>
        <v>N/A</v>
      </c>
      <c r="DO18" s="16" t="str">
        <f t="shared" si="36"/>
        <v>N/A</v>
      </c>
      <c r="DP18" s="14" t="s">
        <v>152</v>
      </c>
      <c r="DQ18" s="14">
        <v>0</v>
      </c>
      <c r="DR18" s="14"/>
      <c r="DS18" s="14"/>
      <c r="DT18" s="14"/>
      <c r="DU18" s="14"/>
      <c r="DV18" s="14"/>
      <c r="DW18" s="16" t="str">
        <f t="shared" si="23"/>
        <v>N/A</v>
      </c>
      <c r="DX18" s="16" t="str">
        <f>DW18</f>
        <v>N/A</v>
      </c>
      <c r="DY18" s="14" t="s">
        <v>152</v>
      </c>
      <c r="DZ18" s="20"/>
      <c r="EA18" s="20"/>
      <c r="EB18" s="20"/>
      <c r="EC18" s="20"/>
      <c r="ED18" s="20"/>
      <c r="EE18" s="20"/>
      <c r="EF18" s="20"/>
      <c r="EG18" s="13">
        <f t="shared" si="25"/>
        <v>1</v>
      </c>
      <c r="EH18" s="13">
        <f>IF((IF(BY18="N/A",0,BY18)+IF(DA18="N/A",0,DA18)+IF(DI18="N/A",0,DI18)+IF(DQ18="N/A",0,DQ18))=0,0,(IF(BY18="N/A",0,BY18)+IF(DA18="N/A",0,DA18)+IF(DI18="N/A",0,DI18)+IF(DQ18="N/A",0,DQ18)))</f>
        <v>0</v>
      </c>
      <c r="EI18" s="22" t="s">
        <v>152</v>
      </c>
      <c r="EJ18" s="22" t="s">
        <v>152</v>
      </c>
      <c r="EK18" s="16">
        <f t="shared" si="6"/>
        <v>0</v>
      </c>
      <c r="EL18" s="16">
        <f t="shared" si="38"/>
        <v>0</v>
      </c>
      <c r="EM18" s="13">
        <v>1</v>
      </c>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4">
        <f t="shared" si="26"/>
        <v>1</v>
      </c>
      <c r="FX18" s="24">
        <f>IF((IF(AG18="N/A",0,AG18)+IF(AU18="N/A",0,AU18)+IF(BI18="N/A",0,BI18)+IF(BQ18="N/A",0,BQ18)+IF(BY18="N/A",0,BY18)+IF(DA18="N/A",0,DA18)+IF(DI18="N/A",0,DI18)+IF(DQ18="N/A",0,DQ18))=0,0,(IF(AG18="N/A",0,AG18)+IF(AU18="N/A",0,AU18)+IF(BI18="N/A",0,BI18)+IF(BQ18="N/A",0,BQ18)+IF(BY18="N/A",0,BY18)+IF(DA18="N/A",0,DA18)+IF(DI18="N/A",0,DI18)+IF(DQ18="N/A",0,DQ18)))</f>
        <v>0</v>
      </c>
      <c r="FY18" s="24" t="s">
        <v>152</v>
      </c>
      <c r="FZ18" s="24" t="s">
        <v>152</v>
      </c>
      <c r="GA18" s="16">
        <f t="shared" si="7"/>
        <v>0</v>
      </c>
      <c r="GB18" s="16">
        <f t="shared" si="39"/>
        <v>0</v>
      </c>
      <c r="GC18" s="24">
        <f t="shared" si="20"/>
        <v>2</v>
      </c>
      <c r="GD18" s="24"/>
      <c r="GE18" s="24"/>
      <c r="GF18" s="24"/>
      <c r="GG18" s="20"/>
      <c r="GH18" s="20"/>
      <c r="GI18" s="40" t="s">
        <v>207</v>
      </c>
      <c r="GJ18" s="11" t="s">
        <v>432</v>
      </c>
    </row>
    <row r="19" spans="1:192" ht="157.5" x14ac:dyDescent="0.25">
      <c r="A19" s="11">
        <v>1</v>
      </c>
      <c r="B19" s="12" t="s">
        <v>129</v>
      </c>
      <c r="C19" s="12" t="s">
        <v>130</v>
      </c>
      <c r="D19" s="13">
        <v>1.1000000000000001</v>
      </c>
      <c r="E19" s="12" t="s">
        <v>131</v>
      </c>
      <c r="F19" s="12" t="s">
        <v>132</v>
      </c>
      <c r="G19" s="13" t="s">
        <v>375</v>
      </c>
      <c r="H19" s="12" t="s">
        <v>376</v>
      </c>
      <c r="I19" s="14" t="s">
        <v>433</v>
      </c>
      <c r="J19" s="15" t="s">
        <v>434</v>
      </c>
      <c r="K19" s="13" t="s">
        <v>435</v>
      </c>
      <c r="L19" s="12" t="s">
        <v>436</v>
      </c>
      <c r="M19" s="12" t="s">
        <v>437</v>
      </c>
      <c r="N19" s="13" t="s">
        <v>139</v>
      </c>
      <c r="O19" s="13" t="s">
        <v>140</v>
      </c>
      <c r="P19" s="13" t="s">
        <v>141</v>
      </c>
      <c r="Q19" s="15" t="s">
        <v>438</v>
      </c>
      <c r="R19" s="15" t="s">
        <v>439</v>
      </c>
      <c r="S19" s="15" t="s">
        <v>440</v>
      </c>
      <c r="T19" s="15" t="s">
        <v>441</v>
      </c>
      <c r="U19" s="15" t="s">
        <v>442</v>
      </c>
      <c r="V19" s="13" t="s">
        <v>443</v>
      </c>
      <c r="W19" s="13" t="s">
        <v>444</v>
      </c>
      <c r="X19" s="13" t="s">
        <v>445</v>
      </c>
      <c r="Y19" s="13" t="s">
        <v>445</v>
      </c>
      <c r="Z19" s="13" t="s">
        <v>446</v>
      </c>
      <c r="AA19" s="12" t="s">
        <v>447</v>
      </c>
      <c r="AB19" s="13">
        <f t="shared" si="0"/>
        <v>18</v>
      </c>
      <c r="AC19" s="13">
        <f t="shared" si="0"/>
        <v>18</v>
      </c>
      <c r="AD19" s="20">
        <f t="shared" si="1"/>
        <v>1</v>
      </c>
      <c r="AE19" s="20">
        <f t="shared" si="27"/>
        <v>1</v>
      </c>
      <c r="AF19" s="13">
        <v>18</v>
      </c>
      <c r="AG19" s="13">
        <v>18</v>
      </c>
      <c r="AH19" s="13" t="s">
        <v>152</v>
      </c>
      <c r="AI19" s="13" t="s">
        <v>152</v>
      </c>
      <c r="AJ19" s="12" t="s">
        <v>448</v>
      </c>
      <c r="AK19" s="13" t="s">
        <v>154</v>
      </c>
      <c r="AL19" s="55">
        <f>AG19/AF19</f>
        <v>1</v>
      </c>
      <c r="AM19" s="20">
        <f t="shared" si="28"/>
        <v>1</v>
      </c>
      <c r="AN19" s="13">
        <f t="shared" si="13"/>
        <v>1332</v>
      </c>
      <c r="AO19" s="22">
        <f t="shared" si="14"/>
        <v>5788</v>
      </c>
      <c r="AP19" s="22" t="s">
        <v>152</v>
      </c>
      <c r="AQ19" s="22" t="s">
        <v>152</v>
      </c>
      <c r="AR19" s="20">
        <f t="shared" si="15"/>
        <v>4.3453453453453452</v>
      </c>
      <c r="AS19" s="20">
        <f t="shared" si="29"/>
        <v>4.3453453453453452</v>
      </c>
      <c r="AT19" s="13">
        <v>333</v>
      </c>
      <c r="AU19" s="22">
        <v>3293</v>
      </c>
      <c r="AV19" s="20" t="s">
        <v>152</v>
      </c>
      <c r="AW19" s="13" t="s">
        <v>152</v>
      </c>
      <c r="AX19" s="12" t="s">
        <v>449</v>
      </c>
      <c r="AY19" s="13" t="s">
        <v>154</v>
      </c>
      <c r="AZ19" s="20">
        <f t="shared" si="16"/>
        <v>9.8888888888888893</v>
      </c>
      <c r="BA19" s="20">
        <f t="shared" si="30"/>
        <v>9.8888888888888893</v>
      </c>
      <c r="BB19" s="13">
        <f>AF19+AT19</f>
        <v>351</v>
      </c>
      <c r="BC19" s="22">
        <f>AU19+AG19</f>
        <v>3311</v>
      </c>
      <c r="BD19" s="22"/>
      <c r="BE19" s="22"/>
      <c r="BF19" s="20">
        <f>BC19/BB19</f>
        <v>9.4330484330484339</v>
      </c>
      <c r="BG19" s="20">
        <f t="shared" si="31"/>
        <v>9.4330484330484339</v>
      </c>
      <c r="BH19" s="13">
        <v>333</v>
      </c>
      <c r="BI19" s="13">
        <v>940</v>
      </c>
      <c r="BJ19" s="13">
        <v>84</v>
      </c>
      <c r="BK19" s="13" t="s">
        <v>152</v>
      </c>
      <c r="BL19" s="12" t="s">
        <v>449</v>
      </c>
      <c r="BM19" s="13" t="s">
        <v>154</v>
      </c>
      <c r="BN19" s="20">
        <f>BI19/BH19</f>
        <v>2.8228228228228227</v>
      </c>
      <c r="BO19" s="20">
        <f t="shared" si="32"/>
        <v>2.8228228228228227</v>
      </c>
      <c r="BP19" s="13">
        <v>333</v>
      </c>
      <c r="BQ19" s="13">
        <v>471</v>
      </c>
      <c r="BR19" s="13" t="s">
        <v>152</v>
      </c>
      <c r="BS19" s="13" t="s">
        <v>152</v>
      </c>
      <c r="BT19" s="12" t="s">
        <v>449</v>
      </c>
      <c r="BU19" s="13" t="s">
        <v>154</v>
      </c>
      <c r="BV19" s="20">
        <f t="shared" si="2"/>
        <v>1.4144144144144144</v>
      </c>
      <c r="BW19" s="20">
        <f>BV19</f>
        <v>1.4144144144144144</v>
      </c>
      <c r="BX19" s="13">
        <v>333</v>
      </c>
      <c r="BY19" s="13">
        <v>1084</v>
      </c>
      <c r="BZ19" s="20" t="s">
        <v>152</v>
      </c>
      <c r="CA19" s="20" t="s">
        <v>152</v>
      </c>
      <c r="CB19" s="12" t="s">
        <v>449</v>
      </c>
      <c r="CC19" s="13" t="s">
        <v>154</v>
      </c>
      <c r="CD19" s="20">
        <f t="shared" si="40"/>
        <v>3.2552552552552552</v>
      </c>
      <c r="CE19" s="20">
        <f t="shared" si="33"/>
        <v>3.2552552552552552</v>
      </c>
      <c r="CF19" s="24">
        <f t="shared" si="11"/>
        <v>1017</v>
      </c>
      <c r="CG19" s="24">
        <f t="shared" si="12"/>
        <v>4722</v>
      </c>
      <c r="CH19" s="24" t="s">
        <v>152</v>
      </c>
      <c r="CI19" s="24" t="s">
        <v>152</v>
      </c>
      <c r="CJ19" s="20">
        <f t="shared" si="4"/>
        <v>4.6430678466076696</v>
      </c>
      <c r="CK19" s="20">
        <f t="shared" si="34"/>
        <v>4.6430678466076696</v>
      </c>
      <c r="CL19" s="20">
        <f>IF(CK19&gt;100%,100%,CK19)</f>
        <v>1</v>
      </c>
      <c r="CM19" s="20" t="s">
        <v>156</v>
      </c>
      <c r="CN19" s="20" t="s">
        <v>450</v>
      </c>
      <c r="CO19" s="21">
        <v>1332</v>
      </c>
      <c r="CP19" s="22" t="s">
        <v>451</v>
      </c>
      <c r="CQ19" s="22">
        <v>4200</v>
      </c>
      <c r="CR19" s="22" t="s">
        <v>158</v>
      </c>
      <c r="CS19" s="22" t="s">
        <v>156</v>
      </c>
      <c r="CT19" s="22">
        <v>1824</v>
      </c>
      <c r="CU19" s="22"/>
      <c r="CV19" s="22"/>
      <c r="CW19" s="22"/>
      <c r="CX19" s="22"/>
      <c r="CY19" s="22"/>
      <c r="CZ19" s="22">
        <v>624</v>
      </c>
      <c r="DA19" s="13">
        <v>624</v>
      </c>
      <c r="DB19" s="20" t="s">
        <v>152</v>
      </c>
      <c r="DC19" s="20" t="s">
        <v>152</v>
      </c>
      <c r="DD19" s="12" t="s">
        <v>447</v>
      </c>
      <c r="DE19" s="13" t="s">
        <v>154</v>
      </c>
      <c r="DF19" s="16">
        <f t="shared" si="41"/>
        <v>1</v>
      </c>
      <c r="DG19" s="16">
        <f t="shared" si="35"/>
        <v>1</v>
      </c>
      <c r="DH19" s="22">
        <v>400</v>
      </c>
      <c r="DI19" s="22">
        <v>3956</v>
      </c>
      <c r="DJ19" s="14" t="s">
        <v>152</v>
      </c>
      <c r="DK19" s="14" t="s">
        <v>152</v>
      </c>
      <c r="DL19" s="12" t="s">
        <v>447</v>
      </c>
      <c r="DM19" s="22" t="s">
        <v>154</v>
      </c>
      <c r="DN19" s="16">
        <f t="shared" si="42"/>
        <v>9.89</v>
      </c>
      <c r="DO19" s="16">
        <f t="shared" si="36"/>
        <v>9.89</v>
      </c>
      <c r="DP19" s="22">
        <v>400</v>
      </c>
      <c r="DQ19" s="23">
        <v>717</v>
      </c>
      <c r="DR19" s="23" t="s">
        <v>152</v>
      </c>
      <c r="DS19" s="23" t="s">
        <v>152</v>
      </c>
      <c r="DT19" s="56" t="s">
        <v>447</v>
      </c>
      <c r="DU19" s="38" t="s">
        <v>154</v>
      </c>
      <c r="DV19" s="56" t="s">
        <v>452</v>
      </c>
      <c r="DW19" s="16">
        <f t="shared" si="23"/>
        <v>1.7925</v>
      </c>
      <c r="DX19" s="16">
        <f>DW19</f>
        <v>1.7925</v>
      </c>
      <c r="DY19" s="23">
        <v>400</v>
      </c>
      <c r="DZ19" s="20"/>
      <c r="EA19" s="20"/>
      <c r="EB19" s="20"/>
      <c r="EC19" s="20"/>
      <c r="ED19" s="20"/>
      <c r="EE19" s="20"/>
      <c r="EF19" s="20"/>
      <c r="EG19" s="13">
        <f t="shared" si="25"/>
        <v>1757</v>
      </c>
      <c r="EH19" s="13">
        <f>IF((IF(BY19="N/A",0,BY19)+IF(DA19="N/A",0,DA19)+IF(DI19="N/A",0,DI19)+IF(DQ19="N/A",0,DQ19))=0,0,(IF(BY19="N/A",0,BY19)+IF(DA19="N/A",0,DA19)+IF(DI19="N/A",0,DI19)+IF(DQ19="N/A",0,DQ19)))</f>
        <v>6381</v>
      </c>
      <c r="EI19" s="22" t="s">
        <v>152</v>
      </c>
      <c r="EJ19" s="22" t="s">
        <v>152</v>
      </c>
      <c r="EK19" s="16">
        <f t="shared" si="6"/>
        <v>3.6317586795674446</v>
      </c>
      <c r="EL19" s="16">
        <f t="shared" si="38"/>
        <v>3.6317586795674446</v>
      </c>
      <c r="EM19" s="22">
        <v>1332</v>
      </c>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4">
        <f t="shared" si="26"/>
        <v>2774</v>
      </c>
      <c r="FX19" s="24">
        <f t="shared" si="26"/>
        <v>11103</v>
      </c>
      <c r="FY19" s="24" t="s">
        <v>152</v>
      </c>
      <c r="FZ19" s="24" t="s">
        <v>152</v>
      </c>
      <c r="GA19" s="16">
        <f t="shared" si="7"/>
        <v>4.0025234318673393</v>
      </c>
      <c r="GB19" s="16">
        <f t="shared" si="39"/>
        <v>4.0025234318673393</v>
      </c>
      <c r="GC19" s="24">
        <f t="shared" si="20"/>
        <v>4506</v>
      </c>
      <c r="GD19" s="24"/>
      <c r="GE19" s="24"/>
      <c r="GF19" s="24"/>
      <c r="GG19" s="20"/>
      <c r="GH19" s="20"/>
      <c r="GI19" s="25" t="s">
        <v>445</v>
      </c>
      <c r="GJ19" s="13" t="s">
        <v>453</v>
      </c>
    </row>
    <row r="20" spans="1:192" ht="110.25" x14ac:dyDescent="0.25">
      <c r="A20" s="11">
        <v>1</v>
      </c>
      <c r="B20" s="12" t="s">
        <v>129</v>
      </c>
      <c r="C20" s="12" t="s">
        <v>130</v>
      </c>
      <c r="D20" s="13">
        <v>1.1000000000000001</v>
      </c>
      <c r="E20" s="12" t="s">
        <v>131</v>
      </c>
      <c r="F20" s="12" t="s">
        <v>132</v>
      </c>
      <c r="G20" s="13" t="s">
        <v>375</v>
      </c>
      <c r="H20" s="12" t="s">
        <v>376</v>
      </c>
      <c r="I20" s="14" t="s">
        <v>454</v>
      </c>
      <c r="J20" s="15" t="s">
        <v>455</v>
      </c>
      <c r="K20" s="13" t="s">
        <v>435</v>
      </c>
      <c r="L20" s="12" t="s">
        <v>456</v>
      </c>
      <c r="M20" s="12" t="s">
        <v>457</v>
      </c>
      <c r="N20" s="13" t="s">
        <v>177</v>
      </c>
      <c r="O20" s="13" t="s">
        <v>140</v>
      </c>
      <c r="P20" s="13" t="s">
        <v>141</v>
      </c>
      <c r="Q20" s="15" t="s">
        <v>458</v>
      </c>
      <c r="R20" s="15" t="s">
        <v>459</v>
      </c>
      <c r="S20" s="15" t="s">
        <v>460</v>
      </c>
      <c r="T20" s="15" t="s">
        <v>461</v>
      </c>
      <c r="U20" s="15" t="s">
        <v>462</v>
      </c>
      <c r="V20" s="13" t="s">
        <v>463</v>
      </c>
      <c r="W20" s="13" t="s">
        <v>464</v>
      </c>
      <c r="X20" s="13" t="s">
        <v>465</v>
      </c>
      <c r="Y20" s="13" t="s">
        <v>465</v>
      </c>
      <c r="Z20" s="13" t="s">
        <v>466</v>
      </c>
      <c r="AA20" s="12" t="s">
        <v>467</v>
      </c>
      <c r="AB20" s="20">
        <f t="shared" si="0"/>
        <v>1</v>
      </c>
      <c r="AC20" s="20">
        <f t="shared" si="0"/>
        <v>1</v>
      </c>
      <c r="AD20" s="20">
        <f t="shared" si="1"/>
        <v>1</v>
      </c>
      <c r="AE20" s="20">
        <f t="shared" si="27"/>
        <v>1</v>
      </c>
      <c r="AF20" s="20">
        <v>1</v>
      </c>
      <c r="AG20" s="20">
        <f>AH20/AI20</f>
        <v>1</v>
      </c>
      <c r="AH20" s="13">
        <v>102</v>
      </c>
      <c r="AI20" s="13">
        <v>102</v>
      </c>
      <c r="AJ20" s="12" t="s">
        <v>468</v>
      </c>
      <c r="AK20" s="13" t="s">
        <v>154</v>
      </c>
      <c r="AL20" s="20">
        <f>IF(AF20="N/A","N/A",IF(AH20/AI20&lt;0,0%,AH20/AI20))</f>
        <v>1</v>
      </c>
      <c r="AM20" s="20">
        <f t="shared" si="28"/>
        <v>1</v>
      </c>
      <c r="AN20" s="20">
        <v>1</v>
      </c>
      <c r="AO20" s="20">
        <f>AP20/AQ20</f>
        <v>0.93893129770992367</v>
      </c>
      <c r="AP20" s="24">
        <f>IF((IF(AV20="N/A",0,AV20)+IF(BJ20="N/A",0,BJ20)+IF(BR20="N/A",0,BR20)+IF(BZ20="N/A",0,BZ20))=0,"N/A",(IF(AV20="N/A",0,AV20)+IF(BJ20="N/A",0,BJ20)+IF(BR20="N/A",0,BR20)+IF(BZ20="N/A",0,BZ20)))</f>
        <v>492</v>
      </c>
      <c r="AQ20" s="24">
        <f>IF((IF(AW20="N/A",0,AW20)+IF(BK20="N/A",0,BK20)+IF(BS20="N/A",0,BS20)+IF(CA20="N/A",0,CA20))=0,"N/A",(IF(AW20="N/A",0,AW20)+IF(BK20="N/A",0,BK20)+IF(BS20="N/A",0,BS20)+IF(CA20="N/A",0,CA20)))</f>
        <v>524</v>
      </c>
      <c r="AR20" s="20">
        <f>IFERROR((AO20*100%)/AN20,"N/A")</f>
        <v>0.93893129770992367</v>
      </c>
      <c r="AS20" s="20">
        <f t="shared" si="29"/>
        <v>0.93893129770992367</v>
      </c>
      <c r="AT20" s="20">
        <v>1</v>
      </c>
      <c r="AU20" s="20">
        <f>AV20/AW20</f>
        <v>1</v>
      </c>
      <c r="AV20" s="13">
        <v>130</v>
      </c>
      <c r="AW20" s="13">
        <v>130</v>
      </c>
      <c r="AX20" s="12" t="s">
        <v>468</v>
      </c>
      <c r="AY20" s="13" t="s">
        <v>154</v>
      </c>
      <c r="AZ20" s="20">
        <f>IFERROR((AU20*100%)/AT20,"N/A")</f>
        <v>1</v>
      </c>
      <c r="BA20" s="20">
        <f t="shared" si="30"/>
        <v>1</v>
      </c>
      <c r="BB20" s="20">
        <v>1</v>
      </c>
      <c r="BC20" s="20">
        <f>BD20/BE20</f>
        <v>1</v>
      </c>
      <c r="BD20" s="24">
        <f>IF((IF(AV20="N/A",0,AV20)+IF(AH20="N/A",0,AH20))=0,"N/A",(IF(AV20="N/A",0,AV20)+IF(AH20="N/A",0,AH20)))</f>
        <v>232</v>
      </c>
      <c r="BE20" s="24">
        <f>IF((IF(AW20="N/A",0,AW20)+IF(AI20="N/A",0,AI20))=0,"N/A",(IF(AW20="N/A",0,AW20)+IF(AI20="N/A",0,AI20)))</f>
        <v>232</v>
      </c>
      <c r="BF20" s="20">
        <f>IFERROR((BC20*100%)/BB20,"N/A")</f>
        <v>1</v>
      </c>
      <c r="BG20" s="20">
        <f t="shared" si="31"/>
        <v>1</v>
      </c>
      <c r="BH20" s="20">
        <v>1</v>
      </c>
      <c r="BI20" s="20">
        <f>BJ20/BK20</f>
        <v>0.82608695652173914</v>
      </c>
      <c r="BJ20" s="13">
        <v>152</v>
      </c>
      <c r="BK20" s="13">
        <v>184</v>
      </c>
      <c r="BL20" s="12" t="s">
        <v>468</v>
      </c>
      <c r="BM20" s="13" t="s">
        <v>154</v>
      </c>
      <c r="BN20" s="20">
        <f>IFERROR((BI20*100%)/BH20,"N/A")</f>
        <v>0.82608695652173914</v>
      </c>
      <c r="BO20" s="20">
        <f t="shared" si="32"/>
        <v>0.82608695652173914</v>
      </c>
      <c r="BP20" s="20">
        <v>1</v>
      </c>
      <c r="BQ20" s="20">
        <f>IFERROR((BR20/BS20),0)</f>
        <v>1</v>
      </c>
      <c r="BR20" s="13">
        <v>120</v>
      </c>
      <c r="BS20" s="13">
        <v>120</v>
      </c>
      <c r="BT20" s="12" t="s">
        <v>468</v>
      </c>
      <c r="BU20" s="13" t="s">
        <v>154</v>
      </c>
      <c r="BV20" s="20">
        <f t="shared" si="2"/>
        <v>1</v>
      </c>
      <c r="BW20" s="20">
        <f>BV20</f>
        <v>1</v>
      </c>
      <c r="BX20" s="20">
        <v>1</v>
      </c>
      <c r="BY20" s="20">
        <f>IFERROR((BZ20/CA20),0)</f>
        <v>1</v>
      </c>
      <c r="BZ20" s="13">
        <v>90</v>
      </c>
      <c r="CA20" s="13">
        <v>90</v>
      </c>
      <c r="CB20" s="12" t="s">
        <v>468</v>
      </c>
      <c r="CC20" s="13" t="s">
        <v>154</v>
      </c>
      <c r="CD20" s="20">
        <f t="shared" si="40"/>
        <v>1</v>
      </c>
      <c r="CE20" s="20">
        <f t="shared" si="33"/>
        <v>1</v>
      </c>
      <c r="CF20" s="20">
        <v>1</v>
      </c>
      <c r="CG20" s="20">
        <f>IFERROR((CH20/CI20),0)</f>
        <v>0.94029850746268662</v>
      </c>
      <c r="CH20" s="24">
        <f>IFERROR(IF((IF(AH20="N/A",0,AH20)+IF(AV20="N/A",0,AV20)+IF(BJ20="N/A",0,BJ20)+IF(BR20="N/A",0,BR20))=0,"N/A",(IF(AH20="N/A",0,AH20)+IF(AV20="N/A",0,AV20)+IF(BJ20="N/A",0,BJ20)+IF(BR20="N/A",0,BR20))),0)</f>
        <v>504</v>
      </c>
      <c r="CI20" s="24">
        <f>IFERROR(IF((IF(AI20="N/A",0,AI20)+IF(AW20="N/A",0,AW20)+IF(BK20="N/A",0,BK20)+IF(BS20="N/A",0,BS20))=0,"N/A",(IF(AI20="N/A",0,AI20)+IF(AW20="N/A",0,AW20)+IF(BK20="N/A",0,BK20)+IF(BS20="N/A",0,BS20))),0)</f>
        <v>536</v>
      </c>
      <c r="CJ20" s="20">
        <f t="shared" si="4"/>
        <v>0.94029850746268662</v>
      </c>
      <c r="CK20" s="20">
        <f t="shared" si="34"/>
        <v>0.94029850746268662</v>
      </c>
      <c r="CL20" s="20">
        <f>IF(CK20&gt;100%,100%,CK20)</f>
        <v>0.94029850746268662</v>
      </c>
      <c r="CM20" s="20" t="s">
        <v>158</v>
      </c>
      <c r="CN20" s="20" t="s">
        <v>469</v>
      </c>
      <c r="CO20" s="57">
        <v>1</v>
      </c>
      <c r="CP20" s="20" t="s">
        <v>470</v>
      </c>
      <c r="CQ20" s="20">
        <v>1</v>
      </c>
      <c r="CR20" s="20" t="s">
        <v>156</v>
      </c>
      <c r="CS20" s="20" t="s">
        <v>156</v>
      </c>
      <c r="CT20" s="20">
        <v>1</v>
      </c>
      <c r="CU20" s="20"/>
      <c r="CV20" s="20"/>
      <c r="CW20" s="20"/>
      <c r="CX20" s="20"/>
      <c r="CY20" s="20"/>
      <c r="CZ20" s="20">
        <v>1</v>
      </c>
      <c r="DA20" s="20">
        <f>IFERROR((DB20/DC20),0)</f>
        <v>1</v>
      </c>
      <c r="DB20" s="13">
        <v>92</v>
      </c>
      <c r="DC20" s="13">
        <v>92</v>
      </c>
      <c r="DD20" s="12" t="s">
        <v>467</v>
      </c>
      <c r="DE20" s="13" t="s">
        <v>154</v>
      </c>
      <c r="DF20" s="16">
        <f t="shared" si="41"/>
        <v>1</v>
      </c>
      <c r="DG20" s="16">
        <f t="shared" si="35"/>
        <v>1</v>
      </c>
      <c r="DH20" s="20">
        <v>1</v>
      </c>
      <c r="DI20" s="20">
        <f>IFERROR((DJ20/DK20),0)</f>
        <v>1</v>
      </c>
      <c r="DJ20" s="13">
        <v>142</v>
      </c>
      <c r="DK20" s="13">
        <v>142</v>
      </c>
      <c r="DL20" s="12" t="s">
        <v>467</v>
      </c>
      <c r="DM20" s="20" t="s">
        <v>154</v>
      </c>
      <c r="DN20" s="16">
        <f t="shared" si="42"/>
        <v>1</v>
      </c>
      <c r="DO20" s="16">
        <f t="shared" si="36"/>
        <v>1</v>
      </c>
      <c r="DP20" s="20">
        <v>1</v>
      </c>
      <c r="DQ20" s="20">
        <f>IFERROR((DR20/DS20),0)</f>
        <v>1</v>
      </c>
      <c r="DR20" s="13">
        <v>119</v>
      </c>
      <c r="DS20" s="13">
        <v>119</v>
      </c>
      <c r="DT20" s="58" t="s">
        <v>467</v>
      </c>
      <c r="DU20" s="38" t="s">
        <v>154</v>
      </c>
      <c r="DV20" s="20" t="s">
        <v>193</v>
      </c>
      <c r="DW20" s="16">
        <f t="shared" si="23"/>
        <v>1</v>
      </c>
      <c r="DX20" s="16">
        <f t="shared" ref="DX20" si="43">DW20</f>
        <v>1</v>
      </c>
      <c r="DY20" s="20">
        <v>1</v>
      </c>
      <c r="DZ20" s="20"/>
      <c r="EA20" s="20"/>
      <c r="EB20" s="20"/>
      <c r="EC20" s="20"/>
      <c r="ED20" s="20"/>
      <c r="EE20" s="20"/>
      <c r="EF20" s="20"/>
      <c r="EG20" s="20">
        <v>1</v>
      </c>
      <c r="EH20" s="20">
        <f>IFERROR(((EI20/EJ20)/100%),0)</f>
        <v>1</v>
      </c>
      <c r="EI20" s="13">
        <f>IF((IF(BZ20="N/A",0,BZ20)+IF(DB20="N/A",0,DB20)+IF(DJ20="N/A",0,DJ20)+IF(DR20="N/A",0,DR20))=0,"N/A",(IF(BZ20="N/A",0,BZ20)+IF(DB20="N/A",0,DB20)+IF(DJ20="N/A",0,DJ20)+IF(DR20="N/A",0,DR20)))</f>
        <v>443</v>
      </c>
      <c r="EJ20" s="13">
        <f>IF((IF(CA20="N/A",0,CA20)+IF(DC20="N/A",0,DC20)+IF(DK20="N/A",0,DK20)+IF(DS20="N/A",0,DS20))=0,"N/A",(IF(CA20="N/A",0,CA20)+IF(DC20="N/A",0,DC20)+IF(DK20="N/A",0,DK20)+IF(DS20="N/A",0,DS20)))</f>
        <v>443</v>
      </c>
      <c r="EK20" s="16">
        <f t="shared" si="6"/>
        <v>1</v>
      </c>
      <c r="EL20" s="16">
        <f t="shared" si="38"/>
        <v>1</v>
      </c>
      <c r="EM20" s="20">
        <v>1</v>
      </c>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v>1</v>
      </c>
      <c r="FX20" s="20">
        <f>IFERROR((FY20/FZ20),0)</f>
        <v>0.96176821983273597</v>
      </c>
      <c r="FY20" s="24">
        <f>IFERROR(IF((IF(AH20="N/A",0,AH20)+IF(AV20="N/A",0,AV20)+IF(BJ20="N/A",0,BJ20)+IF(BR20="N/A",0,BR20)+IF(BZ20="N/A",0,BZ20)+IF(DB20="N/A",0,DB20)+IF(DR20="N/A",0,DR20))=0,"N/A",(IF(AH20="N/A",0,AH20)+IF(AV20="N/A",0,AV20)+IF(BJ20="N/A",0,BJ20)+IF(BR20="N/A",0,BR20)+IF(BZ20="N/A",0,BZ20)+IF(DB20="N/A",0,DB20)+IF(DR20="N/A",0,DR20))),0)</f>
        <v>805</v>
      </c>
      <c r="FZ20" s="24">
        <f>IFERROR(IF((IF(AI20="N/A",0,AI20)+IF(AW20="N/A",0,AW20)+IF(BK20="N/A",0,BK20)+IF(BS20="N/A",0,BS20)+IF(CA20="N/A",0,CA20)+IF(DC20="N/A",0,DC20)+IF(DS20="N/A",0,DS20))=0,"N/A",(IF(AI20="N/A",0,AI20)+IF(AW20="N/A",0,AW20)+IF(BK20="N/A",0,BK20)+IF(BS20="N/A",0,BS20)+IF(CA20="N/A",0,CA20)+IF(DC20="N/A",0,DC20)+IF(DS20="N/A",0,DS20))),0)</f>
        <v>837</v>
      </c>
      <c r="GA20" s="16">
        <f t="shared" si="7"/>
        <v>0.96176821983273597</v>
      </c>
      <c r="GB20" s="16">
        <f t="shared" si="39"/>
        <v>0.96176821983273597</v>
      </c>
      <c r="GC20" s="39">
        <v>1</v>
      </c>
      <c r="GD20" s="24"/>
      <c r="GE20" s="24"/>
      <c r="GF20" s="24"/>
      <c r="GG20" s="20"/>
      <c r="GH20" s="20"/>
      <c r="GI20" s="25" t="s">
        <v>471</v>
      </c>
      <c r="GJ20" s="13" t="s">
        <v>472</v>
      </c>
    </row>
    <row r="21" spans="1:192" ht="126" x14ac:dyDescent="0.25">
      <c r="A21" s="11">
        <v>1</v>
      </c>
      <c r="B21" s="12" t="s">
        <v>129</v>
      </c>
      <c r="C21" s="12" t="s">
        <v>130</v>
      </c>
      <c r="D21" s="13">
        <v>1.1000000000000001</v>
      </c>
      <c r="E21" s="12" t="s">
        <v>131</v>
      </c>
      <c r="F21" s="12" t="s">
        <v>132</v>
      </c>
      <c r="G21" s="13" t="s">
        <v>375</v>
      </c>
      <c r="H21" s="12" t="s">
        <v>376</v>
      </c>
      <c r="I21" s="14" t="s">
        <v>473</v>
      </c>
      <c r="J21" s="15" t="s">
        <v>474</v>
      </c>
      <c r="K21" s="13" t="s">
        <v>435</v>
      </c>
      <c r="L21" s="12" t="s">
        <v>152</v>
      </c>
      <c r="M21" s="12" t="s">
        <v>475</v>
      </c>
      <c r="N21" s="13" t="s">
        <v>139</v>
      </c>
      <c r="O21" s="13" t="s">
        <v>305</v>
      </c>
      <c r="P21" s="13" t="s">
        <v>141</v>
      </c>
      <c r="Q21" s="15" t="s">
        <v>476</v>
      </c>
      <c r="R21" s="15" t="s">
        <v>477</v>
      </c>
      <c r="S21" s="15" t="s">
        <v>478</v>
      </c>
      <c r="T21" s="15" t="s">
        <v>479</v>
      </c>
      <c r="U21" s="15" t="s">
        <v>480</v>
      </c>
      <c r="V21" s="13" t="s">
        <v>481</v>
      </c>
      <c r="W21" s="13" t="s">
        <v>482</v>
      </c>
      <c r="X21" s="13" t="s">
        <v>483</v>
      </c>
      <c r="Y21" s="13" t="s">
        <v>483</v>
      </c>
      <c r="Z21" s="13" t="s">
        <v>484</v>
      </c>
      <c r="AA21" s="12" t="s">
        <v>485</v>
      </c>
      <c r="AB21" s="13" t="str">
        <f t="shared" si="0"/>
        <v>N/A</v>
      </c>
      <c r="AC21" s="13">
        <f t="shared" si="0"/>
        <v>0</v>
      </c>
      <c r="AD21" s="20" t="str">
        <f t="shared" si="1"/>
        <v>N/A</v>
      </c>
      <c r="AE21" s="20" t="str">
        <f t="shared" si="27"/>
        <v>N/A</v>
      </c>
      <c r="AF21" s="13" t="s">
        <v>152</v>
      </c>
      <c r="AG21" s="13">
        <v>0</v>
      </c>
      <c r="AH21" s="13" t="s">
        <v>152</v>
      </c>
      <c r="AI21" s="13" t="s">
        <v>152</v>
      </c>
      <c r="AJ21" s="13" t="s">
        <v>152</v>
      </c>
      <c r="AK21" s="13" t="s">
        <v>152</v>
      </c>
      <c r="AL21" s="20" t="s">
        <v>152</v>
      </c>
      <c r="AM21" s="20" t="str">
        <f t="shared" si="28"/>
        <v>N/A</v>
      </c>
      <c r="AN21" s="13">
        <f t="shared" ref="AN21:AN27" si="44">IF((IF(BX21="N/A",0,BX21)+IF(AT21="N/A",0,AT21)+IF(BH21="N/A",0,BH21)+IF(BP21="N/A",0,BP21))=0,"N/A",(IF(BX21="N/A",0,BX21)+IF(AT21="N/A",0,AT21)+IF(BH21="N/A",0,BH21)+IF(BP21="N/A",0,BP21)))</f>
        <v>1</v>
      </c>
      <c r="AO21" s="22">
        <f t="shared" ref="AO21:AO27" si="45">IFERROR(IF((IF(BY21="N/A",0,BY21)+IF(AU21="N/A",0,AU21)+IF(BI21="N/A",0,BI21)+IF(BQ21="N/A",0,BQ21))=0,0,(IF(BY21="N/A",0,BY21)+IF(AU21="N/A",0,AU21)+IF(BI21="N/A",0,BI21)+IF(BQ21="N/A",0,BQ21))),N21)</f>
        <v>0</v>
      </c>
      <c r="AP21" s="22" t="s">
        <v>152</v>
      </c>
      <c r="AQ21" s="22" t="s">
        <v>152</v>
      </c>
      <c r="AR21" s="20">
        <f t="shared" ref="AR21:AR27" si="46">IF(AN21="N/A","N/A",IF(AO21/AN21&lt;0,0%,AO21/AN21))</f>
        <v>0</v>
      </c>
      <c r="AS21" s="20">
        <f t="shared" si="29"/>
        <v>0</v>
      </c>
      <c r="AT21" s="13" t="s">
        <v>152</v>
      </c>
      <c r="AU21" s="13">
        <v>0</v>
      </c>
      <c r="AV21" s="20" t="s">
        <v>152</v>
      </c>
      <c r="AW21" s="13" t="s">
        <v>152</v>
      </c>
      <c r="AX21" s="13" t="s">
        <v>152</v>
      </c>
      <c r="AY21" s="13" t="s">
        <v>152</v>
      </c>
      <c r="AZ21" s="20" t="str">
        <f t="shared" ref="AZ21:AZ27" si="47">IF(AT21="N/A","N/A",IF(AU21/AT21&lt;0,0%,AU21/AT21))</f>
        <v>N/A</v>
      </c>
      <c r="BA21" s="20" t="str">
        <f t="shared" si="30"/>
        <v>N/A</v>
      </c>
      <c r="BB21" s="20" t="s">
        <v>152</v>
      </c>
      <c r="BC21" s="13">
        <v>0</v>
      </c>
      <c r="BD21" s="20" t="str">
        <f>IFERROR((AZ21*100%)/AY21,"N/A")</f>
        <v>N/A</v>
      </c>
      <c r="BE21" s="20" t="str">
        <f>IFERROR((BB21*100%)/AZ21,"N/A")</f>
        <v>N/A</v>
      </c>
      <c r="BF21" s="20" t="s">
        <v>152</v>
      </c>
      <c r="BG21" s="20" t="str">
        <f t="shared" si="31"/>
        <v>N/A</v>
      </c>
      <c r="BH21" s="13">
        <v>1</v>
      </c>
      <c r="BI21" s="13">
        <v>0</v>
      </c>
      <c r="BJ21" s="13"/>
      <c r="BK21" s="13" t="s">
        <v>152</v>
      </c>
      <c r="BL21" s="13" t="s">
        <v>486</v>
      </c>
      <c r="BM21" s="12" t="s">
        <v>485</v>
      </c>
      <c r="BN21" s="20">
        <f>BI21/BH21</f>
        <v>0</v>
      </c>
      <c r="BO21" s="20">
        <f t="shared" si="32"/>
        <v>0</v>
      </c>
      <c r="BP21" s="13" t="s">
        <v>152</v>
      </c>
      <c r="BQ21" s="13">
        <v>0</v>
      </c>
      <c r="BR21" s="13" t="s">
        <v>152</v>
      </c>
      <c r="BS21" s="20" t="s">
        <v>152</v>
      </c>
      <c r="BT21" s="13" t="s">
        <v>152</v>
      </c>
      <c r="BU21" s="13" t="s">
        <v>152</v>
      </c>
      <c r="BV21" s="20" t="str">
        <f t="shared" si="2"/>
        <v>N/A</v>
      </c>
      <c r="BW21" s="20" t="s">
        <v>152</v>
      </c>
      <c r="BX21" s="13" t="s">
        <v>152</v>
      </c>
      <c r="BY21" s="13" t="s">
        <v>152</v>
      </c>
      <c r="BZ21" s="20" t="s">
        <v>152</v>
      </c>
      <c r="CA21" s="20" t="s">
        <v>152</v>
      </c>
      <c r="CB21" s="13" t="s">
        <v>152</v>
      </c>
      <c r="CC21" s="13" t="s">
        <v>152</v>
      </c>
      <c r="CD21" s="20" t="str">
        <f t="shared" si="40"/>
        <v>N/A</v>
      </c>
      <c r="CE21" s="20" t="str">
        <f t="shared" si="33"/>
        <v>N/A</v>
      </c>
      <c r="CF21" s="24">
        <f t="shared" ref="CF21:CF27" si="48">IF((IF(AF21="N/A",0,AF21)+IF(AT21="N/A",0,AT21)+IF(BH21="N/A",0,BH21)+IF(BP21="N/A",0,BP21))=0,"N/A",(IF(AF21="N/A",0,AF21)+IF(AT21="N/A",0,AT21)+IF(BH21="N/A",0,BH21)+IF(BP21="N/A",0,BP21)))</f>
        <v>1</v>
      </c>
      <c r="CG21" s="24">
        <f t="shared" ref="CG21:CG27" si="49">IF((IF(AG21="N/A",0,AG21)+IF(AU21="N/A",0,AU21)+IF(BI21="N/A",0,BI21)+IF(BQ21="N/A",0,BQ21))=0,0,(IF(AG21="N/A",0,AG21)+IF(AU21="N/A",0,AU21)+IF(BI21="N/A",0,BI21)+IF(BQ21="N/A",0,BQ21)))</f>
        <v>0</v>
      </c>
      <c r="CH21" s="24" t="s">
        <v>152</v>
      </c>
      <c r="CI21" s="24" t="s">
        <v>152</v>
      </c>
      <c r="CJ21" s="20">
        <f t="shared" si="4"/>
        <v>0</v>
      </c>
      <c r="CK21" s="20">
        <f t="shared" si="34"/>
        <v>0</v>
      </c>
      <c r="CL21" s="20">
        <f>IF(CK21&gt;100%,100%,CK21)</f>
        <v>0</v>
      </c>
      <c r="CM21" s="20" t="s">
        <v>156</v>
      </c>
      <c r="CN21" s="20" t="s">
        <v>487</v>
      </c>
      <c r="CO21" s="27" t="s">
        <v>152</v>
      </c>
      <c r="CP21" s="13" t="s">
        <v>488</v>
      </c>
      <c r="CQ21" s="13">
        <v>1</v>
      </c>
      <c r="CR21" s="13" t="s">
        <v>156</v>
      </c>
      <c r="CS21" s="13" t="s">
        <v>156</v>
      </c>
      <c r="CT21" s="13">
        <v>1</v>
      </c>
      <c r="CU21" s="13"/>
      <c r="CV21" s="13"/>
      <c r="CW21" s="13"/>
      <c r="CX21" s="13"/>
      <c r="CY21" s="13"/>
      <c r="CZ21" s="13">
        <v>1</v>
      </c>
      <c r="DA21" s="13">
        <v>1</v>
      </c>
      <c r="DB21" s="20" t="s">
        <v>152</v>
      </c>
      <c r="DC21" s="20" t="s">
        <v>152</v>
      </c>
      <c r="DD21" s="12" t="s">
        <v>485</v>
      </c>
      <c r="DE21" s="13" t="s">
        <v>154</v>
      </c>
      <c r="DF21" s="16">
        <f t="shared" si="41"/>
        <v>1</v>
      </c>
      <c r="DG21" s="16">
        <f t="shared" si="35"/>
        <v>1</v>
      </c>
      <c r="DH21" s="13" t="s">
        <v>152</v>
      </c>
      <c r="DI21" s="22">
        <v>0</v>
      </c>
      <c r="DJ21" s="22" t="s">
        <v>152</v>
      </c>
      <c r="DK21" s="22" t="s">
        <v>152</v>
      </c>
      <c r="DL21" s="22" t="s">
        <v>152</v>
      </c>
      <c r="DM21" s="22" t="s">
        <v>152</v>
      </c>
      <c r="DN21" s="16" t="str">
        <f t="shared" si="42"/>
        <v>N/A</v>
      </c>
      <c r="DO21" s="16" t="str">
        <f t="shared" si="36"/>
        <v>N/A</v>
      </c>
      <c r="DP21" s="13" t="s">
        <v>152</v>
      </c>
      <c r="DQ21" s="13">
        <v>0</v>
      </c>
      <c r="DR21" s="13"/>
      <c r="DS21" s="13"/>
      <c r="DT21" s="13"/>
      <c r="DU21" s="13"/>
      <c r="DV21" s="13"/>
      <c r="DW21" s="16" t="str">
        <f t="shared" si="23"/>
        <v>N/A</v>
      </c>
      <c r="DX21" s="16" t="str">
        <f t="shared" ref="DX21:DX23" si="50">IFERROR(AVERAGE(DW21:DW22),"N/A")</f>
        <v>N/A</v>
      </c>
      <c r="DY21" s="13" t="s">
        <v>152</v>
      </c>
      <c r="DZ21" s="20"/>
      <c r="EA21" s="20"/>
      <c r="EB21" s="20"/>
      <c r="EC21" s="20"/>
      <c r="ED21" s="20"/>
      <c r="EE21" s="20"/>
      <c r="EF21" s="20"/>
      <c r="EG21" s="13">
        <f t="shared" ref="EG21:EG27" si="51">IF((IF(BX21="N/A",0,BX21)+IF(CZ21="N/A",0,CZ21)+IF(DH21="N/A",0,DH21)+IF(DP21="N/A",0,DP21))=0,"N/A",(IF(BX21="N/A",0,BX21)+IF(CZ21="N/A",0,CZ21)+IF(DH21="N/A",0,DH21)+IF(DP21="N/A",0,DP21)))</f>
        <v>1</v>
      </c>
      <c r="EH21" s="13">
        <f>IF((IF(BY21="N/A",0,BY21)+IF(DA21="N/A",0,DA21)+IF(DI21="N/A",0,DI21)+IF(DQ21="N/A",0,DQ21))=0,0,(IF(BY21="N/A",0,BY21)+IF(DA21="N/A",0,DA21)+IF(DI21="N/A",0,DI21)+IF(DQ21="N/A",0,DQ21)))</f>
        <v>1</v>
      </c>
      <c r="EI21" s="22" t="s">
        <v>152</v>
      </c>
      <c r="EJ21" s="22" t="s">
        <v>152</v>
      </c>
      <c r="EK21" s="16">
        <f t="shared" si="6"/>
        <v>1</v>
      </c>
      <c r="EL21" s="16">
        <f t="shared" si="38"/>
        <v>1</v>
      </c>
      <c r="EM21" s="13">
        <v>1</v>
      </c>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4">
        <f t="shared" ref="FW21:FX27" si="52">IF((IF(AF21="N/A",0,AF21)+IF(AT21="N/A",0,AT21)+IF(BH21="N/A",0,BH21)+IF(BP21="N/A",0,BP21)+IF(BX21="N/A",0,BX21)+IF(CZ21="N/A",0,CZ21)+IF(DH21="N/A",0,DH21)+IF(DP21="N/A",0,DP21))=0,"N/A",(IF(AF21="N/A",0,AF21)+IF(AT21="N/A",0,AT21)+IF(BH21="N/A",0,BH21)+IF(BP21="N/A",0,BP21)+IF(BX21="N/A",0,BX21)+IF(CZ21="N/A",0,CZ21)+IF(DH21="N/A",0,DH21)+IF(DP21="N/A",0,DP21)))</f>
        <v>2</v>
      </c>
      <c r="FX21" s="24">
        <f t="shared" si="52"/>
        <v>1</v>
      </c>
      <c r="FY21" s="24" t="s">
        <v>152</v>
      </c>
      <c r="FZ21" s="24" t="s">
        <v>152</v>
      </c>
      <c r="GA21" s="16">
        <f t="shared" si="7"/>
        <v>0.5</v>
      </c>
      <c r="GB21" s="16">
        <f t="shared" si="39"/>
        <v>0.5</v>
      </c>
      <c r="GC21" s="24">
        <f t="shared" ref="GC21:GC27" si="53">IF((IF(AB21="N/A",0,AB21)+IF(AN21="N/A",0,AN21)+IF(CT21="N/A",0,CT21)+IF(EM21="N/A",0,EM21))=0,"N/A",(IF(AB21="N/A",0,AB21)+IF(AN21="N/A",0,AN21)+IF(CT21="N/A",0,CT21)+IF(EM21="N/A",0,EM21)))</f>
        <v>3</v>
      </c>
      <c r="GD21" s="24"/>
      <c r="GE21" s="24"/>
      <c r="GF21" s="24"/>
      <c r="GG21" s="20"/>
      <c r="GH21" s="20"/>
      <c r="GI21" s="50" t="s">
        <v>483</v>
      </c>
      <c r="GJ21" s="13" t="s">
        <v>489</v>
      </c>
    </row>
    <row r="22" spans="1:192" ht="220.5" x14ac:dyDescent="0.25">
      <c r="A22" s="11">
        <v>1</v>
      </c>
      <c r="B22" s="12" t="s">
        <v>129</v>
      </c>
      <c r="C22" s="12" t="s">
        <v>130</v>
      </c>
      <c r="D22" s="13">
        <v>1.1000000000000001</v>
      </c>
      <c r="E22" s="12" t="s">
        <v>131</v>
      </c>
      <c r="F22" s="12" t="s">
        <v>132</v>
      </c>
      <c r="G22" s="13" t="s">
        <v>375</v>
      </c>
      <c r="H22" s="12" t="s">
        <v>376</v>
      </c>
      <c r="I22" s="13" t="s">
        <v>490</v>
      </c>
      <c r="J22" s="15" t="s">
        <v>491</v>
      </c>
      <c r="K22" s="13" t="s">
        <v>492</v>
      </c>
      <c r="L22" s="12" t="s">
        <v>493</v>
      </c>
      <c r="M22" s="12" t="s">
        <v>244</v>
      </c>
      <c r="N22" s="13" t="s">
        <v>420</v>
      </c>
      <c r="O22" s="13" t="s">
        <v>140</v>
      </c>
      <c r="P22" s="13" t="s">
        <v>141</v>
      </c>
      <c r="Q22" s="15" t="s">
        <v>494</v>
      </c>
      <c r="R22" s="15" t="s">
        <v>495</v>
      </c>
      <c r="S22" s="15" t="s">
        <v>496</v>
      </c>
      <c r="T22" s="15" t="s">
        <v>497</v>
      </c>
      <c r="U22" s="15" t="s">
        <v>498</v>
      </c>
      <c r="V22" s="13" t="s">
        <v>499</v>
      </c>
      <c r="W22" s="13" t="s">
        <v>500</v>
      </c>
      <c r="X22" s="13" t="s">
        <v>207</v>
      </c>
      <c r="Y22" s="13" t="s">
        <v>207</v>
      </c>
      <c r="Z22" s="13" t="s">
        <v>501</v>
      </c>
      <c r="AA22" s="12" t="s">
        <v>502</v>
      </c>
      <c r="AB22" s="13" t="str">
        <f t="shared" si="0"/>
        <v>N/A</v>
      </c>
      <c r="AC22" s="13">
        <f t="shared" si="0"/>
        <v>0</v>
      </c>
      <c r="AD22" s="20" t="str">
        <f t="shared" si="1"/>
        <v>N/A</v>
      </c>
      <c r="AE22" s="20" t="str">
        <f t="shared" si="27"/>
        <v>N/A</v>
      </c>
      <c r="AF22" s="13" t="s">
        <v>152</v>
      </c>
      <c r="AG22" s="13">
        <v>0</v>
      </c>
      <c r="AH22" s="13" t="s">
        <v>152</v>
      </c>
      <c r="AI22" s="13" t="s">
        <v>152</v>
      </c>
      <c r="AJ22" s="13" t="s">
        <v>152</v>
      </c>
      <c r="AK22" s="13" t="s">
        <v>152</v>
      </c>
      <c r="AL22" s="20" t="s">
        <v>152</v>
      </c>
      <c r="AM22" s="20" t="str">
        <f t="shared" si="28"/>
        <v>N/A</v>
      </c>
      <c r="AN22" s="13">
        <f t="shared" si="44"/>
        <v>2</v>
      </c>
      <c r="AO22" s="22">
        <f t="shared" si="45"/>
        <v>2</v>
      </c>
      <c r="AP22" s="22" t="s">
        <v>152</v>
      </c>
      <c r="AQ22" s="22" t="s">
        <v>152</v>
      </c>
      <c r="AR22" s="20">
        <f t="shared" si="46"/>
        <v>1</v>
      </c>
      <c r="AS22" s="20">
        <f t="shared" si="29"/>
        <v>1</v>
      </c>
      <c r="AT22" s="13" t="s">
        <v>152</v>
      </c>
      <c r="AU22" s="13">
        <v>0</v>
      </c>
      <c r="AV22" s="20" t="s">
        <v>152</v>
      </c>
      <c r="AW22" s="13" t="s">
        <v>152</v>
      </c>
      <c r="AX22" s="13" t="s">
        <v>152</v>
      </c>
      <c r="AY22" s="13" t="s">
        <v>152</v>
      </c>
      <c r="AZ22" s="20" t="str">
        <f t="shared" si="47"/>
        <v>N/A</v>
      </c>
      <c r="BA22" s="20" t="str">
        <f t="shared" si="30"/>
        <v>N/A</v>
      </c>
      <c r="BB22" s="20" t="s">
        <v>152</v>
      </c>
      <c r="BC22" s="13">
        <v>0</v>
      </c>
      <c r="BD22" s="20" t="str">
        <f>IFERROR((AZ22*100%)/AY22,"N/A")</f>
        <v>N/A</v>
      </c>
      <c r="BE22" s="20" t="str">
        <f>IFERROR((BB22*100%)/AZ22,"N/A")</f>
        <v>N/A</v>
      </c>
      <c r="BF22" s="20" t="s">
        <v>152</v>
      </c>
      <c r="BG22" s="20" t="str">
        <f t="shared" si="31"/>
        <v>N/A</v>
      </c>
      <c r="BH22" s="13" t="s">
        <v>152</v>
      </c>
      <c r="BI22" s="13">
        <v>0</v>
      </c>
      <c r="BJ22" s="13"/>
      <c r="BK22" s="13" t="s">
        <v>152</v>
      </c>
      <c r="BL22" s="13" t="s">
        <v>152</v>
      </c>
      <c r="BM22" s="13" t="s">
        <v>152</v>
      </c>
      <c r="BN22" s="20" t="s">
        <v>152</v>
      </c>
      <c r="BO22" s="26" t="str">
        <f t="shared" si="32"/>
        <v>N/A</v>
      </c>
      <c r="BP22" s="13">
        <v>1</v>
      </c>
      <c r="BQ22" s="13">
        <v>1</v>
      </c>
      <c r="BR22" s="13" t="s">
        <v>152</v>
      </c>
      <c r="BS22" s="13" t="s">
        <v>152</v>
      </c>
      <c r="BT22" s="12" t="s">
        <v>503</v>
      </c>
      <c r="BU22" s="13" t="s">
        <v>154</v>
      </c>
      <c r="BV22" s="20">
        <f t="shared" si="2"/>
        <v>1</v>
      </c>
      <c r="BW22" s="20">
        <f>BV22</f>
        <v>1</v>
      </c>
      <c r="BX22" s="13">
        <v>1</v>
      </c>
      <c r="BY22" s="13">
        <v>1</v>
      </c>
      <c r="BZ22" s="20" t="s">
        <v>152</v>
      </c>
      <c r="CA22" s="20" t="s">
        <v>152</v>
      </c>
      <c r="CB22" s="12" t="s">
        <v>504</v>
      </c>
      <c r="CC22" s="13" t="s">
        <v>154</v>
      </c>
      <c r="CD22" s="20">
        <f t="shared" si="40"/>
        <v>1</v>
      </c>
      <c r="CE22" s="20">
        <f t="shared" si="33"/>
        <v>1</v>
      </c>
      <c r="CF22" s="24">
        <f t="shared" si="48"/>
        <v>1</v>
      </c>
      <c r="CG22" s="24">
        <f t="shared" si="49"/>
        <v>1</v>
      </c>
      <c r="CH22" s="24" t="s">
        <v>152</v>
      </c>
      <c r="CI22" s="24" t="s">
        <v>152</v>
      </c>
      <c r="CJ22" s="20">
        <f t="shared" si="4"/>
        <v>1</v>
      </c>
      <c r="CK22" s="20">
        <f t="shared" si="34"/>
        <v>1</v>
      </c>
      <c r="CL22" s="20">
        <f>IF(CK22&gt;100%,100%,CK22)</f>
        <v>1</v>
      </c>
      <c r="CM22" s="20" t="s">
        <v>156</v>
      </c>
      <c r="CN22" s="20" t="s">
        <v>157</v>
      </c>
      <c r="CO22" s="27">
        <v>1</v>
      </c>
      <c r="CP22" s="13" t="s">
        <v>157</v>
      </c>
      <c r="CQ22" s="13">
        <v>1</v>
      </c>
      <c r="CR22" s="13" t="s">
        <v>156</v>
      </c>
      <c r="CS22" s="13" t="s">
        <v>156</v>
      </c>
      <c r="CT22" s="13">
        <v>1</v>
      </c>
      <c r="CU22" s="13"/>
      <c r="CV22" s="13"/>
      <c r="CW22" s="13"/>
      <c r="CX22" s="13"/>
      <c r="CY22" s="13"/>
      <c r="CZ22" s="13">
        <v>1</v>
      </c>
      <c r="DA22" s="13">
        <v>1</v>
      </c>
      <c r="DB22" s="20" t="s">
        <v>152</v>
      </c>
      <c r="DC22" s="20" t="s">
        <v>152</v>
      </c>
      <c r="DD22" s="12" t="s">
        <v>505</v>
      </c>
      <c r="DE22" s="13" t="s">
        <v>154</v>
      </c>
      <c r="DF22" s="16">
        <f t="shared" si="41"/>
        <v>1</v>
      </c>
      <c r="DG22" s="16">
        <f t="shared" si="35"/>
        <v>1</v>
      </c>
      <c r="DH22" s="13" t="s">
        <v>152</v>
      </c>
      <c r="DI22" s="22">
        <v>0</v>
      </c>
      <c r="DJ22" s="22" t="s">
        <v>152</v>
      </c>
      <c r="DK22" s="22" t="s">
        <v>152</v>
      </c>
      <c r="DL22" s="22" t="s">
        <v>152</v>
      </c>
      <c r="DM22" s="22" t="s">
        <v>152</v>
      </c>
      <c r="DN22" s="16" t="str">
        <f t="shared" si="42"/>
        <v>N/A</v>
      </c>
      <c r="DO22" s="16" t="str">
        <f t="shared" si="36"/>
        <v>N/A</v>
      </c>
      <c r="DP22" s="13" t="s">
        <v>152</v>
      </c>
      <c r="DQ22" s="13">
        <v>0</v>
      </c>
      <c r="DR22" s="13"/>
      <c r="DS22" s="13"/>
      <c r="DT22" s="13"/>
      <c r="DU22" s="13"/>
      <c r="DV22" s="13"/>
      <c r="DW22" s="16" t="str">
        <f t="shared" si="23"/>
        <v>N/A</v>
      </c>
      <c r="DX22" s="16" t="str">
        <f t="shared" si="50"/>
        <v>N/A</v>
      </c>
      <c r="DY22" s="13" t="s">
        <v>152</v>
      </c>
      <c r="DZ22" s="20"/>
      <c r="EA22" s="20"/>
      <c r="EB22" s="20"/>
      <c r="EC22" s="20"/>
      <c r="ED22" s="20"/>
      <c r="EE22" s="20"/>
      <c r="EF22" s="20"/>
      <c r="EG22" s="13">
        <f t="shared" si="51"/>
        <v>2</v>
      </c>
      <c r="EH22" s="13">
        <f>IF((IF(BY22="N/A",0,BY22)+IF(DA22="N/A",0,DA22)+IF(DI22="N/A",0,DI22)+IF(DQ22="N/A",0,DQ22))=0,0,(IF(BY22="N/A",0,BY22)+IF(DA22="N/A",0,DA22)+IF(DI22="N/A",0,DI22)+IF(DQ22="N/A",0,DQ22)))</f>
        <v>2</v>
      </c>
      <c r="EI22" s="22" t="s">
        <v>152</v>
      </c>
      <c r="EJ22" s="22" t="s">
        <v>152</v>
      </c>
      <c r="EK22" s="16">
        <f t="shared" si="6"/>
        <v>1</v>
      </c>
      <c r="EL22" s="16">
        <f t="shared" si="38"/>
        <v>1</v>
      </c>
      <c r="EM22" s="13" t="s">
        <v>152</v>
      </c>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4">
        <f t="shared" si="52"/>
        <v>3</v>
      </c>
      <c r="FX22" s="24">
        <f t="shared" si="52"/>
        <v>3</v>
      </c>
      <c r="FY22" s="24" t="s">
        <v>152</v>
      </c>
      <c r="FZ22" s="24" t="s">
        <v>152</v>
      </c>
      <c r="GA22" s="16">
        <f t="shared" si="7"/>
        <v>1</v>
      </c>
      <c r="GB22" s="16">
        <f t="shared" si="39"/>
        <v>1</v>
      </c>
      <c r="GC22" s="24">
        <f t="shared" si="53"/>
        <v>3</v>
      </c>
      <c r="GD22" s="24"/>
      <c r="GE22" s="24"/>
      <c r="GF22" s="24"/>
      <c r="GG22" s="20"/>
      <c r="GH22" s="20"/>
      <c r="GI22" s="50" t="s">
        <v>207</v>
      </c>
      <c r="GJ22" s="13" t="s">
        <v>506</v>
      </c>
    </row>
    <row r="23" spans="1:192" ht="189" x14ac:dyDescent="0.25">
      <c r="A23" s="11">
        <v>1</v>
      </c>
      <c r="B23" s="12" t="s">
        <v>129</v>
      </c>
      <c r="C23" s="12" t="s">
        <v>130</v>
      </c>
      <c r="D23" s="13">
        <v>1.1000000000000001</v>
      </c>
      <c r="E23" s="12" t="s">
        <v>131</v>
      </c>
      <c r="F23" s="12" t="s">
        <v>132</v>
      </c>
      <c r="G23" s="13" t="s">
        <v>375</v>
      </c>
      <c r="H23" s="12" t="s">
        <v>376</v>
      </c>
      <c r="I23" s="14" t="s">
        <v>507</v>
      </c>
      <c r="J23" s="30" t="s">
        <v>508</v>
      </c>
      <c r="K23" s="14" t="s">
        <v>137</v>
      </c>
      <c r="L23" s="13" t="s">
        <v>138</v>
      </c>
      <c r="M23" s="13" t="s">
        <v>138</v>
      </c>
      <c r="N23" s="13" t="s">
        <v>139</v>
      </c>
      <c r="O23" s="14" t="s">
        <v>305</v>
      </c>
      <c r="P23" s="13" t="s">
        <v>141</v>
      </c>
      <c r="Q23" s="15" t="s">
        <v>509</v>
      </c>
      <c r="R23" s="15" t="s">
        <v>510</v>
      </c>
      <c r="S23" s="15" t="s">
        <v>511</v>
      </c>
      <c r="T23" s="15" t="s">
        <v>512</v>
      </c>
      <c r="U23" s="15" t="s">
        <v>513</v>
      </c>
      <c r="V23" s="13" t="s">
        <v>514</v>
      </c>
      <c r="W23" s="13" t="s">
        <v>515</v>
      </c>
      <c r="X23" s="13" t="s">
        <v>4</v>
      </c>
      <c r="Y23" s="13" t="s">
        <v>4</v>
      </c>
      <c r="Z23" s="13" t="s">
        <v>516</v>
      </c>
      <c r="AA23" s="17" t="s">
        <v>517</v>
      </c>
      <c r="AB23" s="13" t="str">
        <f t="shared" si="0"/>
        <v>N/A</v>
      </c>
      <c r="AC23" s="13">
        <f t="shared" si="0"/>
        <v>0</v>
      </c>
      <c r="AD23" s="16" t="str">
        <f t="shared" si="1"/>
        <v>N/A</v>
      </c>
      <c r="AE23" s="16" t="str">
        <f>IFERROR(AVERAGE(AD23:AD24),"N/A")</f>
        <v>N/A</v>
      </c>
      <c r="AF23" s="13" t="s">
        <v>152</v>
      </c>
      <c r="AG23" s="13">
        <v>0</v>
      </c>
      <c r="AH23" s="13" t="s">
        <v>152</v>
      </c>
      <c r="AI23" s="13" t="s">
        <v>152</v>
      </c>
      <c r="AJ23" s="13" t="s">
        <v>152</v>
      </c>
      <c r="AK23" s="13" t="s">
        <v>152</v>
      </c>
      <c r="AL23" s="16" t="s">
        <v>152</v>
      </c>
      <c r="AM23" s="16" t="str">
        <f>IFERROR(AVERAGE(AL23:AL24),"N/A")</f>
        <v>N/A</v>
      </c>
      <c r="AN23" s="13">
        <f t="shared" si="44"/>
        <v>1</v>
      </c>
      <c r="AO23" s="22">
        <f t="shared" si="45"/>
        <v>0</v>
      </c>
      <c r="AP23" s="22" t="s">
        <v>152</v>
      </c>
      <c r="AQ23" s="22" t="s">
        <v>152</v>
      </c>
      <c r="AR23" s="16">
        <f t="shared" si="46"/>
        <v>0</v>
      </c>
      <c r="AS23" s="16">
        <f>IFERROR(AVERAGE(AR23:AR24),"N/A")</f>
        <v>0</v>
      </c>
      <c r="AT23" s="13" t="s">
        <v>152</v>
      </c>
      <c r="AU23" s="13">
        <v>0</v>
      </c>
      <c r="AV23" s="20" t="s">
        <v>152</v>
      </c>
      <c r="AW23" s="13" t="s">
        <v>152</v>
      </c>
      <c r="AX23" s="16" t="s">
        <v>152</v>
      </c>
      <c r="AY23" s="16" t="s">
        <v>152</v>
      </c>
      <c r="AZ23" s="16" t="str">
        <f t="shared" si="47"/>
        <v>N/A</v>
      </c>
      <c r="BA23" s="16" t="str">
        <f>IFERROR(AVERAGE(AZ23:AZ24),"N/A")</f>
        <v>N/A</v>
      </c>
      <c r="BB23" s="20" t="s">
        <v>152</v>
      </c>
      <c r="BC23" s="13">
        <v>0</v>
      </c>
      <c r="BD23" s="20" t="str">
        <f>IFERROR((AZ23*100%)/AY23,"N/A")</f>
        <v>N/A</v>
      </c>
      <c r="BE23" s="20" t="str">
        <f>IFERROR((BB23*100%)/AZ23,"N/A")</f>
        <v>N/A</v>
      </c>
      <c r="BF23" s="16" t="s">
        <v>152</v>
      </c>
      <c r="BG23" s="16" t="str">
        <f>IFERROR(AVERAGE(BF23:BF24),"N/A")</f>
        <v>N/A</v>
      </c>
      <c r="BH23" s="13" t="s">
        <v>152</v>
      </c>
      <c r="BI23" s="13">
        <v>0</v>
      </c>
      <c r="BJ23" s="13"/>
      <c r="BK23" s="13" t="s">
        <v>152</v>
      </c>
      <c r="BL23" s="16" t="s">
        <v>152</v>
      </c>
      <c r="BM23" s="16" t="s">
        <v>152</v>
      </c>
      <c r="BN23" s="16" t="s">
        <v>152</v>
      </c>
      <c r="BO23" s="16" t="str">
        <f>IFERROR(AVERAGE(#REF!),"N/A")</f>
        <v>N/A</v>
      </c>
      <c r="BP23" s="13" t="s">
        <v>152</v>
      </c>
      <c r="BQ23" s="13">
        <v>0</v>
      </c>
      <c r="BR23" s="13" t="s">
        <v>152</v>
      </c>
      <c r="BS23" s="20" t="s">
        <v>152</v>
      </c>
      <c r="BT23" s="16" t="s">
        <v>152</v>
      </c>
      <c r="BU23" s="16" t="s">
        <v>152</v>
      </c>
      <c r="BV23" s="16" t="str">
        <f t="shared" si="2"/>
        <v>N/A</v>
      </c>
      <c r="BW23" s="16" t="s">
        <v>152</v>
      </c>
      <c r="BX23" s="13">
        <v>1</v>
      </c>
      <c r="BY23" s="13">
        <v>0</v>
      </c>
      <c r="BZ23" s="20" t="s">
        <v>152</v>
      </c>
      <c r="CA23" s="20" t="s">
        <v>152</v>
      </c>
      <c r="CB23" s="16" t="s">
        <v>217</v>
      </c>
      <c r="CC23" s="16" t="s">
        <v>518</v>
      </c>
      <c r="CD23" s="16">
        <f t="shared" si="40"/>
        <v>0</v>
      </c>
      <c r="CE23" s="16">
        <f>IFERROR(AVERAGE(CD23:CD24),"N/A")</f>
        <v>0</v>
      </c>
      <c r="CF23" s="24" t="str">
        <f t="shared" si="48"/>
        <v>N/A</v>
      </c>
      <c r="CG23" s="24">
        <f t="shared" si="49"/>
        <v>0</v>
      </c>
      <c r="CH23" s="24" t="s">
        <v>152</v>
      </c>
      <c r="CI23" s="24" t="s">
        <v>152</v>
      </c>
      <c r="CJ23" s="16" t="str">
        <f t="shared" si="4"/>
        <v>N/A</v>
      </c>
      <c r="CK23" s="16" t="str">
        <f>IFERROR(AVERAGE(CJ23:CJ24),"N/A")</f>
        <v>N/A</v>
      </c>
      <c r="CL23" s="16" t="str">
        <f>CK23</f>
        <v>N/A</v>
      </c>
      <c r="CM23" s="16" t="s">
        <v>156</v>
      </c>
      <c r="CN23" s="16" t="s">
        <v>487</v>
      </c>
      <c r="CO23" s="42" t="s">
        <v>152</v>
      </c>
      <c r="CP23" s="14" t="s">
        <v>519</v>
      </c>
      <c r="CQ23" s="14">
        <v>1</v>
      </c>
      <c r="CR23" s="13" t="s">
        <v>156</v>
      </c>
      <c r="CS23" s="13" t="s">
        <v>156</v>
      </c>
      <c r="CT23" s="14">
        <v>1</v>
      </c>
      <c r="CU23" s="14"/>
      <c r="CV23" s="14"/>
      <c r="CW23" s="14"/>
      <c r="CX23" s="14"/>
      <c r="CY23" s="14"/>
      <c r="CZ23" s="14" t="s">
        <v>152</v>
      </c>
      <c r="DA23" s="13" t="s">
        <v>152</v>
      </c>
      <c r="DB23" s="20" t="s">
        <v>152</v>
      </c>
      <c r="DC23" s="20" t="s">
        <v>152</v>
      </c>
      <c r="DD23" s="13"/>
      <c r="DE23" s="12"/>
      <c r="DF23" s="16" t="str">
        <f t="shared" si="41"/>
        <v>N/A</v>
      </c>
      <c r="DG23" s="16">
        <f>IFERROR(AVERAGE(DF23:DF24),"N/A")</f>
        <v>0</v>
      </c>
      <c r="DH23" s="14" t="s">
        <v>152</v>
      </c>
      <c r="DI23" s="22">
        <v>0</v>
      </c>
      <c r="DJ23" s="22" t="s">
        <v>152</v>
      </c>
      <c r="DK23" s="22" t="s">
        <v>152</v>
      </c>
      <c r="DL23" s="22" t="s">
        <v>152</v>
      </c>
      <c r="DM23" s="22" t="s">
        <v>152</v>
      </c>
      <c r="DN23" s="16" t="str">
        <f t="shared" si="42"/>
        <v>N/A</v>
      </c>
      <c r="DO23" s="16" t="str">
        <f>IFERROR(AVERAGE(DN23:DN24),"N/A")</f>
        <v>N/A</v>
      </c>
      <c r="DP23" s="14" t="s">
        <v>152</v>
      </c>
      <c r="DQ23" s="36">
        <v>0</v>
      </c>
      <c r="DR23" s="36"/>
      <c r="DS23" s="36"/>
      <c r="DT23" s="36"/>
      <c r="DU23" s="36"/>
      <c r="DV23" s="36"/>
      <c r="DW23" s="16" t="str">
        <f t="shared" si="23"/>
        <v>N/A</v>
      </c>
      <c r="DX23" s="16" t="str">
        <f t="shared" si="50"/>
        <v>N/A</v>
      </c>
      <c r="DY23" s="36">
        <v>1</v>
      </c>
      <c r="DZ23" s="20"/>
      <c r="EA23" s="20"/>
      <c r="EB23" s="20"/>
      <c r="EC23" s="20"/>
      <c r="ED23" s="20"/>
      <c r="EE23" s="20"/>
      <c r="EF23" s="20"/>
      <c r="EG23" s="13">
        <f t="shared" si="51"/>
        <v>1</v>
      </c>
      <c r="EH23" s="13">
        <f>IF((IF(BY23="N/A",0,BY23)+IF(DA23="N/A",0,DA23)+IF(DI23="N/A",0,DI23)+IF(DQ23="N/A",0,DQ23))=0,0,(IF(BY23="N/A",0,BY23)+IF(DA23="N/A",0,DA23)+IF(DI23="N/A",0,DI23)+IF(DQ23="N/A",0,DQ23)))</f>
        <v>0</v>
      </c>
      <c r="EI23" s="22" t="s">
        <v>152</v>
      </c>
      <c r="EJ23" s="22" t="s">
        <v>152</v>
      </c>
      <c r="EK23" s="16">
        <f t="shared" si="6"/>
        <v>0</v>
      </c>
      <c r="EL23" s="16">
        <f>IFERROR(AVERAGE(EK23:EK24),"N/A")</f>
        <v>0</v>
      </c>
      <c r="EM23" s="13" t="s">
        <v>152</v>
      </c>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4">
        <f t="shared" si="52"/>
        <v>1</v>
      </c>
      <c r="FX23" s="24">
        <f t="shared" ref="FX23:FX24" si="54">IF((IF(AG23="N/A",0,AG23)+IF(AU23="N/A",0,AU23)+IF(BI23="N/A",0,BI23)+IF(BQ23="N/A",0,BQ23)+IF(BY23="N/A",0,BY23)+IF(DA23="N/A",0,DA23)+IF(DI23="N/A",0,DI23)+IF(DQ23="N/A",0,DQ23))=0,0,(IF(AG23="N/A",0,AG23)+IF(AU23="N/A",0,AU23)+IF(BI23="N/A",0,BI23)+IF(BQ23="N/A",0,BQ23)+IF(BY23="N/A",0,BY23)+IF(DA23="N/A",0,DA23)+IF(DI23="N/A",0,DI23)+IF(DQ23="N/A",0,DQ23)))</f>
        <v>0</v>
      </c>
      <c r="FY23" s="24" t="s">
        <v>152</v>
      </c>
      <c r="FZ23" s="24" t="s">
        <v>152</v>
      </c>
      <c r="GA23" s="16">
        <f t="shared" si="7"/>
        <v>0</v>
      </c>
      <c r="GB23" s="16">
        <f>IFERROR(AVERAGE(GA23:GA24),"N/A")</f>
        <v>0</v>
      </c>
      <c r="GC23" s="24">
        <f t="shared" si="53"/>
        <v>2</v>
      </c>
      <c r="GD23" s="24"/>
      <c r="GE23" s="24"/>
      <c r="GF23" s="24"/>
      <c r="GG23" s="20"/>
      <c r="GH23" s="20"/>
      <c r="GI23" s="40" t="s">
        <v>4</v>
      </c>
      <c r="GJ23" s="13" t="s">
        <v>520</v>
      </c>
    </row>
    <row r="24" spans="1:192" ht="141.75" x14ac:dyDescent="0.25">
      <c r="A24" s="11">
        <v>1</v>
      </c>
      <c r="B24" s="12" t="s">
        <v>129</v>
      </c>
      <c r="C24" s="12" t="s">
        <v>130</v>
      </c>
      <c r="D24" s="13">
        <v>1.1000000000000001</v>
      </c>
      <c r="E24" s="12" t="s">
        <v>131</v>
      </c>
      <c r="F24" s="12" t="s">
        <v>132</v>
      </c>
      <c r="G24" s="13" t="s">
        <v>375</v>
      </c>
      <c r="H24" s="12" t="s">
        <v>376</v>
      </c>
      <c r="I24" s="14" t="s">
        <v>521</v>
      </c>
      <c r="J24" s="15" t="s">
        <v>508</v>
      </c>
      <c r="K24" s="13" t="s">
        <v>137</v>
      </c>
      <c r="L24" s="12" t="s">
        <v>522</v>
      </c>
      <c r="M24" s="12" t="s">
        <v>523</v>
      </c>
      <c r="N24" s="13" t="s">
        <v>139</v>
      </c>
      <c r="O24" s="13" t="s">
        <v>305</v>
      </c>
      <c r="P24" s="13" t="s">
        <v>141</v>
      </c>
      <c r="Q24" s="15" t="s">
        <v>524</v>
      </c>
      <c r="R24" s="15" t="s">
        <v>525</v>
      </c>
      <c r="S24" s="15" t="s">
        <v>526</v>
      </c>
      <c r="T24" s="15" t="s">
        <v>527</v>
      </c>
      <c r="U24" s="15" t="s">
        <v>528</v>
      </c>
      <c r="V24" s="13" t="s">
        <v>529</v>
      </c>
      <c r="W24" s="13" t="s">
        <v>530</v>
      </c>
      <c r="X24" s="13" t="s">
        <v>531</v>
      </c>
      <c r="Y24" s="13" t="s">
        <v>531</v>
      </c>
      <c r="Z24" s="13" t="s">
        <v>532</v>
      </c>
      <c r="AA24" s="12" t="s">
        <v>533</v>
      </c>
      <c r="AB24" s="13" t="str">
        <f t="shared" si="0"/>
        <v>N/A</v>
      </c>
      <c r="AC24" s="13">
        <f t="shared" si="0"/>
        <v>0</v>
      </c>
      <c r="AD24" s="16" t="str">
        <f t="shared" si="1"/>
        <v>N/A</v>
      </c>
      <c r="AE24" s="16"/>
      <c r="AF24" s="13" t="s">
        <v>152</v>
      </c>
      <c r="AG24" s="13">
        <v>0</v>
      </c>
      <c r="AH24" s="13" t="s">
        <v>152</v>
      </c>
      <c r="AI24" s="13" t="s">
        <v>152</v>
      </c>
      <c r="AJ24" s="13" t="s">
        <v>152</v>
      </c>
      <c r="AK24" s="13" t="s">
        <v>152</v>
      </c>
      <c r="AL24" s="16" t="s">
        <v>152</v>
      </c>
      <c r="AM24" s="16"/>
      <c r="AN24" s="13">
        <f t="shared" si="44"/>
        <v>1</v>
      </c>
      <c r="AO24" s="22">
        <f t="shared" si="45"/>
        <v>0</v>
      </c>
      <c r="AP24" s="22" t="s">
        <v>152</v>
      </c>
      <c r="AQ24" s="22" t="s">
        <v>152</v>
      </c>
      <c r="AR24" s="16">
        <f t="shared" si="46"/>
        <v>0</v>
      </c>
      <c r="AS24" s="16"/>
      <c r="AT24" s="22" t="s">
        <v>152</v>
      </c>
      <c r="AU24" s="13">
        <v>0</v>
      </c>
      <c r="AV24" s="20" t="s">
        <v>152</v>
      </c>
      <c r="AW24" s="13" t="s">
        <v>152</v>
      </c>
      <c r="AX24" s="16" t="s">
        <v>152</v>
      </c>
      <c r="AY24" s="16" t="s">
        <v>152</v>
      </c>
      <c r="AZ24" s="16" t="str">
        <f t="shared" si="47"/>
        <v>N/A</v>
      </c>
      <c r="BA24" s="16"/>
      <c r="BB24" s="20" t="s">
        <v>152</v>
      </c>
      <c r="BC24" s="13">
        <v>0</v>
      </c>
      <c r="BD24" s="20" t="str">
        <f>IFERROR((AZ24*100%)/AY24,"N/A")</f>
        <v>N/A</v>
      </c>
      <c r="BE24" s="20" t="str">
        <f>IFERROR((BB24*100%)/AZ24,"N/A")</f>
        <v>N/A</v>
      </c>
      <c r="BF24" s="16" t="s">
        <v>152</v>
      </c>
      <c r="BG24" s="16"/>
      <c r="BH24" s="13" t="s">
        <v>152</v>
      </c>
      <c r="BI24" s="13">
        <v>0</v>
      </c>
      <c r="BJ24" s="13"/>
      <c r="BK24" s="13" t="s">
        <v>152</v>
      </c>
      <c r="BL24" s="16" t="s">
        <v>152</v>
      </c>
      <c r="BM24" s="16" t="s">
        <v>152</v>
      </c>
      <c r="BN24" s="16" t="s">
        <v>152</v>
      </c>
      <c r="BO24" s="16" t="str">
        <f t="shared" ref="BO24:BO31" si="55">BN24</f>
        <v>N/A</v>
      </c>
      <c r="BP24" s="13" t="s">
        <v>152</v>
      </c>
      <c r="BQ24" s="13">
        <v>0</v>
      </c>
      <c r="BR24" s="13" t="s">
        <v>152</v>
      </c>
      <c r="BS24" s="20" t="s">
        <v>152</v>
      </c>
      <c r="BT24" s="16" t="s">
        <v>152</v>
      </c>
      <c r="BU24" s="16" t="s">
        <v>152</v>
      </c>
      <c r="BV24" s="16" t="str">
        <f t="shared" si="2"/>
        <v>N/A</v>
      </c>
      <c r="BW24" s="16"/>
      <c r="BX24" s="13">
        <v>1</v>
      </c>
      <c r="BY24" s="13">
        <v>0</v>
      </c>
      <c r="BZ24" s="20" t="s">
        <v>152</v>
      </c>
      <c r="CA24" s="20" t="s">
        <v>152</v>
      </c>
      <c r="CB24" s="16" t="s">
        <v>217</v>
      </c>
      <c r="CC24" s="16" t="s">
        <v>534</v>
      </c>
      <c r="CD24" s="16">
        <f t="shared" si="40"/>
        <v>0</v>
      </c>
      <c r="CE24" s="16"/>
      <c r="CF24" s="24" t="str">
        <f t="shared" si="48"/>
        <v>N/A</v>
      </c>
      <c r="CG24" s="24">
        <f t="shared" si="49"/>
        <v>0</v>
      </c>
      <c r="CH24" s="24" t="s">
        <v>152</v>
      </c>
      <c r="CI24" s="24" t="s">
        <v>152</v>
      </c>
      <c r="CJ24" s="16" t="str">
        <f t="shared" si="4"/>
        <v>N/A</v>
      </c>
      <c r="CK24" s="16"/>
      <c r="CL24" s="16"/>
      <c r="CM24" s="20" t="s">
        <v>156</v>
      </c>
      <c r="CN24" s="20" t="s">
        <v>157</v>
      </c>
      <c r="CO24" s="27">
        <v>4</v>
      </c>
      <c r="CP24" s="13" t="s">
        <v>157</v>
      </c>
      <c r="CQ24" s="13">
        <v>4</v>
      </c>
      <c r="CR24" s="13" t="s">
        <v>158</v>
      </c>
      <c r="CS24" s="13" t="s">
        <v>158</v>
      </c>
      <c r="CT24" s="13">
        <v>2</v>
      </c>
      <c r="CU24" s="13"/>
      <c r="CV24" s="13"/>
      <c r="CW24" s="13"/>
      <c r="CX24" s="13"/>
      <c r="CY24" s="13"/>
      <c r="CZ24" s="13">
        <v>1</v>
      </c>
      <c r="DA24" s="13">
        <v>0</v>
      </c>
      <c r="DB24" s="20" t="s">
        <v>152</v>
      </c>
      <c r="DC24" s="20" t="s">
        <v>152</v>
      </c>
      <c r="DD24" s="13" t="s">
        <v>535</v>
      </c>
      <c r="DE24" s="12" t="s">
        <v>533</v>
      </c>
      <c r="DF24" s="16">
        <f t="shared" si="41"/>
        <v>0</v>
      </c>
      <c r="DG24" s="28"/>
      <c r="DH24" s="13" t="s">
        <v>152</v>
      </c>
      <c r="DI24" s="22">
        <v>0</v>
      </c>
      <c r="DJ24" s="22" t="s">
        <v>152</v>
      </c>
      <c r="DK24" s="22" t="s">
        <v>152</v>
      </c>
      <c r="DL24" s="22" t="s">
        <v>152</v>
      </c>
      <c r="DM24" s="22" t="s">
        <v>152</v>
      </c>
      <c r="DN24" s="16" t="str">
        <f t="shared" si="42"/>
        <v>N/A</v>
      </c>
      <c r="DO24" s="28"/>
      <c r="DP24" s="13" t="s">
        <v>152</v>
      </c>
      <c r="DQ24" s="29">
        <v>0</v>
      </c>
      <c r="DR24" s="29"/>
      <c r="DS24" s="29"/>
      <c r="DT24" s="29"/>
      <c r="DU24" s="29"/>
      <c r="DV24" s="29"/>
      <c r="DW24" s="16" t="str">
        <f t="shared" si="23"/>
        <v>N/A</v>
      </c>
      <c r="DX24" s="29"/>
      <c r="DY24" s="29">
        <v>1</v>
      </c>
      <c r="DZ24" s="20"/>
      <c r="EA24" s="20"/>
      <c r="EB24" s="20"/>
      <c r="EC24" s="20"/>
      <c r="ED24" s="20"/>
      <c r="EE24" s="20"/>
      <c r="EF24" s="20"/>
      <c r="EG24" s="13">
        <f t="shared" si="51"/>
        <v>2</v>
      </c>
      <c r="EH24" s="13">
        <f>IF((IF(BY24="N/A",0,BY24)+IF(DA24="N/A",0,DA24)+IF(DI24="N/A",0,DI24)+IF(DQ24="N/A",0,DQ24))=0,0,(IF(BY24="N/A",0,BY24)+IF(DA24="N/A",0,DA24)+IF(DI24="N/A",0,DI24)+IF(DQ24="N/A",0,DQ24)))</f>
        <v>0</v>
      </c>
      <c r="EI24" s="22" t="s">
        <v>152</v>
      </c>
      <c r="EJ24" s="22" t="s">
        <v>152</v>
      </c>
      <c r="EK24" s="16">
        <f t="shared" si="6"/>
        <v>0</v>
      </c>
      <c r="EL24" s="28"/>
      <c r="EM24" s="13">
        <v>3</v>
      </c>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4">
        <f t="shared" si="52"/>
        <v>2</v>
      </c>
      <c r="FX24" s="24">
        <f t="shared" si="54"/>
        <v>0</v>
      </c>
      <c r="FY24" s="24" t="s">
        <v>152</v>
      </c>
      <c r="FZ24" s="24" t="s">
        <v>152</v>
      </c>
      <c r="GA24" s="16">
        <f t="shared" si="7"/>
        <v>0</v>
      </c>
      <c r="GB24" s="28"/>
      <c r="GC24" s="24">
        <f t="shared" si="53"/>
        <v>6</v>
      </c>
      <c r="GD24" s="24"/>
      <c r="GE24" s="24"/>
      <c r="GF24" s="24"/>
      <c r="GG24" s="20"/>
      <c r="GH24" s="20"/>
      <c r="GI24" s="25" t="s">
        <v>531</v>
      </c>
      <c r="GJ24" s="11" t="s">
        <v>536</v>
      </c>
    </row>
    <row r="25" spans="1:192" ht="299.25" x14ac:dyDescent="0.25">
      <c r="A25" s="11">
        <v>1</v>
      </c>
      <c r="B25" s="12" t="s">
        <v>129</v>
      </c>
      <c r="C25" s="12" t="s">
        <v>130</v>
      </c>
      <c r="D25" s="13">
        <v>1.1000000000000001</v>
      </c>
      <c r="E25" s="12" t="s">
        <v>131</v>
      </c>
      <c r="F25" s="12" t="s">
        <v>132</v>
      </c>
      <c r="G25" s="13" t="s">
        <v>375</v>
      </c>
      <c r="H25" s="12" t="s">
        <v>376</v>
      </c>
      <c r="I25" s="14" t="s">
        <v>537</v>
      </c>
      <c r="J25" s="30" t="s">
        <v>538</v>
      </c>
      <c r="K25" s="14" t="s">
        <v>137</v>
      </c>
      <c r="L25" s="12" t="s">
        <v>198</v>
      </c>
      <c r="M25" s="12" t="s">
        <v>199</v>
      </c>
      <c r="N25" s="13" t="s">
        <v>420</v>
      </c>
      <c r="O25" s="14" t="s">
        <v>140</v>
      </c>
      <c r="P25" s="13" t="s">
        <v>141</v>
      </c>
      <c r="Q25" s="15" t="s">
        <v>539</v>
      </c>
      <c r="R25" s="15" t="s">
        <v>540</v>
      </c>
      <c r="S25" s="15" t="s">
        <v>541</v>
      </c>
      <c r="T25" s="15" t="s">
        <v>542</v>
      </c>
      <c r="U25" s="15" t="s">
        <v>543</v>
      </c>
      <c r="V25" s="13" t="s">
        <v>544</v>
      </c>
      <c r="W25" s="13" t="s">
        <v>545</v>
      </c>
      <c r="X25" s="13" t="s">
        <v>207</v>
      </c>
      <c r="Y25" s="13" t="s">
        <v>207</v>
      </c>
      <c r="Z25" s="13" t="s">
        <v>546</v>
      </c>
      <c r="AA25" s="17" t="s">
        <v>547</v>
      </c>
      <c r="AB25" s="13" t="str">
        <f t="shared" si="0"/>
        <v>N/A</v>
      </c>
      <c r="AC25" s="13">
        <f t="shared" si="0"/>
        <v>0</v>
      </c>
      <c r="AD25" s="16" t="str">
        <f t="shared" si="1"/>
        <v>N/A</v>
      </c>
      <c r="AE25" s="16" t="str">
        <f t="shared" ref="AE25:AE31" si="56">AD25</f>
        <v>N/A</v>
      </c>
      <c r="AF25" s="13" t="s">
        <v>152</v>
      </c>
      <c r="AG25" s="13">
        <v>0</v>
      </c>
      <c r="AH25" s="13" t="s">
        <v>152</v>
      </c>
      <c r="AI25" s="13" t="s">
        <v>152</v>
      </c>
      <c r="AJ25" s="13" t="s">
        <v>152</v>
      </c>
      <c r="AK25" s="13" t="s">
        <v>152</v>
      </c>
      <c r="AL25" s="16" t="s">
        <v>152</v>
      </c>
      <c r="AM25" s="16" t="str">
        <f t="shared" ref="AM25:AM31" si="57">AL25</f>
        <v>N/A</v>
      </c>
      <c r="AN25" s="13">
        <f t="shared" si="44"/>
        <v>3</v>
      </c>
      <c r="AO25" s="22">
        <f t="shared" si="45"/>
        <v>1</v>
      </c>
      <c r="AP25" s="22" t="s">
        <v>152</v>
      </c>
      <c r="AQ25" s="22" t="s">
        <v>152</v>
      </c>
      <c r="AR25" s="16">
        <f t="shared" si="46"/>
        <v>0.33333333333333331</v>
      </c>
      <c r="AS25" s="16">
        <f t="shared" ref="AS25:AS31" si="58">AR25</f>
        <v>0.33333333333333331</v>
      </c>
      <c r="AT25" s="13">
        <v>1</v>
      </c>
      <c r="AU25" s="13">
        <v>1</v>
      </c>
      <c r="AV25" s="20" t="s">
        <v>152</v>
      </c>
      <c r="AW25" s="13" t="s">
        <v>152</v>
      </c>
      <c r="AX25" s="16" t="s">
        <v>210</v>
      </c>
      <c r="AY25" s="16" t="s">
        <v>548</v>
      </c>
      <c r="AZ25" s="16">
        <f t="shared" si="47"/>
        <v>1</v>
      </c>
      <c r="BA25" s="16">
        <f t="shared" ref="BA25:BA31" si="59">AZ25</f>
        <v>1</v>
      </c>
      <c r="BB25" s="13">
        <f>AT25</f>
        <v>1</v>
      </c>
      <c r="BC25" s="13">
        <f>AU25+AG25</f>
        <v>1</v>
      </c>
      <c r="BD25" s="13"/>
      <c r="BE25" s="13"/>
      <c r="BF25" s="16">
        <f>BC25/BB25</f>
        <v>1</v>
      </c>
      <c r="BG25" s="16">
        <f t="shared" ref="BG25:BG31" si="60">BF25</f>
        <v>1</v>
      </c>
      <c r="BH25" s="13">
        <v>1</v>
      </c>
      <c r="BI25" s="13">
        <v>0</v>
      </c>
      <c r="BJ25" s="13"/>
      <c r="BK25" s="13" t="s">
        <v>152</v>
      </c>
      <c r="BL25" s="16" t="s">
        <v>486</v>
      </c>
      <c r="BM25" s="16" t="s">
        <v>547</v>
      </c>
      <c r="BN25" s="16">
        <f>BI25/BH25</f>
        <v>0</v>
      </c>
      <c r="BO25" s="16">
        <f t="shared" si="55"/>
        <v>0</v>
      </c>
      <c r="BP25" s="13" t="s">
        <v>152</v>
      </c>
      <c r="BQ25" s="13">
        <v>0</v>
      </c>
      <c r="BR25" s="13" t="s">
        <v>152</v>
      </c>
      <c r="BS25" s="20" t="s">
        <v>152</v>
      </c>
      <c r="BT25" s="16" t="s">
        <v>152</v>
      </c>
      <c r="BU25" s="16" t="s">
        <v>152</v>
      </c>
      <c r="BV25" s="16" t="str">
        <f t="shared" si="2"/>
        <v>N/A</v>
      </c>
      <c r="BW25" s="16" t="s">
        <v>152</v>
      </c>
      <c r="BX25" s="13">
        <v>1</v>
      </c>
      <c r="BY25" s="13">
        <v>0</v>
      </c>
      <c r="BZ25" s="20" t="s">
        <v>152</v>
      </c>
      <c r="CA25" s="20" t="s">
        <v>152</v>
      </c>
      <c r="CB25" s="16" t="s">
        <v>330</v>
      </c>
      <c r="CC25" s="16" t="s">
        <v>547</v>
      </c>
      <c r="CD25" s="16">
        <f t="shared" si="40"/>
        <v>0</v>
      </c>
      <c r="CE25" s="16">
        <f t="shared" ref="CE25:CE31" si="61">CD25</f>
        <v>0</v>
      </c>
      <c r="CF25" s="24">
        <f t="shared" si="48"/>
        <v>2</v>
      </c>
      <c r="CG25" s="24">
        <f t="shared" si="49"/>
        <v>1</v>
      </c>
      <c r="CH25" s="24" t="s">
        <v>152</v>
      </c>
      <c r="CI25" s="24" t="s">
        <v>152</v>
      </c>
      <c r="CJ25" s="16">
        <f t="shared" si="4"/>
        <v>0.5</v>
      </c>
      <c r="CK25" s="16">
        <f t="shared" ref="CK25:CK31" si="62">CJ25</f>
        <v>0.5</v>
      </c>
      <c r="CL25" s="16">
        <f>IF(CK25&gt;100%,100%,CK25)</f>
        <v>0.5</v>
      </c>
      <c r="CM25" s="16" t="s">
        <v>156</v>
      </c>
      <c r="CN25" s="16" t="s">
        <v>190</v>
      </c>
      <c r="CO25" s="42" t="s">
        <v>152</v>
      </c>
      <c r="CP25" s="14" t="s">
        <v>549</v>
      </c>
      <c r="CQ25" s="14" t="s">
        <v>152</v>
      </c>
      <c r="CR25" s="13" t="s">
        <v>156</v>
      </c>
      <c r="CS25" s="13" t="s">
        <v>156</v>
      </c>
      <c r="CT25" s="14" t="s">
        <v>152</v>
      </c>
      <c r="CU25" s="14"/>
      <c r="CV25" s="14"/>
      <c r="CW25" s="14"/>
      <c r="CX25" s="14"/>
      <c r="CY25" s="14"/>
      <c r="CZ25" s="14" t="s">
        <v>152</v>
      </c>
      <c r="DA25" s="13" t="s">
        <v>152</v>
      </c>
      <c r="DB25" s="20" t="s">
        <v>152</v>
      </c>
      <c r="DC25" s="20" t="s">
        <v>152</v>
      </c>
      <c r="DD25" s="13"/>
      <c r="DE25" s="12"/>
      <c r="DF25" s="16" t="str">
        <f t="shared" si="41"/>
        <v>N/A</v>
      </c>
      <c r="DG25" s="16" t="str">
        <f t="shared" ref="DG25:DG31" si="63">DF25</f>
        <v>N/A</v>
      </c>
      <c r="DH25" s="14" t="s">
        <v>152</v>
      </c>
      <c r="DI25" s="22">
        <v>0</v>
      </c>
      <c r="DJ25" s="22" t="s">
        <v>152</v>
      </c>
      <c r="DK25" s="22" t="s">
        <v>152</v>
      </c>
      <c r="DL25" s="22" t="s">
        <v>152</v>
      </c>
      <c r="DM25" s="22" t="s">
        <v>152</v>
      </c>
      <c r="DN25" s="16" t="str">
        <f t="shared" si="42"/>
        <v>N/A</v>
      </c>
      <c r="DO25" s="16" t="str">
        <f t="shared" ref="DO25:DO31" si="64">DN25</f>
        <v>N/A</v>
      </c>
      <c r="DP25" s="14" t="s">
        <v>152</v>
      </c>
      <c r="DQ25" s="14">
        <v>0</v>
      </c>
      <c r="DR25" s="14"/>
      <c r="DS25" s="14"/>
      <c r="DT25" s="14"/>
      <c r="DU25" s="14"/>
      <c r="DV25" s="14"/>
      <c r="DW25" s="16" t="str">
        <f t="shared" si="23"/>
        <v>N/A</v>
      </c>
      <c r="DX25" s="16" t="str">
        <f t="shared" ref="DX25:DX26" si="65">IFERROR(AVERAGE(DW25:DW26),"N/A")</f>
        <v>N/A</v>
      </c>
      <c r="DY25" s="14" t="s">
        <v>152</v>
      </c>
      <c r="DZ25" s="20"/>
      <c r="EA25" s="20"/>
      <c r="EB25" s="20"/>
      <c r="EC25" s="20"/>
      <c r="ED25" s="20"/>
      <c r="EE25" s="20"/>
      <c r="EF25" s="20"/>
      <c r="EG25" s="13">
        <f t="shared" si="51"/>
        <v>1</v>
      </c>
      <c r="EH25" s="13">
        <f>IF((IF(BY25="N/A",0,BY25)+IF(DA25="N/A",0,DA25)+IF(DI25="N/A",0,DI25)+IF(DQ25="N/A",0,DQ25))=0,0,(IF(BY25="N/A",0,BY25)+IF(DA25="N/A",0,DA25)+IF(DI25="N/A",0,DI25)+IF(DQ25="N/A",0,DQ25)))</f>
        <v>0</v>
      </c>
      <c r="EI25" s="22" t="s">
        <v>152</v>
      </c>
      <c r="EJ25" s="22" t="s">
        <v>152</v>
      </c>
      <c r="EK25" s="16">
        <f t="shared" si="6"/>
        <v>0</v>
      </c>
      <c r="EL25" s="16">
        <f t="shared" ref="EL25:EL31" si="66">EK25</f>
        <v>0</v>
      </c>
      <c r="EM25" s="13" t="s">
        <v>152</v>
      </c>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4">
        <f t="shared" si="52"/>
        <v>3</v>
      </c>
      <c r="FX25" s="24">
        <f t="shared" si="52"/>
        <v>1</v>
      </c>
      <c r="FY25" s="24" t="s">
        <v>152</v>
      </c>
      <c r="FZ25" s="24" t="s">
        <v>152</v>
      </c>
      <c r="GA25" s="16">
        <f t="shared" si="7"/>
        <v>0.33333333333333331</v>
      </c>
      <c r="GB25" s="16">
        <f t="shared" ref="GB25:GB31" si="67">GA25</f>
        <v>0.33333333333333331</v>
      </c>
      <c r="GC25" s="24">
        <f t="shared" si="53"/>
        <v>3</v>
      </c>
      <c r="GD25" s="24"/>
      <c r="GE25" s="24"/>
      <c r="GF25" s="24"/>
      <c r="GG25" s="20"/>
      <c r="GH25" s="20"/>
      <c r="GI25" s="40" t="s">
        <v>207</v>
      </c>
      <c r="GJ25" s="13" t="s">
        <v>550</v>
      </c>
    </row>
    <row r="26" spans="1:192" ht="189" x14ac:dyDescent="0.25">
      <c r="A26" s="11">
        <v>1</v>
      </c>
      <c r="B26" s="12" t="s">
        <v>129</v>
      </c>
      <c r="C26" s="12" t="s">
        <v>130</v>
      </c>
      <c r="D26" s="13">
        <v>1.1000000000000001</v>
      </c>
      <c r="E26" s="12" t="s">
        <v>131</v>
      </c>
      <c r="F26" s="12" t="s">
        <v>132</v>
      </c>
      <c r="G26" s="13" t="s">
        <v>375</v>
      </c>
      <c r="H26" s="12" t="s">
        <v>376</v>
      </c>
      <c r="I26" s="14" t="s">
        <v>551</v>
      </c>
      <c r="J26" s="30" t="s">
        <v>552</v>
      </c>
      <c r="K26" s="14" t="s">
        <v>137</v>
      </c>
      <c r="L26" s="12" t="s">
        <v>553</v>
      </c>
      <c r="M26" s="12" t="s">
        <v>199</v>
      </c>
      <c r="N26" s="13" t="s">
        <v>139</v>
      </c>
      <c r="O26" s="14" t="s">
        <v>140</v>
      </c>
      <c r="P26" s="13" t="s">
        <v>141</v>
      </c>
      <c r="Q26" s="15" t="s">
        <v>554</v>
      </c>
      <c r="R26" s="15" t="s">
        <v>555</v>
      </c>
      <c r="S26" s="15" t="s">
        <v>556</v>
      </c>
      <c r="T26" s="15" t="s">
        <v>557</v>
      </c>
      <c r="U26" s="15" t="s">
        <v>558</v>
      </c>
      <c r="V26" s="13" t="s">
        <v>515</v>
      </c>
      <c r="W26" s="13" t="s">
        <v>559</v>
      </c>
      <c r="X26" s="13" t="s">
        <v>560</v>
      </c>
      <c r="Y26" s="13" t="s">
        <v>560</v>
      </c>
      <c r="Z26" s="13" t="s">
        <v>561</v>
      </c>
      <c r="AA26" s="17" t="s">
        <v>562</v>
      </c>
      <c r="AB26" s="13" t="str">
        <f t="shared" si="0"/>
        <v>N/A</v>
      </c>
      <c r="AC26" s="13">
        <f t="shared" si="0"/>
        <v>0</v>
      </c>
      <c r="AD26" s="16" t="str">
        <f t="shared" si="1"/>
        <v>N/A</v>
      </c>
      <c r="AE26" s="16" t="str">
        <f t="shared" si="56"/>
        <v>N/A</v>
      </c>
      <c r="AF26" s="13" t="s">
        <v>152</v>
      </c>
      <c r="AG26" s="13">
        <v>0</v>
      </c>
      <c r="AH26" s="13" t="s">
        <v>152</v>
      </c>
      <c r="AI26" s="13" t="s">
        <v>152</v>
      </c>
      <c r="AJ26" s="13" t="s">
        <v>152</v>
      </c>
      <c r="AK26" s="13" t="s">
        <v>152</v>
      </c>
      <c r="AL26" s="16" t="s">
        <v>152</v>
      </c>
      <c r="AM26" s="16" t="str">
        <f t="shared" si="57"/>
        <v>N/A</v>
      </c>
      <c r="AN26" s="13">
        <f t="shared" si="44"/>
        <v>2</v>
      </c>
      <c r="AO26" s="22">
        <f t="shared" si="45"/>
        <v>1</v>
      </c>
      <c r="AP26" s="22" t="s">
        <v>152</v>
      </c>
      <c r="AQ26" s="22" t="s">
        <v>152</v>
      </c>
      <c r="AR26" s="16">
        <f t="shared" si="46"/>
        <v>0.5</v>
      </c>
      <c r="AS26" s="16">
        <f t="shared" si="58"/>
        <v>0.5</v>
      </c>
      <c r="AT26" s="13">
        <v>1</v>
      </c>
      <c r="AU26" s="13">
        <v>1</v>
      </c>
      <c r="AV26" s="20" t="s">
        <v>152</v>
      </c>
      <c r="AW26" s="13" t="s">
        <v>152</v>
      </c>
      <c r="AX26" s="16" t="s">
        <v>210</v>
      </c>
      <c r="AY26" s="16" t="s">
        <v>563</v>
      </c>
      <c r="AZ26" s="16">
        <f t="shared" si="47"/>
        <v>1</v>
      </c>
      <c r="BA26" s="16">
        <f t="shared" si="59"/>
        <v>1</v>
      </c>
      <c r="BB26" s="13">
        <f>AT26</f>
        <v>1</v>
      </c>
      <c r="BC26" s="13">
        <f>AU26+AG26</f>
        <v>1</v>
      </c>
      <c r="BD26" s="13"/>
      <c r="BE26" s="13"/>
      <c r="BF26" s="16">
        <f>BC26/BB26</f>
        <v>1</v>
      </c>
      <c r="BG26" s="16">
        <f t="shared" si="60"/>
        <v>1</v>
      </c>
      <c r="BH26" s="13">
        <v>1</v>
      </c>
      <c r="BI26" s="13">
        <v>0</v>
      </c>
      <c r="BJ26" s="13"/>
      <c r="BK26" s="13" t="s">
        <v>152</v>
      </c>
      <c r="BL26" s="16" t="s">
        <v>564</v>
      </c>
      <c r="BM26" s="16" t="s">
        <v>565</v>
      </c>
      <c r="BN26" s="16">
        <f>BI26/BH26</f>
        <v>0</v>
      </c>
      <c r="BO26" s="16">
        <f t="shared" si="55"/>
        <v>0</v>
      </c>
      <c r="BP26" s="13" t="s">
        <v>152</v>
      </c>
      <c r="BQ26" s="13">
        <v>0</v>
      </c>
      <c r="BR26" s="13" t="s">
        <v>152</v>
      </c>
      <c r="BS26" s="20" t="s">
        <v>152</v>
      </c>
      <c r="BT26" s="16" t="s">
        <v>152</v>
      </c>
      <c r="BU26" s="16" t="s">
        <v>152</v>
      </c>
      <c r="BV26" s="16" t="str">
        <f t="shared" si="2"/>
        <v>N/A</v>
      </c>
      <c r="BW26" s="16" t="s">
        <v>152</v>
      </c>
      <c r="BX26" s="13" t="s">
        <v>152</v>
      </c>
      <c r="BY26" s="13" t="s">
        <v>152</v>
      </c>
      <c r="BZ26" s="20" t="s">
        <v>152</v>
      </c>
      <c r="CA26" s="20" t="s">
        <v>152</v>
      </c>
      <c r="CB26" s="16" t="s">
        <v>152</v>
      </c>
      <c r="CC26" s="16" t="s">
        <v>152</v>
      </c>
      <c r="CD26" s="16" t="str">
        <f t="shared" si="40"/>
        <v>N/A</v>
      </c>
      <c r="CE26" s="16" t="str">
        <f t="shared" si="61"/>
        <v>N/A</v>
      </c>
      <c r="CF26" s="24">
        <f t="shared" si="48"/>
        <v>2</v>
      </c>
      <c r="CG26" s="24">
        <f t="shared" si="49"/>
        <v>1</v>
      </c>
      <c r="CH26" s="24" t="s">
        <v>152</v>
      </c>
      <c r="CI26" s="24" t="s">
        <v>152</v>
      </c>
      <c r="CJ26" s="16">
        <f t="shared" si="4"/>
        <v>0.5</v>
      </c>
      <c r="CK26" s="16">
        <f t="shared" si="62"/>
        <v>0.5</v>
      </c>
      <c r="CL26" s="16">
        <f>IF(CK26&gt;100%,100%,CK26)</f>
        <v>0.5</v>
      </c>
      <c r="CM26" s="16" t="s">
        <v>156</v>
      </c>
      <c r="CN26" s="16" t="s">
        <v>190</v>
      </c>
      <c r="CO26" s="42" t="s">
        <v>152</v>
      </c>
      <c r="CP26" s="14" t="s">
        <v>566</v>
      </c>
      <c r="CQ26" s="14" t="s">
        <v>152</v>
      </c>
      <c r="CR26" s="13" t="s">
        <v>156</v>
      </c>
      <c r="CS26" s="13" t="s">
        <v>156</v>
      </c>
      <c r="CT26" s="14" t="s">
        <v>152</v>
      </c>
      <c r="CU26" s="14"/>
      <c r="CV26" s="14"/>
      <c r="CW26" s="14"/>
      <c r="CX26" s="14"/>
      <c r="CY26" s="14"/>
      <c r="CZ26" s="14" t="s">
        <v>152</v>
      </c>
      <c r="DA26" s="13" t="s">
        <v>152</v>
      </c>
      <c r="DB26" s="20" t="s">
        <v>152</v>
      </c>
      <c r="DC26" s="20" t="s">
        <v>152</v>
      </c>
      <c r="DD26" s="13"/>
      <c r="DE26" s="13"/>
      <c r="DF26" s="16" t="str">
        <f t="shared" si="41"/>
        <v>N/A</v>
      </c>
      <c r="DG26" s="16" t="str">
        <f t="shared" si="63"/>
        <v>N/A</v>
      </c>
      <c r="DH26" s="14" t="s">
        <v>152</v>
      </c>
      <c r="DI26" s="22">
        <v>0</v>
      </c>
      <c r="DJ26" s="22" t="s">
        <v>152</v>
      </c>
      <c r="DK26" s="22" t="s">
        <v>152</v>
      </c>
      <c r="DL26" s="22" t="s">
        <v>152</v>
      </c>
      <c r="DM26" s="22" t="s">
        <v>152</v>
      </c>
      <c r="DN26" s="16" t="str">
        <f t="shared" si="42"/>
        <v>N/A</v>
      </c>
      <c r="DO26" s="16" t="str">
        <f t="shared" si="64"/>
        <v>N/A</v>
      </c>
      <c r="DP26" s="14" t="s">
        <v>152</v>
      </c>
      <c r="DQ26" s="14">
        <v>0</v>
      </c>
      <c r="DR26" s="14"/>
      <c r="DS26" s="14"/>
      <c r="DT26" s="14"/>
      <c r="DU26" s="14"/>
      <c r="DV26" s="14"/>
      <c r="DW26" s="16" t="str">
        <f t="shared" si="23"/>
        <v>N/A</v>
      </c>
      <c r="DX26" s="16" t="str">
        <f t="shared" si="65"/>
        <v>N/A</v>
      </c>
      <c r="DY26" s="14" t="s">
        <v>152</v>
      </c>
      <c r="DZ26" s="20"/>
      <c r="EA26" s="20"/>
      <c r="EB26" s="20"/>
      <c r="EC26" s="20"/>
      <c r="ED26" s="20"/>
      <c r="EE26" s="20"/>
      <c r="EF26" s="20"/>
      <c r="EG26" s="13" t="str">
        <f t="shared" si="51"/>
        <v>N/A</v>
      </c>
      <c r="EH26" s="13" t="str">
        <f>IF((IF(BY26="N/A",0,BY26)+IF(DA26="N/A",0,DA26)+IF(DI26="N/A",0,DI26)+IF(DQ26="N/A",0,DQ26)+IF(DZ26="N/A",0,DZ26))=0,"N/A",(IF(BY26="N/A",0,BY26)+IF(DA26="N/A",0,DA26)+IF(DI26="N/A",0,DI26)+IF(DQ26="N/A",0,DQ26)+IF(DZ26="N/A",0,DZ26)))</f>
        <v>N/A</v>
      </c>
      <c r="EI26" s="22" t="s">
        <v>152</v>
      </c>
      <c r="EJ26" s="22" t="s">
        <v>152</v>
      </c>
      <c r="EK26" s="16" t="str">
        <f t="shared" si="6"/>
        <v>N/A</v>
      </c>
      <c r="EL26" s="16" t="str">
        <f t="shared" si="66"/>
        <v>N/A</v>
      </c>
      <c r="EM26" s="13" t="s">
        <v>152</v>
      </c>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4">
        <f t="shared" si="52"/>
        <v>2</v>
      </c>
      <c r="FX26" s="24">
        <f t="shared" si="52"/>
        <v>1</v>
      </c>
      <c r="FY26" s="24" t="s">
        <v>152</v>
      </c>
      <c r="FZ26" s="24" t="s">
        <v>152</v>
      </c>
      <c r="GA26" s="16">
        <f t="shared" si="7"/>
        <v>0.5</v>
      </c>
      <c r="GB26" s="16">
        <f t="shared" si="67"/>
        <v>0.5</v>
      </c>
      <c r="GC26" s="24">
        <f t="shared" si="53"/>
        <v>2</v>
      </c>
      <c r="GD26" s="24"/>
      <c r="GE26" s="24"/>
      <c r="GF26" s="24"/>
      <c r="GG26" s="20"/>
      <c r="GH26" s="20"/>
      <c r="GI26" s="40" t="s">
        <v>560</v>
      </c>
      <c r="GJ26" s="13" t="s">
        <v>567</v>
      </c>
    </row>
    <row r="27" spans="1:192" ht="141.75" x14ac:dyDescent="0.25">
      <c r="A27" s="11">
        <v>1</v>
      </c>
      <c r="B27" s="12" t="s">
        <v>129</v>
      </c>
      <c r="C27" s="12" t="s">
        <v>130</v>
      </c>
      <c r="D27" s="13">
        <v>1.1000000000000001</v>
      </c>
      <c r="E27" s="12" t="s">
        <v>131</v>
      </c>
      <c r="F27" s="12" t="s">
        <v>132</v>
      </c>
      <c r="G27" s="13" t="s">
        <v>375</v>
      </c>
      <c r="H27" s="12" t="s">
        <v>376</v>
      </c>
      <c r="I27" s="14" t="s">
        <v>568</v>
      </c>
      <c r="J27" s="15" t="s">
        <v>569</v>
      </c>
      <c r="K27" s="13" t="s">
        <v>435</v>
      </c>
      <c r="L27" s="12" t="s">
        <v>436</v>
      </c>
      <c r="M27" s="12" t="s">
        <v>570</v>
      </c>
      <c r="N27" s="13" t="s">
        <v>139</v>
      </c>
      <c r="O27" s="13" t="s">
        <v>305</v>
      </c>
      <c r="P27" s="13" t="s">
        <v>141</v>
      </c>
      <c r="Q27" s="15" t="s">
        <v>571</v>
      </c>
      <c r="R27" s="15" t="s">
        <v>572</v>
      </c>
      <c r="S27" s="15" t="s">
        <v>573</v>
      </c>
      <c r="T27" s="15" t="s">
        <v>574</v>
      </c>
      <c r="U27" s="15" t="s">
        <v>575</v>
      </c>
      <c r="V27" s="13" t="s">
        <v>576</v>
      </c>
      <c r="W27" s="13" t="s">
        <v>577</v>
      </c>
      <c r="X27" s="13" t="s">
        <v>578</v>
      </c>
      <c r="Y27" s="13" t="s">
        <v>578</v>
      </c>
      <c r="Z27" s="13" t="s">
        <v>579</v>
      </c>
      <c r="AA27" s="12" t="s">
        <v>580</v>
      </c>
      <c r="AB27" s="13" t="str">
        <f t="shared" si="0"/>
        <v>N/A</v>
      </c>
      <c r="AC27" s="13">
        <f t="shared" si="0"/>
        <v>0</v>
      </c>
      <c r="AD27" s="16" t="str">
        <f t="shared" si="1"/>
        <v>N/A</v>
      </c>
      <c r="AE27" s="16" t="str">
        <f t="shared" si="56"/>
        <v>N/A</v>
      </c>
      <c r="AF27" s="13" t="s">
        <v>152</v>
      </c>
      <c r="AG27" s="13">
        <v>0</v>
      </c>
      <c r="AH27" s="13" t="s">
        <v>152</v>
      </c>
      <c r="AI27" s="13" t="s">
        <v>152</v>
      </c>
      <c r="AJ27" s="13" t="s">
        <v>152</v>
      </c>
      <c r="AK27" s="13" t="s">
        <v>152</v>
      </c>
      <c r="AL27" s="16" t="s">
        <v>152</v>
      </c>
      <c r="AM27" s="16" t="str">
        <f t="shared" si="57"/>
        <v>N/A</v>
      </c>
      <c r="AN27" s="13">
        <f t="shared" si="44"/>
        <v>2</v>
      </c>
      <c r="AO27" s="22">
        <f t="shared" si="45"/>
        <v>0</v>
      </c>
      <c r="AP27" s="22" t="s">
        <v>152</v>
      </c>
      <c r="AQ27" s="22" t="s">
        <v>152</v>
      </c>
      <c r="AR27" s="16">
        <f t="shared" si="46"/>
        <v>0</v>
      </c>
      <c r="AS27" s="16">
        <f t="shared" si="58"/>
        <v>0</v>
      </c>
      <c r="AT27" s="13" t="s">
        <v>152</v>
      </c>
      <c r="AU27" s="13">
        <v>0</v>
      </c>
      <c r="AV27" s="20" t="s">
        <v>152</v>
      </c>
      <c r="AW27" s="13" t="s">
        <v>152</v>
      </c>
      <c r="AX27" s="16" t="s">
        <v>152</v>
      </c>
      <c r="AY27" s="16" t="s">
        <v>152</v>
      </c>
      <c r="AZ27" s="16" t="str">
        <f t="shared" si="47"/>
        <v>N/A</v>
      </c>
      <c r="BA27" s="16" t="str">
        <f t="shared" si="59"/>
        <v>N/A</v>
      </c>
      <c r="BB27" s="20" t="s">
        <v>152</v>
      </c>
      <c r="BC27" s="13">
        <v>0</v>
      </c>
      <c r="BD27" s="20" t="str">
        <f>IFERROR((AZ27*100%)/AY27,"N/A")</f>
        <v>N/A</v>
      </c>
      <c r="BE27" s="20" t="str">
        <f>IFERROR((BB27*100%)/AZ27,"N/A")</f>
        <v>N/A</v>
      </c>
      <c r="BF27" s="16" t="s">
        <v>152</v>
      </c>
      <c r="BG27" s="16" t="str">
        <f t="shared" si="60"/>
        <v>N/A</v>
      </c>
      <c r="BH27" s="13" t="s">
        <v>152</v>
      </c>
      <c r="BI27" s="13">
        <v>0</v>
      </c>
      <c r="BJ27" s="13"/>
      <c r="BK27" s="13" t="s">
        <v>152</v>
      </c>
      <c r="BL27" s="16" t="s">
        <v>152</v>
      </c>
      <c r="BM27" s="16" t="s">
        <v>152</v>
      </c>
      <c r="BN27" s="16" t="s">
        <v>152</v>
      </c>
      <c r="BO27" s="16" t="str">
        <f t="shared" si="55"/>
        <v>N/A</v>
      </c>
      <c r="BP27" s="13" t="s">
        <v>152</v>
      </c>
      <c r="BQ27" s="13">
        <v>0</v>
      </c>
      <c r="BR27" s="13" t="s">
        <v>152</v>
      </c>
      <c r="BS27" s="20" t="s">
        <v>152</v>
      </c>
      <c r="BT27" s="16" t="s">
        <v>152</v>
      </c>
      <c r="BU27" s="16" t="s">
        <v>152</v>
      </c>
      <c r="BV27" s="16" t="str">
        <f t="shared" si="2"/>
        <v>N/A</v>
      </c>
      <c r="BW27" s="16" t="s">
        <v>152</v>
      </c>
      <c r="BX27" s="13">
        <v>2</v>
      </c>
      <c r="BY27" s="13">
        <v>0</v>
      </c>
      <c r="BZ27" s="20" t="s">
        <v>152</v>
      </c>
      <c r="CA27" s="20" t="s">
        <v>152</v>
      </c>
      <c r="CB27" s="16" t="s">
        <v>217</v>
      </c>
      <c r="CC27" s="16" t="s">
        <v>581</v>
      </c>
      <c r="CD27" s="16">
        <f t="shared" si="40"/>
        <v>0</v>
      </c>
      <c r="CE27" s="16">
        <f t="shared" si="61"/>
        <v>0</v>
      </c>
      <c r="CF27" s="24" t="str">
        <f t="shared" si="48"/>
        <v>N/A</v>
      </c>
      <c r="CG27" s="24">
        <f t="shared" si="49"/>
        <v>0</v>
      </c>
      <c r="CH27" s="24" t="s">
        <v>152</v>
      </c>
      <c r="CI27" s="24" t="s">
        <v>152</v>
      </c>
      <c r="CJ27" s="16" t="str">
        <f t="shared" si="4"/>
        <v>N/A</v>
      </c>
      <c r="CK27" s="16" t="str">
        <f t="shared" si="62"/>
        <v>N/A</v>
      </c>
      <c r="CL27" s="16" t="str">
        <f>CK27</f>
        <v>N/A</v>
      </c>
      <c r="CM27" s="20" t="s">
        <v>156</v>
      </c>
      <c r="CN27" s="20" t="s">
        <v>469</v>
      </c>
      <c r="CO27" s="27">
        <v>2</v>
      </c>
      <c r="CP27" s="13" t="s">
        <v>582</v>
      </c>
      <c r="CQ27" s="13">
        <v>2</v>
      </c>
      <c r="CR27" s="13" t="s">
        <v>158</v>
      </c>
      <c r="CS27" s="13" t="s">
        <v>158</v>
      </c>
      <c r="CT27" s="13">
        <v>1</v>
      </c>
      <c r="CU27" s="13"/>
      <c r="CV27" s="13"/>
      <c r="CW27" s="13"/>
      <c r="CX27" s="13"/>
      <c r="CY27" s="13"/>
      <c r="CZ27" s="13" t="s">
        <v>152</v>
      </c>
      <c r="DA27" s="13" t="s">
        <v>152</v>
      </c>
      <c r="DB27" s="20" t="s">
        <v>152</v>
      </c>
      <c r="DC27" s="20" t="s">
        <v>152</v>
      </c>
      <c r="DD27" s="12"/>
      <c r="DE27" s="12"/>
      <c r="DF27" s="16" t="str">
        <f t="shared" si="41"/>
        <v>N/A</v>
      </c>
      <c r="DG27" s="16" t="str">
        <f t="shared" si="63"/>
        <v>N/A</v>
      </c>
      <c r="DH27" s="13" t="s">
        <v>152</v>
      </c>
      <c r="DI27" s="22">
        <v>0</v>
      </c>
      <c r="DJ27" s="22" t="s">
        <v>152</v>
      </c>
      <c r="DK27" s="22" t="s">
        <v>152</v>
      </c>
      <c r="DL27" s="22" t="s">
        <v>152</v>
      </c>
      <c r="DM27" s="22" t="s">
        <v>152</v>
      </c>
      <c r="DN27" s="16" t="str">
        <f t="shared" si="42"/>
        <v>N/A</v>
      </c>
      <c r="DO27" s="16" t="str">
        <f t="shared" si="64"/>
        <v>N/A</v>
      </c>
      <c r="DP27" s="13" t="s">
        <v>152</v>
      </c>
      <c r="DQ27" s="29">
        <v>0</v>
      </c>
      <c r="DR27" s="29"/>
      <c r="DS27" s="29"/>
      <c r="DT27" s="29"/>
      <c r="DU27" s="29"/>
      <c r="DV27" s="29"/>
      <c r="DW27" s="16" t="str">
        <f t="shared" si="23"/>
        <v>N/A</v>
      </c>
      <c r="DX27" s="16" t="str">
        <f>DW27</f>
        <v>N/A</v>
      </c>
      <c r="DY27" s="29">
        <v>1</v>
      </c>
      <c r="DZ27" s="20"/>
      <c r="EA27" s="20"/>
      <c r="EB27" s="20"/>
      <c r="EC27" s="20"/>
      <c r="ED27" s="20"/>
      <c r="EE27" s="20"/>
      <c r="EF27" s="20"/>
      <c r="EG27" s="13">
        <f t="shared" si="51"/>
        <v>2</v>
      </c>
      <c r="EH27" s="13">
        <f>IF((IF(BY27="N/A",0,BY27)+IF(DA27="N/A",0,DA27)+IF(DI27="N/A",0,DI27)+IF(DQ27="N/A",0,DQ27))=0,0,(IF(BY27="N/A",0,BY27)+IF(DA27="N/A",0,DA27)+IF(DI27="N/A",0,DI27)+IF(DQ27="N/A",0,DQ27)))</f>
        <v>0</v>
      </c>
      <c r="EI27" s="22" t="s">
        <v>152</v>
      </c>
      <c r="EJ27" s="22" t="s">
        <v>152</v>
      </c>
      <c r="EK27" s="16">
        <f t="shared" si="6"/>
        <v>0</v>
      </c>
      <c r="EL27" s="16">
        <f t="shared" si="66"/>
        <v>0</v>
      </c>
      <c r="EM27" s="13">
        <v>2</v>
      </c>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4">
        <f t="shared" si="52"/>
        <v>2</v>
      </c>
      <c r="FX27" s="24">
        <f>IF((IF(AG27="N/A",0,AG27)+IF(AU27="N/A",0,AU27)+IF(BI27="N/A",0,BI27)+IF(BQ27="N/A",0,BQ27)+IF(BY27="N/A",0,BY27)+IF(DA27="N/A",0,DA27)+IF(DI27="N/A",0,DI27)+IF(DQ27="N/A",0,DQ27))=0,0,(IF(AG27="N/A",0,AG27)+IF(AU27="N/A",0,AU27)+IF(BI27="N/A",0,BI27)+IF(BQ27="N/A",0,BQ27)+IF(BY27="N/A",0,BY27)+IF(DA27="N/A",0,DA27)+IF(DI27="N/A",0,DI27)+IF(DQ27="N/A",0,DQ27)))</f>
        <v>0</v>
      </c>
      <c r="FY27" s="24" t="s">
        <v>152</v>
      </c>
      <c r="FZ27" s="24" t="s">
        <v>152</v>
      </c>
      <c r="GA27" s="16">
        <f t="shared" si="7"/>
        <v>0</v>
      </c>
      <c r="GB27" s="16">
        <f t="shared" si="67"/>
        <v>0</v>
      </c>
      <c r="GC27" s="24">
        <f t="shared" si="53"/>
        <v>5</v>
      </c>
      <c r="GD27" s="24"/>
      <c r="GE27" s="24"/>
      <c r="GF27" s="24"/>
      <c r="GG27" s="20"/>
      <c r="GH27" s="20"/>
      <c r="GI27" s="50" t="s">
        <v>578</v>
      </c>
      <c r="GJ27" s="13" t="s">
        <v>583</v>
      </c>
    </row>
    <row r="28" spans="1:192" ht="173.25" x14ac:dyDescent="0.25">
      <c r="A28" s="11">
        <v>1</v>
      </c>
      <c r="B28" s="12" t="s">
        <v>129</v>
      </c>
      <c r="C28" s="12" t="s">
        <v>130</v>
      </c>
      <c r="D28" s="13">
        <v>1.2</v>
      </c>
      <c r="E28" s="12" t="s">
        <v>584</v>
      </c>
      <c r="F28" s="12" t="s">
        <v>585</v>
      </c>
      <c r="G28" s="13" t="s">
        <v>586</v>
      </c>
      <c r="H28" s="12" t="s">
        <v>587</v>
      </c>
      <c r="I28" s="14" t="s">
        <v>588</v>
      </c>
      <c r="J28" s="15" t="s">
        <v>589</v>
      </c>
      <c r="K28" s="13" t="s">
        <v>137</v>
      </c>
      <c r="L28" s="12" t="s">
        <v>522</v>
      </c>
      <c r="M28" s="12" t="s">
        <v>523</v>
      </c>
      <c r="N28" s="13" t="s">
        <v>177</v>
      </c>
      <c r="O28" s="13" t="s">
        <v>140</v>
      </c>
      <c r="P28" s="13" t="s">
        <v>141</v>
      </c>
      <c r="Q28" s="15" t="s">
        <v>590</v>
      </c>
      <c r="R28" s="15" t="s">
        <v>591</v>
      </c>
      <c r="S28" s="15" t="s">
        <v>592</v>
      </c>
      <c r="T28" s="15" t="s">
        <v>593</v>
      </c>
      <c r="U28" s="15" t="s">
        <v>594</v>
      </c>
      <c r="V28" s="13" t="s">
        <v>205</v>
      </c>
      <c r="W28" s="13" t="s">
        <v>595</v>
      </c>
      <c r="X28" s="13" t="s">
        <v>596</v>
      </c>
      <c r="Y28" s="13" t="s">
        <v>596</v>
      </c>
      <c r="Z28" s="13" t="s">
        <v>597</v>
      </c>
      <c r="AA28" s="12" t="s">
        <v>598</v>
      </c>
      <c r="AB28" s="13" t="str">
        <f t="shared" si="0"/>
        <v>N/A</v>
      </c>
      <c r="AC28" s="13">
        <f t="shared" si="0"/>
        <v>0</v>
      </c>
      <c r="AD28" s="16" t="str">
        <f t="shared" si="1"/>
        <v>N/A</v>
      </c>
      <c r="AE28" s="16" t="str">
        <f t="shared" si="56"/>
        <v>N/A</v>
      </c>
      <c r="AF28" s="13" t="s">
        <v>152</v>
      </c>
      <c r="AG28" s="13">
        <v>0</v>
      </c>
      <c r="AH28" s="13" t="s">
        <v>152</v>
      </c>
      <c r="AI28" s="13" t="s">
        <v>152</v>
      </c>
      <c r="AJ28" s="13" t="s">
        <v>152</v>
      </c>
      <c r="AK28" s="13" t="s">
        <v>152</v>
      </c>
      <c r="AL28" s="16" t="str">
        <f>IFERROR((#REF!*100%)/AF28,"N/A")</f>
        <v>N/A</v>
      </c>
      <c r="AM28" s="16" t="str">
        <f t="shared" si="57"/>
        <v>N/A</v>
      </c>
      <c r="AN28" s="20">
        <v>1</v>
      </c>
      <c r="AO28" s="20">
        <f>AP28/AQ28</f>
        <v>1</v>
      </c>
      <c r="AP28" s="24">
        <f>IF((IF(AV28="N/A",0,AV28)+IF(BJ28="N/A",0,BJ28)+IF(BR28="N/A",0,BR28)+IF(BZ28="N/A",0,BZ28))=0,"N/A",(IF(AV28="N/A",0,AV28)+IF(BJ28="N/A",0,BJ28)+IF(BR28="N/A",0,BR28)+IF(BZ28="N/A",0,BZ28)))</f>
        <v>3</v>
      </c>
      <c r="AQ28" s="24">
        <f>IF((IF(AW28="N/A",0,AW28)+IF(BK28="N/A",0,BK28)+IF(BS28="N/A",0,BS28)+IF(CA28="N/A",0,CA28))=0,"N/A",(IF(AW28="N/A",0,AW28)+IF(BK28="N/A",0,BK28)+IF(BS28="N/A",0,BS28)+IF(CA28="N/A",0,CA28)))</f>
        <v>3</v>
      </c>
      <c r="AR28" s="16">
        <f>IFERROR((AO28*100%)/AN28,"N/A")</f>
        <v>1</v>
      </c>
      <c r="AS28" s="16">
        <f t="shared" si="58"/>
        <v>1</v>
      </c>
      <c r="AT28" s="20" t="s">
        <v>152</v>
      </c>
      <c r="AU28" s="13">
        <v>0</v>
      </c>
      <c r="AV28" s="20" t="s">
        <v>152</v>
      </c>
      <c r="AW28" s="13" t="s">
        <v>152</v>
      </c>
      <c r="AX28" s="16" t="s">
        <v>152</v>
      </c>
      <c r="AY28" s="16" t="s">
        <v>152</v>
      </c>
      <c r="AZ28" s="16" t="str">
        <f>IFERROR((AV28*100%)/AT28,"N/A")</f>
        <v>N/A</v>
      </c>
      <c r="BA28" s="16" t="str">
        <f t="shared" si="59"/>
        <v>N/A</v>
      </c>
      <c r="BB28" s="13" t="s">
        <v>152</v>
      </c>
      <c r="BC28" s="13">
        <v>0</v>
      </c>
      <c r="BD28" s="20" t="str">
        <f>IFERROR((AZ28*100%)/AY28,"N/A")</f>
        <v>N/A</v>
      </c>
      <c r="BE28" s="20" t="str">
        <f>IFERROR((BB28*100%)/AZ28,"N/A")</f>
        <v>N/A</v>
      </c>
      <c r="BF28" s="16" t="str">
        <f>IFERROR((BC28*100%)/BB28,"N/A")</f>
        <v>N/A</v>
      </c>
      <c r="BG28" s="16" t="str">
        <f t="shared" si="60"/>
        <v>N/A</v>
      </c>
      <c r="BH28" s="20">
        <v>1</v>
      </c>
      <c r="BI28" s="20">
        <f>BJ28/BK28</f>
        <v>1</v>
      </c>
      <c r="BJ28" s="13">
        <v>3</v>
      </c>
      <c r="BK28" s="13">
        <v>3</v>
      </c>
      <c r="BL28" s="16" t="s">
        <v>599</v>
      </c>
      <c r="BM28" s="16" t="s">
        <v>598</v>
      </c>
      <c r="BN28" s="16">
        <f>IFERROR((BI28*100%)/BH28,"N/A")</f>
        <v>1</v>
      </c>
      <c r="BO28" s="16">
        <f t="shared" si="55"/>
        <v>1</v>
      </c>
      <c r="BP28" s="20">
        <v>1</v>
      </c>
      <c r="BQ28" s="20">
        <v>0</v>
      </c>
      <c r="BR28" s="13"/>
      <c r="BS28" s="13"/>
      <c r="BT28" s="16" t="s">
        <v>600</v>
      </c>
      <c r="BU28" s="16" t="s">
        <v>600</v>
      </c>
      <c r="BV28" s="16">
        <f t="shared" si="2"/>
        <v>0</v>
      </c>
      <c r="BW28" s="16">
        <f>BV28</f>
        <v>0</v>
      </c>
      <c r="BX28" s="20">
        <v>1</v>
      </c>
      <c r="BY28" s="20">
        <f>IFERROR((BZ28/CA28),0)</f>
        <v>0</v>
      </c>
      <c r="BZ28" s="13"/>
      <c r="CA28" s="13"/>
      <c r="CB28" s="16" t="s">
        <v>330</v>
      </c>
      <c r="CC28" s="16" t="s">
        <v>601</v>
      </c>
      <c r="CD28" s="16">
        <f t="shared" si="40"/>
        <v>0</v>
      </c>
      <c r="CE28" s="16">
        <f t="shared" si="61"/>
        <v>0</v>
      </c>
      <c r="CF28" s="20">
        <v>1</v>
      </c>
      <c r="CG28" s="20">
        <f>IFERROR((CH28/CI28),0)</f>
        <v>1</v>
      </c>
      <c r="CH28" s="24">
        <f>IFERROR(IF((IF(AH28="N/A",0,AH28)+IF(AV28="N/A",0,AV28)+IF(BJ28="N/A",0,BJ28)+IF(BR28="N/A",0,BR28))=0,"N/A",(IF(AH28="N/A",0,AH28)+IF(AV28="N/A",0,AV28)+IF(BJ28="N/A",0,BJ28)+IF(BR28="N/A",0,BR28))),0)</f>
        <v>3</v>
      </c>
      <c r="CI28" s="24">
        <f>IFERROR(IF((IF(AI28="N/A",0,AI28)+IF(AW28="N/A",0,AW28)+IF(BK28="N/A",0,BK28)+IF(BS28="N/A",0,BS28))=0,"N/A",(IF(AI28="N/A",0,AI28)+IF(AW28="N/A",0,AW28)+IF(BK28="N/A",0,BK28)+IF(BS28="N/A",0,BS28))),0)</f>
        <v>3</v>
      </c>
      <c r="CJ28" s="16">
        <f t="shared" si="4"/>
        <v>1</v>
      </c>
      <c r="CK28" s="16">
        <f t="shared" si="62"/>
        <v>1</v>
      </c>
      <c r="CL28" s="16">
        <f>IF(CK28&gt;100%,100%,CK28)</f>
        <v>1</v>
      </c>
      <c r="CM28" s="20" t="s">
        <v>158</v>
      </c>
      <c r="CN28" s="20" t="s">
        <v>345</v>
      </c>
      <c r="CO28" s="57" t="s">
        <v>152</v>
      </c>
      <c r="CP28" s="20" t="s">
        <v>602</v>
      </c>
      <c r="CQ28" s="20">
        <v>1</v>
      </c>
      <c r="CR28" s="20" t="s">
        <v>156</v>
      </c>
      <c r="CS28" s="20" t="s">
        <v>156</v>
      </c>
      <c r="CT28" s="20">
        <v>1</v>
      </c>
      <c r="CU28" s="20"/>
      <c r="CV28" s="20"/>
      <c r="CW28" s="20"/>
      <c r="CX28" s="20"/>
      <c r="CY28" s="20"/>
      <c r="CZ28" s="20">
        <v>1</v>
      </c>
      <c r="DA28" s="20">
        <f>IFERROR((DB28/DC28),0)</f>
        <v>1</v>
      </c>
      <c r="DB28" s="13">
        <v>9</v>
      </c>
      <c r="DC28" s="13">
        <v>9</v>
      </c>
      <c r="DD28" s="12" t="s">
        <v>603</v>
      </c>
      <c r="DE28" s="12" t="s">
        <v>604</v>
      </c>
      <c r="DF28" s="16">
        <f t="shared" si="41"/>
        <v>1</v>
      </c>
      <c r="DG28" s="16">
        <f t="shared" si="63"/>
        <v>1</v>
      </c>
      <c r="DH28" s="20">
        <v>1</v>
      </c>
      <c r="DI28" s="20">
        <f>IFERROR((DJ28/DK28),0)</f>
        <v>1</v>
      </c>
      <c r="DJ28" s="13">
        <v>7</v>
      </c>
      <c r="DK28" s="13">
        <v>7</v>
      </c>
      <c r="DL28" s="12" t="s">
        <v>605</v>
      </c>
      <c r="DM28" s="20" t="s">
        <v>217</v>
      </c>
      <c r="DN28" s="16">
        <f t="shared" si="42"/>
        <v>1</v>
      </c>
      <c r="DO28" s="16">
        <f t="shared" si="64"/>
        <v>1</v>
      </c>
      <c r="DP28" s="20">
        <v>1</v>
      </c>
      <c r="DQ28" s="20">
        <f>IFERROR((DR28/DS28),0)</f>
        <v>1</v>
      </c>
      <c r="DR28" s="29">
        <v>9</v>
      </c>
      <c r="DS28" s="29">
        <v>9</v>
      </c>
      <c r="DT28" s="59" t="s">
        <v>598</v>
      </c>
      <c r="DU28" s="38" t="s">
        <v>154</v>
      </c>
      <c r="DV28" s="60" t="s">
        <v>606</v>
      </c>
      <c r="DW28" s="16">
        <f t="shared" si="23"/>
        <v>1</v>
      </c>
      <c r="DX28" s="16">
        <f t="shared" ref="DX28" si="68">DW28</f>
        <v>1</v>
      </c>
      <c r="DY28" s="60">
        <v>1</v>
      </c>
      <c r="DZ28" s="20"/>
      <c r="EA28" s="20"/>
      <c r="EB28" s="20"/>
      <c r="EC28" s="20"/>
      <c r="ED28" s="20"/>
      <c r="EE28" s="20"/>
      <c r="EF28" s="20"/>
      <c r="EG28" s="20">
        <v>1</v>
      </c>
      <c r="EH28" s="20">
        <f>IFERROR(((EI28/EJ28)/100%),0)</f>
        <v>1</v>
      </c>
      <c r="EI28" s="13">
        <f>IF((IF(BZ28="N/A",0,BZ28)+IF(DB28="N/A",0,DB28)+IF(DJ28="N/A",0,DJ28)+IF(DR28="N/A",0,DR28))=0,"N/A",(IF(BZ28="N/A",0,BZ28)+IF(DB28="N/A",0,DB28)+IF(DJ28="N/A",0,DJ28)+IF(DR28="N/A",0,DR28)))</f>
        <v>25</v>
      </c>
      <c r="EJ28" s="13">
        <f>IF((IF(CA28="N/A",0,CA28)+IF(DC28="N/A",0,DC28)+IF(DK28="N/A",0,DK28)+IF(DS28="N/A",0,DS28))=0,"N/A",(IF(CA28="N/A",0,CA28)+IF(DC28="N/A",0,DC28)+IF(DK28="N/A",0,DK28)+IF(DS28="N/A",0,DS28)))</f>
        <v>25</v>
      </c>
      <c r="EK28" s="16">
        <f t="shared" si="6"/>
        <v>1</v>
      </c>
      <c r="EL28" s="16">
        <f t="shared" si="66"/>
        <v>1</v>
      </c>
      <c r="EM28" s="20" t="s">
        <v>152</v>
      </c>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v>1</v>
      </c>
      <c r="FX28" s="20">
        <f>IFERROR((FY28/FZ28),0)</f>
        <v>1</v>
      </c>
      <c r="FY28" s="24">
        <f>EI28</f>
        <v>25</v>
      </c>
      <c r="FZ28" s="24">
        <f>EJ28</f>
        <v>25</v>
      </c>
      <c r="GA28" s="16">
        <f t="shared" si="7"/>
        <v>1</v>
      </c>
      <c r="GB28" s="16">
        <f t="shared" si="67"/>
        <v>1</v>
      </c>
      <c r="GC28" s="39">
        <v>1</v>
      </c>
      <c r="GD28" s="24"/>
      <c r="GE28" s="24"/>
      <c r="GF28" s="24"/>
      <c r="GG28" s="20"/>
      <c r="GH28" s="20"/>
      <c r="GI28" s="25" t="s">
        <v>607</v>
      </c>
      <c r="GJ28" s="13" t="s">
        <v>608</v>
      </c>
    </row>
    <row r="29" spans="1:192" ht="157.5" x14ac:dyDescent="0.25">
      <c r="A29" s="11">
        <v>1</v>
      </c>
      <c r="B29" s="12" t="s">
        <v>129</v>
      </c>
      <c r="C29" s="12" t="s">
        <v>130</v>
      </c>
      <c r="D29" s="13">
        <v>1.2</v>
      </c>
      <c r="E29" s="12" t="s">
        <v>584</v>
      </c>
      <c r="F29" s="12" t="s">
        <v>585</v>
      </c>
      <c r="G29" s="13" t="s">
        <v>586</v>
      </c>
      <c r="H29" s="12" t="s">
        <v>587</v>
      </c>
      <c r="I29" s="14" t="s">
        <v>609</v>
      </c>
      <c r="J29" s="30" t="s">
        <v>610</v>
      </c>
      <c r="K29" s="14" t="s">
        <v>137</v>
      </c>
      <c r="L29" s="12" t="s">
        <v>611</v>
      </c>
      <c r="M29" s="13" t="s">
        <v>138</v>
      </c>
      <c r="N29" s="13" t="s">
        <v>139</v>
      </c>
      <c r="O29" s="14" t="s">
        <v>140</v>
      </c>
      <c r="P29" s="13" t="s">
        <v>141</v>
      </c>
      <c r="Q29" s="15" t="s">
        <v>612</v>
      </c>
      <c r="R29" s="15" t="s">
        <v>613</v>
      </c>
      <c r="S29" s="15" t="s">
        <v>614</v>
      </c>
      <c r="T29" s="15" t="s">
        <v>615</v>
      </c>
      <c r="U29" s="15" t="s">
        <v>616</v>
      </c>
      <c r="V29" s="13" t="s">
        <v>617</v>
      </c>
      <c r="W29" s="13" t="s">
        <v>618</v>
      </c>
      <c r="X29" s="13" t="s">
        <v>619</v>
      </c>
      <c r="Y29" s="13" t="s">
        <v>619</v>
      </c>
      <c r="Z29" s="13" t="s">
        <v>620</v>
      </c>
      <c r="AA29" s="17" t="s">
        <v>621</v>
      </c>
      <c r="AB29" s="13" t="str">
        <f t="shared" si="0"/>
        <v>N/A</v>
      </c>
      <c r="AC29" s="13">
        <f t="shared" si="0"/>
        <v>0</v>
      </c>
      <c r="AD29" s="16" t="str">
        <f t="shared" si="1"/>
        <v>N/A</v>
      </c>
      <c r="AE29" s="16" t="str">
        <f t="shared" si="56"/>
        <v>N/A</v>
      </c>
      <c r="AF29" s="13" t="s">
        <v>152</v>
      </c>
      <c r="AG29" s="13">
        <v>0</v>
      </c>
      <c r="AH29" s="13" t="s">
        <v>152</v>
      </c>
      <c r="AI29" s="13" t="s">
        <v>152</v>
      </c>
      <c r="AJ29" s="13" t="s">
        <v>152</v>
      </c>
      <c r="AK29" s="13" t="s">
        <v>152</v>
      </c>
      <c r="AL29" s="16" t="s">
        <v>152</v>
      </c>
      <c r="AM29" s="16" t="str">
        <f t="shared" si="57"/>
        <v>N/A</v>
      </c>
      <c r="AN29" s="13">
        <f>IF((IF(BX29="N/A",0,BX29)+IF(AT29="N/A",0,AT29)+IF(BH29="N/A",0,BH29)+IF(BP29="N/A",0,BP29))=0,"N/A",(IF(BX29="N/A",0,BX29)+IF(AT29="N/A",0,AT29)+IF(BH29="N/A",0,BH29)+IF(BP29="N/A",0,BP29)))</f>
        <v>648</v>
      </c>
      <c r="AO29" s="22">
        <f>IFERROR(IF((IF(BY29="N/A",0,BY29)+IF(AU29="N/A",0,AU29)+IF(BI29="N/A",0,BI29)+IF(BQ29="N/A",0,BQ29))=0,0,(IF(BY29="N/A",0,BY29)+IF(AU29="N/A",0,AU29)+IF(BI29="N/A",0,BI29)+IF(BQ29="N/A",0,BQ29))),N29)</f>
        <v>0</v>
      </c>
      <c r="AP29" s="22" t="s">
        <v>152</v>
      </c>
      <c r="AQ29" s="22" t="s">
        <v>152</v>
      </c>
      <c r="AR29" s="16">
        <f t="shared" ref="AR29:AR41" si="69">IF(AN29="N/A","N/A",IF(AO29/AN29&lt;0,0%,AO29/AN29))</f>
        <v>0</v>
      </c>
      <c r="AS29" s="16">
        <f t="shared" si="58"/>
        <v>0</v>
      </c>
      <c r="AT29" s="13" t="s">
        <v>152</v>
      </c>
      <c r="AU29" s="13">
        <v>0</v>
      </c>
      <c r="AV29" s="20" t="s">
        <v>152</v>
      </c>
      <c r="AW29" s="13" t="s">
        <v>152</v>
      </c>
      <c r="AX29" s="16" t="s">
        <v>152</v>
      </c>
      <c r="AY29" s="16" t="s">
        <v>152</v>
      </c>
      <c r="AZ29" s="16" t="str">
        <f>IF(AT29="N/A","N/A",IF(AU29/AT29&lt;0,0%,AU29/AT29))</f>
        <v>N/A</v>
      </c>
      <c r="BA29" s="16" t="str">
        <f t="shared" si="59"/>
        <v>N/A</v>
      </c>
      <c r="BB29" s="20" t="s">
        <v>152</v>
      </c>
      <c r="BC29" s="13">
        <v>0</v>
      </c>
      <c r="BD29" s="20" t="str">
        <f>IFERROR((AZ29*100%)/AY29,"N/A")</f>
        <v>N/A</v>
      </c>
      <c r="BE29" s="20" t="str">
        <f>IFERROR((BB29*100%)/AZ29,"N/A")</f>
        <v>N/A</v>
      </c>
      <c r="BF29" s="16" t="s">
        <v>152</v>
      </c>
      <c r="BG29" s="16" t="str">
        <f t="shared" si="60"/>
        <v>N/A</v>
      </c>
      <c r="BH29" s="13" t="s">
        <v>152</v>
      </c>
      <c r="BI29" s="13">
        <v>0</v>
      </c>
      <c r="BJ29" s="13"/>
      <c r="BK29" s="13" t="s">
        <v>152</v>
      </c>
      <c r="BL29" s="16" t="s">
        <v>152</v>
      </c>
      <c r="BM29" s="16" t="s">
        <v>152</v>
      </c>
      <c r="BN29" s="16" t="s">
        <v>152</v>
      </c>
      <c r="BO29" s="16" t="str">
        <f t="shared" si="55"/>
        <v>N/A</v>
      </c>
      <c r="BP29" s="13">
        <v>324</v>
      </c>
      <c r="BQ29" s="13">
        <v>0</v>
      </c>
      <c r="BR29" s="13" t="s">
        <v>152</v>
      </c>
      <c r="BS29" s="13" t="s">
        <v>152</v>
      </c>
      <c r="BT29" s="16" t="s">
        <v>600</v>
      </c>
      <c r="BU29" s="16" t="s">
        <v>600</v>
      </c>
      <c r="BV29" s="16">
        <f t="shared" si="2"/>
        <v>0</v>
      </c>
      <c r="BW29" s="16">
        <f>BV29</f>
        <v>0</v>
      </c>
      <c r="BX29" s="13">
        <v>324</v>
      </c>
      <c r="BY29" s="13">
        <v>0</v>
      </c>
      <c r="BZ29" s="20" t="s">
        <v>152</v>
      </c>
      <c r="CA29" s="20" t="s">
        <v>152</v>
      </c>
      <c r="CB29" s="16" t="s">
        <v>330</v>
      </c>
      <c r="CC29" s="16" t="s">
        <v>622</v>
      </c>
      <c r="CD29" s="16">
        <f t="shared" si="40"/>
        <v>0</v>
      </c>
      <c r="CE29" s="16">
        <f t="shared" si="61"/>
        <v>0</v>
      </c>
      <c r="CF29" s="24">
        <f>IF((IF(AF29="N/A",0,AF29)+IF(AT29="N/A",0,AT29)+IF(BH29="N/A",0,BH29)+IF(BP29="N/A",0,BP29))=0,"N/A",(IF(AF29="N/A",0,AF29)+IF(AT29="N/A",0,AT29)+IF(BH29="N/A",0,BH29)+IF(BP29="N/A",0,BP29)))</f>
        <v>324</v>
      </c>
      <c r="CG29" s="24">
        <f>IF((IF(AG29="N/A",0,AG29)+IF(AU29="N/A",0,AU29)+IF(BI29="N/A",0,BI29)+IF(BQ29="N/A",0,BQ29))=0,0,(IF(AG29="N/A",0,AG29)+IF(AU29="N/A",0,AU29)+IF(BI29="N/A",0,BI29)+IF(BQ29="N/A",0,BQ29)))</f>
        <v>0</v>
      </c>
      <c r="CH29" s="24" t="s">
        <v>152</v>
      </c>
      <c r="CI29" s="24" t="s">
        <v>152</v>
      </c>
      <c r="CJ29" s="16">
        <f t="shared" si="4"/>
        <v>0</v>
      </c>
      <c r="CK29" s="16">
        <f t="shared" si="62"/>
        <v>0</v>
      </c>
      <c r="CL29" s="16">
        <f>IF(CK29&gt;100%,100%,CK29)</f>
        <v>0</v>
      </c>
      <c r="CM29" s="16" t="s">
        <v>156</v>
      </c>
      <c r="CN29" s="16" t="s">
        <v>487</v>
      </c>
      <c r="CO29" s="42" t="s">
        <v>152</v>
      </c>
      <c r="CP29" s="14" t="s">
        <v>623</v>
      </c>
      <c r="CQ29" s="14">
        <v>648</v>
      </c>
      <c r="CR29" s="13" t="s">
        <v>156</v>
      </c>
      <c r="CS29" s="13" t="s">
        <v>158</v>
      </c>
      <c r="CT29" s="14">
        <v>648</v>
      </c>
      <c r="CU29" s="14"/>
      <c r="CV29" s="14"/>
      <c r="CW29" s="14"/>
      <c r="CX29" s="14"/>
      <c r="CY29" s="14"/>
      <c r="CZ29" s="14" t="s">
        <v>152</v>
      </c>
      <c r="DA29" s="13" t="s">
        <v>152</v>
      </c>
      <c r="DB29" s="20" t="s">
        <v>152</v>
      </c>
      <c r="DC29" s="20" t="s">
        <v>152</v>
      </c>
      <c r="DD29" s="13"/>
      <c r="DE29" s="12"/>
      <c r="DF29" s="16" t="str">
        <f t="shared" si="41"/>
        <v>N/A</v>
      </c>
      <c r="DG29" s="16" t="str">
        <f t="shared" si="63"/>
        <v>N/A</v>
      </c>
      <c r="DH29" s="14" t="s">
        <v>152</v>
      </c>
      <c r="DI29" s="22">
        <v>0</v>
      </c>
      <c r="DJ29" s="22" t="s">
        <v>152</v>
      </c>
      <c r="DK29" s="22" t="s">
        <v>152</v>
      </c>
      <c r="DL29" s="22" t="s">
        <v>152</v>
      </c>
      <c r="DM29" s="22" t="s">
        <v>152</v>
      </c>
      <c r="DN29" s="16" t="str">
        <f t="shared" si="42"/>
        <v>N/A</v>
      </c>
      <c r="DO29" s="16" t="str">
        <f t="shared" si="64"/>
        <v>N/A</v>
      </c>
      <c r="DP29" s="14" t="s">
        <v>152</v>
      </c>
      <c r="DQ29" s="36">
        <v>0</v>
      </c>
      <c r="DR29" s="36"/>
      <c r="DS29" s="36"/>
      <c r="DT29" s="36"/>
      <c r="DU29" s="36"/>
      <c r="DV29" s="36"/>
      <c r="DW29" s="16" t="str">
        <f t="shared" si="23"/>
        <v>N/A</v>
      </c>
      <c r="DX29" s="16" t="str">
        <f t="shared" ref="DX29:DX32" si="70">IFERROR(AVERAGE(DW29:DW30),"N/A")</f>
        <v>N/A</v>
      </c>
      <c r="DY29" s="36">
        <v>648</v>
      </c>
      <c r="DZ29" s="20"/>
      <c r="EA29" s="20"/>
      <c r="EB29" s="20"/>
      <c r="EC29" s="20"/>
      <c r="ED29" s="20"/>
      <c r="EE29" s="20"/>
      <c r="EF29" s="20"/>
      <c r="EG29" s="13">
        <f t="shared" ref="EG29:EG32" si="71">IF((IF(BX29="N/A",0,BX29)+IF(CZ29="N/A",0,CZ29)+IF(DH29="N/A",0,DH29)+IF(DP29="N/A",0,DP29))=0,"N/A",(IF(BX29="N/A",0,BX29)+IF(CZ29="N/A",0,CZ29)+IF(DH29="N/A",0,DH29)+IF(DP29="N/A",0,DP29)))</f>
        <v>324</v>
      </c>
      <c r="EH29" s="13">
        <f>IF((IF(BY29="N/A",0,BY29)+IF(DA29="N/A",0,DA29)+IF(DI29="N/A",0,DI29)+IF(DQ29="N/A",0,DQ29))=0,0,(IF(BY29="N/A",0,BY29)+IF(DA29="N/A",0,DA29)+IF(DI29="N/A",0,DI29)+IF(DQ29="N/A",0,DQ29)))</f>
        <v>0</v>
      </c>
      <c r="EI29" s="22" t="s">
        <v>152</v>
      </c>
      <c r="EJ29" s="22" t="s">
        <v>152</v>
      </c>
      <c r="EK29" s="16">
        <f t="shared" si="6"/>
        <v>0</v>
      </c>
      <c r="EL29" s="16">
        <f t="shared" si="66"/>
        <v>0</v>
      </c>
      <c r="EM29" s="13" t="s">
        <v>152</v>
      </c>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4">
        <f t="shared" ref="FW29:FX32" si="72">IF((IF(AF29="N/A",0,AF29)+IF(AT29="N/A",0,AT29)+IF(BH29="N/A",0,BH29)+IF(BP29="N/A",0,BP29)+IF(BX29="N/A",0,BX29)+IF(CZ29="N/A",0,CZ29)+IF(DH29="N/A",0,DH29)+IF(DP29="N/A",0,DP29))=0,"N/A",(IF(AF29="N/A",0,AF29)+IF(AT29="N/A",0,AT29)+IF(BH29="N/A",0,BH29)+IF(BP29="N/A",0,BP29)+IF(BX29="N/A",0,BX29)+IF(CZ29="N/A",0,CZ29)+IF(DH29="N/A",0,DH29)+IF(DP29="N/A",0,DP29)))</f>
        <v>648</v>
      </c>
      <c r="FX29" s="24">
        <f>IF((IF(AG29="N/A",0,AG29)+IF(AU29="N/A",0,AU29)+IF(BI29="N/A",0,BI29)+IF(BQ29="N/A",0,BQ29)+IF(BY29="N/A",0,BY29)+IF(DA29="N/A",0,DA29)+IF(DI29="N/A",0,DI29)+IF(DQ29="N/A",0,DQ29))=0,0,(IF(AG29="N/A",0,AG29)+IF(AU29="N/A",0,AU29)+IF(BI29="N/A",0,BI29)+IF(BQ29="N/A",0,BQ29)+IF(BY29="N/A",0,BY29)+IF(DA29="N/A",0,DA29)+IF(DI29="N/A",0,DI29)+IF(DQ29="N/A",0,DQ29)))</f>
        <v>0</v>
      </c>
      <c r="FY29" s="24" t="s">
        <v>152</v>
      </c>
      <c r="FZ29" s="24" t="s">
        <v>152</v>
      </c>
      <c r="GA29" s="16">
        <f t="shared" si="7"/>
        <v>0</v>
      </c>
      <c r="GB29" s="16">
        <f t="shared" si="67"/>
        <v>0</v>
      </c>
      <c r="GC29" s="24">
        <f>IF((IF(AB29="N/A",0,AB29)+IF(AN29="N/A",0,AN29)+IF(CT29="N/A",0,CT29)+IF(EM29="N/A",0,EM29))=0,"N/A",(IF(AB29="N/A",0,AB29)+IF(AN29="N/A",0,AN29)+IF(CT29="N/A",0,CT29)+IF(EM29="N/A",0,EM29)))</f>
        <v>1296</v>
      </c>
      <c r="GD29" s="24"/>
      <c r="GE29" s="24"/>
      <c r="GF29" s="24"/>
      <c r="GG29" s="20"/>
      <c r="GH29" s="20"/>
      <c r="GI29" s="40" t="s">
        <v>624</v>
      </c>
      <c r="GJ29" s="13" t="s">
        <v>625</v>
      </c>
    </row>
    <row r="30" spans="1:192" ht="78.75" x14ac:dyDescent="0.25">
      <c r="A30" s="11">
        <v>1</v>
      </c>
      <c r="B30" s="12" t="s">
        <v>129</v>
      </c>
      <c r="C30" s="12" t="s">
        <v>130</v>
      </c>
      <c r="D30" s="13">
        <v>1.2</v>
      </c>
      <c r="E30" s="12" t="s">
        <v>584</v>
      </c>
      <c r="F30" s="12" t="s">
        <v>585</v>
      </c>
      <c r="G30" s="13" t="s">
        <v>586</v>
      </c>
      <c r="H30" s="12" t="s">
        <v>587</v>
      </c>
      <c r="I30" s="13" t="s">
        <v>626</v>
      </c>
      <c r="J30" s="15" t="s">
        <v>627</v>
      </c>
      <c r="K30" s="13" t="s">
        <v>628</v>
      </c>
      <c r="L30" s="12" t="s">
        <v>288</v>
      </c>
      <c r="M30" s="12" t="s">
        <v>288</v>
      </c>
      <c r="N30" s="13" t="s">
        <v>139</v>
      </c>
      <c r="O30" s="13" t="s">
        <v>305</v>
      </c>
      <c r="P30" s="13" t="s">
        <v>141</v>
      </c>
      <c r="Q30" s="15" t="s">
        <v>629</v>
      </c>
      <c r="R30" s="15" t="s">
        <v>630</v>
      </c>
      <c r="S30" s="15" t="s">
        <v>631</v>
      </c>
      <c r="T30" s="15" t="s">
        <v>632</v>
      </c>
      <c r="U30" s="15" t="s">
        <v>633</v>
      </c>
      <c r="V30" s="13" t="s">
        <v>634</v>
      </c>
      <c r="W30" s="13" t="s">
        <v>635</v>
      </c>
      <c r="X30" s="13" t="s">
        <v>619</v>
      </c>
      <c r="Y30" s="13" t="s">
        <v>619</v>
      </c>
      <c r="Z30" s="13" t="s">
        <v>636</v>
      </c>
      <c r="AA30" s="12" t="s">
        <v>637</v>
      </c>
      <c r="AB30" s="13" t="str">
        <f t="shared" si="0"/>
        <v>N/A</v>
      </c>
      <c r="AC30" s="13">
        <f t="shared" si="0"/>
        <v>0</v>
      </c>
      <c r="AD30" s="16" t="str">
        <f t="shared" si="1"/>
        <v>N/A</v>
      </c>
      <c r="AE30" s="16" t="str">
        <f t="shared" si="56"/>
        <v>N/A</v>
      </c>
      <c r="AF30" s="13" t="s">
        <v>152</v>
      </c>
      <c r="AG30" s="13">
        <v>0</v>
      </c>
      <c r="AH30" s="13" t="s">
        <v>152</v>
      </c>
      <c r="AI30" s="13" t="s">
        <v>152</v>
      </c>
      <c r="AJ30" s="13" t="s">
        <v>152</v>
      </c>
      <c r="AK30" s="13" t="s">
        <v>152</v>
      </c>
      <c r="AL30" s="16" t="s">
        <v>152</v>
      </c>
      <c r="AM30" s="16" t="str">
        <f t="shared" si="57"/>
        <v>N/A</v>
      </c>
      <c r="AN30" s="13">
        <f>IF((IF(BX30="N/A",0,BX30)+IF(AT30="N/A",0,AT30)+IF(BH30="N/A",0,BH30)+IF(BP30="N/A",0,BP30))=0,"N/A",(IF(BX30="N/A",0,BX30)+IF(AT30="N/A",0,AT30)+IF(BH30="N/A",0,BH30)+IF(BP30="N/A",0,BP30)))</f>
        <v>5</v>
      </c>
      <c r="AO30" s="22">
        <f>IFERROR(IF((IF(BY30="N/A",0,BY30)+IF(AU30="N/A",0,AU30)+IF(BI30="N/A",0,BI30)+IF(BQ30="N/A",0,BQ30))=0,0,(IF(BY30="N/A",0,BY30)+IF(AU30="N/A",0,AU30)+IF(BI30="N/A",0,BI30)+IF(BQ30="N/A",0,BQ30))),N30)</f>
        <v>5</v>
      </c>
      <c r="AP30" s="22" t="s">
        <v>152</v>
      </c>
      <c r="AQ30" s="22" t="s">
        <v>152</v>
      </c>
      <c r="AR30" s="16">
        <f t="shared" si="69"/>
        <v>1</v>
      </c>
      <c r="AS30" s="16">
        <f t="shared" si="58"/>
        <v>1</v>
      </c>
      <c r="AT30" s="13" t="s">
        <v>152</v>
      </c>
      <c r="AU30" s="13">
        <v>0</v>
      </c>
      <c r="AV30" s="20" t="s">
        <v>152</v>
      </c>
      <c r="AW30" s="13" t="s">
        <v>152</v>
      </c>
      <c r="AX30" s="16" t="s">
        <v>152</v>
      </c>
      <c r="AY30" s="16" t="s">
        <v>152</v>
      </c>
      <c r="AZ30" s="16" t="str">
        <f>IF(AT30="N/A","N/A",IF(AU30/AT30&lt;0,0%,AU30/AT30))</f>
        <v>N/A</v>
      </c>
      <c r="BA30" s="16" t="str">
        <f t="shared" si="59"/>
        <v>N/A</v>
      </c>
      <c r="BB30" s="20" t="s">
        <v>152</v>
      </c>
      <c r="BC30" s="13">
        <v>0</v>
      </c>
      <c r="BD30" s="20" t="str">
        <f>IFERROR((AZ30*100%)/AY30,"N/A")</f>
        <v>N/A</v>
      </c>
      <c r="BE30" s="20" t="str">
        <f>IFERROR((BB30*100%)/AZ30,"N/A")</f>
        <v>N/A</v>
      </c>
      <c r="BF30" s="16" t="s">
        <v>152</v>
      </c>
      <c r="BG30" s="16" t="str">
        <f t="shared" si="60"/>
        <v>N/A</v>
      </c>
      <c r="BH30" s="13" t="s">
        <v>152</v>
      </c>
      <c r="BI30" s="13">
        <v>0</v>
      </c>
      <c r="BJ30" s="13"/>
      <c r="BK30" s="13" t="s">
        <v>152</v>
      </c>
      <c r="BL30" s="16" t="s">
        <v>152</v>
      </c>
      <c r="BM30" s="16" t="s">
        <v>152</v>
      </c>
      <c r="BN30" s="16" t="s">
        <v>152</v>
      </c>
      <c r="BO30" s="16" t="str">
        <f t="shared" si="55"/>
        <v>N/A</v>
      </c>
      <c r="BP30" s="13">
        <v>5</v>
      </c>
      <c r="BQ30" s="13">
        <v>5</v>
      </c>
      <c r="BR30" s="13" t="s">
        <v>152</v>
      </c>
      <c r="BS30" s="13" t="s">
        <v>152</v>
      </c>
      <c r="BT30" s="16" t="s">
        <v>637</v>
      </c>
      <c r="BU30" s="16" t="s">
        <v>154</v>
      </c>
      <c r="BV30" s="16">
        <f t="shared" si="2"/>
        <v>1</v>
      </c>
      <c r="BW30" s="16">
        <f>BV30</f>
        <v>1</v>
      </c>
      <c r="BX30" s="13" t="s">
        <v>152</v>
      </c>
      <c r="BY30" s="13" t="s">
        <v>152</v>
      </c>
      <c r="BZ30" s="20" t="s">
        <v>152</v>
      </c>
      <c r="CA30" s="20" t="s">
        <v>152</v>
      </c>
      <c r="CB30" s="16" t="s">
        <v>152</v>
      </c>
      <c r="CC30" s="16" t="s">
        <v>638</v>
      </c>
      <c r="CD30" s="16" t="str">
        <f t="shared" si="40"/>
        <v>N/A</v>
      </c>
      <c r="CE30" s="16" t="str">
        <f t="shared" si="61"/>
        <v>N/A</v>
      </c>
      <c r="CF30" s="24">
        <f>IF((IF(AF30="N/A",0,AF30)+IF(AT30="N/A",0,AT30)+IF(BH30="N/A",0,BH30)+IF(BP30="N/A",0,BP30))=0,"N/A",(IF(AF30="N/A",0,AF30)+IF(AT30="N/A",0,AT30)+IF(BH30="N/A",0,BH30)+IF(BP30="N/A",0,BP30)))</f>
        <v>5</v>
      </c>
      <c r="CG30" s="24">
        <f>IF((IF(AG30="N/A",0,AG30)+IF(AU30="N/A",0,AU30)+IF(BI30="N/A",0,BI30)+IF(BQ30="N/A",0,BQ30))=0,0,(IF(AG30="N/A",0,AG30)+IF(AU30="N/A",0,AU30)+IF(BI30="N/A",0,BI30)+IF(BQ30="N/A",0,BQ30)))</f>
        <v>5</v>
      </c>
      <c r="CH30" s="24" t="s">
        <v>152</v>
      </c>
      <c r="CI30" s="24" t="s">
        <v>152</v>
      </c>
      <c r="CJ30" s="16">
        <f t="shared" si="4"/>
        <v>1</v>
      </c>
      <c r="CK30" s="16">
        <f t="shared" si="62"/>
        <v>1</v>
      </c>
      <c r="CL30" s="16">
        <f>IF(CK30&gt;100%,100%,CK30)</f>
        <v>1</v>
      </c>
      <c r="CM30" s="20" t="s">
        <v>156</v>
      </c>
      <c r="CN30" s="20" t="s">
        <v>639</v>
      </c>
      <c r="CO30" s="27" t="s">
        <v>152</v>
      </c>
      <c r="CP30" s="13" t="s">
        <v>639</v>
      </c>
      <c r="CQ30" s="13" t="s">
        <v>152</v>
      </c>
      <c r="CR30" s="13" t="s">
        <v>156</v>
      </c>
      <c r="CS30" s="13" t="s">
        <v>156</v>
      </c>
      <c r="CT30" s="13" t="s">
        <v>152</v>
      </c>
      <c r="CU30" s="13"/>
      <c r="CV30" s="13"/>
      <c r="CW30" s="13"/>
      <c r="CX30" s="13"/>
      <c r="CY30" s="13"/>
      <c r="CZ30" s="13" t="s">
        <v>152</v>
      </c>
      <c r="DA30" s="13" t="s">
        <v>152</v>
      </c>
      <c r="DB30" s="20" t="s">
        <v>152</v>
      </c>
      <c r="DC30" s="20" t="s">
        <v>152</v>
      </c>
      <c r="DD30" s="13"/>
      <c r="DE30" s="13"/>
      <c r="DF30" s="16" t="str">
        <f t="shared" si="41"/>
        <v>N/A</v>
      </c>
      <c r="DG30" s="16" t="str">
        <f t="shared" si="63"/>
        <v>N/A</v>
      </c>
      <c r="DH30" s="13" t="s">
        <v>152</v>
      </c>
      <c r="DI30" s="22">
        <v>0</v>
      </c>
      <c r="DJ30" s="22" t="s">
        <v>152</v>
      </c>
      <c r="DK30" s="22" t="s">
        <v>152</v>
      </c>
      <c r="DL30" s="22" t="s">
        <v>152</v>
      </c>
      <c r="DM30" s="22" t="s">
        <v>152</v>
      </c>
      <c r="DN30" s="16" t="str">
        <f t="shared" si="42"/>
        <v>N/A</v>
      </c>
      <c r="DO30" s="16" t="str">
        <f t="shared" si="64"/>
        <v>N/A</v>
      </c>
      <c r="DP30" s="13" t="s">
        <v>152</v>
      </c>
      <c r="DQ30" s="13">
        <v>0</v>
      </c>
      <c r="DR30" s="13"/>
      <c r="DS30" s="13"/>
      <c r="DT30" s="13"/>
      <c r="DU30" s="13"/>
      <c r="DV30" s="13"/>
      <c r="DW30" s="16" t="str">
        <f t="shared" si="23"/>
        <v>N/A</v>
      </c>
      <c r="DX30" s="16" t="str">
        <f t="shared" si="70"/>
        <v>N/A</v>
      </c>
      <c r="DY30" s="13" t="s">
        <v>152</v>
      </c>
      <c r="DZ30" s="20"/>
      <c r="EA30" s="20"/>
      <c r="EB30" s="20"/>
      <c r="EC30" s="20"/>
      <c r="ED30" s="20"/>
      <c r="EE30" s="20"/>
      <c r="EF30" s="20"/>
      <c r="EG30" s="13" t="str">
        <f t="shared" si="71"/>
        <v>N/A</v>
      </c>
      <c r="EH30" s="13" t="str">
        <f>IF((IF(BY30="N/A",0,BY30)+IF(DA30="N/A",0,DA30)+IF(DI30="N/A",0,DI30)+IF(DQ30="N/A",0,DQ30)+IF(DZ30="N/A",0,DZ30))=0,"N/A",(IF(BY30="N/A",0,BY30)+IF(DA30="N/A",0,DA30)+IF(DI30="N/A",0,DI30)+IF(DQ30="N/A",0,DQ30)+IF(DZ30="N/A",0,DZ30)))</f>
        <v>N/A</v>
      </c>
      <c r="EI30" s="22" t="s">
        <v>152</v>
      </c>
      <c r="EJ30" s="22" t="s">
        <v>152</v>
      </c>
      <c r="EK30" s="16" t="str">
        <f t="shared" si="6"/>
        <v>N/A</v>
      </c>
      <c r="EL30" s="16" t="str">
        <f t="shared" si="66"/>
        <v>N/A</v>
      </c>
      <c r="EM30" s="13" t="s">
        <v>152</v>
      </c>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4">
        <f t="shared" si="72"/>
        <v>5</v>
      </c>
      <c r="FX30" s="24">
        <f t="shared" si="72"/>
        <v>5</v>
      </c>
      <c r="FY30" s="24" t="s">
        <v>152</v>
      </c>
      <c r="FZ30" s="24" t="s">
        <v>152</v>
      </c>
      <c r="GA30" s="16">
        <f t="shared" si="7"/>
        <v>1</v>
      </c>
      <c r="GB30" s="16">
        <f t="shared" si="67"/>
        <v>1</v>
      </c>
      <c r="GC30" s="24">
        <f>IF((IF(AB30="N/A",0,AB30)+IF(AN30="N/A",0,AN30)+IF(CT30="N/A",0,CT30)+IF(EM30="N/A",0,EM30))=0,"N/A",(IF(AB30="N/A",0,AB30)+IF(AN30="N/A",0,AN30)+IF(CT30="N/A",0,CT30)+IF(EM30="N/A",0,EM30)))</f>
        <v>5</v>
      </c>
      <c r="GD30" s="24"/>
      <c r="GE30" s="24"/>
      <c r="GF30" s="24"/>
      <c r="GG30" s="20"/>
      <c r="GH30" s="20"/>
      <c r="GI30" s="50" t="s">
        <v>624</v>
      </c>
      <c r="GJ30" s="13" t="s">
        <v>640</v>
      </c>
    </row>
    <row r="31" spans="1:192" ht="78.75" x14ac:dyDescent="0.25">
      <c r="A31" s="11">
        <v>1</v>
      </c>
      <c r="B31" s="12" t="s">
        <v>129</v>
      </c>
      <c r="C31" s="12" t="s">
        <v>130</v>
      </c>
      <c r="D31" s="13">
        <v>1.2</v>
      </c>
      <c r="E31" s="12" t="s">
        <v>584</v>
      </c>
      <c r="F31" s="12" t="s">
        <v>585</v>
      </c>
      <c r="G31" s="13" t="s">
        <v>641</v>
      </c>
      <c r="H31" s="12" t="s">
        <v>642</v>
      </c>
      <c r="I31" s="13" t="s">
        <v>643</v>
      </c>
      <c r="J31" s="15" t="s">
        <v>644</v>
      </c>
      <c r="K31" s="13" t="s">
        <v>137</v>
      </c>
      <c r="L31" s="31" t="s">
        <v>645</v>
      </c>
      <c r="M31" s="12" t="s">
        <v>646</v>
      </c>
      <c r="N31" s="13" t="s">
        <v>139</v>
      </c>
      <c r="O31" s="13" t="s">
        <v>305</v>
      </c>
      <c r="P31" s="13" t="s">
        <v>141</v>
      </c>
      <c r="Q31" s="15" t="s">
        <v>647</v>
      </c>
      <c r="R31" s="15" t="s">
        <v>648</v>
      </c>
      <c r="S31" s="15" t="s">
        <v>649</v>
      </c>
      <c r="T31" s="15" t="s">
        <v>650</v>
      </c>
      <c r="U31" s="15" t="s">
        <v>651</v>
      </c>
      <c r="V31" s="13" t="s">
        <v>652</v>
      </c>
      <c r="W31" s="13" t="s">
        <v>653</v>
      </c>
      <c r="X31" s="13" t="s">
        <v>654</v>
      </c>
      <c r="Y31" s="13" t="s">
        <v>654</v>
      </c>
      <c r="Z31" s="13" t="s">
        <v>655</v>
      </c>
      <c r="AA31" s="12" t="s">
        <v>656</v>
      </c>
      <c r="AB31" s="13">
        <f t="shared" si="0"/>
        <v>57</v>
      </c>
      <c r="AC31" s="13">
        <f t="shared" si="0"/>
        <v>57</v>
      </c>
      <c r="AD31" s="16">
        <f t="shared" si="1"/>
        <v>1</v>
      </c>
      <c r="AE31" s="16">
        <f t="shared" si="56"/>
        <v>1</v>
      </c>
      <c r="AF31" s="13">
        <v>57</v>
      </c>
      <c r="AG31" s="13">
        <v>57</v>
      </c>
      <c r="AH31" s="13" t="s">
        <v>152</v>
      </c>
      <c r="AI31" s="13" t="s">
        <v>152</v>
      </c>
      <c r="AJ31" s="12" t="s">
        <v>656</v>
      </c>
      <c r="AK31" s="13" t="s">
        <v>154</v>
      </c>
      <c r="AL31" s="16">
        <f>AG31/AF31</f>
        <v>1</v>
      </c>
      <c r="AM31" s="16">
        <f t="shared" si="57"/>
        <v>1</v>
      </c>
      <c r="AN31" s="13">
        <f>IF((IF(BX31="N/A",0,BX31)+IF(AT31="N/A",0,AT31)+IF(BH31="N/A",0,BH31)+IF(BP31="N/A",0,BP31))=0,"N/A",(IF(BX31="N/A",0,BX31)+IF(AT31="N/A",0,AT31)+IF(BH31="N/A",0,BH31)+IF(BP31="N/A",0,BP31)))</f>
        <v>100</v>
      </c>
      <c r="AO31" s="22">
        <f>IFERROR(IF((IF(BY31="N/A",0,BY31)+IF(AU31="N/A",0,AU31)+IF(BI31="N/A",0,BI31)+IF(BQ31="N/A",0,BQ31))=0,0,(IF(BY31="N/A",0,BY31)+IF(AU31="N/A",0,AU31)+IF(BI31="N/A",0,BI31)+IF(BQ31="N/A",0,BQ31))),N31)</f>
        <v>45</v>
      </c>
      <c r="AP31" s="22" t="s">
        <v>152</v>
      </c>
      <c r="AQ31" s="22" t="s">
        <v>152</v>
      </c>
      <c r="AR31" s="16">
        <f t="shared" si="69"/>
        <v>0.45</v>
      </c>
      <c r="AS31" s="16">
        <f t="shared" si="58"/>
        <v>0.45</v>
      </c>
      <c r="AT31" s="13" t="s">
        <v>152</v>
      </c>
      <c r="AU31" s="13">
        <v>0</v>
      </c>
      <c r="AV31" s="20" t="s">
        <v>152</v>
      </c>
      <c r="AW31" s="13" t="s">
        <v>152</v>
      </c>
      <c r="AX31" s="16" t="s">
        <v>152</v>
      </c>
      <c r="AY31" s="16" t="s">
        <v>152</v>
      </c>
      <c r="AZ31" s="16" t="str">
        <f>IF(AT31="N/A","N/A",IF(AU31/AT31&lt;0,0%,AU31/AT31))</f>
        <v>N/A</v>
      </c>
      <c r="BA31" s="16" t="str">
        <f t="shared" si="59"/>
        <v>N/A</v>
      </c>
      <c r="BB31" s="13">
        <f>AF31</f>
        <v>57</v>
      </c>
      <c r="BC31" s="13">
        <f>AU31+AG31</f>
        <v>57</v>
      </c>
      <c r="BD31" s="13"/>
      <c r="BE31" s="13"/>
      <c r="BF31" s="16">
        <f>BC31/BB31</f>
        <v>1</v>
      </c>
      <c r="BG31" s="16">
        <f t="shared" si="60"/>
        <v>1</v>
      </c>
      <c r="BH31" s="13" t="s">
        <v>152</v>
      </c>
      <c r="BI31" s="13">
        <v>0</v>
      </c>
      <c r="BJ31" s="13"/>
      <c r="BK31" s="13" t="s">
        <v>152</v>
      </c>
      <c r="BL31" s="16" t="s">
        <v>152</v>
      </c>
      <c r="BM31" s="16" t="s">
        <v>152</v>
      </c>
      <c r="BN31" s="16" t="s">
        <v>152</v>
      </c>
      <c r="BO31" s="16" t="str">
        <f t="shared" si="55"/>
        <v>N/A</v>
      </c>
      <c r="BP31" s="13" t="s">
        <v>152</v>
      </c>
      <c r="BQ31" s="13">
        <v>0</v>
      </c>
      <c r="BR31" s="13" t="s">
        <v>152</v>
      </c>
      <c r="BS31" s="20" t="s">
        <v>152</v>
      </c>
      <c r="BT31" s="16" t="s">
        <v>152</v>
      </c>
      <c r="BU31" s="16" t="s">
        <v>152</v>
      </c>
      <c r="BV31" s="16" t="str">
        <f t="shared" si="2"/>
        <v>N/A</v>
      </c>
      <c r="BW31" s="16" t="s">
        <v>152</v>
      </c>
      <c r="BX31" s="13">
        <v>100</v>
      </c>
      <c r="BY31" s="13">
        <v>45</v>
      </c>
      <c r="BZ31" s="20" t="s">
        <v>152</v>
      </c>
      <c r="CA31" s="20" t="s">
        <v>152</v>
      </c>
      <c r="CB31" s="16" t="s">
        <v>656</v>
      </c>
      <c r="CC31" s="16" t="s">
        <v>154</v>
      </c>
      <c r="CD31" s="16">
        <f t="shared" si="40"/>
        <v>0.45</v>
      </c>
      <c r="CE31" s="16">
        <f t="shared" si="61"/>
        <v>0.45</v>
      </c>
      <c r="CF31" s="24">
        <f>IF((IF(AF31="N/A",0,AF31)+IF(AT31="N/A",0,AT31)+IF(BH31="N/A",0,BH31)+IF(BP31="N/A",0,BP31))=0,"N/A",(IF(AF31="N/A",0,AF31)+IF(AT31="N/A",0,AT31)+IF(BH31="N/A",0,BH31)+IF(BP31="N/A",0,BP31)))</f>
        <v>57</v>
      </c>
      <c r="CG31" s="24">
        <f>IF((IF(AG31="N/A",0,AG31)+IF(AU31="N/A",0,AU31)+IF(BI31="N/A",0,BI31)+IF(BQ31="N/A",0,BQ31))=0,0,(IF(AG31="N/A",0,AG31)+IF(AU31="N/A",0,AU31)+IF(BI31="N/A",0,BI31)+IF(BQ31="N/A",0,BQ31)))</f>
        <v>57</v>
      </c>
      <c r="CH31" s="24" t="s">
        <v>152</v>
      </c>
      <c r="CI31" s="24" t="s">
        <v>152</v>
      </c>
      <c r="CJ31" s="16">
        <f t="shared" si="4"/>
        <v>1</v>
      </c>
      <c r="CK31" s="16">
        <f t="shared" si="62"/>
        <v>1</v>
      </c>
      <c r="CL31" s="16">
        <f>IF(CK31&gt;100%,100%,CK31)</f>
        <v>1</v>
      </c>
      <c r="CM31" s="20" t="s">
        <v>156</v>
      </c>
      <c r="CN31" s="20" t="s">
        <v>157</v>
      </c>
      <c r="CO31" s="27">
        <v>100</v>
      </c>
      <c r="CP31" s="13" t="s">
        <v>157</v>
      </c>
      <c r="CQ31" s="13">
        <v>100</v>
      </c>
      <c r="CR31" s="13" t="s">
        <v>156</v>
      </c>
      <c r="CS31" s="13" t="s">
        <v>156</v>
      </c>
      <c r="CT31" s="13">
        <v>100</v>
      </c>
      <c r="CU31" s="13"/>
      <c r="CV31" s="13"/>
      <c r="CW31" s="13"/>
      <c r="CX31" s="13"/>
      <c r="CY31" s="13"/>
      <c r="CZ31" s="13" t="s">
        <v>152</v>
      </c>
      <c r="DA31" s="13" t="s">
        <v>152</v>
      </c>
      <c r="DB31" s="20" t="s">
        <v>152</v>
      </c>
      <c r="DC31" s="20" t="s">
        <v>152</v>
      </c>
      <c r="DD31" s="12"/>
      <c r="DE31" s="13"/>
      <c r="DF31" s="16" t="str">
        <f t="shared" si="41"/>
        <v>N/A</v>
      </c>
      <c r="DG31" s="16" t="str">
        <f t="shared" si="63"/>
        <v>N/A</v>
      </c>
      <c r="DH31" s="13" t="s">
        <v>152</v>
      </c>
      <c r="DI31" s="22">
        <v>0</v>
      </c>
      <c r="DJ31" s="22" t="s">
        <v>152</v>
      </c>
      <c r="DK31" s="22" t="s">
        <v>152</v>
      </c>
      <c r="DL31" s="22" t="s">
        <v>152</v>
      </c>
      <c r="DM31" s="22" t="s">
        <v>152</v>
      </c>
      <c r="DN31" s="16" t="str">
        <f t="shared" si="42"/>
        <v>N/A</v>
      </c>
      <c r="DO31" s="16" t="str">
        <f t="shared" si="64"/>
        <v>N/A</v>
      </c>
      <c r="DP31" s="13" t="s">
        <v>152</v>
      </c>
      <c r="DQ31" s="29">
        <v>0</v>
      </c>
      <c r="DR31" s="29"/>
      <c r="DS31" s="29"/>
      <c r="DT31" s="29"/>
      <c r="DU31" s="29"/>
      <c r="DV31" s="29"/>
      <c r="DW31" s="16" t="str">
        <f t="shared" si="23"/>
        <v>N/A</v>
      </c>
      <c r="DX31" s="16" t="str">
        <f>DW31</f>
        <v>N/A</v>
      </c>
      <c r="DY31" s="29">
        <v>100</v>
      </c>
      <c r="DZ31" s="20"/>
      <c r="EA31" s="20"/>
      <c r="EB31" s="20"/>
      <c r="EC31" s="20"/>
      <c r="ED31" s="20"/>
      <c r="EE31" s="20"/>
      <c r="EF31" s="20"/>
      <c r="EG31" s="13">
        <f t="shared" si="71"/>
        <v>100</v>
      </c>
      <c r="EH31" s="13">
        <f>IF((IF(BY31="N/A",0,BY31)+IF(DA31="N/A",0,DA31)+IF(DI31="N/A",0,DI31)+IF(DQ31="N/A",0,DQ31))=0,0,(IF(BY31="N/A",0,BY31)+IF(DA31="N/A",0,DA31)+IF(DI31="N/A",0,DI31)+IF(DQ31="N/A",0,DQ31)))</f>
        <v>45</v>
      </c>
      <c r="EI31" s="22" t="s">
        <v>152</v>
      </c>
      <c r="EJ31" s="22" t="s">
        <v>152</v>
      </c>
      <c r="EK31" s="16">
        <f t="shared" si="6"/>
        <v>0.45</v>
      </c>
      <c r="EL31" s="16">
        <f t="shared" si="66"/>
        <v>0.45</v>
      </c>
      <c r="EM31" s="13">
        <v>100</v>
      </c>
      <c r="EN31" s="20"/>
      <c r="EO31" s="20"/>
      <c r="EP31" s="20"/>
      <c r="EQ31" s="20"/>
      <c r="ER31" s="20"/>
      <c r="ES31" s="20"/>
      <c r="ET31" s="20"/>
      <c r="EU31" s="20"/>
      <c r="EV31" s="20"/>
      <c r="EW31" s="20"/>
      <c r="EX31" s="20"/>
      <c r="EY31" s="20"/>
      <c r="EZ31" s="20"/>
      <c r="FA31" s="20"/>
      <c r="FB31" s="20"/>
      <c r="FC31" s="20"/>
      <c r="FD31" s="20"/>
      <c r="FE31" s="20"/>
      <c r="FF31" s="20"/>
      <c r="FG31" s="20"/>
      <c r="FH31" s="20"/>
      <c r="FI31" s="20"/>
      <c r="FJ31" s="20"/>
      <c r="FK31" s="20"/>
      <c r="FL31" s="20"/>
      <c r="FM31" s="20"/>
      <c r="FN31" s="20"/>
      <c r="FO31" s="20"/>
      <c r="FP31" s="20"/>
      <c r="FQ31" s="20"/>
      <c r="FR31" s="20"/>
      <c r="FS31" s="20"/>
      <c r="FT31" s="20"/>
      <c r="FU31" s="20"/>
      <c r="FV31" s="20"/>
      <c r="FW31" s="24">
        <f t="shared" si="72"/>
        <v>157</v>
      </c>
      <c r="FX31" s="24">
        <f t="shared" si="72"/>
        <v>102</v>
      </c>
      <c r="FY31" s="24" t="s">
        <v>152</v>
      </c>
      <c r="FZ31" s="24" t="s">
        <v>152</v>
      </c>
      <c r="GA31" s="16">
        <f t="shared" si="7"/>
        <v>0.64968152866242035</v>
      </c>
      <c r="GB31" s="16">
        <f t="shared" si="67"/>
        <v>0.64968152866242035</v>
      </c>
      <c r="GC31" s="24">
        <f>IF((IF(AB31="N/A",0,AB31)+IF(AN31="N/A",0,AN31)+IF(CT31="N/A",0,CT31)+IF(EM31="N/A",0,EM31))=0,"N/A",(IF(AB31="N/A",0,AB31)+IF(AN31="N/A",0,AN31)+IF(CT31="N/A",0,CT31)+IF(EM31="N/A",0,EM31)))</f>
        <v>357</v>
      </c>
      <c r="GD31" s="24"/>
      <c r="GE31" s="24"/>
      <c r="GF31" s="24"/>
      <c r="GG31" s="20"/>
      <c r="GH31" s="20"/>
      <c r="GI31" s="25" t="s">
        <v>657</v>
      </c>
      <c r="GJ31" s="11" t="s">
        <v>658</v>
      </c>
    </row>
    <row r="32" spans="1:192" ht="94.5" x14ac:dyDescent="0.25">
      <c r="A32" s="11">
        <v>1</v>
      </c>
      <c r="B32" s="12" t="s">
        <v>129</v>
      </c>
      <c r="C32" s="12" t="s">
        <v>130</v>
      </c>
      <c r="D32" s="13">
        <v>1.2</v>
      </c>
      <c r="E32" s="12" t="s">
        <v>584</v>
      </c>
      <c r="F32" s="12" t="s">
        <v>585</v>
      </c>
      <c r="G32" s="13" t="s">
        <v>641</v>
      </c>
      <c r="H32" s="12" t="s">
        <v>642</v>
      </c>
      <c r="I32" s="14" t="s">
        <v>659</v>
      </c>
      <c r="J32" s="15" t="s">
        <v>660</v>
      </c>
      <c r="K32" s="13" t="s">
        <v>137</v>
      </c>
      <c r="L32" s="13" t="s">
        <v>138</v>
      </c>
      <c r="M32" s="12" t="s">
        <v>661</v>
      </c>
      <c r="N32" s="13" t="s">
        <v>420</v>
      </c>
      <c r="O32" s="13" t="s">
        <v>140</v>
      </c>
      <c r="P32" s="13" t="s">
        <v>141</v>
      </c>
      <c r="Q32" s="15" t="s">
        <v>662</v>
      </c>
      <c r="R32" s="15" t="s">
        <v>663</v>
      </c>
      <c r="S32" s="15" t="s">
        <v>664</v>
      </c>
      <c r="T32" s="15" t="s">
        <v>665</v>
      </c>
      <c r="U32" s="15" t="s">
        <v>666</v>
      </c>
      <c r="V32" s="13" t="s">
        <v>667</v>
      </c>
      <c r="W32" s="13" t="s">
        <v>668</v>
      </c>
      <c r="X32" s="13" t="s">
        <v>596</v>
      </c>
      <c r="Y32" s="13" t="s">
        <v>596</v>
      </c>
      <c r="Z32" s="13" t="s">
        <v>669</v>
      </c>
      <c r="AA32" s="12" t="s">
        <v>670</v>
      </c>
      <c r="AB32" s="13" t="str">
        <f t="shared" si="0"/>
        <v>N/A</v>
      </c>
      <c r="AC32" s="13">
        <f t="shared" si="0"/>
        <v>0</v>
      </c>
      <c r="AD32" s="16" t="str">
        <f t="shared" si="1"/>
        <v>N/A</v>
      </c>
      <c r="AE32" s="16" t="str">
        <f>IFERROR(AVERAGE(AD32:AD33),"N/A")</f>
        <v>N/A</v>
      </c>
      <c r="AF32" s="13" t="s">
        <v>152</v>
      </c>
      <c r="AG32" s="13">
        <v>0</v>
      </c>
      <c r="AH32" s="13" t="s">
        <v>152</v>
      </c>
      <c r="AI32" s="13" t="s">
        <v>152</v>
      </c>
      <c r="AJ32" s="13" t="s">
        <v>152</v>
      </c>
      <c r="AK32" s="13" t="s">
        <v>152</v>
      </c>
      <c r="AL32" s="16" t="s">
        <v>152</v>
      </c>
      <c r="AM32" s="16" t="str">
        <f>IFERROR(AVERAGE(AL32:AL33),"N/A")</f>
        <v>N/A</v>
      </c>
      <c r="AN32" s="13">
        <f>IF((IF(BX32="N/A",0,BX32)+IF(AT32="N/A",0,AT32)+IF(BH32="N/A",0,BH32)+IF(BP32="N/A",0,BP32))=0,"N/A",(IF(BX32="N/A",0,BX32)+IF(AT32="N/A",0,AT32)+IF(BH32="N/A",0,BH32)+IF(BP32="N/A",0,BP32)))</f>
        <v>4</v>
      </c>
      <c r="AO32" s="22">
        <f>IFERROR(IF((IF(BY32="N/A",0,BY32)+IF(AU32="N/A",0,AU32)+IF(BI32="N/A",0,BI32)+IF(BQ32="N/A",0,BQ32))=0,0,(IF(BY32="N/A",0,BY32)+IF(AU32="N/A",0,AU32)+IF(BI32="N/A",0,BI32)+IF(BQ32="N/A",0,BQ32))),N32)</f>
        <v>4</v>
      </c>
      <c r="AP32" s="22" t="s">
        <v>152</v>
      </c>
      <c r="AQ32" s="22" t="s">
        <v>152</v>
      </c>
      <c r="AR32" s="16">
        <f t="shared" si="69"/>
        <v>1</v>
      </c>
      <c r="AS32" s="16">
        <f>IFERROR(AVERAGE(AR32:AR33),"N/A")</f>
        <v>1.2326478149100257</v>
      </c>
      <c r="AT32" s="13">
        <v>1</v>
      </c>
      <c r="AU32" s="13">
        <v>1</v>
      </c>
      <c r="AV32" s="20" t="s">
        <v>152</v>
      </c>
      <c r="AW32" s="13" t="s">
        <v>152</v>
      </c>
      <c r="AX32" s="16" t="s">
        <v>670</v>
      </c>
      <c r="AY32" s="16" t="s">
        <v>154</v>
      </c>
      <c r="AZ32" s="16">
        <f>IF(AT32="N/A","N/A",IF(AU32/AT32&lt;0,0%,AU32/AT32))</f>
        <v>1</v>
      </c>
      <c r="BA32" s="16">
        <f>IFERROR(AVERAGE(AZ32:AZ33),"N/A")</f>
        <v>1.2</v>
      </c>
      <c r="BB32" s="13">
        <f>AT32</f>
        <v>1</v>
      </c>
      <c r="BC32" s="13">
        <f>AU32+AG32</f>
        <v>1</v>
      </c>
      <c r="BD32" s="13"/>
      <c r="BE32" s="13"/>
      <c r="BF32" s="16">
        <f>BC32/BB32</f>
        <v>1</v>
      </c>
      <c r="BG32" s="16">
        <f>IFERROR(AVERAGE(BF32:BF33),"N/A")</f>
        <v>1.2</v>
      </c>
      <c r="BH32" s="13">
        <v>1</v>
      </c>
      <c r="BI32" s="13">
        <v>1</v>
      </c>
      <c r="BJ32" s="13"/>
      <c r="BK32" s="13" t="s">
        <v>152</v>
      </c>
      <c r="BL32" s="16" t="s">
        <v>670</v>
      </c>
      <c r="BM32" s="16" t="s">
        <v>154</v>
      </c>
      <c r="BN32" s="16">
        <f>BI32/BH32</f>
        <v>1</v>
      </c>
      <c r="BO32" s="16">
        <f>IFERROR(AVERAGE(BN32:BN33),"N/A")</f>
        <v>1.1174384647476012</v>
      </c>
      <c r="BP32" s="13">
        <v>1</v>
      </c>
      <c r="BQ32" s="13">
        <v>1</v>
      </c>
      <c r="BR32" s="13" t="s">
        <v>152</v>
      </c>
      <c r="BS32" s="13" t="s">
        <v>152</v>
      </c>
      <c r="BT32" s="16" t="s">
        <v>670</v>
      </c>
      <c r="BU32" s="16" t="s">
        <v>154</v>
      </c>
      <c r="BV32" s="16">
        <f t="shared" si="2"/>
        <v>1</v>
      </c>
      <c r="BW32" s="16">
        <f>IFERROR(AVERAGE(BV32:BV33),"N/A")</f>
        <v>1.5076045627376427</v>
      </c>
      <c r="BX32" s="13">
        <v>1</v>
      </c>
      <c r="BY32" s="13">
        <v>1</v>
      </c>
      <c r="BZ32" s="20" t="s">
        <v>152</v>
      </c>
      <c r="CA32" s="20" t="s">
        <v>152</v>
      </c>
      <c r="CB32" s="16" t="s">
        <v>671</v>
      </c>
      <c r="CC32" s="16" t="s">
        <v>670</v>
      </c>
      <c r="CD32" s="16">
        <f t="shared" si="40"/>
        <v>1</v>
      </c>
      <c r="CE32" s="16">
        <f>IFERROR(AVERAGE(CD32:CD33),"N/A")</f>
        <v>1.3848797250859106</v>
      </c>
      <c r="CF32" s="24">
        <f>IF((IF(AF32="N/A",0,AF32)+IF(AT32="N/A",0,AT32)+IF(BH32="N/A",0,BH32)+IF(BP32="N/A",0,BP32))=0,"N/A",(IF(AF32="N/A",0,AF32)+IF(AT32="N/A",0,AT32)+IF(BH32="N/A",0,BH32)+IF(BP32="N/A",0,BP32)))</f>
        <v>3</v>
      </c>
      <c r="CG32" s="24">
        <f>IF((IF(AG32="N/A",0,AG32)+IF(AU32="N/A",0,AU32)+IF(BI32="N/A",0,BI32)+IF(BQ32="N/A",0,BQ32))=0,0,(IF(AG32="N/A",0,AG32)+IF(AU32="N/A",0,AU32)+IF(BI32="N/A",0,BI32)+IF(BQ32="N/A",0,BQ32)))</f>
        <v>3</v>
      </c>
      <c r="CH32" s="24" t="s">
        <v>152</v>
      </c>
      <c r="CI32" s="24" t="s">
        <v>152</v>
      </c>
      <c r="CJ32" s="16">
        <f t="shared" si="4"/>
        <v>1</v>
      </c>
      <c r="CK32" s="16">
        <f>IFERROR(AVERAGE(CJ32:CJ33),"N/A")</f>
        <v>1.2109642682329909</v>
      </c>
      <c r="CL32" s="16">
        <f>IF(CK32&gt;100%,100%,CK32)</f>
        <v>1</v>
      </c>
      <c r="CM32" s="20" t="s">
        <v>156</v>
      </c>
      <c r="CN32" s="20" t="s">
        <v>157</v>
      </c>
      <c r="CO32" s="27">
        <v>4</v>
      </c>
      <c r="CP32" s="13" t="s">
        <v>157</v>
      </c>
      <c r="CQ32" s="13">
        <v>4</v>
      </c>
      <c r="CR32" s="13" t="s">
        <v>156</v>
      </c>
      <c r="CS32" s="13" t="s">
        <v>156</v>
      </c>
      <c r="CT32" s="13">
        <v>4</v>
      </c>
      <c r="CU32" s="13"/>
      <c r="CV32" s="13"/>
      <c r="CW32" s="13"/>
      <c r="CX32" s="13"/>
      <c r="CY32" s="13"/>
      <c r="CZ32" s="13">
        <v>1</v>
      </c>
      <c r="DA32" s="13">
        <v>1</v>
      </c>
      <c r="DB32" s="20" t="s">
        <v>152</v>
      </c>
      <c r="DC32" s="20" t="s">
        <v>152</v>
      </c>
      <c r="DD32" s="12" t="s">
        <v>670</v>
      </c>
      <c r="DE32" s="13" t="s">
        <v>154</v>
      </c>
      <c r="DF32" s="16">
        <f t="shared" si="41"/>
        <v>1</v>
      </c>
      <c r="DG32" s="16">
        <f>IFERROR(AVERAGE(DF32:DF33),"N/A")</f>
        <v>1.5337552742616034</v>
      </c>
      <c r="DH32" s="13">
        <v>1</v>
      </c>
      <c r="DI32" s="13">
        <v>1</v>
      </c>
      <c r="DJ32" s="14" t="s">
        <v>152</v>
      </c>
      <c r="DK32" s="14" t="s">
        <v>152</v>
      </c>
      <c r="DL32" s="12" t="s">
        <v>670</v>
      </c>
      <c r="DM32" s="13" t="s">
        <v>154</v>
      </c>
      <c r="DN32" s="16">
        <f t="shared" si="42"/>
        <v>1</v>
      </c>
      <c r="DO32" s="16">
        <f>IFERROR(AVERAGE(DN32:DN33),"N/A")</f>
        <v>1</v>
      </c>
      <c r="DP32" s="13">
        <v>1</v>
      </c>
      <c r="DQ32" s="29">
        <v>1</v>
      </c>
      <c r="DR32" s="29" t="s">
        <v>152</v>
      </c>
      <c r="DS32" s="29" t="s">
        <v>152</v>
      </c>
      <c r="DT32" s="61" t="s">
        <v>670</v>
      </c>
      <c r="DU32" s="38" t="s">
        <v>154</v>
      </c>
      <c r="DV32" s="29" t="s">
        <v>193</v>
      </c>
      <c r="DW32" s="16">
        <f t="shared" si="23"/>
        <v>1</v>
      </c>
      <c r="DX32" s="16">
        <f t="shared" si="70"/>
        <v>1</v>
      </c>
      <c r="DY32" s="29">
        <v>1</v>
      </c>
      <c r="DZ32" s="20"/>
      <c r="EA32" s="20"/>
      <c r="EB32" s="20"/>
      <c r="EC32" s="20"/>
      <c r="ED32" s="20"/>
      <c r="EE32" s="20"/>
      <c r="EF32" s="20"/>
      <c r="EG32" s="13">
        <f t="shared" si="71"/>
        <v>4</v>
      </c>
      <c r="EH32" s="13">
        <f>IF((IF(BY32="N/A",0,BY32)+IF(DA32="N/A",0,DA32)+IF(DI32="N/A",0,DI32)+IF(DQ32="N/A",0,DQ32))=0,0,(IF(BY32="N/A",0,BY32)+IF(DA32="N/A",0,DA32)+IF(DI32="N/A",0,DI32)+IF(DQ32="N/A",0,DQ32)))</f>
        <v>4</v>
      </c>
      <c r="EI32" s="22" t="s">
        <v>152</v>
      </c>
      <c r="EJ32" s="22" t="s">
        <v>152</v>
      </c>
      <c r="EK32" s="16">
        <f t="shared" si="6"/>
        <v>1</v>
      </c>
      <c r="EL32" s="16">
        <f>IFERROR(AVERAGE(EK32:EK33),"N/A")</f>
        <v>1</v>
      </c>
      <c r="EM32" s="13">
        <v>4</v>
      </c>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4">
        <f t="shared" si="72"/>
        <v>7</v>
      </c>
      <c r="FX32" s="24">
        <f t="shared" si="72"/>
        <v>7</v>
      </c>
      <c r="FY32" s="24" t="s">
        <v>152</v>
      </c>
      <c r="FZ32" s="24" t="s">
        <v>152</v>
      </c>
      <c r="GA32" s="16">
        <f t="shared" si="7"/>
        <v>1</v>
      </c>
      <c r="GB32" s="16">
        <f>IFERROR(AVERAGE(GA32:GA33),"N/A")</f>
        <v>1</v>
      </c>
      <c r="GC32" s="24">
        <f>IF((IF(AB32="N/A",0,AB32)+IF(AN32="N/A",0,AN32)+IF(CT32="N/A",0,CT32)+IF(EM32="N/A",0,EM32))=0,"N/A",(IF(AB32="N/A",0,AB32)+IF(AN32="N/A",0,AN32)+IF(CT32="N/A",0,CT32)+IF(EM32="N/A",0,EM32)))</f>
        <v>12</v>
      </c>
      <c r="GD32" s="24"/>
      <c r="GE32" s="24"/>
      <c r="GF32" s="24"/>
      <c r="GG32" s="20"/>
      <c r="GH32" s="20"/>
      <c r="GI32" s="25" t="s">
        <v>596</v>
      </c>
      <c r="GJ32" s="13" t="s">
        <v>672</v>
      </c>
    </row>
    <row r="33" spans="1:192" ht="78.75" x14ac:dyDescent="0.25">
      <c r="A33" s="11">
        <v>1</v>
      </c>
      <c r="B33" s="12" t="s">
        <v>129</v>
      </c>
      <c r="C33" s="12" t="s">
        <v>130</v>
      </c>
      <c r="D33" s="13">
        <v>1.2</v>
      </c>
      <c r="E33" s="12" t="s">
        <v>584</v>
      </c>
      <c r="F33" s="12" t="s">
        <v>585</v>
      </c>
      <c r="G33" s="13" t="s">
        <v>641</v>
      </c>
      <c r="H33" s="12" t="s">
        <v>642</v>
      </c>
      <c r="I33" s="14" t="s">
        <v>673</v>
      </c>
      <c r="J33" s="15" t="s">
        <v>660</v>
      </c>
      <c r="K33" s="13" t="s">
        <v>137</v>
      </c>
      <c r="L33" s="13" t="s">
        <v>138</v>
      </c>
      <c r="M33" s="13" t="s">
        <v>138</v>
      </c>
      <c r="N33" s="13" t="s">
        <v>177</v>
      </c>
      <c r="O33" s="13" t="s">
        <v>140</v>
      </c>
      <c r="P33" s="13" t="s">
        <v>141</v>
      </c>
      <c r="Q33" s="15" t="s">
        <v>674</v>
      </c>
      <c r="R33" s="15" t="s">
        <v>675</v>
      </c>
      <c r="S33" s="15" t="s">
        <v>664</v>
      </c>
      <c r="T33" s="15" t="s">
        <v>676</v>
      </c>
      <c r="U33" s="15" t="s">
        <v>677</v>
      </c>
      <c r="V33" s="13" t="s">
        <v>678</v>
      </c>
      <c r="W33" s="13" t="s">
        <v>679</v>
      </c>
      <c r="X33" s="13" t="s">
        <v>680</v>
      </c>
      <c r="Y33" s="13" t="s">
        <v>680</v>
      </c>
      <c r="Z33" s="13" t="s">
        <v>681</v>
      </c>
      <c r="AA33" s="12" t="s">
        <v>682</v>
      </c>
      <c r="AB33" s="13" t="str">
        <f t="shared" si="0"/>
        <v>N/A</v>
      </c>
      <c r="AC33" s="13">
        <f t="shared" si="0"/>
        <v>0</v>
      </c>
      <c r="AD33" s="16" t="str">
        <f t="shared" si="1"/>
        <v>N/A</v>
      </c>
      <c r="AE33" s="16"/>
      <c r="AF33" s="13" t="s">
        <v>152</v>
      </c>
      <c r="AG33" s="13">
        <v>0</v>
      </c>
      <c r="AH33" s="13" t="s">
        <v>152</v>
      </c>
      <c r="AI33" s="13" t="s">
        <v>152</v>
      </c>
      <c r="AJ33" s="13" t="s">
        <v>152</v>
      </c>
      <c r="AK33" s="13" t="s">
        <v>152</v>
      </c>
      <c r="AL33" s="16" t="str">
        <f>IFERROR((#REF!*100%)/AF33,"N/A")</f>
        <v>N/A</v>
      </c>
      <c r="AM33" s="16"/>
      <c r="AN33" s="20">
        <v>-0.15</v>
      </c>
      <c r="AO33" s="20">
        <f>((AP33/AQ33)-1)</f>
        <v>-0.21979434447300772</v>
      </c>
      <c r="AP33" s="24">
        <f>IF((IF(AV33="N/A",0,AV33)+IF(BJ33="N/A",0,BJ33)+IF(BR33="N/A",0,BR33)+IF(BZ33="N/A",0,BZ33))=0,"N/A",(IF(AV33="N/A",0,AV33)+IF(BJ33="N/A",0,BJ33)+IF(BR33="N/A",0,BR33)+IF(BZ33="N/A",0,BZ33)))</f>
        <v>2428</v>
      </c>
      <c r="AQ33" s="24">
        <f>IF((IF(AW33="N/A",0,AW33)+IF(BK33="N/A",0,BK33)+IF(BS33="N/A",0,BS33)+IF(CA33="N/A",0,CA33))=0,"N/A",(IF(AW33="N/A",0,AW33)+IF(BK33="N/A",0,BK33)+IF(BS33="N/A",0,BS33)+IF(CA33="N/A",0,CA33)))</f>
        <v>3112</v>
      </c>
      <c r="AR33" s="16">
        <f t="shared" si="69"/>
        <v>1.4652956298200515</v>
      </c>
      <c r="AS33" s="16"/>
      <c r="AT33" s="20">
        <v>-0.15</v>
      </c>
      <c r="AU33" s="33">
        <f>((AV33/AW33)-1)</f>
        <v>-0.20999999999999996</v>
      </c>
      <c r="AV33" s="13">
        <v>474</v>
      </c>
      <c r="AW33" s="13">
        <v>600</v>
      </c>
      <c r="AX33" s="16" t="s">
        <v>682</v>
      </c>
      <c r="AY33" s="16" t="s">
        <v>154</v>
      </c>
      <c r="AZ33" s="16">
        <f>IFERROR((AU33*100%)/AT33,"N/A")</f>
        <v>1.4</v>
      </c>
      <c r="BA33" s="16"/>
      <c r="BB33" s="20">
        <v>-0.15</v>
      </c>
      <c r="BC33" s="33">
        <f>((BD33/BE33)-1)</f>
        <v>-0.20999999999999996</v>
      </c>
      <c r="BD33" s="24">
        <f>IF((IF(AV33="N/A",0,AV33)+IF(AH33="N/A",0,AH33))=0,"N/A",(IF(AV33="N/A",0,AV33)+IF(AH33="N/A",0,AH33)))</f>
        <v>474</v>
      </c>
      <c r="BE33" s="24">
        <f>IF((IF(AW33="N/A",0,AW33)+IF(AI33="N/A",0,AI33))=0,"N/A",(IF(AW33="N/A",0,AW33)+IF(AI33="N/A",0,AI33)))</f>
        <v>600</v>
      </c>
      <c r="BF33" s="16">
        <f>IFERROR((BC33*100%)/BB33,"N/A")</f>
        <v>1.4</v>
      </c>
      <c r="BG33" s="16"/>
      <c r="BH33" s="20">
        <v>-0.15</v>
      </c>
      <c r="BI33" s="20">
        <f>(BJ33/BK33)-1</f>
        <v>-0.18523153942428039</v>
      </c>
      <c r="BJ33" s="13">
        <v>1302</v>
      </c>
      <c r="BK33" s="13">
        <v>1598</v>
      </c>
      <c r="BL33" s="16" t="s">
        <v>682</v>
      </c>
      <c r="BM33" s="16" t="s">
        <v>154</v>
      </c>
      <c r="BN33" s="16">
        <f>IFERROR((BI33*100%)/BH33,"N/A")</f>
        <v>1.2348769294952027</v>
      </c>
      <c r="BO33" s="16"/>
      <c r="BP33" s="20">
        <v>-0.15</v>
      </c>
      <c r="BQ33" s="20">
        <f>IFERROR(((BR33/BS33)-1),0)</f>
        <v>-0.30228136882129275</v>
      </c>
      <c r="BR33" s="13">
        <v>367</v>
      </c>
      <c r="BS33" s="13">
        <v>526</v>
      </c>
      <c r="BT33" s="16" t="s">
        <v>682</v>
      </c>
      <c r="BU33" s="16" t="s">
        <v>154</v>
      </c>
      <c r="BV33" s="16">
        <f t="shared" ref="BV33:BV39" si="73">IFERROR((BQ33*100%)/BP33,0)</f>
        <v>2.0152091254752853</v>
      </c>
      <c r="BW33" s="16"/>
      <c r="BX33" s="20">
        <v>-0.15</v>
      </c>
      <c r="BY33" s="20">
        <f>IFERROR(((BZ33/CA33)-1),0)</f>
        <v>-0.26546391752577314</v>
      </c>
      <c r="BZ33" s="13">
        <v>285</v>
      </c>
      <c r="CA33" s="13">
        <v>388</v>
      </c>
      <c r="CB33" s="16" t="s">
        <v>682</v>
      </c>
      <c r="CC33" s="16" t="s">
        <v>683</v>
      </c>
      <c r="CD33" s="16">
        <f>IFERROR((BY33*100%)/BX33,0)</f>
        <v>1.769759450171821</v>
      </c>
      <c r="CE33" s="16"/>
      <c r="CF33" s="20">
        <v>-0.15</v>
      </c>
      <c r="CG33" s="20">
        <f>IFERROR(((CH33/CI33)-1),0)</f>
        <v>-0.21328928046989726</v>
      </c>
      <c r="CH33" s="24">
        <f>IFERROR(IF((IF(AH33="N/A",0,AH33)+IF(AV33="N/A",0,AV33)+IF(BJ33="N/A",0,BJ33)+IF(BR33="N/A",0,BR33))=0,"N/A",(IF(AH33="N/A",0,AH33)+IF(AV33="N/A",0,AV33)+IF(BJ33="N/A",0,BJ33)+IF(BR33="N/A",0,BR33))),0)</f>
        <v>2143</v>
      </c>
      <c r="CI33" s="24">
        <f>IFERROR(IF((IF(AI33="N/A",0,AI33)+IF(AW33="N/A",0,AW33)+IF(BK33="N/A",0,BK33)+IF(BS33="N/A",0,BS33))=0,"N/A",(IF(AI33="N/A",0,AI33)+IF(AW33="N/A",0,AW33)+IF(BK33="N/A",0,BK33)+IF(BS33="N/A",0,BS33))),0)</f>
        <v>2724</v>
      </c>
      <c r="CJ33" s="16">
        <f t="shared" si="4"/>
        <v>1.4219285364659817</v>
      </c>
      <c r="CK33" s="16"/>
      <c r="CL33" s="16"/>
      <c r="CM33" s="20" t="s">
        <v>158</v>
      </c>
      <c r="CN33" s="20" t="s">
        <v>157</v>
      </c>
      <c r="CO33" s="57">
        <v>-0.15</v>
      </c>
      <c r="CP33" s="20" t="s">
        <v>157</v>
      </c>
      <c r="CQ33" s="20">
        <v>-0.15</v>
      </c>
      <c r="CR33" s="20" t="s">
        <v>156</v>
      </c>
      <c r="CS33" s="20" t="s">
        <v>156</v>
      </c>
      <c r="CT33" s="20">
        <v>-0.15</v>
      </c>
      <c r="CU33" s="20"/>
      <c r="CV33" s="20"/>
      <c r="CW33" s="20"/>
      <c r="CX33" s="20"/>
      <c r="CY33" s="20"/>
      <c r="CZ33" s="20">
        <v>-0.15</v>
      </c>
      <c r="DA33" s="20">
        <f>IFERROR(((DB33/DC33)-1),0)</f>
        <v>-0.310126582278481</v>
      </c>
      <c r="DB33" s="13">
        <v>327</v>
      </c>
      <c r="DC33" s="13">
        <v>474</v>
      </c>
      <c r="DD33" s="12" t="s">
        <v>684</v>
      </c>
      <c r="DE33" s="12" t="s">
        <v>217</v>
      </c>
      <c r="DF33" s="16">
        <f>IFERROR((DA33*100%)/CZ33,0)</f>
        <v>2.0675105485232068</v>
      </c>
      <c r="DG33" s="28"/>
      <c r="DH33" s="20">
        <v>-0.15</v>
      </c>
      <c r="DI33" s="20">
        <f>IFERROR(((DJ33/DK33)-1),0)</f>
        <v>-0.59956236323851209</v>
      </c>
      <c r="DJ33" s="13">
        <v>183</v>
      </c>
      <c r="DK33" s="13">
        <v>457</v>
      </c>
      <c r="DL33" s="12" t="s">
        <v>682</v>
      </c>
      <c r="DM33" s="20" t="s">
        <v>154</v>
      </c>
      <c r="DN33" s="16">
        <f>IF(DI33&lt;-15%,100%)</f>
        <v>1</v>
      </c>
      <c r="DO33" s="28"/>
      <c r="DP33" s="20">
        <v>-0.15</v>
      </c>
      <c r="DQ33" s="20">
        <f>IFERROR(((DR33/DS33)-1),0)</f>
        <v>-0.58220502901353965</v>
      </c>
      <c r="DR33" s="13">
        <v>216</v>
      </c>
      <c r="DS33" s="13">
        <v>517</v>
      </c>
      <c r="DT33" s="58" t="s">
        <v>682</v>
      </c>
      <c r="DU33" s="38" t="s">
        <v>154</v>
      </c>
      <c r="DV33" s="20" t="s">
        <v>193</v>
      </c>
      <c r="DW33" s="16">
        <f>IF(DQ33&lt;-15%,100%)</f>
        <v>1</v>
      </c>
      <c r="DX33" s="20"/>
      <c r="DY33" s="20">
        <v>-0.15</v>
      </c>
      <c r="DZ33" s="20"/>
      <c r="EA33" s="20"/>
      <c r="EB33" s="20"/>
      <c r="EC33" s="20"/>
      <c r="ED33" s="20"/>
      <c r="EE33" s="20"/>
      <c r="EF33" s="20"/>
      <c r="EG33" s="20">
        <v>-0.15</v>
      </c>
      <c r="EH33" s="20">
        <f>IFERROR(((EI33/EJ33)-1),0)</f>
        <v>-0.58220502901353965</v>
      </c>
      <c r="EI33" s="13">
        <f>DR33</f>
        <v>216</v>
      </c>
      <c r="EJ33" s="13">
        <f>DS33</f>
        <v>517</v>
      </c>
      <c r="EK33" s="16">
        <f>IF(EH33&lt;-15%,100%)</f>
        <v>1</v>
      </c>
      <c r="EL33" s="62"/>
      <c r="EM33" s="20">
        <v>-0.2</v>
      </c>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v>-0.15</v>
      </c>
      <c r="FX33" s="20">
        <f>IFERROR(((FY33/FZ33)-1),0)</f>
        <v>-0.58220502901353965</v>
      </c>
      <c r="FY33" s="24">
        <v>216</v>
      </c>
      <c r="FZ33" s="24">
        <v>517</v>
      </c>
      <c r="GA33" s="16">
        <f>IF(FX33&lt;-15%,100%)</f>
        <v>1</v>
      </c>
      <c r="GB33" s="62"/>
      <c r="GC33" s="39">
        <v>-0.15</v>
      </c>
      <c r="GD33" s="24"/>
      <c r="GE33" s="24"/>
      <c r="GF33" s="24"/>
      <c r="GG33" s="20"/>
      <c r="GH33" s="20"/>
      <c r="GI33" s="25" t="s">
        <v>685</v>
      </c>
      <c r="GJ33" s="13" t="s">
        <v>686</v>
      </c>
    </row>
    <row r="34" spans="1:192" ht="94.5" x14ac:dyDescent="0.25">
      <c r="A34" s="11">
        <v>1</v>
      </c>
      <c r="B34" s="12" t="s">
        <v>129</v>
      </c>
      <c r="C34" s="12" t="s">
        <v>130</v>
      </c>
      <c r="D34" s="13">
        <v>1.2</v>
      </c>
      <c r="E34" s="12" t="s">
        <v>584</v>
      </c>
      <c r="F34" s="12" t="s">
        <v>585</v>
      </c>
      <c r="G34" s="13" t="s">
        <v>641</v>
      </c>
      <c r="H34" s="12" t="s">
        <v>642</v>
      </c>
      <c r="I34" s="13" t="s">
        <v>687</v>
      </c>
      <c r="J34" s="15" t="s">
        <v>688</v>
      </c>
      <c r="K34" s="13" t="s">
        <v>137</v>
      </c>
      <c r="L34" s="13" t="s">
        <v>138</v>
      </c>
      <c r="M34" s="12" t="s">
        <v>661</v>
      </c>
      <c r="N34" s="13" t="s">
        <v>420</v>
      </c>
      <c r="O34" s="13" t="s">
        <v>140</v>
      </c>
      <c r="P34" s="13" t="s">
        <v>141</v>
      </c>
      <c r="Q34" s="15" t="s">
        <v>689</v>
      </c>
      <c r="R34" s="15" t="s">
        <v>690</v>
      </c>
      <c r="S34" s="15" t="s">
        <v>691</v>
      </c>
      <c r="T34" s="15" t="s">
        <v>692</v>
      </c>
      <c r="U34" s="15" t="s">
        <v>693</v>
      </c>
      <c r="V34" s="13" t="s">
        <v>694</v>
      </c>
      <c r="W34" s="13" t="s">
        <v>695</v>
      </c>
      <c r="X34" s="13" t="s">
        <v>596</v>
      </c>
      <c r="Y34" s="13" t="s">
        <v>596</v>
      </c>
      <c r="Z34" s="13" t="s">
        <v>696</v>
      </c>
      <c r="AA34" s="12" t="s">
        <v>670</v>
      </c>
      <c r="AB34" s="13" t="str">
        <f t="shared" si="0"/>
        <v>N/A</v>
      </c>
      <c r="AC34" s="13">
        <f t="shared" si="0"/>
        <v>0</v>
      </c>
      <c r="AD34" s="16" t="str">
        <f t="shared" si="1"/>
        <v>N/A</v>
      </c>
      <c r="AE34" s="16" t="str">
        <f>IFERROR(AVERAGE(AD34:AD35),"N/A")</f>
        <v>N/A</v>
      </c>
      <c r="AF34" s="13" t="s">
        <v>152</v>
      </c>
      <c r="AG34" s="13">
        <v>0</v>
      </c>
      <c r="AH34" s="13" t="s">
        <v>152</v>
      </c>
      <c r="AI34" s="13" t="s">
        <v>152</v>
      </c>
      <c r="AJ34" s="13" t="s">
        <v>152</v>
      </c>
      <c r="AK34" s="13" t="s">
        <v>152</v>
      </c>
      <c r="AL34" s="16" t="s">
        <v>152</v>
      </c>
      <c r="AM34" s="16" t="str">
        <f>IFERROR(AVERAGE(AL34:AL35),"N/A")</f>
        <v>N/A</v>
      </c>
      <c r="AN34" s="13">
        <f>IF((IF(BX34="N/A",0,BX34)+IF(AT34="N/A",0,AT34)+IF(BH34="N/A",0,BH34)+IF(BP34="N/A",0,BP34))=0,"N/A",(IF(BX34="N/A",0,BX34)+IF(AT34="N/A",0,AT34)+IF(BH34="N/A",0,BH34)+IF(BP34="N/A",0,BP34)))</f>
        <v>4</v>
      </c>
      <c r="AO34" s="22">
        <f>IFERROR(IF((IF(BY34="N/A",0,BY34)+IF(AU34="N/A",0,AU34)+IF(BI34="N/A",0,BI34)+IF(BQ34="N/A",0,BQ34))=0,0,(IF(BY34="N/A",0,BY34)+IF(AU34="N/A",0,AU34)+IF(BI34="N/A",0,BI34)+IF(BQ34="N/A",0,BQ34))),N34)</f>
        <v>4</v>
      </c>
      <c r="AP34" s="22" t="s">
        <v>152</v>
      </c>
      <c r="AQ34" s="22" t="s">
        <v>152</v>
      </c>
      <c r="AR34" s="16">
        <f t="shared" si="69"/>
        <v>1</v>
      </c>
      <c r="AS34" s="16">
        <f>IFERROR(AVERAGE(AR34:AR35),"N/A")</f>
        <v>0.5</v>
      </c>
      <c r="AT34" s="13">
        <v>1</v>
      </c>
      <c r="AU34" s="13">
        <v>1</v>
      </c>
      <c r="AV34" s="20" t="s">
        <v>152</v>
      </c>
      <c r="AW34" s="13" t="s">
        <v>152</v>
      </c>
      <c r="AX34" s="16" t="s">
        <v>670</v>
      </c>
      <c r="AY34" s="16" t="s">
        <v>154</v>
      </c>
      <c r="AZ34" s="16">
        <f>IF(AT34="N/A","N/A",IF(AU34/AT34&lt;0,0%,AU34/AT34))</f>
        <v>1</v>
      </c>
      <c r="BA34" s="16">
        <f>IFERROR(AVERAGE(AZ34:AZ35),"N/A")</f>
        <v>0.71978021978021978</v>
      </c>
      <c r="BB34" s="13">
        <f>AT34</f>
        <v>1</v>
      </c>
      <c r="BC34" s="13">
        <f>AU34+AG34</f>
        <v>1</v>
      </c>
      <c r="BD34" s="13"/>
      <c r="BE34" s="13"/>
      <c r="BF34" s="16">
        <f>BC34/BB34</f>
        <v>1</v>
      </c>
      <c r="BG34" s="16">
        <f>IFERROR(AVERAGE(BF34:BF35),"N/A")</f>
        <v>0.71978021978021978</v>
      </c>
      <c r="BH34" s="13">
        <v>1</v>
      </c>
      <c r="BI34" s="13">
        <v>1</v>
      </c>
      <c r="BJ34" s="13"/>
      <c r="BK34" s="13" t="s">
        <v>152</v>
      </c>
      <c r="BL34" s="16" t="s">
        <v>670</v>
      </c>
      <c r="BM34" s="16" t="s">
        <v>154</v>
      </c>
      <c r="BN34" s="16">
        <f>BI34/BH34</f>
        <v>1</v>
      </c>
      <c r="BO34" s="16">
        <f>IF(AVERAGE(BN34:BN35)&lt;0%,0%,"N/A")</f>
        <v>0</v>
      </c>
      <c r="BP34" s="13">
        <v>1</v>
      </c>
      <c r="BQ34" s="13">
        <v>1</v>
      </c>
      <c r="BR34" s="13" t="s">
        <v>152</v>
      </c>
      <c r="BS34" s="13" t="s">
        <v>152</v>
      </c>
      <c r="BT34" s="16" t="s">
        <v>670</v>
      </c>
      <c r="BU34" s="16" t="s">
        <v>154</v>
      </c>
      <c r="BV34" s="16">
        <f t="shared" si="73"/>
        <v>1</v>
      </c>
      <c r="BW34" s="16">
        <f>IF(AVERAGE(BV34:BV35)&lt;0%,0%,"N/A")</f>
        <v>0</v>
      </c>
      <c r="BX34" s="13">
        <v>1</v>
      </c>
      <c r="BY34" s="13">
        <v>1</v>
      </c>
      <c r="BZ34" s="20" t="s">
        <v>152</v>
      </c>
      <c r="CA34" s="20" t="s">
        <v>152</v>
      </c>
      <c r="CB34" s="16" t="s">
        <v>670</v>
      </c>
      <c r="CC34" s="16" t="s">
        <v>154</v>
      </c>
      <c r="CD34" s="16">
        <f>IFERROR((BY34*100%)/BX34,"N/A")</f>
        <v>1</v>
      </c>
      <c r="CE34" s="16">
        <f>IFERROR(AVERAGE(CD34:CD35),"N/A")</f>
        <v>-2.1</v>
      </c>
      <c r="CF34" s="24">
        <f>IF((IF(AF34="N/A",0,AF34)+IF(AT34="N/A",0,AT34)+IF(BH34="N/A",0,BH34)+IF(BP34="N/A",0,BP34))=0,"N/A",(IF(AF34="N/A",0,AF34)+IF(AT34="N/A",0,AT34)+IF(BH34="N/A",0,BH34)+IF(BP34="N/A",0,BP34)))</f>
        <v>3</v>
      </c>
      <c r="CG34" s="24">
        <f>IF((IF(AG34="N/A",0,AG34)+IF(AU34="N/A",0,AU34)+IF(BI34="N/A",0,BI34)+IF(BQ34="N/A",0,BQ34))=0,0,(IF(AG34="N/A",0,AG34)+IF(AU34="N/A",0,AU34)+IF(BI34="N/A",0,BI34)+IF(BQ34="N/A",0,BQ34)))</f>
        <v>3</v>
      </c>
      <c r="CH34" s="24" t="s">
        <v>152</v>
      </c>
      <c r="CI34" s="24" t="s">
        <v>152</v>
      </c>
      <c r="CJ34" s="16">
        <f t="shared" si="4"/>
        <v>1</v>
      </c>
      <c r="CK34" s="16">
        <f>IFERROR(AVERAGE(CJ34:CJ35),"N/A")</f>
        <v>0.16942148760330611</v>
      </c>
      <c r="CL34" s="16">
        <f>IF(CK34&gt;100%,100%,CK34)</f>
        <v>0.16942148760330611</v>
      </c>
      <c r="CM34" s="20" t="s">
        <v>156</v>
      </c>
      <c r="CN34" s="20" t="s">
        <v>157</v>
      </c>
      <c r="CO34" s="27">
        <v>4</v>
      </c>
      <c r="CP34" s="13" t="s">
        <v>157</v>
      </c>
      <c r="CQ34" s="13">
        <v>4</v>
      </c>
      <c r="CR34" s="13" t="s">
        <v>156</v>
      </c>
      <c r="CS34" s="13" t="s">
        <v>156</v>
      </c>
      <c r="CT34" s="13">
        <v>4</v>
      </c>
      <c r="CU34" s="13"/>
      <c r="CV34" s="13"/>
      <c r="CW34" s="13"/>
      <c r="CX34" s="13"/>
      <c r="CY34" s="13"/>
      <c r="CZ34" s="13">
        <v>1</v>
      </c>
      <c r="DA34" s="13">
        <v>1</v>
      </c>
      <c r="DB34" s="20" t="s">
        <v>152</v>
      </c>
      <c r="DC34" s="20" t="s">
        <v>152</v>
      </c>
      <c r="DD34" s="12" t="s">
        <v>697</v>
      </c>
      <c r="DE34" s="13" t="s">
        <v>217</v>
      </c>
      <c r="DF34" s="16">
        <f>IFERROR((DA34*100%)/CZ34,"N/A")</f>
        <v>1</v>
      </c>
      <c r="DG34" s="16">
        <f>IFERROR(AVERAGE(DF34:DF35),"N/A")</f>
        <v>1.1249999999999978</v>
      </c>
      <c r="DH34" s="13">
        <v>1</v>
      </c>
      <c r="DI34" s="13">
        <v>1</v>
      </c>
      <c r="DJ34" s="14" t="s">
        <v>152</v>
      </c>
      <c r="DK34" s="14" t="s">
        <v>152</v>
      </c>
      <c r="DL34" s="12" t="s">
        <v>697</v>
      </c>
      <c r="DM34" s="13" t="s">
        <v>217</v>
      </c>
      <c r="DN34" s="16">
        <f>IFERROR((DI34*100%)/DH34,"N/A")</f>
        <v>1</v>
      </c>
      <c r="DO34" s="43">
        <f>IFERROR(AVERAGE(DN34:DN35),"N/A")</f>
        <v>0.5</v>
      </c>
      <c r="DP34" s="13">
        <v>1</v>
      </c>
      <c r="DQ34" s="29">
        <v>1</v>
      </c>
      <c r="DR34" s="29" t="s">
        <v>152</v>
      </c>
      <c r="DS34" s="29" t="s">
        <v>152</v>
      </c>
      <c r="DT34" s="61" t="s">
        <v>670</v>
      </c>
      <c r="DU34" s="38" t="s">
        <v>154</v>
      </c>
      <c r="DV34" s="29" t="s">
        <v>193</v>
      </c>
      <c r="DW34" s="16">
        <f>IFERROR((DQ34*100%)/DP34,"N/A")</f>
        <v>1</v>
      </c>
      <c r="DX34" s="16">
        <f>IFERROR(AVERAGE(DW34:DW35),"N/A")</f>
        <v>0.5</v>
      </c>
      <c r="DY34" s="29">
        <v>1</v>
      </c>
      <c r="DZ34" s="20"/>
      <c r="EA34" s="20"/>
      <c r="EB34" s="20"/>
      <c r="EC34" s="20"/>
      <c r="ED34" s="20"/>
      <c r="EE34" s="20"/>
      <c r="EF34" s="20"/>
      <c r="EG34" s="13">
        <f>IF((IF(BX34="N/A",0,BX34)+IF(CZ34="N/A",0,CZ34)+IF(DH34="N/A",0,DH34)+IF(DP34="N/A",0,DP34))=0,"N/A",(IF(BX34="N/A",0,BX34)+IF(CZ34="N/A",0,CZ34)+IF(DH34="N/A",0,DH34)+IF(DP34="N/A",0,DP34)))</f>
        <v>4</v>
      </c>
      <c r="EH34" s="13">
        <f>IF((IF(BY34="N/A",0,BY34)+IF(DA34="N/A",0,DA34)+IF(DI34="N/A",0,DI34)+IF(DQ34="N/A",0,DQ34))=0,0,(IF(BY34="N/A",0,BY34)+IF(DA34="N/A",0,DA34)+IF(DI34="N/A",0,DI34)+IF(DQ34="N/A",0,DQ34)))</f>
        <v>4</v>
      </c>
      <c r="EI34" s="22" t="s">
        <v>152</v>
      </c>
      <c r="EJ34" s="22" t="s">
        <v>152</v>
      </c>
      <c r="EK34" s="16">
        <f t="shared" si="6"/>
        <v>1</v>
      </c>
      <c r="EL34" s="48">
        <f>IFERROR(AVERAGE(EK34:EK35),"N/A")</f>
        <v>0.5</v>
      </c>
      <c r="EM34" s="13">
        <v>4</v>
      </c>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c r="FR34" s="20"/>
      <c r="FS34" s="20"/>
      <c r="FT34" s="20"/>
      <c r="FU34" s="20"/>
      <c r="FV34" s="20"/>
      <c r="FW34" s="24">
        <f>IF((IF(AF34="N/A",0,AF34)+IF(AT34="N/A",0,AT34)+IF(BH34="N/A",0,BH34)+IF(BP34="N/A",0,BP34)+IF(BX34="N/A",0,BX34)+IF(CZ34="N/A",0,CZ34)+IF(DH34="N/A",0,DH34)+IF(DP34="N/A",0,DP34))=0,"N/A",(IF(AF34="N/A",0,AF34)+IF(AT34="N/A",0,AT34)+IF(BH34="N/A",0,BH34)+IF(BP34="N/A",0,BP34)+IF(BX34="N/A",0,BX34)+IF(CZ34="N/A",0,CZ34)+IF(DH34="N/A",0,DH34)+IF(DP34="N/A",0,DP34)))</f>
        <v>7</v>
      </c>
      <c r="FX34" s="24">
        <f>IF((IF(AG34="N/A",0,AG34)+IF(AU34="N/A",0,AU34)+IF(BI34="N/A",0,BI34)+IF(BQ34="N/A",0,BQ34)+IF(BY34="N/A",0,BY34)+IF(DA34="N/A",0,DA34)+IF(DI34="N/A",0,DI34)+IF(DQ34="N/A",0,DQ34))=0,"N/A",(IF(AG34="N/A",0,AG34)+IF(AU34="N/A",0,AU34)+IF(BI34="N/A",0,BI34)+IF(BQ34="N/A",0,BQ34)+IF(BY34="N/A",0,BY34)+IF(DA34="N/A",0,DA34)+IF(DI34="N/A",0,DI34)+IF(DQ34="N/A",0,DQ34)))</f>
        <v>7</v>
      </c>
      <c r="FY34" s="24" t="s">
        <v>152</v>
      </c>
      <c r="FZ34" s="24" t="s">
        <v>152</v>
      </c>
      <c r="GA34" s="16">
        <f t="shared" si="7"/>
        <v>1</v>
      </c>
      <c r="GB34" s="48">
        <f>IFERROR(AVERAGE(GA34:GA35),"N/A")</f>
        <v>0.5</v>
      </c>
      <c r="GC34" s="24">
        <f>IF((IF(AB34="N/A",0,AB34)+IF(AN34="N/A",0,AN34)+IF(CT34="N/A",0,CT34)+IF(EM34="N/A",0,EM34))=0,"N/A",(IF(AB34="N/A",0,AB34)+IF(AN34="N/A",0,AN34)+IF(CT34="N/A",0,CT34)+IF(EM34="N/A",0,EM34)))</f>
        <v>12</v>
      </c>
      <c r="GD34" s="24"/>
      <c r="GE34" s="24"/>
      <c r="GF34" s="24"/>
      <c r="GG34" s="20"/>
      <c r="GH34" s="20"/>
      <c r="GI34" s="25" t="s">
        <v>596</v>
      </c>
      <c r="GJ34" s="13" t="s">
        <v>672</v>
      </c>
    </row>
    <row r="35" spans="1:192" ht="110.25" x14ac:dyDescent="0.25">
      <c r="A35" s="11">
        <v>1</v>
      </c>
      <c r="B35" s="12" t="s">
        <v>129</v>
      </c>
      <c r="C35" s="12" t="s">
        <v>130</v>
      </c>
      <c r="D35" s="13">
        <v>1.2</v>
      </c>
      <c r="E35" s="12" t="s">
        <v>584</v>
      </c>
      <c r="F35" s="12" t="s">
        <v>585</v>
      </c>
      <c r="G35" s="13" t="s">
        <v>641</v>
      </c>
      <c r="H35" s="12" t="s">
        <v>642</v>
      </c>
      <c r="I35" s="14" t="s">
        <v>698</v>
      </c>
      <c r="J35" s="30" t="s">
        <v>688</v>
      </c>
      <c r="K35" s="14" t="s">
        <v>137</v>
      </c>
      <c r="L35" s="13" t="s">
        <v>138</v>
      </c>
      <c r="M35" s="13" t="s">
        <v>138</v>
      </c>
      <c r="N35" s="13" t="s">
        <v>177</v>
      </c>
      <c r="O35" s="14" t="s">
        <v>140</v>
      </c>
      <c r="P35" s="13" t="s">
        <v>141</v>
      </c>
      <c r="Q35" s="15" t="s">
        <v>699</v>
      </c>
      <c r="R35" s="15" t="s">
        <v>700</v>
      </c>
      <c r="S35" s="15" t="s">
        <v>691</v>
      </c>
      <c r="T35" s="15" t="s">
        <v>701</v>
      </c>
      <c r="U35" s="15" t="s">
        <v>702</v>
      </c>
      <c r="V35" s="13" t="s">
        <v>703</v>
      </c>
      <c r="W35" s="13" t="s">
        <v>704</v>
      </c>
      <c r="X35" s="13" t="s">
        <v>705</v>
      </c>
      <c r="Y35" s="13" t="s">
        <v>705</v>
      </c>
      <c r="Z35" s="13" t="s">
        <v>706</v>
      </c>
      <c r="AA35" s="17" t="s">
        <v>707</v>
      </c>
      <c r="AB35" s="13" t="str">
        <f t="shared" si="0"/>
        <v>N/A</v>
      </c>
      <c r="AC35" s="13">
        <f t="shared" si="0"/>
        <v>0</v>
      </c>
      <c r="AD35" s="16" t="str">
        <f t="shared" si="1"/>
        <v>N/A</v>
      </c>
      <c r="AE35" s="16"/>
      <c r="AF35" s="13" t="s">
        <v>152</v>
      </c>
      <c r="AG35" s="13">
        <v>0</v>
      </c>
      <c r="AH35" s="13" t="s">
        <v>152</v>
      </c>
      <c r="AI35" s="13" t="s">
        <v>152</v>
      </c>
      <c r="AJ35" s="13" t="s">
        <v>152</v>
      </c>
      <c r="AK35" s="13" t="s">
        <v>152</v>
      </c>
      <c r="AL35" s="16" t="str">
        <f>IFERROR((#REF!*100%)/AF35,"N/A")</f>
        <v>N/A</v>
      </c>
      <c r="AM35" s="16"/>
      <c r="AN35" s="20">
        <v>-0.15</v>
      </c>
      <c r="AO35" s="20">
        <f>((AP35/AQ35)-1)</f>
        <v>0.21575342465753433</v>
      </c>
      <c r="AP35" s="24">
        <f>IF((IF(AV35="N/A",0,AV35)+IF(BJ35="N/A",0,BJ35)+IF(BR35="N/A",0,BR35)+IF(BZ35="N/A",0,BZ35))=0,"N/A",(IF(AV35="N/A",0,AV35)+IF(BJ35="N/A",0,BJ35)+IF(BR35="N/A",0,BR35)+IF(BZ35="N/A",0,BZ35)))</f>
        <v>355</v>
      </c>
      <c r="AQ35" s="24">
        <f>IF((IF(AW35="N/A",0,AW35)+IF(BK35="N/A",0,BK35)+IF(BS35="N/A",0,BS35)+IF(CA35="N/A",0,CA35))=0,"N/A",(IF(AW35="N/A",0,AW35)+IF(BK35="N/A",0,BK35)+IF(BS35="N/A",0,BS35)+IF(CA35="N/A",0,CA35)))</f>
        <v>292</v>
      </c>
      <c r="AR35" s="16">
        <f t="shared" si="69"/>
        <v>0</v>
      </c>
      <c r="AS35" s="16"/>
      <c r="AT35" s="20">
        <v>-0.15</v>
      </c>
      <c r="AU35" s="33">
        <f>((AV35/AW35)-1)</f>
        <v>-6.5934065934065922E-2</v>
      </c>
      <c r="AV35" s="13">
        <v>85</v>
      </c>
      <c r="AW35" s="13">
        <v>91</v>
      </c>
      <c r="AX35" s="16" t="s">
        <v>707</v>
      </c>
      <c r="AY35" s="16" t="s">
        <v>154</v>
      </c>
      <c r="AZ35" s="16">
        <f>IFERROR((AU35*100%)/AT35,"N/A")</f>
        <v>0.4395604395604395</v>
      </c>
      <c r="BA35" s="16"/>
      <c r="BB35" s="20">
        <v>-0.15</v>
      </c>
      <c r="BC35" s="33">
        <f>((BD35/BE35)-1)</f>
        <v>-6.5934065934065922E-2</v>
      </c>
      <c r="BD35" s="24">
        <f>IF((IF(AV35="N/A",0,AV35)+IF(AH35="N/A",0,AH35))=0,"N/A",(IF(AV35="N/A",0,AV35)+IF(AH35="N/A",0,AH35)))</f>
        <v>85</v>
      </c>
      <c r="BE35" s="24">
        <f>IF((IF(AW35="N/A",0,AW35)+IF(AI35="N/A",0,AI35))=0,"N/A",(IF(AW35="N/A",0,AW35)+IF(AI35="N/A",0,AI35)))</f>
        <v>91</v>
      </c>
      <c r="BF35" s="16">
        <f>IFERROR((BC35*100%)/BB35,"N/A")</f>
        <v>0.4395604395604395</v>
      </c>
      <c r="BG35" s="16"/>
      <c r="BH35" s="20">
        <v>-0.15</v>
      </c>
      <c r="BI35" s="20">
        <f>(BJ35/BK35)-1</f>
        <v>0.20547945205479445</v>
      </c>
      <c r="BJ35" s="13">
        <v>88</v>
      </c>
      <c r="BK35" s="13">
        <v>73</v>
      </c>
      <c r="BL35" s="16" t="s">
        <v>707</v>
      </c>
      <c r="BM35" s="16" t="s">
        <v>154</v>
      </c>
      <c r="BN35" s="16">
        <f>IFERROR((BI35*100%)/BH35,"N/A")</f>
        <v>-1.3698630136986298</v>
      </c>
      <c r="BO35" s="16"/>
      <c r="BP35" s="20">
        <v>-0.15</v>
      </c>
      <c r="BQ35" s="20">
        <f>IFERROR(((BR35/BS35)-1),0)</f>
        <v>0.19230769230769229</v>
      </c>
      <c r="BR35" s="13">
        <v>93</v>
      </c>
      <c r="BS35" s="13">
        <v>78</v>
      </c>
      <c r="BT35" s="16" t="s">
        <v>707</v>
      </c>
      <c r="BU35" s="16" t="s">
        <v>154</v>
      </c>
      <c r="BV35" s="16">
        <f t="shared" si="73"/>
        <v>-1.2820512820512819</v>
      </c>
      <c r="BW35" s="16"/>
      <c r="BX35" s="20">
        <v>-0.15</v>
      </c>
      <c r="BY35" s="20">
        <f>IFERROR(((BZ35/CA35)-1),0)</f>
        <v>0.78</v>
      </c>
      <c r="BZ35" s="13">
        <v>89</v>
      </c>
      <c r="CA35" s="13">
        <v>50</v>
      </c>
      <c r="CB35" s="16" t="s">
        <v>707</v>
      </c>
      <c r="CC35" s="16" t="s">
        <v>154</v>
      </c>
      <c r="CD35" s="16">
        <f>IFERROR((BY35*100%)/BX35,0)</f>
        <v>-5.2</v>
      </c>
      <c r="CE35" s="16"/>
      <c r="CF35" s="20">
        <v>-0.15</v>
      </c>
      <c r="CG35" s="20">
        <f>IFERROR(((CH35/CI35)-1),0)</f>
        <v>9.9173553719008156E-2</v>
      </c>
      <c r="CH35" s="24">
        <f>IFERROR(IF((IF(AH35="N/A",0,AH35)+IF(AV35="N/A",0,AV35)+IF(BJ35="N/A",0,BJ35)+IF(BR35="N/A",0,BR35))=0,"N/A",(IF(AH35="N/A",0,AH35)+IF(AV35="N/A",0,AV35)+IF(BJ35="N/A",0,BJ35)+IF(BR35="N/A",0,BR35))),0)</f>
        <v>266</v>
      </c>
      <c r="CI35" s="24">
        <f>IFERROR(IF((IF(AI35="N/A",0,AI35)+IF(AW35="N/A",0,AW35)+IF(BK35="N/A",0,BK35)+IF(BS35="N/A",0,BS35))=0,"N/A",(IF(AI35="N/A",0,AI35)+IF(AW35="N/A",0,AW35)+IF(BK35="N/A",0,BK35)+IF(BS35="N/A",0,BS35))),0)</f>
        <v>242</v>
      </c>
      <c r="CJ35" s="16">
        <f t="shared" si="4"/>
        <v>-0.66115702479338778</v>
      </c>
      <c r="CK35" s="16"/>
      <c r="CL35" s="16"/>
      <c r="CM35" s="16" t="s">
        <v>158</v>
      </c>
      <c r="CN35" s="16" t="s">
        <v>190</v>
      </c>
      <c r="CO35" s="34">
        <v>-0.15</v>
      </c>
      <c r="CP35" s="16" t="s">
        <v>708</v>
      </c>
      <c r="CQ35" s="16">
        <v>-0.01</v>
      </c>
      <c r="CR35" s="20" t="s">
        <v>156</v>
      </c>
      <c r="CS35" s="20" t="s">
        <v>156</v>
      </c>
      <c r="CT35" s="16">
        <v>-0.01</v>
      </c>
      <c r="CU35" s="16"/>
      <c r="CV35" s="16"/>
      <c r="CW35" s="16"/>
      <c r="CX35" s="16"/>
      <c r="CY35" s="16"/>
      <c r="CZ35" s="16">
        <v>-0.01</v>
      </c>
      <c r="DA35" s="20">
        <f>IFERROR(((DB35/DC35)-1),0)</f>
        <v>-1.2499999999999956E-2</v>
      </c>
      <c r="DB35" s="13">
        <v>79</v>
      </c>
      <c r="DC35" s="13">
        <v>80</v>
      </c>
      <c r="DD35" s="12" t="s">
        <v>707</v>
      </c>
      <c r="DE35" s="13" t="s">
        <v>709</v>
      </c>
      <c r="DF35" s="16">
        <f>IFERROR((DA35*100%)/CZ35,0)</f>
        <v>1.2499999999999956</v>
      </c>
      <c r="DG35" s="28"/>
      <c r="DH35" s="16">
        <v>-0.01</v>
      </c>
      <c r="DI35" s="20">
        <f>IFERROR(((DJ35/DK35)-1),0)</f>
        <v>0.46666666666666656</v>
      </c>
      <c r="DJ35" s="14">
        <v>110</v>
      </c>
      <c r="DK35" s="14">
        <v>75</v>
      </c>
      <c r="DL35" s="17" t="s">
        <v>710</v>
      </c>
      <c r="DM35" s="16" t="s">
        <v>711</v>
      </c>
      <c r="DN35" s="38">
        <f>IF(IFERROR((DI35*100%)/DH35,0)&lt;0%,0%)</f>
        <v>0</v>
      </c>
      <c r="DO35" s="45"/>
      <c r="DP35" s="46">
        <v>-0.01</v>
      </c>
      <c r="DQ35" s="20">
        <f>IFERROR(((DR35/DS35)-1),0)</f>
        <v>0.28409090909090917</v>
      </c>
      <c r="DR35" s="36">
        <v>113</v>
      </c>
      <c r="DS35" s="36">
        <v>88</v>
      </c>
      <c r="DT35" s="37" t="s">
        <v>707</v>
      </c>
      <c r="DU35" s="38" t="s">
        <v>154</v>
      </c>
      <c r="DV35" s="38" t="s">
        <v>193</v>
      </c>
      <c r="DW35" s="38">
        <f>IF(IFERROR((DQ35*100%)/DP35,0)&lt;0%,0%)</f>
        <v>0</v>
      </c>
      <c r="DX35" s="38"/>
      <c r="DY35" s="38">
        <v>-0.01</v>
      </c>
      <c r="DZ35" s="20"/>
      <c r="EA35" s="20"/>
      <c r="EB35" s="20"/>
      <c r="EC35" s="20"/>
      <c r="ED35" s="20"/>
      <c r="EE35" s="20"/>
      <c r="EF35" s="20"/>
      <c r="EG35" s="20">
        <v>-0.01</v>
      </c>
      <c r="EH35" s="20">
        <f>IFERROR(((EI35/EJ35)-1),0)</f>
        <v>0.28409090909090917</v>
      </c>
      <c r="EI35" s="14">
        <f>DR35</f>
        <v>113</v>
      </c>
      <c r="EJ35" s="14">
        <f>DS35</f>
        <v>88</v>
      </c>
      <c r="EK35" s="16">
        <f>IF(IFERROR((EH35*100%)/EG35,0)&lt;0%,0%)</f>
        <v>0</v>
      </c>
      <c r="EL35" s="28"/>
      <c r="EM35" s="20">
        <v>-0.2</v>
      </c>
      <c r="EN35" s="20"/>
      <c r="EO35" s="20"/>
      <c r="EP35" s="20"/>
      <c r="EQ35" s="20"/>
      <c r="ER35" s="20"/>
      <c r="ES35" s="20"/>
      <c r="ET35" s="20"/>
      <c r="EU35" s="20"/>
      <c r="EV35" s="20"/>
      <c r="EW35" s="20"/>
      <c r="EX35" s="20"/>
      <c r="EY35" s="20"/>
      <c r="EZ35" s="20"/>
      <c r="FA35" s="20"/>
      <c r="FB35" s="20"/>
      <c r="FC35" s="20"/>
      <c r="FD35" s="20"/>
      <c r="FE35" s="20"/>
      <c r="FF35" s="20"/>
      <c r="FG35" s="20"/>
      <c r="FH35" s="20"/>
      <c r="FI35" s="20"/>
      <c r="FJ35" s="20"/>
      <c r="FK35" s="20"/>
      <c r="FL35" s="20"/>
      <c r="FM35" s="20"/>
      <c r="FN35" s="20"/>
      <c r="FO35" s="20"/>
      <c r="FP35" s="20"/>
      <c r="FQ35" s="20"/>
      <c r="FR35" s="20"/>
      <c r="FS35" s="20"/>
      <c r="FT35" s="20"/>
      <c r="FU35" s="20"/>
      <c r="FV35" s="20"/>
      <c r="FW35" s="20">
        <v>-0.01</v>
      </c>
      <c r="FX35" s="20">
        <f>IFERROR(((FY35/FZ35)-1),0)</f>
        <v>0.28409090909090917</v>
      </c>
      <c r="FY35" s="24">
        <f>EI35</f>
        <v>113</v>
      </c>
      <c r="FZ35" s="24">
        <f>EJ35</f>
        <v>88</v>
      </c>
      <c r="GA35" s="16">
        <f>IF(IFERROR((FX35*100%)/FW35,0)&lt;0%,0%)</f>
        <v>0</v>
      </c>
      <c r="GB35" s="28"/>
      <c r="GC35" s="39">
        <v>-0.15</v>
      </c>
      <c r="GD35" s="24"/>
      <c r="GE35" s="24"/>
      <c r="GF35" s="24"/>
      <c r="GG35" s="20"/>
      <c r="GH35" s="20"/>
      <c r="GI35" s="40" t="s">
        <v>712</v>
      </c>
      <c r="GJ35" s="13" t="s">
        <v>686</v>
      </c>
    </row>
    <row r="36" spans="1:192" ht="110.25" x14ac:dyDescent="0.25">
      <c r="A36" s="11">
        <v>1</v>
      </c>
      <c r="B36" s="12" t="s">
        <v>129</v>
      </c>
      <c r="C36" s="12" t="s">
        <v>130</v>
      </c>
      <c r="D36" s="13">
        <v>1.2</v>
      </c>
      <c r="E36" s="12" t="s">
        <v>584</v>
      </c>
      <c r="F36" s="12" t="s">
        <v>585</v>
      </c>
      <c r="G36" s="13" t="s">
        <v>641</v>
      </c>
      <c r="H36" s="12" t="s">
        <v>642</v>
      </c>
      <c r="I36" s="14" t="s">
        <v>713</v>
      </c>
      <c r="J36" s="30" t="s">
        <v>714</v>
      </c>
      <c r="K36" s="14" t="s">
        <v>137</v>
      </c>
      <c r="L36" s="31" t="s">
        <v>715</v>
      </c>
      <c r="M36" s="13" t="s">
        <v>138</v>
      </c>
      <c r="N36" s="13" t="s">
        <v>139</v>
      </c>
      <c r="O36" s="14" t="s">
        <v>140</v>
      </c>
      <c r="P36" s="13" t="s">
        <v>141</v>
      </c>
      <c r="Q36" s="15" t="s">
        <v>716</v>
      </c>
      <c r="R36" s="15" t="s">
        <v>717</v>
      </c>
      <c r="S36" s="15" t="s">
        <v>718</v>
      </c>
      <c r="T36" s="15" t="s">
        <v>719</v>
      </c>
      <c r="U36" s="15" t="s">
        <v>720</v>
      </c>
      <c r="V36" s="13" t="s">
        <v>721</v>
      </c>
      <c r="W36" s="13" t="s">
        <v>722</v>
      </c>
      <c r="X36" s="13" t="s">
        <v>723</v>
      </c>
      <c r="Y36" s="13" t="s">
        <v>723</v>
      </c>
      <c r="Z36" s="13" t="s">
        <v>724</v>
      </c>
      <c r="AA36" s="17" t="s">
        <v>725</v>
      </c>
      <c r="AB36" s="13" t="str">
        <f t="shared" si="0"/>
        <v>N/A</v>
      </c>
      <c r="AC36" s="13">
        <f t="shared" si="0"/>
        <v>0</v>
      </c>
      <c r="AD36" s="16" t="str">
        <f t="shared" si="1"/>
        <v>N/A</v>
      </c>
      <c r="AE36" s="16" t="str">
        <f t="shared" ref="AE36:AE68" si="74">AD36</f>
        <v>N/A</v>
      </c>
      <c r="AF36" s="13" t="s">
        <v>152</v>
      </c>
      <c r="AG36" s="13">
        <v>0</v>
      </c>
      <c r="AH36" s="13" t="s">
        <v>152</v>
      </c>
      <c r="AI36" s="13" t="s">
        <v>152</v>
      </c>
      <c r="AJ36" s="13" t="s">
        <v>152</v>
      </c>
      <c r="AK36" s="13" t="s">
        <v>152</v>
      </c>
      <c r="AL36" s="16" t="s">
        <v>152</v>
      </c>
      <c r="AM36" s="16" t="str">
        <f t="shared" ref="AM36:AM68" si="75">AL36</f>
        <v>N/A</v>
      </c>
      <c r="AN36" s="13">
        <f t="shared" ref="AN36:AN41" si="76">IF((IF(BX36="N/A",0,BX36)+IF(AT36="N/A",0,AT36)+IF(BH36="N/A",0,BH36)+IF(BP36="N/A",0,BP36))=0,"N/A",(IF(BX36="N/A",0,BX36)+IF(AT36="N/A",0,AT36)+IF(BH36="N/A",0,BH36)+IF(BP36="N/A",0,BP36)))</f>
        <v>17</v>
      </c>
      <c r="AO36" s="22">
        <f t="shared" ref="AO36:AO41" si="77">IFERROR(IF((IF(BY36="N/A",0,BY36)+IF(AU36="N/A",0,AU36)+IF(BI36="N/A",0,BI36)+IF(BQ36="N/A",0,BQ36))=0,0,(IF(BY36="N/A",0,BY36)+IF(AU36="N/A",0,AU36)+IF(BI36="N/A",0,BI36)+IF(BQ36="N/A",0,BQ36))),N36)</f>
        <v>19</v>
      </c>
      <c r="AP36" s="22" t="s">
        <v>152</v>
      </c>
      <c r="AQ36" s="22" t="s">
        <v>152</v>
      </c>
      <c r="AR36" s="16">
        <f t="shared" si="69"/>
        <v>1.1176470588235294</v>
      </c>
      <c r="AS36" s="16">
        <f t="shared" ref="AS36:AS68" si="78">AR36</f>
        <v>1.1176470588235294</v>
      </c>
      <c r="AT36" s="13">
        <v>4</v>
      </c>
      <c r="AU36" s="13">
        <v>6</v>
      </c>
      <c r="AV36" s="20" t="s">
        <v>152</v>
      </c>
      <c r="AW36" s="13" t="s">
        <v>152</v>
      </c>
      <c r="AX36" s="16" t="s">
        <v>725</v>
      </c>
      <c r="AY36" s="16" t="s">
        <v>154</v>
      </c>
      <c r="AZ36" s="16">
        <f t="shared" ref="AZ36:AZ41" si="79">IF(AT36="N/A","N/A",IF(AU36/AT36&lt;0,0%,AU36/AT36))</f>
        <v>1.5</v>
      </c>
      <c r="BA36" s="16">
        <f t="shared" ref="BA36:BA68" si="80">AZ36</f>
        <v>1.5</v>
      </c>
      <c r="BB36" s="13">
        <f>AT36</f>
        <v>4</v>
      </c>
      <c r="BC36" s="13">
        <f>AU36+AG36</f>
        <v>6</v>
      </c>
      <c r="BD36" s="13"/>
      <c r="BE36" s="13"/>
      <c r="BF36" s="16">
        <f>BC36/BB36</f>
        <v>1.5</v>
      </c>
      <c r="BG36" s="16">
        <f t="shared" ref="BG36:BG68" si="81">BF36</f>
        <v>1.5</v>
      </c>
      <c r="BH36" s="13">
        <v>6</v>
      </c>
      <c r="BI36" s="13">
        <v>6</v>
      </c>
      <c r="BJ36" s="13"/>
      <c r="BK36" s="13" t="s">
        <v>152</v>
      </c>
      <c r="BL36" s="16" t="s">
        <v>726</v>
      </c>
      <c r="BM36" s="16" t="s">
        <v>727</v>
      </c>
      <c r="BN36" s="16">
        <f>BI36/BH36</f>
        <v>1</v>
      </c>
      <c r="BO36" s="16">
        <f t="shared" ref="BO36:BO68" si="82">BN36</f>
        <v>1</v>
      </c>
      <c r="BP36" s="13">
        <v>4</v>
      </c>
      <c r="BQ36" s="13">
        <v>4</v>
      </c>
      <c r="BR36" s="13" t="s">
        <v>152</v>
      </c>
      <c r="BS36" s="13" t="s">
        <v>152</v>
      </c>
      <c r="BT36" s="16" t="s">
        <v>728</v>
      </c>
      <c r="BU36" s="16" t="s">
        <v>729</v>
      </c>
      <c r="BV36" s="16">
        <f t="shared" si="73"/>
        <v>1</v>
      </c>
      <c r="BW36" s="16">
        <f>BV36</f>
        <v>1</v>
      </c>
      <c r="BX36" s="13">
        <v>3</v>
      </c>
      <c r="BY36" s="13">
        <v>3</v>
      </c>
      <c r="BZ36" s="20" t="s">
        <v>152</v>
      </c>
      <c r="CA36" s="20" t="s">
        <v>152</v>
      </c>
      <c r="CB36" s="16" t="s">
        <v>725</v>
      </c>
      <c r="CC36" s="16" t="s">
        <v>154</v>
      </c>
      <c r="CD36" s="16">
        <f t="shared" ref="CD36:CD41" si="83">IFERROR((BY36*100%)/BX36,"N/A")</f>
        <v>1</v>
      </c>
      <c r="CE36" s="16">
        <f t="shared" ref="CE36:CE68" si="84">CD36</f>
        <v>1</v>
      </c>
      <c r="CF36" s="24">
        <f t="shared" ref="CF36:CF41" si="85">IF((IF(AF36="N/A",0,AF36)+IF(AT36="N/A",0,AT36)+IF(BH36="N/A",0,BH36)+IF(BP36="N/A",0,BP36))=0,"N/A",(IF(AF36="N/A",0,AF36)+IF(AT36="N/A",0,AT36)+IF(BH36="N/A",0,BH36)+IF(BP36="N/A",0,BP36)))</f>
        <v>14</v>
      </c>
      <c r="CG36" s="24">
        <f t="shared" ref="CG36:CG41" si="86">IF((IF(AG36="N/A",0,AG36)+IF(AU36="N/A",0,AU36)+IF(BI36="N/A",0,BI36)+IF(BQ36="N/A",0,BQ36))=0,0,(IF(AG36="N/A",0,AG36)+IF(AU36="N/A",0,AU36)+IF(BI36="N/A",0,BI36)+IF(BQ36="N/A",0,BQ36)))</f>
        <v>16</v>
      </c>
      <c r="CH36" s="24" t="s">
        <v>152</v>
      </c>
      <c r="CI36" s="24" t="s">
        <v>152</v>
      </c>
      <c r="CJ36" s="16">
        <f t="shared" si="4"/>
        <v>1.1428571428571428</v>
      </c>
      <c r="CK36" s="16">
        <f t="shared" ref="CK36:CK68" si="87">CJ36</f>
        <v>1.1428571428571428</v>
      </c>
      <c r="CL36" s="16">
        <f>IF(CK36&gt;100%,100%,CK36)</f>
        <v>1</v>
      </c>
      <c r="CM36" s="16" t="s">
        <v>156</v>
      </c>
      <c r="CN36" s="16" t="s">
        <v>330</v>
      </c>
      <c r="CO36" s="42">
        <v>15</v>
      </c>
      <c r="CP36" s="14" t="s">
        <v>730</v>
      </c>
      <c r="CQ36" s="14">
        <v>15</v>
      </c>
      <c r="CR36" s="13" t="s">
        <v>158</v>
      </c>
      <c r="CS36" s="13" t="s">
        <v>158</v>
      </c>
      <c r="CT36" s="14" t="s">
        <v>152</v>
      </c>
      <c r="CU36" s="14"/>
      <c r="CV36" s="14"/>
      <c r="CW36" s="14"/>
      <c r="CX36" s="14"/>
      <c r="CY36" s="14"/>
      <c r="CZ36" s="20" t="s">
        <v>152</v>
      </c>
      <c r="DA36" s="20" t="s">
        <v>152</v>
      </c>
      <c r="DB36" s="20" t="s">
        <v>152</v>
      </c>
      <c r="DC36" s="20" t="s">
        <v>152</v>
      </c>
      <c r="DD36" s="12"/>
      <c r="DE36" s="13"/>
      <c r="DF36" s="16" t="str">
        <f t="shared" ref="DF36:DF41" si="88">IFERROR((DA36*100%)/CZ36,"N/A")</f>
        <v>N/A</v>
      </c>
      <c r="DG36" s="16" t="str">
        <f t="shared" ref="DG36:DG68" si="89">DF36</f>
        <v>N/A</v>
      </c>
      <c r="DH36" s="14" t="s">
        <v>152</v>
      </c>
      <c r="DI36" s="22">
        <v>0</v>
      </c>
      <c r="DJ36" s="22" t="s">
        <v>152</v>
      </c>
      <c r="DK36" s="22" t="s">
        <v>152</v>
      </c>
      <c r="DL36" s="22" t="s">
        <v>152</v>
      </c>
      <c r="DM36" s="22" t="s">
        <v>152</v>
      </c>
      <c r="DN36" s="16" t="str">
        <f t="shared" ref="DN36:DN68" si="90">IFERROR((DI36*100%)/DH36,"N/A")</f>
        <v>N/A</v>
      </c>
      <c r="DO36" s="48" t="str">
        <f t="shared" ref="DO36:DO68" si="91">DN36</f>
        <v>N/A</v>
      </c>
      <c r="DP36" s="14" t="s">
        <v>152</v>
      </c>
      <c r="DQ36" s="14">
        <v>0</v>
      </c>
      <c r="DR36" s="14"/>
      <c r="DS36" s="14"/>
      <c r="DT36" s="14"/>
      <c r="DU36" s="14"/>
      <c r="DV36" s="14"/>
      <c r="DW36" s="16" t="str">
        <f t="shared" ref="DW36:DW41" si="92">IFERROR((DQ36*100%)/DP36,"N/A")</f>
        <v>N/A</v>
      </c>
      <c r="DX36" s="16" t="str">
        <f t="shared" ref="DX36:DX41" si="93">IFERROR(AVERAGE(DW36:DW37),"N/A")</f>
        <v>N/A</v>
      </c>
      <c r="DY36" s="14" t="s">
        <v>152</v>
      </c>
      <c r="DZ36" s="20"/>
      <c r="EA36" s="20"/>
      <c r="EB36" s="20"/>
      <c r="EC36" s="20"/>
      <c r="ED36" s="20"/>
      <c r="EE36" s="20"/>
      <c r="EF36" s="20"/>
      <c r="EG36" s="13">
        <f t="shared" ref="EG36:EG41" si="94">IF((IF(BX36="N/A",0,BX36)+IF(CZ36="N/A",0,CZ36)+IF(DH36="N/A",0,DH36)+IF(DP36="N/A",0,DP36))=0,"N/A",(IF(BX36="N/A",0,BX36)+IF(CZ36="N/A",0,CZ36)+IF(DH36="N/A",0,DH36)+IF(DP36="N/A",0,DP36)))</f>
        <v>3</v>
      </c>
      <c r="EH36" s="13">
        <f>IF((IF(BY36="N/A",0,BY36)+IF(DA36="N/A",0,DA36)+IF(DI36="N/A",0,DI36)+IF(DQ36="N/A",0,DQ36))=0,0,(IF(BY36="N/A",0,BY36)+IF(DA36="N/A",0,DA36)+IF(DI36="N/A",0,DI36)+IF(DQ36="N/A",0,DQ36)))</f>
        <v>3</v>
      </c>
      <c r="EI36" s="22" t="s">
        <v>152</v>
      </c>
      <c r="EJ36" s="22" t="s">
        <v>152</v>
      </c>
      <c r="EK36" s="16">
        <f t="shared" ref="EK36:EK68" si="95">IFERROR((EH36*100%)/EG36,"N/A")</f>
        <v>1</v>
      </c>
      <c r="EL36" s="16">
        <f t="shared" ref="EL36:EL68" si="96">EK36</f>
        <v>1</v>
      </c>
      <c r="EM36" s="13">
        <v>9</v>
      </c>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4">
        <f t="shared" ref="FW36:FX41" si="97">IF((IF(AF36="N/A",0,AF36)+IF(AT36="N/A",0,AT36)+IF(BH36="N/A",0,BH36)+IF(BP36="N/A",0,BP36)+IF(BX36="N/A",0,BX36)+IF(CZ36="N/A",0,CZ36)+IF(DH36="N/A",0,DH36)+IF(DP36="N/A",0,DP36))=0,"N/A",(IF(AF36="N/A",0,AF36)+IF(AT36="N/A",0,AT36)+IF(BH36="N/A",0,BH36)+IF(BP36="N/A",0,BP36)+IF(BX36="N/A",0,BX36)+IF(CZ36="N/A",0,CZ36)+IF(DH36="N/A",0,DH36)+IF(DP36="N/A",0,DP36)))</f>
        <v>17</v>
      </c>
      <c r="FX36" s="24">
        <f t="shared" si="97"/>
        <v>19</v>
      </c>
      <c r="FY36" s="24" t="s">
        <v>152</v>
      </c>
      <c r="FZ36" s="24" t="s">
        <v>152</v>
      </c>
      <c r="GA36" s="16">
        <f t="shared" si="7"/>
        <v>1.1176470588235294</v>
      </c>
      <c r="GB36" s="16">
        <f t="shared" ref="GB36:GB68" si="98">GA36</f>
        <v>1.1176470588235294</v>
      </c>
      <c r="GC36" s="24">
        <f t="shared" ref="GC36:GC41" si="99">IF((IF(AB36="N/A",0,AB36)+IF(AN36="N/A",0,AN36)+IF(CT36="N/A",0,CT36)+IF(EM36="N/A",0,EM36))=0,"N/A",(IF(AB36="N/A",0,AB36)+IF(AN36="N/A",0,AN36)+IF(CT36="N/A",0,CT36)+IF(EM36="N/A",0,EM36)))</f>
        <v>26</v>
      </c>
      <c r="GD36" s="24"/>
      <c r="GE36" s="24"/>
      <c r="GF36" s="24"/>
      <c r="GG36" s="20"/>
      <c r="GH36" s="20"/>
      <c r="GI36" s="40" t="s">
        <v>723</v>
      </c>
      <c r="GJ36" s="13" t="s">
        <v>731</v>
      </c>
    </row>
    <row r="37" spans="1:192" ht="141.75" x14ac:dyDescent="0.25">
      <c r="A37" s="11">
        <v>1</v>
      </c>
      <c r="B37" s="12" t="s">
        <v>129</v>
      </c>
      <c r="C37" s="12" t="s">
        <v>130</v>
      </c>
      <c r="D37" s="13">
        <v>1.2</v>
      </c>
      <c r="E37" s="12" t="s">
        <v>584</v>
      </c>
      <c r="F37" s="12" t="s">
        <v>585</v>
      </c>
      <c r="G37" s="13" t="s">
        <v>641</v>
      </c>
      <c r="H37" s="12" t="s">
        <v>642</v>
      </c>
      <c r="I37" s="13" t="s">
        <v>732</v>
      </c>
      <c r="J37" s="15" t="s">
        <v>733</v>
      </c>
      <c r="K37" s="13" t="s">
        <v>137</v>
      </c>
      <c r="L37" s="12" t="s">
        <v>734</v>
      </c>
      <c r="M37" s="13" t="s">
        <v>138</v>
      </c>
      <c r="N37" s="13" t="s">
        <v>420</v>
      </c>
      <c r="O37" s="13" t="s">
        <v>140</v>
      </c>
      <c r="P37" s="13" t="s">
        <v>141</v>
      </c>
      <c r="Q37" s="15" t="s">
        <v>735</v>
      </c>
      <c r="R37" s="15" t="s">
        <v>736</v>
      </c>
      <c r="S37" s="15" t="s">
        <v>737</v>
      </c>
      <c r="T37" s="15" t="s">
        <v>738</v>
      </c>
      <c r="U37" s="15" t="s">
        <v>739</v>
      </c>
      <c r="V37" s="13" t="s">
        <v>740</v>
      </c>
      <c r="W37" s="13" t="s">
        <v>741</v>
      </c>
      <c r="X37" s="13" t="s">
        <v>207</v>
      </c>
      <c r="Y37" s="13" t="s">
        <v>207</v>
      </c>
      <c r="Z37" s="13" t="s">
        <v>742</v>
      </c>
      <c r="AA37" s="12" t="s">
        <v>743</v>
      </c>
      <c r="AB37" s="13" t="str">
        <f t="shared" si="0"/>
        <v>N/A</v>
      </c>
      <c r="AC37" s="13">
        <f t="shared" si="0"/>
        <v>0</v>
      </c>
      <c r="AD37" s="16" t="str">
        <f t="shared" si="1"/>
        <v>N/A</v>
      </c>
      <c r="AE37" s="16" t="str">
        <f t="shared" si="74"/>
        <v>N/A</v>
      </c>
      <c r="AF37" s="13" t="s">
        <v>152</v>
      </c>
      <c r="AG37" s="13">
        <v>0</v>
      </c>
      <c r="AH37" s="13" t="s">
        <v>152</v>
      </c>
      <c r="AI37" s="13" t="s">
        <v>152</v>
      </c>
      <c r="AJ37" s="13" t="s">
        <v>152</v>
      </c>
      <c r="AK37" s="13" t="s">
        <v>152</v>
      </c>
      <c r="AL37" s="16" t="s">
        <v>152</v>
      </c>
      <c r="AM37" s="16" t="str">
        <f t="shared" si="75"/>
        <v>N/A</v>
      </c>
      <c r="AN37" s="13">
        <f t="shared" si="76"/>
        <v>4</v>
      </c>
      <c r="AO37" s="22">
        <f t="shared" si="77"/>
        <v>4</v>
      </c>
      <c r="AP37" s="22" t="s">
        <v>152</v>
      </c>
      <c r="AQ37" s="22" t="s">
        <v>152</v>
      </c>
      <c r="AR37" s="16">
        <f t="shared" si="69"/>
        <v>1</v>
      </c>
      <c r="AS37" s="16">
        <f t="shared" si="78"/>
        <v>1</v>
      </c>
      <c r="AT37" s="13">
        <v>1</v>
      </c>
      <c r="AU37" s="13">
        <v>1</v>
      </c>
      <c r="AV37" s="20" t="s">
        <v>152</v>
      </c>
      <c r="AW37" s="13" t="s">
        <v>152</v>
      </c>
      <c r="AX37" s="16" t="s">
        <v>744</v>
      </c>
      <c r="AY37" s="16" t="s">
        <v>154</v>
      </c>
      <c r="AZ37" s="16">
        <f t="shared" si="79"/>
        <v>1</v>
      </c>
      <c r="BA37" s="16">
        <f t="shared" si="80"/>
        <v>1</v>
      </c>
      <c r="BB37" s="13">
        <f>AT37</f>
        <v>1</v>
      </c>
      <c r="BC37" s="13">
        <f>AU37+AG37</f>
        <v>1</v>
      </c>
      <c r="BD37" s="13"/>
      <c r="BE37" s="13"/>
      <c r="BF37" s="16">
        <f>BC37/BB37</f>
        <v>1</v>
      </c>
      <c r="BG37" s="16">
        <f t="shared" si="81"/>
        <v>1</v>
      </c>
      <c r="BH37" s="13">
        <v>2</v>
      </c>
      <c r="BI37" s="13">
        <v>2</v>
      </c>
      <c r="BJ37" s="13"/>
      <c r="BK37" s="13" t="s">
        <v>152</v>
      </c>
      <c r="BL37" s="16" t="s">
        <v>743</v>
      </c>
      <c r="BM37" s="16" t="s">
        <v>154</v>
      </c>
      <c r="BN37" s="16">
        <f>BI37/BH37</f>
        <v>1</v>
      </c>
      <c r="BO37" s="16">
        <f t="shared" si="82"/>
        <v>1</v>
      </c>
      <c r="BP37" s="13">
        <v>1</v>
      </c>
      <c r="BQ37" s="13">
        <v>1</v>
      </c>
      <c r="BR37" s="13" t="s">
        <v>152</v>
      </c>
      <c r="BS37" s="13" t="s">
        <v>152</v>
      </c>
      <c r="BT37" s="16" t="s">
        <v>745</v>
      </c>
      <c r="BU37" s="16" t="s">
        <v>154</v>
      </c>
      <c r="BV37" s="16">
        <f t="shared" si="73"/>
        <v>1</v>
      </c>
      <c r="BW37" s="16">
        <f>BV37</f>
        <v>1</v>
      </c>
      <c r="BX37" s="13" t="s">
        <v>152</v>
      </c>
      <c r="BY37" s="13" t="s">
        <v>152</v>
      </c>
      <c r="BZ37" s="20" t="s">
        <v>152</v>
      </c>
      <c r="CA37" s="20" t="s">
        <v>152</v>
      </c>
      <c r="CB37" s="16" t="s">
        <v>152</v>
      </c>
      <c r="CC37" s="16" t="s">
        <v>152</v>
      </c>
      <c r="CD37" s="16" t="str">
        <f t="shared" si="83"/>
        <v>N/A</v>
      </c>
      <c r="CE37" s="16" t="str">
        <f t="shared" si="84"/>
        <v>N/A</v>
      </c>
      <c r="CF37" s="24">
        <f t="shared" si="85"/>
        <v>4</v>
      </c>
      <c r="CG37" s="24">
        <f t="shared" si="86"/>
        <v>4</v>
      </c>
      <c r="CH37" s="24" t="s">
        <v>152</v>
      </c>
      <c r="CI37" s="24" t="s">
        <v>152</v>
      </c>
      <c r="CJ37" s="16">
        <f t="shared" si="4"/>
        <v>1</v>
      </c>
      <c r="CK37" s="16">
        <f t="shared" si="87"/>
        <v>1</v>
      </c>
      <c r="CL37" s="16">
        <f>IF(CK37&gt;100%,100%,CK37)</f>
        <v>1</v>
      </c>
      <c r="CM37" s="20" t="s">
        <v>156</v>
      </c>
      <c r="CN37" s="20" t="s">
        <v>639</v>
      </c>
      <c r="CO37" s="27" t="s">
        <v>152</v>
      </c>
      <c r="CP37" s="13" t="s">
        <v>639</v>
      </c>
      <c r="CQ37" s="13" t="s">
        <v>152</v>
      </c>
      <c r="CR37" s="13" t="s">
        <v>156</v>
      </c>
      <c r="CS37" s="13" t="s">
        <v>156</v>
      </c>
      <c r="CT37" s="13" t="s">
        <v>152</v>
      </c>
      <c r="CU37" s="13"/>
      <c r="CV37" s="13"/>
      <c r="CW37" s="13"/>
      <c r="CX37" s="13"/>
      <c r="CY37" s="13"/>
      <c r="CZ37" s="13" t="s">
        <v>152</v>
      </c>
      <c r="DA37" s="13" t="s">
        <v>152</v>
      </c>
      <c r="DB37" s="20" t="s">
        <v>152</v>
      </c>
      <c r="DC37" s="20" t="s">
        <v>152</v>
      </c>
      <c r="DD37" s="13"/>
      <c r="DE37" s="13"/>
      <c r="DF37" s="16" t="str">
        <f t="shared" si="88"/>
        <v>N/A</v>
      </c>
      <c r="DG37" s="16" t="str">
        <f t="shared" si="89"/>
        <v>N/A</v>
      </c>
      <c r="DH37" s="13" t="s">
        <v>152</v>
      </c>
      <c r="DI37" s="22">
        <v>0</v>
      </c>
      <c r="DJ37" s="22" t="s">
        <v>152</v>
      </c>
      <c r="DK37" s="22" t="s">
        <v>152</v>
      </c>
      <c r="DL37" s="22" t="s">
        <v>152</v>
      </c>
      <c r="DM37" s="22" t="s">
        <v>152</v>
      </c>
      <c r="DN37" s="16" t="str">
        <f t="shared" si="90"/>
        <v>N/A</v>
      </c>
      <c r="DO37" s="16" t="str">
        <f t="shared" si="91"/>
        <v>N/A</v>
      </c>
      <c r="DP37" s="13" t="s">
        <v>152</v>
      </c>
      <c r="DQ37" s="13">
        <v>0</v>
      </c>
      <c r="DR37" s="13"/>
      <c r="DS37" s="13"/>
      <c r="DT37" s="13"/>
      <c r="DU37" s="13"/>
      <c r="DV37" s="13"/>
      <c r="DW37" s="16" t="str">
        <f t="shared" si="92"/>
        <v>N/A</v>
      </c>
      <c r="DX37" s="16" t="str">
        <f t="shared" si="93"/>
        <v>N/A</v>
      </c>
      <c r="DY37" s="13" t="s">
        <v>152</v>
      </c>
      <c r="DZ37" s="20"/>
      <c r="EA37" s="20"/>
      <c r="EB37" s="20"/>
      <c r="EC37" s="20"/>
      <c r="ED37" s="20"/>
      <c r="EE37" s="20"/>
      <c r="EF37" s="20"/>
      <c r="EG37" s="13" t="str">
        <f t="shared" si="94"/>
        <v>N/A</v>
      </c>
      <c r="EH37" s="13" t="str">
        <f>IF((IF(BY37="N/A",0,BY37)+IF(DA37="N/A",0,DA37)+IF(DI37="N/A",0,DI37)+IF(DQ37="N/A",0,DQ37)+IF(DZ37="N/A",0,DZ37))=0,"N/A",(IF(BY37="N/A",0,BY37)+IF(DA37="N/A",0,DA37)+IF(DI37="N/A",0,DI37)+IF(DQ37="N/A",0,DQ37)+IF(DZ37="N/A",0,DZ37)))</f>
        <v>N/A</v>
      </c>
      <c r="EI37" s="22" t="s">
        <v>152</v>
      </c>
      <c r="EJ37" s="22" t="s">
        <v>152</v>
      </c>
      <c r="EK37" s="16" t="str">
        <f t="shared" si="95"/>
        <v>N/A</v>
      </c>
      <c r="EL37" s="16" t="str">
        <f t="shared" si="96"/>
        <v>N/A</v>
      </c>
      <c r="EM37" s="13" t="s">
        <v>152</v>
      </c>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4">
        <f t="shared" si="97"/>
        <v>4</v>
      </c>
      <c r="FX37" s="24">
        <f t="shared" si="97"/>
        <v>4</v>
      </c>
      <c r="FY37" s="24" t="s">
        <v>152</v>
      </c>
      <c r="FZ37" s="24" t="s">
        <v>152</v>
      </c>
      <c r="GA37" s="16">
        <f t="shared" si="7"/>
        <v>1</v>
      </c>
      <c r="GB37" s="16">
        <f t="shared" si="98"/>
        <v>1</v>
      </c>
      <c r="GC37" s="24">
        <f t="shared" si="99"/>
        <v>4</v>
      </c>
      <c r="GD37" s="24"/>
      <c r="GE37" s="24"/>
      <c r="GF37" s="24"/>
      <c r="GG37" s="20"/>
      <c r="GH37" s="20"/>
      <c r="GI37" s="25" t="s">
        <v>207</v>
      </c>
      <c r="GJ37" s="13" t="s">
        <v>746</v>
      </c>
    </row>
    <row r="38" spans="1:192" ht="78.75" x14ac:dyDescent="0.25">
      <c r="A38" s="11">
        <v>1</v>
      </c>
      <c r="B38" s="12" t="s">
        <v>129</v>
      </c>
      <c r="C38" s="12" t="s">
        <v>130</v>
      </c>
      <c r="D38" s="13">
        <v>1.2</v>
      </c>
      <c r="E38" s="12" t="s">
        <v>584</v>
      </c>
      <c r="F38" s="12" t="s">
        <v>585</v>
      </c>
      <c r="G38" s="13" t="s">
        <v>641</v>
      </c>
      <c r="H38" s="12" t="s">
        <v>642</v>
      </c>
      <c r="I38" s="14" t="s">
        <v>747</v>
      </c>
      <c r="J38" s="15" t="s">
        <v>748</v>
      </c>
      <c r="K38" s="13" t="s">
        <v>628</v>
      </c>
      <c r="L38" s="12" t="s">
        <v>288</v>
      </c>
      <c r="M38" s="12" t="s">
        <v>288</v>
      </c>
      <c r="N38" s="13" t="s">
        <v>139</v>
      </c>
      <c r="O38" s="13" t="s">
        <v>305</v>
      </c>
      <c r="P38" s="13" t="s">
        <v>141</v>
      </c>
      <c r="Q38" s="15" t="s">
        <v>749</v>
      </c>
      <c r="R38" s="15" t="s">
        <v>750</v>
      </c>
      <c r="S38" s="15" t="s">
        <v>751</v>
      </c>
      <c r="T38" s="15" t="s">
        <v>752</v>
      </c>
      <c r="U38" s="15" t="s">
        <v>753</v>
      </c>
      <c r="V38" s="13" t="s">
        <v>754</v>
      </c>
      <c r="W38" s="13" t="s">
        <v>755</v>
      </c>
      <c r="X38" s="13" t="s">
        <v>756</v>
      </c>
      <c r="Y38" s="13" t="s">
        <v>756</v>
      </c>
      <c r="Z38" s="13" t="s">
        <v>757</v>
      </c>
      <c r="AA38" s="12" t="s">
        <v>758</v>
      </c>
      <c r="AB38" s="13" t="str">
        <f t="shared" si="0"/>
        <v>N/A</v>
      </c>
      <c r="AC38" s="13">
        <f t="shared" si="0"/>
        <v>0</v>
      </c>
      <c r="AD38" s="16" t="str">
        <f t="shared" si="1"/>
        <v>N/A</v>
      </c>
      <c r="AE38" s="16" t="str">
        <f t="shared" si="74"/>
        <v>N/A</v>
      </c>
      <c r="AF38" s="13" t="s">
        <v>152</v>
      </c>
      <c r="AG38" s="13">
        <v>0</v>
      </c>
      <c r="AH38" s="13" t="s">
        <v>152</v>
      </c>
      <c r="AI38" s="13" t="s">
        <v>152</v>
      </c>
      <c r="AJ38" s="13" t="s">
        <v>152</v>
      </c>
      <c r="AK38" s="13" t="s">
        <v>152</v>
      </c>
      <c r="AL38" s="16" t="s">
        <v>152</v>
      </c>
      <c r="AM38" s="16" t="str">
        <f t="shared" si="75"/>
        <v>N/A</v>
      </c>
      <c r="AN38" s="13">
        <f t="shared" si="76"/>
        <v>5</v>
      </c>
      <c r="AO38" s="22">
        <f t="shared" si="77"/>
        <v>0</v>
      </c>
      <c r="AP38" s="22" t="s">
        <v>152</v>
      </c>
      <c r="AQ38" s="22" t="s">
        <v>152</v>
      </c>
      <c r="AR38" s="16">
        <f t="shared" si="69"/>
        <v>0</v>
      </c>
      <c r="AS38" s="16">
        <f t="shared" si="78"/>
        <v>0</v>
      </c>
      <c r="AT38" s="13" t="s">
        <v>152</v>
      </c>
      <c r="AU38" s="13">
        <v>0</v>
      </c>
      <c r="AV38" s="20" t="s">
        <v>152</v>
      </c>
      <c r="AW38" s="13" t="s">
        <v>152</v>
      </c>
      <c r="AX38" s="16" t="s">
        <v>152</v>
      </c>
      <c r="AY38" s="16" t="s">
        <v>152</v>
      </c>
      <c r="AZ38" s="16" t="str">
        <f t="shared" si="79"/>
        <v>N/A</v>
      </c>
      <c r="BA38" s="16" t="str">
        <f t="shared" si="80"/>
        <v>N/A</v>
      </c>
      <c r="BB38" s="20" t="s">
        <v>152</v>
      </c>
      <c r="BC38" s="13">
        <v>0</v>
      </c>
      <c r="BD38" s="20" t="str">
        <f>IFERROR((AZ38*100%)/AY38,"N/A")</f>
        <v>N/A</v>
      </c>
      <c r="BE38" s="20" t="str">
        <f>IFERROR((BB38*100%)/AZ38,"N/A")</f>
        <v>N/A</v>
      </c>
      <c r="BF38" s="16" t="s">
        <v>152</v>
      </c>
      <c r="BG38" s="16" t="str">
        <f t="shared" si="81"/>
        <v>N/A</v>
      </c>
      <c r="BH38" s="13" t="s">
        <v>152</v>
      </c>
      <c r="BI38" s="13">
        <v>0</v>
      </c>
      <c r="BJ38" s="13"/>
      <c r="BK38" s="13" t="s">
        <v>152</v>
      </c>
      <c r="BL38" s="16" t="s">
        <v>152</v>
      </c>
      <c r="BM38" s="16" t="s">
        <v>152</v>
      </c>
      <c r="BN38" s="16" t="s">
        <v>152</v>
      </c>
      <c r="BO38" s="16" t="str">
        <f t="shared" si="82"/>
        <v>N/A</v>
      </c>
      <c r="BP38" s="13">
        <v>5</v>
      </c>
      <c r="BQ38" s="13">
        <v>0</v>
      </c>
      <c r="BR38" s="13" t="s">
        <v>152</v>
      </c>
      <c r="BS38" s="13" t="s">
        <v>152</v>
      </c>
      <c r="BT38" s="16" t="s">
        <v>759</v>
      </c>
      <c r="BU38" s="16" t="s">
        <v>760</v>
      </c>
      <c r="BV38" s="16">
        <f t="shared" si="73"/>
        <v>0</v>
      </c>
      <c r="BW38" s="16">
        <f>BV38</f>
        <v>0</v>
      </c>
      <c r="BX38" s="13" t="s">
        <v>152</v>
      </c>
      <c r="BY38" s="20" t="s">
        <v>152</v>
      </c>
      <c r="BZ38" s="20" t="s">
        <v>152</v>
      </c>
      <c r="CA38" s="20" t="s">
        <v>152</v>
      </c>
      <c r="CB38" s="16" t="s">
        <v>152</v>
      </c>
      <c r="CC38" s="16" t="s">
        <v>152</v>
      </c>
      <c r="CD38" s="16" t="str">
        <f t="shared" si="83"/>
        <v>N/A</v>
      </c>
      <c r="CE38" s="16" t="str">
        <f t="shared" si="84"/>
        <v>N/A</v>
      </c>
      <c r="CF38" s="24">
        <f t="shared" si="85"/>
        <v>5</v>
      </c>
      <c r="CG38" s="24">
        <f t="shared" si="86"/>
        <v>0</v>
      </c>
      <c r="CH38" s="24" t="s">
        <v>152</v>
      </c>
      <c r="CI38" s="24" t="s">
        <v>152</v>
      </c>
      <c r="CJ38" s="16">
        <f t="shared" si="4"/>
        <v>0</v>
      </c>
      <c r="CK38" s="16">
        <f t="shared" si="87"/>
        <v>0</v>
      </c>
      <c r="CL38" s="16">
        <f>IF(CK38&gt;100%,100%,CK38)</f>
        <v>0</v>
      </c>
      <c r="CM38" s="20" t="s">
        <v>156</v>
      </c>
      <c r="CN38" s="20" t="s">
        <v>157</v>
      </c>
      <c r="CO38" s="27">
        <v>5</v>
      </c>
      <c r="CP38" s="13" t="s">
        <v>157</v>
      </c>
      <c r="CQ38" s="13">
        <v>5</v>
      </c>
      <c r="CR38" s="13" t="s">
        <v>158</v>
      </c>
      <c r="CS38" s="13" t="s">
        <v>158</v>
      </c>
      <c r="CT38" s="13">
        <v>2</v>
      </c>
      <c r="CU38" s="13"/>
      <c r="CV38" s="13"/>
      <c r="CW38" s="13"/>
      <c r="CX38" s="13"/>
      <c r="CY38" s="13"/>
      <c r="CZ38" s="13">
        <v>2</v>
      </c>
      <c r="DA38" s="13">
        <v>21</v>
      </c>
      <c r="DB38" s="20" t="s">
        <v>152</v>
      </c>
      <c r="DC38" s="20" t="s">
        <v>152</v>
      </c>
      <c r="DD38" s="12" t="s">
        <v>761</v>
      </c>
      <c r="DE38" s="13" t="s">
        <v>154</v>
      </c>
      <c r="DF38" s="16">
        <f t="shared" si="88"/>
        <v>10.5</v>
      </c>
      <c r="DG38" s="16">
        <f t="shared" si="89"/>
        <v>10.5</v>
      </c>
      <c r="DH38" s="13" t="s">
        <v>152</v>
      </c>
      <c r="DI38" s="22">
        <v>0</v>
      </c>
      <c r="DJ38" s="22" t="s">
        <v>152</v>
      </c>
      <c r="DK38" s="22" t="s">
        <v>152</v>
      </c>
      <c r="DL38" s="22" t="s">
        <v>152</v>
      </c>
      <c r="DM38" s="22" t="s">
        <v>152</v>
      </c>
      <c r="DN38" s="16" t="str">
        <f t="shared" si="90"/>
        <v>N/A</v>
      </c>
      <c r="DO38" s="16" t="str">
        <f t="shared" si="91"/>
        <v>N/A</v>
      </c>
      <c r="DP38" s="13" t="s">
        <v>152</v>
      </c>
      <c r="DQ38" s="29">
        <v>0</v>
      </c>
      <c r="DR38" s="29"/>
      <c r="DS38" s="29"/>
      <c r="DT38" s="29"/>
      <c r="DU38" s="29"/>
      <c r="DV38" s="29"/>
      <c r="DW38" s="16" t="str">
        <f t="shared" si="92"/>
        <v>N/A</v>
      </c>
      <c r="DX38" s="16" t="str">
        <f t="shared" si="93"/>
        <v>N/A</v>
      </c>
      <c r="DY38" s="29" t="s">
        <v>152</v>
      </c>
      <c r="DZ38" s="20"/>
      <c r="EA38" s="20"/>
      <c r="EB38" s="20"/>
      <c r="EC38" s="20"/>
      <c r="ED38" s="20"/>
      <c r="EE38" s="20"/>
      <c r="EF38" s="20"/>
      <c r="EG38" s="13">
        <f t="shared" si="94"/>
        <v>2</v>
      </c>
      <c r="EH38" s="13">
        <f>IF((IF(BY38="N/A",0,BY38)+IF(DA38="N/A",0,DA38)+IF(DI38="N/A",0,DI38)+IF(DQ38="N/A",0,DQ38))=0,0,(IF(BY38="N/A",0,BY38)+IF(DA38="N/A",0,DA38)+IF(DI38="N/A",0,DI38)+IF(DQ38="N/A",0,DQ38)))</f>
        <v>21</v>
      </c>
      <c r="EI38" s="22" t="s">
        <v>152</v>
      </c>
      <c r="EJ38" s="22" t="s">
        <v>152</v>
      </c>
      <c r="EK38" s="16">
        <f t="shared" si="95"/>
        <v>10.5</v>
      </c>
      <c r="EL38" s="16">
        <f t="shared" si="96"/>
        <v>10.5</v>
      </c>
      <c r="EM38" s="13">
        <v>5</v>
      </c>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4">
        <f t="shared" si="97"/>
        <v>7</v>
      </c>
      <c r="FX38" s="24">
        <f t="shared" si="97"/>
        <v>21</v>
      </c>
      <c r="FY38" s="24" t="s">
        <v>152</v>
      </c>
      <c r="FZ38" s="24" t="s">
        <v>152</v>
      </c>
      <c r="GA38" s="16">
        <f t="shared" si="7"/>
        <v>3</v>
      </c>
      <c r="GB38" s="16">
        <f t="shared" si="98"/>
        <v>3</v>
      </c>
      <c r="GC38" s="24">
        <f t="shared" si="99"/>
        <v>12</v>
      </c>
      <c r="GD38" s="24"/>
      <c r="GE38" s="24"/>
      <c r="GF38" s="24"/>
      <c r="GG38" s="20"/>
      <c r="GH38" s="20"/>
      <c r="GI38" s="50" t="s">
        <v>756</v>
      </c>
      <c r="GJ38" s="13" t="s">
        <v>762</v>
      </c>
    </row>
    <row r="39" spans="1:192" ht="141.75" x14ac:dyDescent="0.25">
      <c r="A39" s="11">
        <v>1</v>
      </c>
      <c r="B39" s="12" t="s">
        <v>129</v>
      </c>
      <c r="C39" s="12" t="s">
        <v>130</v>
      </c>
      <c r="D39" s="13">
        <v>1.2</v>
      </c>
      <c r="E39" s="12" t="s">
        <v>584</v>
      </c>
      <c r="F39" s="12" t="s">
        <v>585</v>
      </c>
      <c r="G39" s="13" t="s">
        <v>641</v>
      </c>
      <c r="H39" s="12" t="s">
        <v>642</v>
      </c>
      <c r="I39" s="14" t="s">
        <v>763</v>
      </c>
      <c r="J39" s="15" t="s">
        <v>764</v>
      </c>
      <c r="K39" s="13" t="s">
        <v>628</v>
      </c>
      <c r="L39" s="12" t="s">
        <v>765</v>
      </c>
      <c r="M39" s="13" t="s">
        <v>138</v>
      </c>
      <c r="N39" s="13" t="s">
        <v>139</v>
      </c>
      <c r="O39" s="13" t="s">
        <v>305</v>
      </c>
      <c r="P39" s="13" t="s">
        <v>141</v>
      </c>
      <c r="Q39" s="15" t="s">
        <v>766</v>
      </c>
      <c r="R39" s="15" t="s">
        <v>767</v>
      </c>
      <c r="S39" s="15" t="s">
        <v>768</v>
      </c>
      <c r="T39" s="15" t="s">
        <v>769</v>
      </c>
      <c r="U39" s="15" t="s">
        <v>770</v>
      </c>
      <c r="V39" s="13" t="s">
        <v>529</v>
      </c>
      <c r="W39" s="13" t="s">
        <v>530</v>
      </c>
      <c r="X39" s="13" t="s">
        <v>771</v>
      </c>
      <c r="Y39" s="13" t="s">
        <v>771</v>
      </c>
      <c r="Z39" s="13" t="s">
        <v>532</v>
      </c>
      <c r="AA39" s="12" t="s">
        <v>772</v>
      </c>
      <c r="AB39" s="13" t="str">
        <f t="shared" si="0"/>
        <v>N/A</v>
      </c>
      <c r="AC39" s="13">
        <f t="shared" si="0"/>
        <v>0</v>
      </c>
      <c r="AD39" s="16" t="str">
        <f t="shared" si="1"/>
        <v>N/A</v>
      </c>
      <c r="AE39" s="16" t="str">
        <f t="shared" si="74"/>
        <v>N/A</v>
      </c>
      <c r="AF39" s="13" t="s">
        <v>152</v>
      </c>
      <c r="AG39" s="13">
        <v>0</v>
      </c>
      <c r="AH39" s="13" t="s">
        <v>152</v>
      </c>
      <c r="AI39" s="13" t="s">
        <v>152</v>
      </c>
      <c r="AJ39" s="13" t="s">
        <v>152</v>
      </c>
      <c r="AK39" s="13" t="s">
        <v>152</v>
      </c>
      <c r="AL39" s="16" t="s">
        <v>152</v>
      </c>
      <c r="AM39" s="16" t="str">
        <f t="shared" si="75"/>
        <v>N/A</v>
      </c>
      <c r="AN39" s="13">
        <f t="shared" si="76"/>
        <v>1</v>
      </c>
      <c r="AO39" s="22">
        <f t="shared" si="77"/>
        <v>5</v>
      </c>
      <c r="AP39" s="22" t="s">
        <v>152</v>
      </c>
      <c r="AQ39" s="22" t="s">
        <v>152</v>
      </c>
      <c r="AR39" s="16">
        <f t="shared" si="69"/>
        <v>5</v>
      </c>
      <c r="AS39" s="16">
        <f t="shared" si="78"/>
        <v>5</v>
      </c>
      <c r="AT39" s="13" t="s">
        <v>152</v>
      </c>
      <c r="AU39" s="13">
        <v>0</v>
      </c>
      <c r="AV39" s="20" t="s">
        <v>152</v>
      </c>
      <c r="AW39" s="13" t="s">
        <v>152</v>
      </c>
      <c r="AX39" s="16" t="s">
        <v>152</v>
      </c>
      <c r="AY39" s="16" t="s">
        <v>152</v>
      </c>
      <c r="AZ39" s="16" t="str">
        <f t="shared" si="79"/>
        <v>N/A</v>
      </c>
      <c r="BA39" s="16" t="str">
        <f t="shared" si="80"/>
        <v>N/A</v>
      </c>
      <c r="BB39" s="20" t="s">
        <v>152</v>
      </c>
      <c r="BC39" s="13">
        <v>0</v>
      </c>
      <c r="BD39" s="20" t="str">
        <f>IFERROR((AZ39*100%)/AY39,"N/A")</f>
        <v>N/A</v>
      </c>
      <c r="BE39" s="20" t="str">
        <f>IFERROR((BB39*100%)/AZ39,"N/A")</f>
        <v>N/A</v>
      </c>
      <c r="BF39" s="16" t="s">
        <v>152</v>
      </c>
      <c r="BG39" s="16" t="str">
        <f t="shared" si="81"/>
        <v>N/A</v>
      </c>
      <c r="BH39" s="13" t="s">
        <v>152</v>
      </c>
      <c r="BI39" s="13">
        <v>0</v>
      </c>
      <c r="BJ39" s="13"/>
      <c r="BK39" s="13" t="s">
        <v>152</v>
      </c>
      <c r="BL39" s="16" t="s">
        <v>152</v>
      </c>
      <c r="BM39" s="16" t="s">
        <v>152</v>
      </c>
      <c r="BN39" s="16" t="s">
        <v>152</v>
      </c>
      <c r="BO39" s="16" t="str">
        <f t="shared" si="82"/>
        <v>N/A</v>
      </c>
      <c r="BP39" s="13">
        <v>1</v>
      </c>
      <c r="BQ39" s="13">
        <v>5</v>
      </c>
      <c r="BR39" s="13" t="s">
        <v>152</v>
      </c>
      <c r="BS39" s="13" t="s">
        <v>152</v>
      </c>
      <c r="BT39" s="16" t="s">
        <v>772</v>
      </c>
      <c r="BU39" s="16" t="s">
        <v>154</v>
      </c>
      <c r="BV39" s="16">
        <f t="shared" si="73"/>
        <v>5</v>
      </c>
      <c r="BW39" s="16">
        <f>BV39</f>
        <v>5</v>
      </c>
      <c r="BX39" s="13" t="s">
        <v>152</v>
      </c>
      <c r="BY39" s="20" t="s">
        <v>152</v>
      </c>
      <c r="BZ39" s="20" t="s">
        <v>152</v>
      </c>
      <c r="CA39" s="20" t="s">
        <v>152</v>
      </c>
      <c r="CB39" s="16" t="s">
        <v>152</v>
      </c>
      <c r="CC39" s="16" t="s">
        <v>152</v>
      </c>
      <c r="CD39" s="16" t="str">
        <f t="shared" si="83"/>
        <v>N/A</v>
      </c>
      <c r="CE39" s="16" t="str">
        <f t="shared" si="84"/>
        <v>N/A</v>
      </c>
      <c r="CF39" s="24">
        <f t="shared" si="85"/>
        <v>1</v>
      </c>
      <c r="CG39" s="24">
        <f t="shared" si="86"/>
        <v>5</v>
      </c>
      <c r="CH39" s="24" t="s">
        <v>152</v>
      </c>
      <c r="CI39" s="24" t="s">
        <v>152</v>
      </c>
      <c r="CJ39" s="16">
        <f t="shared" si="4"/>
        <v>5</v>
      </c>
      <c r="CK39" s="16">
        <f t="shared" si="87"/>
        <v>5</v>
      </c>
      <c r="CL39" s="16">
        <f>IF(CK39&gt;100%,100%,CK39)</f>
        <v>1</v>
      </c>
      <c r="CM39" s="20" t="s">
        <v>156</v>
      </c>
      <c r="CN39" s="20" t="s">
        <v>157</v>
      </c>
      <c r="CO39" s="27">
        <v>1</v>
      </c>
      <c r="CP39" s="13" t="s">
        <v>157</v>
      </c>
      <c r="CQ39" s="13">
        <v>1</v>
      </c>
      <c r="CR39" s="13" t="s">
        <v>156</v>
      </c>
      <c r="CS39" s="13" t="s">
        <v>156</v>
      </c>
      <c r="CT39" s="13">
        <v>1</v>
      </c>
      <c r="CU39" s="13"/>
      <c r="CV39" s="13"/>
      <c r="CW39" s="13"/>
      <c r="CX39" s="13"/>
      <c r="CY39" s="13"/>
      <c r="CZ39" s="13">
        <v>1</v>
      </c>
      <c r="DA39" s="13">
        <v>1</v>
      </c>
      <c r="DB39" s="20" t="s">
        <v>152</v>
      </c>
      <c r="DC39" s="20" t="s">
        <v>152</v>
      </c>
      <c r="DD39" s="12" t="s">
        <v>772</v>
      </c>
      <c r="DE39" s="13" t="s">
        <v>154</v>
      </c>
      <c r="DF39" s="16">
        <f t="shared" si="88"/>
        <v>1</v>
      </c>
      <c r="DG39" s="16">
        <f t="shared" si="89"/>
        <v>1</v>
      </c>
      <c r="DH39" s="13" t="s">
        <v>152</v>
      </c>
      <c r="DI39" s="22">
        <v>0</v>
      </c>
      <c r="DJ39" s="22" t="s">
        <v>152</v>
      </c>
      <c r="DK39" s="22" t="s">
        <v>152</v>
      </c>
      <c r="DL39" s="22" t="s">
        <v>152</v>
      </c>
      <c r="DM39" s="22" t="s">
        <v>152</v>
      </c>
      <c r="DN39" s="16" t="str">
        <f t="shared" si="90"/>
        <v>N/A</v>
      </c>
      <c r="DO39" s="16" t="str">
        <f t="shared" si="91"/>
        <v>N/A</v>
      </c>
      <c r="DP39" s="13" t="s">
        <v>152</v>
      </c>
      <c r="DQ39" s="29">
        <v>0</v>
      </c>
      <c r="DR39" s="29"/>
      <c r="DS39" s="29"/>
      <c r="DT39" s="29"/>
      <c r="DU39" s="29"/>
      <c r="DV39" s="29"/>
      <c r="DW39" s="16" t="str">
        <f t="shared" si="92"/>
        <v>N/A</v>
      </c>
      <c r="DX39" s="16" t="str">
        <f t="shared" si="93"/>
        <v>N/A</v>
      </c>
      <c r="DY39" s="29" t="s">
        <v>152</v>
      </c>
      <c r="DZ39" s="20"/>
      <c r="EA39" s="20"/>
      <c r="EB39" s="20"/>
      <c r="EC39" s="20"/>
      <c r="ED39" s="20"/>
      <c r="EE39" s="20"/>
      <c r="EF39" s="20"/>
      <c r="EG39" s="13">
        <f t="shared" si="94"/>
        <v>1</v>
      </c>
      <c r="EH39" s="13">
        <f>IF((IF(BY39="N/A",0,BY39)+IF(DA39="N/A",0,DA39)+IF(DI39="N/A",0,DI39)+IF(DQ39="N/A",0,DQ39))=0,0,(IF(BY39="N/A",0,BY39)+IF(DA39="N/A",0,DA39)+IF(DI39="N/A",0,DI39)+IF(DQ39="N/A",0,DQ39)))</f>
        <v>1</v>
      </c>
      <c r="EI39" s="22" t="s">
        <v>152</v>
      </c>
      <c r="EJ39" s="22" t="s">
        <v>152</v>
      </c>
      <c r="EK39" s="16">
        <f t="shared" si="95"/>
        <v>1</v>
      </c>
      <c r="EL39" s="16">
        <f t="shared" si="96"/>
        <v>1</v>
      </c>
      <c r="EM39" s="13">
        <v>1</v>
      </c>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4">
        <f t="shared" si="97"/>
        <v>2</v>
      </c>
      <c r="FX39" s="24">
        <f t="shared" si="97"/>
        <v>6</v>
      </c>
      <c r="FY39" s="24" t="s">
        <v>152</v>
      </c>
      <c r="FZ39" s="24" t="s">
        <v>152</v>
      </c>
      <c r="GA39" s="16">
        <f t="shared" si="7"/>
        <v>3</v>
      </c>
      <c r="GB39" s="16">
        <f t="shared" si="98"/>
        <v>3</v>
      </c>
      <c r="GC39" s="24">
        <f t="shared" si="99"/>
        <v>3</v>
      </c>
      <c r="GD39" s="24"/>
      <c r="GE39" s="24"/>
      <c r="GF39" s="24"/>
      <c r="GG39" s="20"/>
      <c r="GH39" s="20"/>
      <c r="GI39" s="50" t="s">
        <v>773</v>
      </c>
      <c r="GJ39" s="13" t="s">
        <v>774</v>
      </c>
    </row>
    <row r="40" spans="1:192" ht="110.25" x14ac:dyDescent="0.25">
      <c r="A40" s="11">
        <v>1</v>
      </c>
      <c r="B40" s="12" t="s">
        <v>129</v>
      </c>
      <c r="C40" s="12" t="s">
        <v>130</v>
      </c>
      <c r="D40" s="13">
        <v>1.2</v>
      </c>
      <c r="E40" s="12" t="s">
        <v>584</v>
      </c>
      <c r="F40" s="12" t="s">
        <v>585</v>
      </c>
      <c r="G40" s="13" t="s">
        <v>641</v>
      </c>
      <c r="H40" s="12" t="s">
        <v>642</v>
      </c>
      <c r="I40" s="13" t="s">
        <v>775</v>
      </c>
      <c r="J40" s="15" t="s">
        <v>776</v>
      </c>
      <c r="K40" s="13" t="s">
        <v>628</v>
      </c>
      <c r="L40" s="12" t="s">
        <v>765</v>
      </c>
      <c r="M40" s="13" t="s">
        <v>138</v>
      </c>
      <c r="N40" s="13" t="s">
        <v>139</v>
      </c>
      <c r="O40" s="13" t="s">
        <v>305</v>
      </c>
      <c r="P40" s="13" t="s">
        <v>141</v>
      </c>
      <c r="Q40" s="15" t="s">
        <v>777</v>
      </c>
      <c r="R40" s="15" t="s">
        <v>778</v>
      </c>
      <c r="S40" s="15" t="s">
        <v>779</v>
      </c>
      <c r="T40" s="15" t="s">
        <v>780</v>
      </c>
      <c r="U40" s="15" t="s">
        <v>781</v>
      </c>
      <c r="V40" s="13" t="s">
        <v>782</v>
      </c>
      <c r="W40" s="13" t="s">
        <v>783</v>
      </c>
      <c r="X40" s="13" t="s">
        <v>784</v>
      </c>
      <c r="Y40" s="13" t="s">
        <v>784</v>
      </c>
      <c r="Z40" s="13" t="s">
        <v>785</v>
      </c>
      <c r="AA40" s="12" t="s">
        <v>786</v>
      </c>
      <c r="AB40" s="13" t="str">
        <f t="shared" si="0"/>
        <v>N/A</v>
      </c>
      <c r="AC40" s="13">
        <f t="shared" si="0"/>
        <v>0</v>
      </c>
      <c r="AD40" s="16" t="str">
        <f t="shared" si="1"/>
        <v>N/A</v>
      </c>
      <c r="AE40" s="16" t="str">
        <f t="shared" si="74"/>
        <v>N/A</v>
      </c>
      <c r="AF40" s="13" t="s">
        <v>152</v>
      </c>
      <c r="AG40" s="13">
        <v>0</v>
      </c>
      <c r="AH40" s="13" t="s">
        <v>152</v>
      </c>
      <c r="AI40" s="13" t="s">
        <v>152</v>
      </c>
      <c r="AJ40" s="13" t="s">
        <v>152</v>
      </c>
      <c r="AK40" s="13" t="s">
        <v>152</v>
      </c>
      <c r="AL40" s="16" t="s">
        <v>152</v>
      </c>
      <c r="AM40" s="16" t="str">
        <f t="shared" si="75"/>
        <v>N/A</v>
      </c>
      <c r="AN40" s="13">
        <f t="shared" si="76"/>
        <v>1</v>
      </c>
      <c r="AO40" s="22">
        <f t="shared" si="77"/>
        <v>1</v>
      </c>
      <c r="AP40" s="22" t="s">
        <v>152</v>
      </c>
      <c r="AQ40" s="22" t="s">
        <v>152</v>
      </c>
      <c r="AR40" s="16">
        <f t="shared" si="69"/>
        <v>1</v>
      </c>
      <c r="AS40" s="16">
        <f t="shared" si="78"/>
        <v>1</v>
      </c>
      <c r="AT40" s="13" t="s">
        <v>152</v>
      </c>
      <c r="AU40" s="13">
        <v>0</v>
      </c>
      <c r="AV40" s="20" t="s">
        <v>152</v>
      </c>
      <c r="AW40" s="13" t="s">
        <v>152</v>
      </c>
      <c r="AX40" s="16" t="s">
        <v>152</v>
      </c>
      <c r="AY40" s="16" t="s">
        <v>152</v>
      </c>
      <c r="AZ40" s="16" t="str">
        <f t="shared" si="79"/>
        <v>N/A</v>
      </c>
      <c r="BA40" s="16" t="str">
        <f t="shared" si="80"/>
        <v>N/A</v>
      </c>
      <c r="BB40" s="20" t="s">
        <v>152</v>
      </c>
      <c r="BC40" s="13">
        <v>0</v>
      </c>
      <c r="BD40" s="20" t="str">
        <f>IFERROR((AZ40*100%)/AY40,"N/A")</f>
        <v>N/A</v>
      </c>
      <c r="BE40" s="20" t="str">
        <f>IFERROR((BB40*100%)/AZ40,"N/A")</f>
        <v>N/A</v>
      </c>
      <c r="BF40" s="16" t="s">
        <v>152</v>
      </c>
      <c r="BG40" s="16" t="str">
        <f t="shared" si="81"/>
        <v>N/A</v>
      </c>
      <c r="BH40" s="13">
        <v>1</v>
      </c>
      <c r="BI40" s="13">
        <v>1</v>
      </c>
      <c r="BJ40" s="13"/>
      <c r="BK40" s="13" t="s">
        <v>152</v>
      </c>
      <c r="BL40" s="16" t="s">
        <v>786</v>
      </c>
      <c r="BM40" s="16" t="s">
        <v>154</v>
      </c>
      <c r="BN40" s="16">
        <f>BI40/BH40</f>
        <v>1</v>
      </c>
      <c r="BO40" s="16">
        <f t="shared" si="82"/>
        <v>1</v>
      </c>
      <c r="BP40" s="13" t="s">
        <v>152</v>
      </c>
      <c r="BQ40" s="13">
        <v>0</v>
      </c>
      <c r="BR40" s="13" t="s">
        <v>152</v>
      </c>
      <c r="BS40" s="20" t="s">
        <v>152</v>
      </c>
      <c r="BT40" s="16" t="s">
        <v>152</v>
      </c>
      <c r="BU40" s="16" t="s">
        <v>152</v>
      </c>
      <c r="BV40" s="16" t="s">
        <v>152</v>
      </c>
      <c r="BW40" s="16" t="s">
        <v>152</v>
      </c>
      <c r="BX40" s="13" t="s">
        <v>152</v>
      </c>
      <c r="BY40" s="20" t="s">
        <v>152</v>
      </c>
      <c r="BZ40" s="20" t="s">
        <v>152</v>
      </c>
      <c r="CA40" s="20" t="s">
        <v>152</v>
      </c>
      <c r="CB40" s="16" t="s">
        <v>152</v>
      </c>
      <c r="CC40" s="16" t="s">
        <v>152</v>
      </c>
      <c r="CD40" s="16" t="str">
        <f t="shared" si="83"/>
        <v>N/A</v>
      </c>
      <c r="CE40" s="16" t="str">
        <f t="shared" si="84"/>
        <v>N/A</v>
      </c>
      <c r="CF40" s="24">
        <f t="shared" si="85"/>
        <v>1</v>
      </c>
      <c r="CG40" s="24">
        <f t="shared" si="86"/>
        <v>1</v>
      </c>
      <c r="CH40" s="24" t="s">
        <v>152</v>
      </c>
      <c r="CI40" s="24" t="s">
        <v>152</v>
      </c>
      <c r="CJ40" s="16">
        <f t="shared" si="4"/>
        <v>1</v>
      </c>
      <c r="CK40" s="16">
        <f t="shared" si="87"/>
        <v>1</v>
      </c>
      <c r="CL40" s="16">
        <f>IF(CK40&gt;100%,100%,CK40)</f>
        <v>1</v>
      </c>
      <c r="CM40" s="20" t="s">
        <v>156</v>
      </c>
      <c r="CN40" s="20" t="s">
        <v>487</v>
      </c>
      <c r="CO40" s="27" t="s">
        <v>152</v>
      </c>
      <c r="CP40" s="13" t="s">
        <v>787</v>
      </c>
      <c r="CQ40" s="13">
        <v>1</v>
      </c>
      <c r="CR40" s="13" t="s">
        <v>158</v>
      </c>
      <c r="CS40" s="13" t="s">
        <v>158</v>
      </c>
      <c r="CT40" s="13" t="s">
        <v>152</v>
      </c>
      <c r="CU40" s="13"/>
      <c r="CV40" s="13"/>
      <c r="CW40" s="13"/>
      <c r="CX40" s="13"/>
      <c r="CY40" s="13"/>
      <c r="CZ40" s="13" t="s">
        <v>152</v>
      </c>
      <c r="DA40" s="20" t="s">
        <v>152</v>
      </c>
      <c r="DB40" s="20" t="s">
        <v>152</v>
      </c>
      <c r="DC40" s="20" t="s">
        <v>152</v>
      </c>
      <c r="DD40" s="13"/>
      <c r="DE40" s="13"/>
      <c r="DF40" s="16" t="str">
        <f t="shared" si="88"/>
        <v>N/A</v>
      </c>
      <c r="DG40" s="16" t="str">
        <f t="shared" si="89"/>
        <v>N/A</v>
      </c>
      <c r="DH40" s="13" t="s">
        <v>152</v>
      </c>
      <c r="DI40" s="22">
        <v>0</v>
      </c>
      <c r="DJ40" s="22" t="s">
        <v>152</v>
      </c>
      <c r="DK40" s="22" t="s">
        <v>152</v>
      </c>
      <c r="DL40" s="22" t="s">
        <v>152</v>
      </c>
      <c r="DM40" s="22" t="s">
        <v>152</v>
      </c>
      <c r="DN40" s="16" t="str">
        <f t="shared" si="90"/>
        <v>N/A</v>
      </c>
      <c r="DO40" s="16" t="str">
        <f t="shared" si="91"/>
        <v>N/A</v>
      </c>
      <c r="DP40" s="13" t="s">
        <v>152</v>
      </c>
      <c r="DQ40" s="29">
        <v>0</v>
      </c>
      <c r="DR40" s="29"/>
      <c r="DS40" s="29"/>
      <c r="DT40" s="29"/>
      <c r="DU40" s="29"/>
      <c r="DV40" s="29"/>
      <c r="DW40" s="16" t="str">
        <f t="shared" si="92"/>
        <v>N/A</v>
      </c>
      <c r="DX40" s="16" t="str">
        <f t="shared" si="93"/>
        <v>N/A</v>
      </c>
      <c r="DY40" s="29" t="s">
        <v>152</v>
      </c>
      <c r="DZ40" s="20"/>
      <c r="EA40" s="20"/>
      <c r="EB40" s="20"/>
      <c r="EC40" s="20"/>
      <c r="ED40" s="20"/>
      <c r="EE40" s="20"/>
      <c r="EF40" s="20"/>
      <c r="EG40" s="13" t="str">
        <f t="shared" si="94"/>
        <v>N/A</v>
      </c>
      <c r="EH40" s="13" t="str">
        <f>IF((IF(BY40="N/A",0,BY40)+IF(DA40="N/A",0,DA40)+IF(DI40="N/A",0,DI40)+IF(DQ40="N/A",0,DQ40)+IF(DZ40="N/A",0,DZ40))=0,"N/A",(IF(BY40="N/A",0,BY40)+IF(DA40="N/A",0,DA40)+IF(DI40="N/A",0,DI40)+IF(DQ40="N/A",0,DQ40)+IF(DZ40="N/A",0,DZ40)))</f>
        <v>N/A</v>
      </c>
      <c r="EI40" s="22" t="s">
        <v>152</v>
      </c>
      <c r="EJ40" s="22" t="s">
        <v>152</v>
      </c>
      <c r="EK40" s="16" t="str">
        <f t="shared" si="95"/>
        <v>N/A</v>
      </c>
      <c r="EL40" s="16" t="str">
        <f t="shared" si="96"/>
        <v>N/A</v>
      </c>
      <c r="EM40" s="13" t="s">
        <v>152</v>
      </c>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4">
        <f t="shared" si="97"/>
        <v>1</v>
      </c>
      <c r="FX40" s="24">
        <f t="shared" si="97"/>
        <v>1</v>
      </c>
      <c r="FY40" s="24" t="s">
        <v>152</v>
      </c>
      <c r="FZ40" s="24" t="s">
        <v>152</v>
      </c>
      <c r="GA40" s="16">
        <f t="shared" si="7"/>
        <v>1</v>
      </c>
      <c r="GB40" s="16">
        <f t="shared" si="98"/>
        <v>1</v>
      </c>
      <c r="GC40" s="24">
        <f t="shared" si="99"/>
        <v>1</v>
      </c>
      <c r="GD40" s="24"/>
      <c r="GE40" s="24"/>
      <c r="GF40" s="24"/>
      <c r="GG40" s="20"/>
      <c r="GH40" s="20"/>
      <c r="GI40" s="50" t="s">
        <v>788</v>
      </c>
      <c r="GJ40" s="13" t="s">
        <v>789</v>
      </c>
    </row>
    <row r="41" spans="1:192" ht="126" x14ac:dyDescent="0.25">
      <c r="A41" s="11">
        <v>1</v>
      </c>
      <c r="B41" s="12" t="s">
        <v>129</v>
      </c>
      <c r="C41" s="12" t="s">
        <v>130</v>
      </c>
      <c r="D41" s="13">
        <v>1.2</v>
      </c>
      <c r="E41" s="12" t="s">
        <v>584</v>
      </c>
      <c r="F41" s="12" t="s">
        <v>585</v>
      </c>
      <c r="G41" s="13" t="s">
        <v>641</v>
      </c>
      <c r="H41" s="12" t="s">
        <v>642</v>
      </c>
      <c r="I41" s="13" t="s">
        <v>790</v>
      </c>
      <c r="J41" s="15" t="s">
        <v>791</v>
      </c>
      <c r="K41" s="13" t="s">
        <v>137</v>
      </c>
      <c r="L41" s="13" t="s">
        <v>138</v>
      </c>
      <c r="M41" s="13" t="s">
        <v>138</v>
      </c>
      <c r="N41" s="13" t="s">
        <v>139</v>
      </c>
      <c r="O41" s="11" t="s">
        <v>305</v>
      </c>
      <c r="P41" s="13" t="s">
        <v>141</v>
      </c>
      <c r="Q41" s="15" t="s">
        <v>792</v>
      </c>
      <c r="R41" s="15" t="s">
        <v>793</v>
      </c>
      <c r="S41" s="15" t="s">
        <v>794</v>
      </c>
      <c r="T41" s="15" t="s">
        <v>795</v>
      </c>
      <c r="U41" s="15" t="s">
        <v>796</v>
      </c>
      <c r="V41" s="11" t="s">
        <v>797</v>
      </c>
      <c r="W41" s="11" t="s">
        <v>798</v>
      </c>
      <c r="X41" s="13" t="s">
        <v>799</v>
      </c>
      <c r="Y41" s="13" t="s">
        <v>799</v>
      </c>
      <c r="Z41" s="11" t="s">
        <v>800</v>
      </c>
      <c r="AA41" s="12" t="s">
        <v>801</v>
      </c>
      <c r="AB41" s="13" t="str">
        <f t="shared" si="0"/>
        <v>N/A</v>
      </c>
      <c r="AC41" s="13">
        <f t="shared" si="0"/>
        <v>0</v>
      </c>
      <c r="AD41" s="16" t="str">
        <f t="shared" si="1"/>
        <v>N/A</v>
      </c>
      <c r="AE41" s="16" t="str">
        <f t="shared" si="74"/>
        <v>N/A</v>
      </c>
      <c r="AF41" s="13" t="s">
        <v>152</v>
      </c>
      <c r="AG41" s="13">
        <v>0</v>
      </c>
      <c r="AH41" s="13" t="s">
        <v>152</v>
      </c>
      <c r="AI41" s="13" t="s">
        <v>152</v>
      </c>
      <c r="AJ41" s="13" t="s">
        <v>152</v>
      </c>
      <c r="AK41" s="13" t="s">
        <v>152</v>
      </c>
      <c r="AL41" s="16" t="s">
        <v>152</v>
      </c>
      <c r="AM41" s="16" t="str">
        <f t="shared" si="75"/>
        <v>N/A</v>
      </c>
      <c r="AN41" s="13">
        <f t="shared" si="76"/>
        <v>13</v>
      </c>
      <c r="AO41" s="22">
        <f t="shared" si="77"/>
        <v>19</v>
      </c>
      <c r="AP41" s="22" t="s">
        <v>152</v>
      </c>
      <c r="AQ41" s="22" t="s">
        <v>152</v>
      </c>
      <c r="AR41" s="16">
        <f t="shared" si="69"/>
        <v>1.4615384615384615</v>
      </c>
      <c r="AS41" s="16">
        <f t="shared" si="78"/>
        <v>1.4615384615384615</v>
      </c>
      <c r="AT41" s="11" t="s">
        <v>152</v>
      </c>
      <c r="AU41" s="13">
        <v>0</v>
      </c>
      <c r="AV41" s="20" t="s">
        <v>152</v>
      </c>
      <c r="AW41" s="13" t="s">
        <v>152</v>
      </c>
      <c r="AX41" s="16" t="s">
        <v>152</v>
      </c>
      <c r="AY41" s="16" t="s">
        <v>152</v>
      </c>
      <c r="AZ41" s="16" t="str">
        <f t="shared" si="79"/>
        <v>N/A</v>
      </c>
      <c r="BA41" s="16" t="str">
        <f t="shared" si="80"/>
        <v>N/A</v>
      </c>
      <c r="BB41" s="20" t="s">
        <v>152</v>
      </c>
      <c r="BC41" s="13">
        <v>0</v>
      </c>
      <c r="BD41" s="20" t="str">
        <f>IFERROR((AZ41*100%)/AY41,"N/A")</f>
        <v>N/A</v>
      </c>
      <c r="BE41" s="20" t="str">
        <f>IFERROR((BB41*100%)/AZ41,"N/A")</f>
        <v>N/A</v>
      </c>
      <c r="BF41" s="16" t="s">
        <v>152</v>
      </c>
      <c r="BG41" s="16" t="str">
        <f t="shared" si="81"/>
        <v>N/A</v>
      </c>
      <c r="BH41" s="11" t="s">
        <v>152</v>
      </c>
      <c r="BI41" s="13">
        <v>0</v>
      </c>
      <c r="BJ41" s="13"/>
      <c r="BK41" s="13" t="s">
        <v>152</v>
      </c>
      <c r="BL41" s="16" t="s">
        <v>152</v>
      </c>
      <c r="BM41" s="16" t="s">
        <v>152</v>
      </c>
      <c r="BN41" s="16" t="s">
        <v>152</v>
      </c>
      <c r="BO41" s="16" t="str">
        <f t="shared" si="82"/>
        <v>N/A</v>
      </c>
      <c r="BP41" s="11" t="s">
        <v>152</v>
      </c>
      <c r="BQ41" s="13">
        <v>0</v>
      </c>
      <c r="BR41" s="13" t="s">
        <v>152</v>
      </c>
      <c r="BS41" s="20" t="s">
        <v>152</v>
      </c>
      <c r="BT41" s="16" t="s">
        <v>152</v>
      </c>
      <c r="BU41" s="16" t="s">
        <v>152</v>
      </c>
      <c r="BV41" s="16" t="s">
        <v>152</v>
      </c>
      <c r="BW41" s="16" t="s">
        <v>152</v>
      </c>
      <c r="BX41" s="11">
        <v>13</v>
      </c>
      <c r="BY41" s="11">
        <v>19</v>
      </c>
      <c r="BZ41" s="20" t="s">
        <v>152</v>
      </c>
      <c r="CA41" s="20" t="s">
        <v>152</v>
      </c>
      <c r="CB41" s="16" t="s">
        <v>801</v>
      </c>
      <c r="CC41" s="16" t="s">
        <v>154</v>
      </c>
      <c r="CD41" s="16">
        <f t="shared" si="83"/>
        <v>1.4615384615384615</v>
      </c>
      <c r="CE41" s="16">
        <f t="shared" si="84"/>
        <v>1.4615384615384615</v>
      </c>
      <c r="CF41" s="24" t="str">
        <f t="shared" si="85"/>
        <v>N/A</v>
      </c>
      <c r="CG41" s="24">
        <f t="shared" si="86"/>
        <v>0</v>
      </c>
      <c r="CH41" s="24" t="s">
        <v>152</v>
      </c>
      <c r="CI41" s="24" t="s">
        <v>152</v>
      </c>
      <c r="CJ41" s="16" t="str">
        <f t="shared" si="4"/>
        <v>N/A</v>
      </c>
      <c r="CK41" s="16" t="str">
        <f t="shared" si="87"/>
        <v>N/A</v>
      </c>
      <c r="CL41" s="16" t="str">
        <f>CK41</f>
        <v>N/A</v>
      </c>
      <c r="CM41" s="20" t="s">
        <v>156</v>
      </c>
      <c r="CN41" s="20" t="s">
        <v>639</v>
      </c>
      <c r="CO41" s="63">
        <v>3</v>
      </c>
      <c r="CP41" s="13" t="s">
        <v>802</v>
      </c>
      <c r="CQ41" s="13">
        <v>3</v>
      </c>
      <c r="CR41" s="13" t="s">
        <v>156</v>
      </c>
      <c r="CS41" s="13" t="s">
        <v>156</v>
      </c>
      <c r="CT41" s="13">
        <v>3</v>
      </c>
      <c r="CU41" s="13"/>
      <c r="CV41" s="13"/>
      <c r="CW41" s="13"/>
      <c r="CX41" s="13"/>
      <c r="CY41" s="13"/>
      <c r="CZ41" s="13" t="s">
        <v>152</v>
      </c>
      <c r="DA41" s="13" t="s">
        <v>152</v>
      </c>
      <c r="DB41" s="20" t="s">
        <v>152</v>
      </c>
      <c r="DC41" s="20" t="s">
        <v>152</v>
      </c>
      <c r="DD41" s="12"/>
      <c r="DE41" s="11"/>
      <c r="DF41" s="16" t="str">
        <f t="shared" si="88"/>
        <v>N/A</v>
      </c>
      <c r="DG41" s="16" t="str">
        <f t="shared" si="89"/>
        <v>N/A</v>
      </c>
      <c r="DH41" s="13" t="s">
        <v>152</v>
      </c>
      <c r="DI41" s="22">
        <v>0</v>
      </c>
      <c r="DJ41" s="22" t="s">
        <v>152</v>
      </c>
      <c r="DK41" s="22" t="s">
        <v>152</v>
      </c>
      <c r="DL41" s="22" t="s">
        <v>152</v>
      </c>
      <c r="DM41" s="22" t="s">
        <v>152</v>
      </c>
      <c r="DN41" s="16" t="str">
        <f t="shared" si="90"/>
        <v>N/A</v>
      </c>
      <c r="DO41" s="16" t="str">
        <f t="shared" si="91"/>
        <v>N/A</v>
      </c>
      <c r="DP41" s="13" t="s">
        <v>152</v>
      </c>
      <c r="DQ41" s="13">
        <v>0</v>
      </c>
      <c r="DR41" s="13"/>
      <c r="DS41" s="13"/>
      <c r="DT41" s="13"/>
      <c r="DU41" s="13"/>
      <c r="DV41" s="13"/>
      <c r="DW41" s="16" t="str">
        <f t="shared" si="92"/>
        <v>N/A</v>
      </c>
      <c r="DX41" s="16" t="str">
        <f t="shared" si="93"/>
        <v>N/A</v>
      </c>
      <c r="DY41" s="13" t="s">
        <v>152</v>
      </c>
      <c r="DZ41" s="20"/>
      <c r="EA41" s="20"/>
      <c r="EB41" s="20"/>
      <c r="EC41" s="20"/>
      <c r="ED41" s="20"/>
      <c r="EE41" s="20"/>
      <c r="EF41" s="20"/>
      <c r="EG41" s="13">
        <f t="shared" si="94"/>
        <v>13</v>
      </c>
      <c r="EH41" s="13">
        <f>IF((IF(BY41="N/A",0,BY41)+IF(DA41="N/A",0,DA41)+IF(DI41="N/A",0,DI41)+IF(DQ41="N/A",0,DQ41))=0,0,(IF(BY41="N/A",0,BY41)+IF(DA41="N/A",0,DA41)+IF(DI41="N/A",0,DI41)+IF(DQ41="N/A",0,DQ41)))</f>
        <v>19</v>
      </c>
      <c r="EI41" s="22" t="s">
        <v>152</v>
      </c>
      <c r="EJ41" s="22" t="s">
        <v>152</v>
      </c>
      <c r="EK41" s="16">
        <f t="shared" si="95"/>
        <v>1.4615384615384615</v>
      </c>
      <c r="EL41" s="16">
        <f t="shared" si="96"/>
        <v>1.4615384615384615</v>
      </c>
      <c r="EM41" s="11">
        <v>3</v>
      </c>
      <c r="EN41" s="20" t="s">
        <v>152</v>
      </c>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4">
        <f t="shared" si="97"/>
        <v>13</v>
      </c>
      <c r="FX41" s="24">
        <f t="shared" si="97"/>
        <v>19</v>
      </c>
      <c r="FY41" s="24" t="s">
        <v>152</v>
      </c>
      <c r="FZ41" s="24" t="s">
        <v>152</v>
      </c>
      <c r="GA41" s="16">
        <f t="shared" si="7"/>
        <v>1.4615384615384615</v>
      </c>
      <c r="GB41" s="16">
        <f t="shared" si="98"/>
        <v>1.4615384615384615</v>
      </c>
      <c r="GC41" s="24">
        <f t="shared" si="99"/>
        <v>19</v>
      </c>
      <c r="GD41" s="24"/>
      <c r="GE41" s="24"/>
      <c r="GF41" s="24"/>
      <c r="GG41" s="20"/>
      <c r="GH41" s="20"/>
      <c r="GI41" s="25" t="s">
        <v>803</v>
      </c>
      <c r="GJ41" s="13" t="s">
        <v>804</v>
      </c>
    </row>
    <row r="42" spans="1:192" ht="173.25" x14ac:dyDescent="0.25">
      <c r="A42" s="11">
        <v>1</v>
      </c>
      <c r="B42" s="12" t="s">
        <v>129</v>
      </c>
      <c r="C42" s="12" t="s">
        <v>130</v>
      </c>
      <c r="D42" s="13">
        <v>1.3</v>
      </c>
      <c r="E42" s="12" t="s">
        <v>805</v>
      </c>
      <c r="F42" s="12" t="s">
        <v>806</v>
      </c>
      <c r="G42" s="13" t="s">
        <v>807</v>
      </c>
      <c r="H42" s="12" t="s">
        <v>808</v>
      </c>
      <c r="I42" s="13" t="s">
        <v>809</v>
      </c>
      <c r="J42" s="15" t="s">
        <v>810</v>
      </c>
      <c r="K42" s="13" t="s">
        <v>137</v>
      </c>
      <c r="L42" s="31" t="s">
        <v>811</v>
      </c>
      <c r="M42" s="12" t="s">
        <v>812</v>
      </c>
      <c r="N42" s="13" t="s">
        <v>177</v>
      </c>
      <c r="O42" s="13" t="s">
        <v>140</v>
      </c>
      <c r="P42" s="13" t="s">
        <v>141</v>
      </c>
      <c r="Q42" s="15" t="s">
        <v>813</v>
      </c>
      <c r="R42" s="15" t="s">
        <v>814</v>
      </c>
      <c r="S42" s="15" t="s">
        <v>815</v>
      </c>
      <c r="T42" s="15" t="s">
        <v>816</v>
      </c>
      <c r="U42" s="15" t="s">
        <v>817</v>
      </c>
      <c r="V42" s="13" t="s">
        <v>818</v>
      </c>
      <c r="W42" s="13" t="s">
        <v>819</v>
      </c>
      <c r="X42" s="13" t="s">
        <v>207</v>
      </c>
      <c r="Y42" s="13" t="s">
        <v>207</v>
      </c>
      <c r="Z42" s="13" t="s">
        <v>820</v>
      </c>
      <c r="AA42" s="12" t="s">
        <v>821</v>
      </c>
      <c r="AB42" s="13" t="str">
        <f t="shared" si="0"/>
        <v>N/A</v>
      </c>
      <c r="AC42" s="13">
        <f t="shared" si="0"/>
        <v>0</v>
      </c>
      <c r="AD42" s="16" t="str">
        <f t="shared" si="1"/>
        <v>N/A</v>
      </c>
      <c r="AE42" s="16" t="str">
        <f t="shared" si="74"/>
        <v>N/A</v>
      </c>
      <c r="AF42" s="13" t="s">
        <v>152</v>
      </c>
      <c r="AG42" s="13">
        <v>0</v>
      </c>
      <c r="AH42" s="13" t="s">
        <v>152</v>
      </c>
      <c r="AI42" s="13" t="s">
        <v>152</v>
      </c>
      <c r="AJ42" s="13" t="s">
        <v>152</v>
      </c>
      <c r="AK42" s="13" t="s">
        <v>152</v>
      </c>
      <c r="AL42" s="16" t="str">
        <f>IFERROR((#REF!*100%)/AF42,"N/A")</f>
        <v>N/A</v>
      </c>
      <c r="AM42" s="16" t="str">
        <f t="shared" si="75"/>
        <v>N/A</v>
      </c>
      <c r="AN42" s="20">
        <v>1</v>
      </c>
      <c r="AO42" s="20">
        <f>AP42/AQ42</f>
        <v>1</v>
      </c>
      <c r="AP42" s="24">
        <f>IF((IF(AV42="N/A",0,AV42)+IF(BJ42="N/A",0,BJ42)+IF(BR42="N/A",0,BR42)+IF(BZ42="N/A",0,BZ42))=0,"N/A",(IF(AV42="N/A",0,AV42)+IF(BJ42="N/A",0,BJ42)+IF(BR42="N/A",0,BR42)+IF(BZ42="N/A",0,BZ42)))</f>
        <v>19</v>
      </c>
      <c r="AQ42" s="24">
        <f>IF((IF(AW42="N/A",0,AW42)+IF(BK42="N/A",0,BK42)+IF(BS42="N/A",0,BS42)+IF(CA42="N/A",0,CA42))=0,"N/A",(IF(AW42="N/A",0,AW42)+IF(BK42="N/A",0,BK42)+IF(BS42="N/A",0,BS42)+IF(CA42="N/A",0,CA42)))</f>
        <v>19</v>
      </c>
      <c r="AR42" s="16">
        <f>IFERROR((AO42*100%)/AN42,"N/A")</f>
        <v>1</v>
      </c>
      <c r="AS42" s="16">
        <f t="shared" si="78"/>
        <v>1</v>
      </c>
      <c r="AT42" s="13" t="s">
        <v>152</v>
      </c>
      <c r="AU42" s="13">
        <v>0</v>
      </c>
      <c r="AV42" s="20" t="s">
        <v>152</v>
      </c>
      <c r="AW42" s="13" t="s">
        <v>152</v>
      </c>
      <c r="AX42" s="16" t="s">
        <v>152</v>
      </c>
      <c r="AY42" s="16" t="s">
        <v>152</v>
      </c>
      <c r="AZ42" s="16" t="str">
        <f>IFERROR((AV42*100%)/AT42,"N/A")</f>
        <v>N/A</v>
      </c>
      <c r="BA42" s="16" t="str">
        <f t="shared" si="80"/>
        <v>N/A</v>
      </c>
      <c r="BB42" s="13" t="s">
        <v>152</v>
      </c>
      <c r="BC42" s="13">
        <v>0</v>
      </c>
      <c r="BD42" s="20" t="str">
        <f>IFERROR((AZ42*100%)/AY42,"N/A")</f>
        <v>N/A</v>
      </c>
      <c r="BE42" s="20" t="str">
        <f>IFERROR((BB42*100%)/AZ42,"N/A")</f>
        <v>N/A</v>
      </c>
      <c r="BF42" s="16" t="str">
        <f>IFERROR((BC42*100%)/BB42,"N/A")</f>
        <v>N/A</v>
      </c>
      <c r="BG42" s="16" t="str">
        <f t="shared" si="81"/>
        <v>N/A</v>
      </c>
      <c r="BH42" s="20">
        <v>1</v>
      </c>
      <c r="BI42" s="20">
        <f>BJ42/BK42</f>
        <v>1</v>
      </c>
      <c r="BJ42" s="13">
        <v>3</v>
      </c>
      <c r="BK42" s="13">
        <v>3</v>
      </c>
      <c r="BL42" s="16" t="s">
        <v>821</v>
      </c>
      <c r="BM42" s="16" t="s">
        <v>154</v>
      </c>
      <c r="BN42" s="16">
        <f>BI42/BH42</f>
        <v>1</v>
      </c>
      <c r="BO42" s="16">
        <f t="shared" si="82"/>
        <v>1</v>
      </c>
      <c r="BP42" s="20">
        <v>1</v>
      </c>
      <c r="BQ42" s="20">
        <f>IFERROR((BR42/BS42),0)</f>
        <v>1</v>
      </c>
      <c r="BR42" s="13">
        <v>7</v>
      </c>
      <c r="BS42" s="13">
        <v>7</v>
      </c>
      <c r="BT42" s="16" t="s">
        <v>821</v>
      </c>
      <c r="BU42" s="16" t="s">
        <v>154</v>
      </c>
      <c r="BV42" s="16">
        <f>IFERROR((BQ42*100%)/BP42,0)</f>
        <v>1</v>
      </c>
      <c r="BW42" s="16">
        <f>BV42</f>
        <v>1</v>
      </c>
      <c r="BX42" s="20">
        <v>1</v>
      </c>
      <c r="BY42" s="20">
        <f>IFERROR((BZ42/CA42),0)</f>
        <v>1</v>
      </c>
      <c r="BZ42" s="13">
        <v>9</v>
      </c>
      <c r="CA42" s="13">
        <v>9</v>
      </c>
      <c r="CB42" s="16" t="s">
        <v>821</v>
      </c>
      <c r="CC42" s="16" t="s">
        <v>154</v>
      </c>
      <c r="CD42" s="16">
        <f>IFERROR((BY42*100%)/BX42,0)</f>
        <v>1</v>
      </c>
      <c r="CE42" s="16">
        <f t="shared" si="84"/>
        <v>1</v>
      </c>
      <c r="CF42" s="20">
        <v>1</v>
      </c>
      <c r="CG42" s="20">
        <f>IFERROR((CH42/CI42),0)</f>
        <v>1</v>
      </c>
      <c r="CH42" s="24">
        <f>IFERROR(IF((IF(AH42="N/A",0,AH42)+IF(AV42="N/A",0,AV42)+IF(BJ42="N/A",0,BJ42)+IF(BR42="N/A",0,BR42))=0,"N/A",(IF(AH42="N/A",0,AH42)+IF(AV42="N/A",0,AV42)+IF(BJ42="N/A",0,BJ42)+IF(BR42="N/A",0,BR42))),0)</f>
        <v>10</v>
      </c>
      <c r="CI42" s="24">
        <f>IFERROR(IF((IF(AI42="N/A",0,AI42)+IF(AW42="N/A",0,AW42)+IF(BK42="N/A",0,BK42)+IF(BS42="N/A",0,BS42))=0,"N/A",(IF(AI42="N/A",0,AI42)+IF(AW42="N/A",0,AW42)+IF(BK42="N/A",0,BK42)+IF(BS42="N/A",0,BS42))),0)</f>
        <v>10</v>
      </c>
      <c r="CJ42" s="16">
        <f t="shared" si="4"/>
        <v>1</v>
      </c>
      <c r="CK42" s="16">
        <f t="shared" si="87"/>
        <v>1</v>
      </c>
      <c r="CL42" s="16">
        <f>IF(CK42&gt;100%,100%,CK42)</f>
        <v>1</v>
      </c>
      <c r="CM42" s="20" t="s">
        <v>158</v>
      </c>
      <c r="CN42" s="20" t="s">
        <v>157</v>
      </c>
      <c r="CO42" s="57">
        <v>1</v>
      </c>
      <c r="CP42" s="20" t="s">
        <v>157</v>
      </c>
      <c r="CQ42" s="20">
        <v>1</v>
      </c>
      <c r="CR42" s="20" t="s">
        <v>156</v>
      </c>
      <c r="CS42" s="20" t="s">
        <v>158</v>
      </c>
      <c r="CT42" s="20">
        <v>1</v>
      </c>
      <c r="CU42" s="20"/>
      <c r="CV42" s="20"/>
      <c r="CW42" s="20"/>
      <c r="CX42" s="20"/>
      <c r="CY42" s="20"/>
      <c r="CZ42" s="20" t="s">
        <v>152</v>
      </c>
      <c r="DA42" s="20" t="s">
        <v>152</v>
      </c>
      <c r="DB42" s="13"/>
      <c r="DC42" s="13"/>
      <c r="DD42" s="12"/>
      <c r="DE42" s="13"/>
      <c r="DF42" s="16" t="str">
        <f>IFERROR((DA42*100%)/CZ42,"N/A")</f>
        <v>N/A</v>
      </c>
      <c r="DG42" s="16" t="str">
        <f t="shared" si="89"/>
        <v>N/A</v>
      </c>
      <c r="DH42" s="20" t="s">
        <v>152</v>
      </c>
      <c r="DI42" s="22">
        <v>0</v>
      </c>
      <c r="DJ42" s="22" t="s">
        <v>152</v>
      </c>
      <c r="DK42" s="22" t="s">
        <v>152</v>
      </c>
      <c r="DL42" s="22" t="s">
        <v>152</v>
      </c>
      <c r="DM42" s="22" t="s">
        <v>152</v>
      </c>
      <c r="DN42" s="16" t="str">
        <f t="shared" si="90"/>
        <v>N/A</v>
      </c>
      <c r="DO42" s="16" t="str">
        <f t="shared" si="91"/>
        <v>N/A</v>
      </c>
      <c r="DP42" s="20" t="s">
        <v>152</v>
      </c>
      <c r="DQ42" s="29">
        <v>0</v>
      </c>
      <c r="DR42" s="60" t="s">
        <v>152</v>
      </c>
      <c r="DS42" s="60" t="s">
        <v>152</v>
      </c>
      <c r="DT42" s="60"/>
      <c r="DU42" s="60"/>
      <c r="DV42" s="60"/>
      <c r="DW42" s="60" t="s">
        <v>152</v>
      </c>
      <c r="DX42" s="60" t="s">
        <v>152</v>
      </c>
      <c r="DY42" s="60">
        <v>1</v>
      </c>
      <c r="DZ42" s="20"/>
      <c r="EA42" s="20"/>
      <c r="EB42" s="20"/>
      <c r="EC42" s="20"/>
      <c r="ED42" s="20"/>
      <c r="EE42" s="20"/>
      <c r="EF42" s="20"/>
      <c r="EG42" s="20">
        <v>1</v>
      </c>
      <c r="EH42" s="20">
        <f>IFERROR(((EI42/EJ42)/100%),0)</f>
        <v>1</v>
      </c>
      <c r="EI42" s="13">
        <f>IF((IF(BZ42="N/A",0,BZ42)+IF(DB42="N/A",0,DB42)+IF(DJ42="N/A",0,DJ42)+IF(DR42="N/A",0,DR42))=0,"N/A",(IF(BZ42="N/A",0,BZ42)+IF(DB42="N/A",0,DB42)+IF(DJ42="N/A",0,DJ42)+IF(DR42="N/A",0,DR42)))</f>
        <v>9</v>
      </c>
      <c r="EJ42" s="13">
        <f>IF((IF(CA42="N/A",0,CA42)+IF(DC42="N/A",0,DC42)+IF(DK42="N/A",0,DK42)+IF(DS42="N/A",0,DS42))=0,"N/A",(IF(CA42="N/A",0,CA42)+IF(DC42="N/A",0,DC42)+IF(DK42="N/A",0,DK42)+IF(DS42="N/A",0,DS42)))</f>
        <v>9</v>
      </c>
      <c r="EK42" s="16">
        <f t="shared" si="95"/>
        <v>1</v>
      </c>
      <c r="EL42" s="16">
        <f t="shared" si="96"/>
        <v>1</v>
      </c>
      <c r="EM42" s="13" t="s">
        <v>152</v>
      </c>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v>1</v>
      </c>
      <c r="FX42" s="20">
        <f>IFERROR((FY42/FZ42),0)</f>
        <v>1</v>
      </c>
      <c r="FY42" s="24">
        <f>IFERROR(IF((IF(AH42="N/A",0,AH42)+IF(AV42="N/A",0,AV42)+IF(BJ42="N/A",0,BJ42)+IF(BR42="N/A",0,BR42)+IF(BZ42="N/A",0,BZ42)+IF(DB42="N/A",0,DB42)+IF(DJ42="N/A",0,DJ42))=0,"N/A",(IF(AH42="N/A",0,AH42)+IF(AV42="N/A",0,AV42)+IF(BJ42="N/A",0,BJ42)+IF(BR42="N/A",0,BR42)+IF(BZ42="N/A",0,BZ42)+IF(DB42="N/A",0,DB42)+IF(DJ42="N/A",0,DJ42))),0)</f>
        <v>19</v>
      </c>
      <c r="FZ42" s="24">
        <f>IFERROR(IF((IF(AI42="N/A",0,AI42)+IF(AW42="N/A",0,AW42)+IF(BK42="N/A",0,BK42)+IF(BS42="N/A",0,BS42)+IF(CA42="N/A",0,CA42)+IF(DC42="N/A",0,DC42)+IF(DK42="N/A",0,DK42))=0,"N/A",(IF(AI42="N/A",0,AI42)+IF(AW42="N/A",0,AW42)+IF(BK42="N/A",0,BK42)+IF(BS42="N/A",0,BS42)+IF(CA42="N/A",0,CA42)+IF(DC42="N/A",0,DC42)+IF(DK42="N/A",0,DK42))),0)</f>
        <v>19</v>
      </c>
      <c r="GA42" s="16">
        <f t="shared" si="7"/>
        <v>1</v>
      </c>
      <c r="GB42" s="16">
        <f t="shared" si="98"/>
        <v>1</v>
      </c>
      <c r="GC42" s="39">
        <v>1</v>
      </c>
      <c r="GD42" s="24"/>
      <c r="GE42" s="24"/>
      <c r="GF42" s="24"/>
      <c r="GG42" s="20"/>
      <c r="GH42" s="20"/>
      <c r="GI42" s="25" t="s">
        <v>822</v>
      </c>
      <c r="GJ42" s="13" t="s">
        <v>823</v>
      </c>
    </row>
    <row r="43" spans="1:192" ht="141.75" x14ac:dyDescent="0.25">
      <c r="A43" s="11">
        <v>1</v>
      </c>
      <c r="B43" s="12" t="s">
        <v>129</v>
      </c>
      <c r="C43" s="12" t="s">
        <v>130</v>
      </c>
      <c r="D43" s="13">
        <v>1.3</v>
      </c>
      <c r="E43" s="12" t="s">
        <v>805</v>
      </c>
      <c r="F43" s="12" t="s">
        <v>806</v>
      </c>
      <c r="G43" s="13" t="s">
        <v>807</v>
      </c>
      <c r="H43" s="12" t="s">
        <v>808</v>
      </c>
      <c r="I43" s="13" t="s">
        <v>824</v>
      </c>
      <c r="J43" s="15" t="s">
        <v>825</v>
      </c>
      <c r="K43" s="13" t="s">
        <v>137</v>
      </c>
      <c r="L43" s="12" t="s">
        <v>826</v>
      </c>
      <c r="M43" s="12" t="s">
        <v>827</v>
      </c>
      <c r="N43" s="13" t="s">
        <v>139</v>
      </c>
      <c r="O43" s="13" t="s">
        <v>140</v>
      </c>
      <c r="P43" s="13" t="s">
        <v>141</v>
      </c>
      <c r="Q43" s="15" t="s">
        <v>828</v>
      </c>
      <c r="R43" s="15" t="s">
        <v>829</v>
      </c>
      <c r="S43" s="15" t="s">
        <v>830</v>
      </c>
      <c r="T43" s="15" t="s">
        <v>831</v>
      </c>
      <c r="U43" s="15" t="s">
        <v>832</v>
      </c>
      <c r="V43" s="13" t="s">
        <v>833</v>
      </c>
      <c r="W43" s="13" t="s">
        <v>834</v>
      </c>
      <c r="X43" s="13" t="s">
        <v>835</v>
      </c>
      <c r="Y43" s="13" t="s">
        <v>835</v>
      </c>
      <c r="Z43" s="13" t="s">
        <v>836</v>
      </c>
      <c r="AA43" s="12" t="s">
        <v>837</v>
      </c>
      <c r="AB43" s="13" t="str">
        <f t="shared" si="0"/>
        <v>N/A</v>
      </c>
      <c r="AC43" s="13">
        <f t="shared" si="0"/>
        <v>0</v>
      </c>
      <c r="AD43" s="16" t="str">
        <f t="shared" si="1"/>
        <v>N/A</v>
      </c>
      <c r="AE43" s="16" t="str">
        <f t="shared" si="74"/>
        <v>N/A</v>
      </c>
      <c r="AF43" s="13" t="s">
        <v>152</v>
      </c>
      <c r="AG43" s="13">
        <v>0</v>
      </c>
      <c r="AH43" s="13" t="s">
        <v>152</v>
      </c>
      <c r="AI43" s="13" t="s">
        <v>152</v>
      </c>
      <c r="AJ43" s="13" t="s">
        <v>152</v>
      </c>
      <c r="AK43" s="13" t="s">
        <v>152</v>
      </c>
      <c r="AL43" s="16" t="s">
        <v>152</v>
      </c>
      <c r="AM43" s="16" t="str">
        <f t="shared" si="75"/>
        <v>N/A</v>
      </c>
      <c r="AN43" s="13">
        <f t="shared" ref="AN43:AN50" si="100">IF((IF(BX43="N/A",0,BX43)+IF(AT43="N/A",0,AT43)+IF(BH43="N/A",0,BH43)+IF(BP43="N/A",0,BP43))=0,"N/A",(IF(BX43="N/A",0,BX43)+IF(AT43="N/A",0,AT43)+IF(BH43="N/A",0,BH43)+IF(BP43="N/A",0,BP43)))</f>
        <v>550</v>
      </c>
      <c r="AO43" s="22">
        <f t="shared" ref="AO43:AO50" si="101">IFERROR(IF((IF(BY43="N/A",0,BY43)+IF(AU43="N/A",0,AU43)+IF(BI43="N/A",0,BI43)+IF(BQ43="N/A",0,BQ43))=0,0,(IF(BY43="N/A",0,BY43)+IF(AU43="N/A",0,AU43)+IF(BI43="N/A",0,BI43)+IF(BQ43="N/A",0,BQ43))),N43)</f>
        <v>426</v>
      </c>
      <c r="AP43" s="22" t="s">
        <v>152</v>
      </c>
      <c r="AQ43" s="22" t="s">
        <v>152</v>
      </c>
      <c r="AR43" s="16">
        <f t="shared" ref="AR43:AR50" si="102">IF(AN43="N/A","N/A",IF(AO43/AN43&lt;0,0%,AO43/AN43))</f>
        <v>0.77454545454545454</v>
      </c>
      <c r="AS43" s="16">
        <f t="shared" si="78"/>
        <v>0.77454545454545454</v>
      </c>
      <c r="AT43" s="13">
        <v>137</v>
      </c>
      <c r="AU43" s="13">
        <v>26</v>
      </c>
      <c r="AV43" s="20" t="s">
        <v>152</v>
      </c>
      <c r="AW43" s="13" t="s">
        <v>152</v>
      </c>
      <c r="AX43" s="16" t="s">
        <v>837</v>
      </c>
      <c r="AY43" s="16" t="s">
        <v>154</v>
      </c>
      <c r="AZ43" s="16">
        <f t="shared" ref="AZ43:AZ50" si="103">IF(AT43="N/A","N/A",IF(AU43/AT43&lt;0,0%,AU43/AT43))</f>
        <v>0.18978102189781021</v>
      </c>
      <c r="BA43" s="16">
        <f t="shared" si="80"/>
        <v>0.18978102189781021</v>
      </c>
      <c r="BB43" s="13">
        <f>AT43</f>
        <v>137</v>
      </c>
      <c r="BC43" s="13">
        <f>AU43+AG43</f>
        <v>26</v>
      </c>
      <c r="BD43" s="13"/>
      <c r="BE43" s="13"/>
      <c r="BF43" s="16">
        <f>BC43/BB43</f>
        <v>0.18978102189781021</v>
      </c>
      <c r="BG43" s="16">
        <f t="shared" si="81"/>
        <v>0.18978102189781021</v>
      </c>
      <c r="BH43" s="13">
        <v>137</v>
      </c>
      <c r="BI43" s="13">
        <v>193</v>
      </c>
      <c r="BJ43" s="13"/>
      <c r="BK43" s="13" t="s">
        <v>152</v>
      </c>
      <c r="BL43" s="16" t="s">
        <v>837</v>
      </c>
      <c r="BM43" s="16" t="s">
        <v>154</v>
      </c>
      <c r="BN43" s="16">
        <f>BI43/BH43</f>
        <v>1.4087591240875912</v>
      </c>
      <c r="BO43" s="16">
        <f t="shared" si="82"/>
        <v>1.4087591240875912</v>
      </c>
      <c r="BP43" s="13">
        <v>137</v>
      </c>
      <c r="BQ43" s="13">
        <v>82</v>
      </c>
      <c r="BR43" s="13" t="s">
        <v>152</v>
      </c>
      <c r="BS43" s="13" t="s">
        <v>152</v>
      </c>
      <c r="BT43" s="16" t="s">
        <v>837</v>
      </c>
      <c r="BU43" s="16" t="s">
        <v>154</v>
      </c>
      <c r="BV43" s="16">
        <f>IFERROR((BQ43*100%)/BP43,0)</f>
        <v>0.59854014598540151</v>
      </c>
      <c r="BW43" s="16">
        <f>BV43</f>
        <v>0.59854014598540151</v>
      </c>
      <c r="BX43" s="13">
        <v>139</v>
      </c>
      <c r="BY43" s="13">
        <v>125</v>
      </c>
      <c r="BZ43" s="20" t="s">
        <v>152</v>
      </c>
      <c r="CA43" s="20" t="s">
        <v>152</v>
      </c>
      <c r="CB43" s="16" t="s">
        <v>837</v>
      </c>
      <c r="CC43" s="16" t="s">
        <v>154</v>
      </c>
      <c r="CD43" s="16">
        <f t="shared" ref="CD43:CD50" si="104">IFERROR((BY43*100%)/BX43,"N/A")</f>
        <v>0.89928057553956831</v>
      </c>
      <c r="CE43" s="16">
        <f t="shared" si="84"/>
        <v>0.89928057553956831</v>
      </c>
      <c r="CF43" s="24">
        <f t="shared" ref="CF43:CF50" si="105">IF((IF(AF43="N/A",0,AF43)+IF(AT43="N/A",0,AT43)+IF(BH43="N/A",0,BH43)+IF(BP43="N/A",0,BP43))=0,"N/A",(IF(AF43="N/A",0,AF43)+IF(AT43="N/A",0,AT43)+IF(BH43="N/A",0,BH43)+IF(BP43="N/A",0,BP43)))</f>
        <v>411</v>
      </c>
      <c r="CG43" s="24">
        <f t="shared" ref="CG43:CG50" si="106">IF((IF(AG43="N/A",0,AG43)+IF(AU43="N/A",0,AU43)+IF(BI43="N/A",0,BI43)+IF(BQ43="N/A",0,BQ43))=0,0,(IF(AG43="N/A",0,AG43)+IF(AU43="N/A",0,AU43)+IF(BI43="N/A",0,BI43)+IF(BQ43="N/A",0,BQ43)))</f>
        <v>301</v>
      </c>
      <c r="CH43" s="24" t="s">
        <v>152</v>
      </c>
      <c r="CI43" s="24" t="s">
        <v>152</v>
      </c>
      <c r="CJ43" s="16">
        <f t="shared" si="4"/>
        <v>0.73236009732360097</v>
      </c>
      <c r="CK43" s="16">
        <f t="shared" si="87"/>
        <v>0.73236009732360097</v>
      </c>
      <c r="CL43" s="16">
        <f>IF(CK43&gt;100%,100%,CK43)</f>
        <v>0.73236009732360097</v>
      </c>
      <c r="CM43" s="20" t="s">
        <v>156</v>
      </c>
      <c r="CN43" s="20" t="s">
        <v>838</v>
      </c>
      <c r="CO43" s="27">
        <v>550</v>
      </c>
      <c r="CP43" s="13" t="s">
        <v>839</v>
      </c>
      <c r="CQ43" s="13">
        <v>920</v>
      </c>
      <c r="CR43" s="13" t="s">
        <v>158</v>
      </c>
      <c r="CS43" s="13" t="s">
        <v>158</v>
      </c>
      <c r="CT43" s="13">
        <v>280</v>
      </c>
      <c r="CU43" s="13"/>
      <c r="CV43" s="13"/>
      <c r="CW43" s="13"/>
      <c r="CX43" s="13"/>
      <c r="CY43" s="13"/>
      <c r="CZ43" s="13" t="s">
        <v>152</v>
      </c>
      <c r="DA43" s="13" t="s">
        <v>152</v>
      </c>
      <c r="DB43" s="20" t="s">
        <v>152</v>
      </c>
      <c r="DC43" s="20" t="s">
        <v>152</v>
      </c>
      <c r="DD43" s="12" t="s">
        <v>217</v>
      </c>
      <c r="DE43" s="64" t="s">
        <v>840</v>
      </c>
      <c r="DF43" s="16" t="str">
        <f t="shared" ref="DF43:DF50" si="107">IFERROR((DA43*100%)/CZ43,"N/A")</f>
        <v>N/A</v>
      </c>
      <c r="DG43" s="16" t="str">
        <f t="shared" si="89"/>
        <v>N/A</v>
      </c>
      <c r="DH43" s="13" t="s">
        <v>152</v>
      </c>
      <c r="DI43" s="22">
        <v>0</v>
      </c>
      <c r="DJ43" s="22" t="s">
        <v>152</v>
      </c>
      <c r="DK43" s="22" t="s">
        <v>152</v>
      </c>
      <c r="DL43" s="22" t="s">
        <v>152</v>
      </c>
      <c r="DM43" s="22" t="s">
        <v>152</v>
      </c>
      <c r="DN43" s="16" t="str">
        <f t="shared" si="90"/>
        <v>N/A</v>
      </c>
      <c r="DO43" s="16" t="str">
        <f t="shared" si="91"/>
        <v>N/A</v>
      </c>
      <c r="DP43" s="13" t="s">
        <v>152</v>
      </c>
      <c r="DQ43" s="29">
        <v>0</v>
      </c>
      <c r="DR43" s="29"/>
      <c r="DS43" s="29"/>
      <c r="DT43" s="29"/>
      <c r="DU43" s="29"/>
      <c r="DV43" s="29"/>
      <c r="DW43" s="16" t="str">
        <f t="shared" ref="DW43:DW50" si="108">IFERROR((DQ43*100%)/DP43,"N/A")</f>
        <v>N/A</v>
      </c>
      <c r="DX43" s="16" t="str">
        <f t="shared" ref="DX43:DX50" si="109">IFERROR(AVERAGE(DW43:DW44),"N/A")</f>
        <v>N/A</v>
      </c>
      <c r="DY43" s="29">
        <v>280</v>
      </c>
      <c r="DZ43" s="20"/>
      <c r="EA43" s="20"/>
      <c r="EB43" s="20"/>
      <c r="EC43" s="20"/>
      <c r="ED43" s="20"/>
      <c r="EE43" s="20"/>
      <c r="EF43" s="20"/>
      <c r="EG43" s="13">
        <f t="shared" ref="EG43:EG50" si="110">IF((IF(BX43="N/A",0,BX43)+IF(CZ43="N/A",0,CZ43)+IF(DH43="N/A",0,DH43)+IF(DP43="N/A",0,DP43))=0,"N/A",(IF(BX43="N/A",0,BX43)+IF(CZ43="N/A",0,CZ43)+IF(DH43="N/A",0,DH43)+IF(DP43="N/A",0,DP43)))</f>
        <v>139</v>
      </c>
      <c r="EH43" s="13">
        <f>IF((IF(BY43="N/A",0,BY43)+IF(DA43="N/A",0,DA43)+IF(DI43="N/A",0,DI43)+IF(DQ43="N/A",0,DQ43))=0,0,(IF(BY43="N/A",0,BY43)+IF(DA43="N/A",0,DA43)+IF(DI43="N/A",0,DI43)+IF(DQ43="N/A",0,DQ43)))</f>
        <v>125</v>
      </c>
      <c r="EI43" s="22" t="s">
        <v>152</v>
      </c>
      <c r="EJ43" s="22" t="s">
        <v>152</v>
      </c>
      <c r="EK43" s="16">
        <f t="shared" si="95"/>
        <v>0.89928057553956831</v>
      </c>
      <c r="EL43" s="16">
        <f t="shared" si="96"/>
        <v>0.89928057553956831</v>
      </c>
      <c r="EM43" s="13">
        <v>550</v>
      </c>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4">
        <f t="shared" ref="FW43:FX50" si="111">IF((IF(AF43="N/A",0,AF43)+IF(AT43="N/A",0,AT43)+IF(BH43="N/A",0,BH43)+IF(BP43="N/A",0,BP43)+IF(BX43="N/A",0,BX43)+IF(CZ43="N/A",0,CZ43)+IF(DH43="N/A",0,DH43)+IF(DP43="N/A",0,DP43))=0,"N/A",(IF(AF43="N/A",0,AF43)+IF(AT43="N/A",0,AT43)+IF(BH43="N/A",0,BH43)+IF(BP43="N/A",0,BP43)+IF(BX43="N/A",0,BX43)+IF(CZ43="N/A",0,CZ43)+IF(DH43="N/A",0,DH43)+IF(DP43="N/A",0,DP43)))</f>
        <v>550</v>
      </c>
      <c r="FX43" s="24">
        <f t="shared" si="111"/>
        <v>426</v>
      </c>
      <c r="FY43" s="24" t="s">
        <v>152</v>
      </c>
      <c r="FZ43" s="24" t="s">
        <v>152</v>
      </c>
      <c r="GA43" s="16">
        <f t="shared" si="7"/>
        <v>0.77454545454545454</v>
      </c>
      <c r="GB43" s="16">
        <f t="shared" si="98"/>
        <v>0.77454545454545454</v>
      </c>
      <c r="GC43" s="24">
        <f t="shared" ref="GC43:GC50" si="112">IF((IF(AB43="N/A",0,AB43)+IF(AN43="N/A",0,AN43)+IF(CT43="N/A",0,CT43)+IF(EM43="N/A",0,EM43))=0,"N/A",(IF(AB43="N/A",0,AB43)+IF(AN43="N/A",0,AN43)+IF(CT43="N/A",0,CT43)+IF(EM43="N/A",0,EM43)))</f>
        <v>1380</v>
      </c>
      <c r="GD43" s="24"/>
      <c r="GE43" s="24"/>
      <c r="GF43" s="24"/>
      <c r="GG43" s="20"/>
      <c r="GH43" s="20"/>
      <c r="GI43" s="25" t="s">
        <v>835</v>
      </c>
      <c r="GJ43" s="13" t="s">
        <v>841</v>
      </c>
    </row>
    <row r="44" spans="1:192" ht="299.25" x14ac:dyDescent="0.25">
      <c r="A44" s="11">
        <v>1</v>
      </c>
      <c r="B44" s="12" t="s">
        <v>129</v>
      </c>
      <c r="C44" s="12" t="s">
        <v>130</v>
      </c>
      <c r="D44" s="13">
        <v>1.3</v>
      </c>
      <c r="E44" s="12" t="s">
        <v>805</v>
      </c>
      <c r="F44" s="12" t="s">
        <v>806</v>
      </c>
      <c r="G44" s="13" t="s">
        <v>807</v>
      </c>
      <c r="H44" s="12" t="s">
        <v>808</v>
      </c>
      <c r="I44" s="14" t="s">
        <v>842</v>
      </c>
      <c r="J44" s="30" t="s">
        <v>843</v>
      </c>
      <c r="K44" s="14" t="s">
        <v>137</v>
      </c>
      <c r="L44" s="31" t="s">
        <v>844</v>
      </c>
      <c r="M44" s="12" t="s">
        <v>845</v>
      </c>
      <c r="N44" s="13" t="s">
        <v>139</v>
      </c>
      <c r="O44" s="14" t="s">
        <v>305</v>
      </c>
      <c r="P44" s="13" t="s">
        <v>141</v>
      </c>
      <c r="Q44" s="15" t="s">
        <v>846</v>
      </c>
      <c r="R44" s="15" t="s">
        <v>847</v>
      </c>
      <c r="S44" s="15" t="s">
        <v>848</v>
      </c>
      <c r="T44" s="15" t="s">
        <v>849</v>
      </c>
      <c r="U44" s="15" t="s">
        <v>850</v>
      </c>
      <c r="V44" s="13" t="s">
        <v>851</v>
      </c>
      <c r="W44" s="13" t="s">
        <v>852</v>
      </c>
      <c r="X44" s="13" t="s">
        <v>853</v>
      </c>
      <c r="Y44" s="13" t="s">
        <v>853</v>
      </c>
      <c r="Z44" s="13" t="s">
        <v>854</v>
      </c>
      <c r="AA44" s="17" t="s">
        <v>855</v>
      </c>
      <c r="AB44" s="13" t="str">
        <f t="shared" si="0"/>
        <v>N/A</v>
      </c>
      <c r="AC44" s="13">
        <f t="shared" si="0"/>
        <v>0</v>
      </c>
      <c r="AD44" s="16" t="str">
        <f t="shared" si="1"/>
        <v>N/A</v>
      </c>
      <c r="AE44" s="16" t="str">
        <f t="shared" si="74"/>
        <v>N/A</v>
      </c>
      <c r="AF44" s="13" t="s">
        <v>152</v>
      </c>
      <c r="AG44" s="13">
        <v>0</v>
      </c>
      <c r="AH44" s="13" t="s">
        <v>152</v>
      </c>
      <c r="AI44" s="13" t="s">
        <v>152</v>
      </c>
      <c r="AJ44" s="13" t="s">
        <v>152</v>
      </c>
      <c r="AK44" s="13" t="s">
        <v>152</v>
      </c>
      <c r="AL44" s="16" t="s">
        <v>152</v>
      </c>
      <c r="AM44" s="16" t="str">
        <f t="shared" si="75"/>
        <v>N/A</v>
      </c>
      <c r="AN44" s="22">
        <f t="shared" si="100"/>
        <v>1400</v>
      </c>
      <c r="AO44" s="22">
        <f t="shared" si="101"/>
        <v>1038</v>
      </c>
      <c r="AP44" s="22" t="s">
        <v>152</v>
      </c>
      <c r="AQ44" s="22" t="s">
        <v>152</v>
      </c>
      <c r="AR44" s="16">
        <f t="shared" si="102"/>
        <v>0.74142857142857144</v>
      </c>
      <c r="AS44" s="16">
        <f t="shared" si="78"/>
        <v>0.74142857142857144</v>
      </c>
      <c r="AT44" s="13" t="s">
        <v>152</v>
      </c>
      <c r="AU44" s="13">
        <v>0</v>
      </c>
      <c r="AV44" s="20" t="s">
        <v>152</v>
      </c>
      <c r="AW44" s="13" t="s">
        <v>152</v>
      </c>
      <c r="AX44" s="16" t="s">
        <v>152</v>
      </c>
      <c r="AY44" s="16" t="s">
        <v>152</v>
      </c>
      <c r="AZ44" s="16" t="str">
        <f t="shared" si="103"/>
        <v>N/A</v>
      </c>
      <c r="BA44" s="16" t="str">
        <f t="shared" si="80"/>
        <v>N/A</v>
      </c>
      <c r="BB44" s="20" t="s">
        <v>152</v>
      </c>
      <c r="BC44" s="13">
        <v>0</v>
      </c>
      <c r="BD44" s="20" t="str">
        <f>IFERROR((AZ44*100%)/AY44,"N/A")</f>
        <v>N/A</v>
      </c>
      <c r="BE44" s="20" t="str">
        <f>IFERROR((BB44*100%)/AZ44,"N/A")</f>
        <v>N/A</v>
      </c>
      <c r="BF44" s="16" t="s">
        <v>152</v>
      </c>
      <c r="BG44" s="16" t="str">
        <f t="shared" si="81"/>
        <v>N/A</v>
      </c>
      <c r="BH44" s="13" t="s">
        <v>152</v>
      </c>
      <c r="BI44" s="13">
        <v>0</v>
      </c>
      <c r="BJ44" s="13"/>
      <c r="BK44" s="13" t="s">
        <v>152</v>
      </c>
      <c r="BL44" s="16" t="s">
        <v>152</v>
      </c>
      <c r="BM44" s="16" t="s">
        <v>152</v>
      </c>
      <c r="BN44" s="16" t="s">
        <v>152</v>
      </c>
      <c r="BO44" s="16" t="str">
        <f t="shared" si="82"/>
        <v>N/A</v>
      </c>
      <c r="BP44" s="22">
        <v>1400</v>
      </c>
      <c r="BQ44" s="13">
        <v>1038</v>
      </c>
      <c r="BR44" s="13" t="s">
        <v>152</v>
      </c>
      <c r="BS44" s="13" t="s">
        <v>152</v>
      </c>
      <c r="BT44" s="16" t="s">
        <v>855</v>
      </c>
      <c r="BU44" s="16" t="s">
        <v>154</v>
      </c>
      <c r="BV44" s="16">
        <f>IFERROR((BQ44*100%)/BP44,0)</f>
        <v>0.74142857142857144</v>
      </c>
      <c r="BW44" s="16">
        <f>BV44</f>
        <v>0.74142857142857144</v>
      </c>
      <c r="BX44" s="13" t="s">
        <v>152</v>
      </c>
      <c r="BY44" s="20" t="s">
        <v>152</v>
      </c>
      <c r="BZ44" s="20" t="s">
        <v>152</v>
      </c>
      <c r="CA44" s="20" t="s">
        <v>152</v>
      </c>
      <c r="CB44" s="16" t="s">
        <v>152</v>
      </c>
      <c r="CC44" s="16" t="s">
        <v>152</v>
      </c>
      <c r="CD44" s="16" t="str">
        <f t="shared" si="104"/>
        <v>N/A</v>
      </c>
      <c r="CE44" s="16" t="str">
        <f t="shared" si="84"/>
        <v>N/A</v>
      </c>
      <c r="CF44" s="24">
        <f t="shared" si="105"/>
        <v>1400</v>
      </c>
      <c r="CG44" s="24">
        <f t="shared" si="106"/>
        <v>1038</v>
      </c>
      <c r="CH44" s="24" t="s">
        <v>152</v>
      </c>
      <c r="CI44" s="24" t="s">
        <v>152</v>
      </c>
      <c r="CJ44" s="16">
        <f t="shared" si="4"/>
        <v>0.74142857142857144</v>
      </c>
      <c r="CK44" s="16">
        <f t="shared" si="87"/>
        <v>0.74142857142857144</v>
      </c>
      <c r="CL44" s="16">
        <f>IF(CK44&gt;100%,100%,CK44)</f>
        <v>0.74142857142857144</v>
      </c>
      <c r="CM44" s="16" t="s">
        <v>156</v>
      </c>
      <c r="CN44" s="16" t="s">
        <v>190</v>
      </c>
      <c r="CO44" s="53">
        <v>1400</v>
      </c>
      <c r="CP44" s="18" t="s">
        <v>856</v>
      </c>
      <c r="CQ44" s="18" t="s">
        <v>152</v>
      </c>
      <c r="CR44" s="22" t="s">
        <v>156</v>
      </c>
      <c r="CS44" s="22" t="s">
        <v>156</v>
      </c>
      <c r="CT44" s="18" t="s">
        <v>152</v>
      </c>
      <c r="CU44" s="18"/>
      <c r="CV44" s="18"/>
      <c r="CW44" s="18"/>
      <c r="CX44" s="18"/>
      <c r="CY44" s="18"/>
      <c r="CZ44" s="14" t="s">
        <v>152</v>
      </c>
      <c r="DA44" s="20" t="s">
        <v>152</v>
      </c>
      <c r="DB44" s="20" t="s">
        <v>152</v>
      </c>
      <c r="DC44" s="20" t="s">
        <v>152</v>
      </c>
      <c r="DD44" s="13"/>
      <c r="DE44" s="13"/>
      <c r="DF44" s="16" t="str">
        <f t="shared" si="107"/>
        <v>N/A</v>
      </c>
      <c r="DG44" s="16" t="str">
        <f t="shared" si="89"/>
        <v>N/A</v>
      </c>
      <c r="DH44" s="14" t="s">
        <v>152</v>
      </c>
      <c r="DI44" s="22">
        <v>0</v>
      </c>
      <c r="DJ44" s="22" t="s">
        <v>152</v>
      </c>
      <c r="DK44" s="22" t="s">
        <v>152</v>
      </c>
      <c r="DL44" s="22" t="s">
        <v>152</v>
      </c>
      <c r="DM44" s="22" t="s">
        <v>152</v>
      </c>
      <c r="DN44" s="16" t="str">
        <f t="shared" si="90"/>
        <v>N/A</v>
      </c>
      <c r="DO44" s="16" t="str">
        <f t="shared" si="91"/>
        <v>N/A</v>
      </c>
      <c r="DP44" s="14" t="s">
        <v>152</v>
      </c>
      <c r="DQ44" s="36">
        <v>0</v>
      </c>
      <c r="DR44" s="36"/>
      <c r="DS44" s="36"/>
      <c r="DT44" s="36"/>
      <c r="DU44" s="36"/>
      <c r="DV44" s="36"/>
      <c r="DW44" s="16" t="str">
        <f t="shared" si="108"/>
        <v>N/A</v>
      </c>
      <c r="DX44" s="16" t="str">
        <f t="shared" si="109"/>
        <v>N/A</v>
      </c>
      <c r="DY44" s="36" t="s">
        <v>152</v>
      </c>
      <c r="DZ44" s="20"/>
      <c r="EA44" s="20"/>
      <c r="EB44" s="20"/>
      <c r="EC44" s="20"/>
      <c r="ED44" s="20"/>
      <c r="EE44" s="20"/>
      <c r="EF44" s="20"/>
      <c r="EG44" s="13" t="str">
        <f t="shared" si="110"/>
        <v>N/A</v>
      </c>
      <c r="EH44" s="13" t="str">
        <f>IF((IF(BY44="N/A",0,BY44)+IF(DA44="N/A",0,DA44)+IF(DI44="N/A",0,DI44)+IF(DQ44="N/A",0,DQ44)+IF(DZ44="N/A",0,DZ44))=0,"N/A",(IF(BY44="N/A",0,BY44)+IF(DA44="N/A",0,DA44)+IF(DI44="N/A",0,DI44)+IF(DQ44="N/A",0,DQ44)+IF(DZ44="N/A",0,DZ44)))</f>
        <v>N/A</v>
      </c>
      <c r="EI44" s="22" t="s">
        <v>152</v>
      </c>
      <c r="EJ44" s="22" t="s">
        <v>152</v>
      </c>
      <c r="EK44" s="16" t="str">
        <f t="shared" si="95"/>
        <v>N/A</v>
      </c>
      <c r="EL44" s="16" t="str">
        <f t="shared" si="96"/>
        <v>N/A</v>
      </c>
      <c r="EM44" s="22">
        <v>1400</v>
      </c>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0"/>
      <c r="FS44" s="20"/>
      <c r="FT44" s="20"/>
      <c r="FU44" s="20"/>
      <c r="FV44" s="20"/>
      <c r="FW44" s="24">
        <f t="shared" si="111"/>
        <v>1400</v>
      </c>
      <c r="FX44" s="24">
        <f t="shared" si="111"/>
        <v>1038</v>
      </c>
      <c r="FY44" s="24" t="s">
        <v>152</v>
      </c>
      <c r="FZ44" s="24" t="s">
        <v>152</v>
      </c>
      <c r="GA44" s="16">
        <f t="shared" si="7"/>
        <v>0.74142857142857144</v>
      </c>
      <c r="GB44" s="16">
        <f t="shared" si="98"/>
        <v>0.74142857142857144</v>
      </c>
      <c r="GC44" s="24">
        <f t="shared" si="112"/>
        <v>2800</v>
      </c>
      <c r="GD44" s="24"/>
      <c r="GE44" s="24"/>
      <c r="GF44" s="24"/>
      <c r="GG44" s="20"/>
      <c r="GH44" s="20"/>
      <c r="GI44" s="40" t="s">
        <v>857</v>
      </c>
      <c r="GJ44" s="11" t="s">
        <v>858</v>
      </c>
    </row>
    <row r="45" spans="1:192" ht="220.5" x14ac:dyDescent="0.25">
      <c r="A45" s="11">
        <v>1</v>
      </c>
      <c r="B45" s="12" t="s">
        <v>129</v>
      </c>
      <c r="C45" s="12" t="s">
        <v>130</v>
      </c>
      <c r="D45" s="13">
        <v>1.3</v>
      </c>
      <c r="E45" s="12" t="s">
        <v>805</v>
      </c>
      <c r="F45" s="12" t="s">
        <v>806</v>
      </c>
      <c r="G45" s="13" t="s">
        <v>807</v>
      </c>
      <c r="H45" s="12" t="s">
        <v>808</v>
      </c>
      <c r="I45" s="13" t="s">
        <v>859</v>
      </c>
      <c r="J45" s="15" t="s">
        <v>860</v>
      </c>
      <c r="K45" s="13" t="s">
        <v>137</v>
      </c>
      <c r="L45" s="13" t="s">
        <v>138</v>
      </c>
      <c r="M45" s="12" t="s">
        <v>861</v>
      </c>
      <c r="N45" s="13" t="s">
        <v>420</v>
      </c>
      <c r="O45" s="13" t="s">
        <v>140</v>
      </c>
      <c r="P45" s="13" t="s">
        <v>141</v>
      </c>
      <c r="Q45" s="15" t="s">
        <v>862</v>
      </c>
      <c r="R45" s="15" t="s">
        <v>863</v>
      </c>
      <c r="S45" s="15" t="s">
        <v>864</v>
      </c>
      <c r="T45" s="15" t="s">
        <v>865</v>
      </c>
      <c r="U45" s="15" t="s">
        <v>866</v>
      </c>
      <c r="V45" s="13" t="s">
        <v>867</v>
      </c>
      <c r="W45" s="13" t="s">
        <v>868</v>
      </c>
      <c r="X45" s="13" t="s">
        <v>869</v>
      </c>
      <c r="Y45" s="13" t="s">
        <v>869</v>
      </c>
      <c r="Z45" s="13" t="s">
        <v>870</v>
      </c>
      <c r="AA45" s="12" t="s">
        <v>871</v>
      </c>
      <c r="AB45" s="13" t="str">
        <f t="shared" si="0"/>
        <v>N/A</v>
      </c>
      <c r="AC45" s="13">
        <f t="shared" si="0"/>
        <v>0</v>
      </c>
      <c r="AD45" s="16" t="str">
        <f t="shared" si="1"/>
        <v>N/A</v>
      </c>
      <c r="AE45" s="16" t="str">
        <f t="shared" si="74"/>
        <v>N/A</v>
      </c>
      <c r="AF45" s="13" t="s">
        <v>152</v>
      </c>
      <c r="AG45" s="13">
        <v>0</v>
      </c>
      <c r="AH45" s="13" t="s">
        <v>152</v>
      </c>
      <c r="AI45" s="13" t="s">
        <v>152</v>
      </c>
      <c r="AJ45" s="13" t="s">
        <v>152</v>
      </c>
      <c r="AK45" s="13" t="s">
        <v>152</v>
      </c>
      <c r="AL45" s="16" t="s">
        <v>152</v>
      </c>
      <c r="AM45" s="16" t="str">
        <f t="shared" si="75"/>
        <v>N/A</v>
      </c>
      <c r="AN45" s="13">
        <f t="shared" si="100"/>
        <v>3</v>
      </c>
      <c r="AO45" s="22">
        <f t="shared" si="101"/>
        <v>3</v>
      </c>
      <c r="AP45" s="22" t="s">
        <v>152</v>
      </c>
      <c r="AQ45" s="22" t="s">
        <v>152</v>
      </c>
      <c r="AR45" s="16">
        <f t="shared" si="102"/>
        <v>1</v>
      </c>
      <c r="AS45" s="16">
        <f t="shared" si="78"/>
        <v>1</v>
      </c>
      <c r="AT45" s="13">
        <v>1</v>
      </c>
      <c r="AU45" s="13">
        <v>1</v>
      </c>
      <c r="AV45" s="20" t="s">
        <v>152</v>
      </c>
      <c r="AW45" s="13" t="s">
        <v>152</v>
      </c>
      <c r="AX45" s="16" t="s">
        <v>872</v>
      </c>
      <c r="AY45" s="16" t="s">
        <v>154</v>
      </c>
      <c r="AZ45" s="16">
        <f t="shared" si="103"/>
        <v>1</v>
      </c>
      <c r="BA45" s="16">
        <f t="shared" si="80"/>
        <v>1</v>
      </c>
      <c r="BB45" s="13">
        <f>AT45</f>
        <v>1</v>
      </c>
      <c r="BC45" s="13">
        <f>AU45+AG45</f>
        <v>1</v>
      </c>
      <c r="BD45" s="13"/>
      <c r="BE45" s="13"/>
      <c r="BF45" s="16">
        <f>BC45/BB45</f>
        <v>1</v>
      </c>
      <c r="BG45" s="16">
        <f t="shared" si="81"/>
        <v>1</v>
      </c>
      <c r="BH45" s="13">
        <v>1</v>
      </c>
      <c r="BI45" s="13">
        <v>1</v>
      </c>
      <c r="BJ45" s="13"/>
      <c r="BK45" s="13" t="s">
        <v>152</v>
      </c>
      <c r="BL45" s="16" t="s">
        <v>873</v>
      </c>
      <c r="BM45" s="16" t="s">
        <v>154</v>
      </c>
      <c r="BN45" s="16">
        <f>BI45/BH45</f>
        <v>1</v>
      </c>
      <c r="BO45" s="16">
        <f t="shared" si="82"/>
        <v>1</v>
      </c>
      <c r="BP45" s="13" t="s">
        <v>152</v>
      </c>
      <c r="BQ45" s="13">
        <v>0</v>
      </c>
      <c r="BR45" s="13" t="s">
        <v>152</v>
      </c>
      <c r="BS45" s="20" t="s">
        <v>152</v>
      </c>
      <c r="BT45" s="16" t="s">
        <v>152</v>
      </c>
      <c r="BU45" s="16" t="s">
        <v>152</v>
      </c>
      <c r="BV45" s="16" t="s">
        <v>152</v>
      </c>
      <c r="BW45" s="16" t="s">
        <v>152</v>
      </c>
      <c r="BX45" s="13">
        <v>1</v>
      </c>
      <c r="BY45" s="13">
        <v>1</v>
      </c>
      <c r="BZ45" s="20" t="s">
        <v>152</v>
      </c>
      <c r="CA45" s="20" t="s">
        <v>152</v>
      </c>
      <c r="CB45" s="16" t="s">
        <v>873</v>
      </c>
      <c r="CC45" s="16" t="s">
        <v>154</v>
      </c>
      <c r="CD45" s="16">
        <f t="shared" si="104"/>
        <v>1</v>
      </c>
      <c r="CE45" s="16">
        <f t="shared" si="84"/>
        <v>1</v>
      </c>
      <c r="CF45" s="24">
        <f t="shared" si="105"/>
        <v>2</v>
      </c>
      <c r="CG45" s="24">
        <f t="shared" si="106"/>
        <v>2</v>
      </c>
      <c r="CH45" s="24" t="s">
        <v>152</v>
      </c>
      <c r="CI45" s="24" t="s">
        <v>152</v>
      </c>
      <c r="CJ45" s="16">
        <f t="shared" si="4"/>
        <v>1</v>
      </c>
      <c r="CK45" s="16">
        <f t="shared" si="87"/>
        <v>1</v>
      </c>
      <c r="CL45" s="16">
        <f>IF(CK45&gt;100%,100%,CK45)</f>
        <v>1</v>
      </c>
      <c r="CM45" s="20" t="s">
        <v>156</v>
      </c>
      <c r="CN45" s="20" t="s">
        <v>639</v>
      </c>
      <c r="CO45" s="27" t="s">
        <v>152</v>
      </c>
      <c r="CP45" s="13" t="s">
        <v>639</v>
      </c>
      <c r="CQ45" s="13" t="s">
        <v>152</v>
      </c>
      <c r="CR45" s="13" t="s">
        <v>156</v>
      </c>
      <c r="CS45" s="13" t="s">
        <v>156</v>
      </c>
      <c r="CT45" s="13" t="s">
        <v>152</v>
      </c>
      <c r="CU45" s="13"/>
      <c r="CV45" s="13"/>
      <c r="CW45" s="13"/>
      <c r="CX45" s="13"/>
      <c r="CY45" s="13"/>
      <c r="CZ45" s="13" t="s">
        <v>152</v>
      </c>
      <c r="DA45" s="13" t="s">
        <v>152</v>
      </c>
      <c r="DB45" s="20" t="s">
        <v>152</v>
      </c>
      <c r="DC45" s="20" t="s">
        <v>152</v>
      </c>
      <c r="DD45" s="12"/>
      <c r="DE45" s="13"/>
      <c r="DF45" s="16" t="str">
        <f t="shared" si="107"/>
        <v>N/A</v>
      </c>
      <c r="DG45" s="16" t="str">
        <f t="shared" si="89"/>
        <v>N/A</v>
      </c>
      <c r="DH45" s="13" t="s">
        <v>152</v>
      </c>
      <c r="DI45" s="22">
        <v>0</v>
      </c>
      <c r="DJ45" s="22" t="s">
        <v>152</v>
      </c>
      <c r="DK45" s="22" t="s">
        <v>152</v>
      </c>
      <c r="DL45" s="22" t="s">
        <v>152</v>
      </c>
      <c r="DM45" s="22" t="s">
        <v>152</v>
      </c>
      <c r="DN45" s="16" t="str">
        <f t="shared" si="90"/>
        <v>N/A</v>
      </c>
      <c r="DO45" s="16" t="str">
        <f t="shared" si="91"/>
        <v>N/A</v>
      </c>
      <c r="DP45" s="13" t="s">
        <v>152</v>
      </c>
      <c r="DQ45" s="29">
        <v>0</v>
      </c>
      <c r="DR45" s="29"/>
      <c r="DS45" s="29"/>
      <c r="DT45" s="29"/>
      <c r="DU45" s="29"/>
      <c r="DV45" s="29"/>
      <c r="DW45" s="16" t="str">
        <f t="shared" si="108"/>
        <v>N/A</v>
      </c>
      <c r="DX45" s="16" t="str">
        <f t="shared" si="109"/>
        <v>N/A</v>
      </c>
      <c r="DY45" s="29" t="s">
        <v>152</v>
      </c>
      <c r="DZ45" s="20"/>
      <c r="EA45" s="20"/>
      <c r="EB45" s="20"/>
      <c r="EC45" s="20"/>
      <c r="ED45" s="20"/>
      <c r="EE45" s="20"/>
      <c r="EF45" s="20"/>
      <c r="EG45" s="13">
        <f t="shared" si="110"/>
        <v>1</v>
      </c>
      <c r="EH45" s="13">
        <f t="shared" ref="EH45:EH50" si="113">IF((IF(BY45="N/A",0,BY45)+IF(DA45="N/A",0,DA45)+IF(DI45="N/A",0,DI45)+IF(DQ45="N/A",0,DQ45))=0,0,(IF(BY45="N/A",0,BY45)+IF(DA45="N/A",0,DA45)+IF(DI45="N/A",0,DI45)+IF(DQ45="N/A",0,DQ45)))</f>
        <v>1</v>
      </c>
      <c r="EI45" s="22" t="s">
        <v>152</v>
      </c>
      <c r="EJ45" s="22" t="s">
        <v>152</v>
      </c>
      <c r="EK45" s="16">
        <f t="shared" si="95"/>
        <v>1</v>
      </c>
      <c r="EL45" s="16">
        <f t="shared" si="96"/>
        <v>1</v>
      </c>
      <c r="EM45" s="13" t="s">
        <v>152</v>
      </c>
      <c r="EN45" s="20"/>
      <c r="EO45" s="20"/>
      <c r="EP45" s="20"/>
      <c r="EQ45" s="20"/>
      <c r="ER45" s="20"/>
      <c r="ES45" s="20"/>
      <c r="ET45" s="20"/>
      <c r="EU45" s="20"/>
      <c r="EV45" s="20"/>
      <c r="EW45" s="20"/>
      <c r="EX45" s="20"/>
      <c r="EY45" s="20"/>
      <c r="EZ45" s="20"/>
      <c r="FA45" s="20"/>
      <c r="FB45" s="20"/>
      <c r="FC45" s="20"/>
      <c r="FD45" s="20"/>
      <c r="FE45" s="20"/>
      <c r="FF45" s="20"/>
      <c r="FG45" s="20"/>
      <c r="FH45" s="20"/>
      <c r="FI45" s="20"/>
      <c r="FJ45" s="20"/>
      <c r="FK45" s="20"/>
      <c r="FL45" s="20"/>
      <c r="FM45" s="20"/>
      <c r="FN45" s="20"/>
      <c r="FO45" s="20"/>
      <c r="FP45" s="20"/>
      <c r="FQ45" s="20"/>
      <c r="FR45" s="20"/>
      <c r="FS45" s="20"/>
      <c r="FT45" s="20"/>
      <c r="FU45" s="20"/>
      <c r="FV45" s="20"/>
      <c r="FW45" s="24">
        <f t="shared" si="111"/>
        <v>3</v>
      </c>
      <c r="FX45" s="24">
        <f t="shared" si="111"/>
        <v>3</v>
      </c>
      <c r="FY45" s="24" t="s">
        <v>152</v>
      </c>
      <c r="FZ45" s="24" t="s">
        <v>152</v>
      </c>
      <c r="GA45" s="16">
        <f t="shared" si="7"/>
        <v>1</v>
      </c>
      <c r="GB45" s="16">
        <f t="shared" si="98"/>
        <v>1</v>
      </c>
      <c r="GC45" s="24">
        <f t="shared" si="112"/>
        <v>3</v>
      </c>
      <c r="GD45" s="24"/>
      <c r="GE45" s="24"/>
      <c r="GF45" s="24"/>
      <c r="GG45" s="20"/>
      <c r="GH45" s="20"/>
      <c r="GI45" s="25" t="s">
        <v>869</v>
      </c>
      <c r="GJ45" s="13" t="s">
        <v>874</v>
      </c>
    </row>
    <row r="46" spans="1:192" ht="141.75" x14ac:dyDescent="0.25">
      <c r="A46" s="11">
        <v>1</v>
      </c>
      <c r="B46" s="12" t="s">
        <v>129</v>
      </c>
      <c r="C46" s="12" t="s">
        <v>130</v>
      </c>
      <c r="D46" s="13">
        <v>1.3</v>
      </c>
      <c r="E46" s="12" t="s">
        <v>805</v>
      </c>
      <c r="F46" s="12" t="s">
        <v>806</v>
      </c>
      <c r="G46" s="13" t="s">
        <v>807</v>
      </c>
      <c r="H46" s="12" t="s">
        <v>808</v>
      </c>
      <c r="I46" s="13" t="s">
        <v>875</v>
      </c>
      <c r="J46" s="15" t="s">
        <v>876</v>
      </c>
      <c r="K46" s="13" t="s">
        <v>137</v>
      </c>
      <c r="L46" s="13" t="s">
        <v>138</v>
      </c>
      <c r="M46" s="13" t="s">
        <v>138</v>
      </c>
      <c r="N46" s="13" t="s">
        <v>139</v>
      </c>
      <c r="O46" s="13" t="s">
        <v>305</v>
      </c>
      <c r="P46" s="13" t="s">
        <v>141</v>
      </c>
      <c r="Q46" s="15" t="s">
        <v>877</v>
      </c>
      <c r="R46" s="15" t="s">
        <v>878</v>
      </c>
      <c r="S46" s="15" t="s">
        <v>879</v>
      </c>
      <c r="T46" s="15" t="s">
        <v>880</v>
      </c>
      <c r="U46" s="15" t="s">
        <v>881</v>
      </c>
      <c r="V46" s="13" t="s">
        <v>882</v>
      </c>
      <c r="W46" s="13" t="s">
        <v>883</v>
      </c>
      <c r="X46" s="13" t="s">
        <v>723</v>
      </c>
      <c r="Y46" s="13" t="s">
        <v>723</v>
      </c>
      <c r="Z46" s="13" t="s">
        <v>884</v>
      </c>
      <c r="AA46" s="12" t="s">
        <v>885</v>
      </c>
      <c r="AB46" s="13" t="str">
        <f t="shared" si="0"/>
        <v>N/A</v>
      </c>
      <c r="AC46" s="13">
        <f t="shared" si="0"/>
        <v>0</v>
      </c>
      <c r="AD46" s="16" t="str">
        <f t="shared" si="1"/>
        <v>N/A</v>
      </c>
      <c r="AE46" s="16" t="str">
        <f t="shared" si="74"/>
        <v>N/A</v>
      </c>
      <c r="AF46" s="13" t="s">
        <v>152</v>
      </c>
      <c r="AG46" s="13">
        <v>0</v>
      </c>
      <c r="AH46" s="13" t="s">
        <v>152</v>
      </c>
      <c r="AI46" s="13" t="s">
        <v>152</v>
      </c>
      <c r="AJ46" s="13" t="s">
        <v>152</v>
      </c>
      <c r="AK46" s="13" t="s">
        <v>152</v>
      </c>
      <c r="AL46" s="16" t="s">
        <v>152</v>
      </c>
      <c r="AM46" s="16" t="str">
        <f t="shared" si="75"/>
        <v>N/A</v>
      </c>
      <c r="AN46" s="13">
        <f t="shared" si="100"/>
        <v>2</v>
      </c>
      <c r="AO46" s="22">
        <f t="shared" si="101"/>
        <v>3</v>
      </c>
      <c r="AP46" s="22" t="s">
        <v>152</v>
      </c>
      <c r="AQ46" s="22" t="s">
        <v>152</v>
      </c>
      <c r="AR46" s="16">
        <f t="shared" si="102"/>
        <v>1.5</v>
      </c>
      <c r="AS46" s="16">
        <f t="shared" si="78"/>
        <v>1.5</v>
      </c>
      <c r="AT46" s="13" t="s">
        <v>152</v>
      </c>
      <c r="AU46" s="13">
        <v>0</v>
      </c>
      <c r="AV46" s="20" t="s">
        <v>152</v>
      </c>
      <c r="AW46" s="13" t="s">
        <v>152</v>
      </c>
      <c r="AX46" s="16" t="s">
        <v>152</v>
      </c>
      <c r="AY46" s="16" t="s">
        <v>152</v>
      </c>
      <c r="AZ46" s="16" t="str">
        <f t="shared" si="103"/>
        <v>N/A</v>
      </c>
      <c r="BA46" s="16" t="str">
        <f t="shared" si="80"/>
        <v>N/A</v>
      </c>
      <c r="BB46" s="20" t="s">
        <v>152</v>
      </c>
      <c r="BC46" s="13">
        <v>0</v>
      </c>
      <c r="BD46" s="20" t="str">
        <f>IFERROR((AZ46*100%)/AY46,"N/A")</f>
        <v>N/A</v>
      </c>
      <c r="BE46" s="20" t="str">
        <f>IFERROR((BB46*100%)/AZ46,"N/A")</f>
        <v>N/A</v>
      </c>
      <c r="BF46" s="16" t="s">
        <v>152</v>
      </c>
      <c r="BG46" s="16" t="str">
        <f t="shared" si="81"/>
        <v>N/A</v>
      </c>
      <c r="BH46" s="13" t="s">
        <v>152</v>
      </c>
      <c r="BI46" s="13">
        <v>0</v>
      </c>
      <c r="BJ46" s="13"/>
      <c r="BK46" s="13" t="s">
        <v>152</v>
      </c>
      <c r="BL46" s="16" t="s">
        <v>152</v>
      </c>
      <c r="BM46" s="16" t="s">
        <v>152</v>
      </c>
      <c r="BN46" s="16" t="s">
        <v>152</v>
      </c>
      <c r="BO46" s="16" t="str">
        <f t="shared" si="82"/>
        <v>N/A</v>
      </c>
      <c r="BP46" s="13">
        <v>2</v>
      </c>
      <c r="BQ46" s="13">
        <v>3</v>
      </c>
      <c r="BR46" s="13" t="s">
        <v>152</v>
      </c>
      <c r="BS46" s="13" t="s">
        <v>152</v>
      </c>
      <c r="BT46" s="16" t="s">
        <v>886</v>
      </c>
      <c r="BU46" s="16" t="s">
        <v>887</v>
      </c>
      <c r="BV46" s="16">
        <f>IFERROR((BQ46*100%)/BP46,0)</f>
        <v>1.5</v>
      </c>
      <c r="BW46" s="16">
        <f>BV46</f>
        <v>1.5</v>
      </c>
      <c r="BX46" s="13" t="s">
        <v>152</v>
      </c>
      <c r="BY46" s="20" t="s">
        <v>152</v>
      </c>
      <c r="BZ46" s="20" t="s">
        <v>152</v>
      </c>
      <c r="CA46" s="20" t="s">
        <v>152</v>
      </c>
      <c r="CB46" s="16" t="s">
        <v>152</v>
      </c>
      <c r="CC46" s="16" t="s">
        <v>152</v>
      </c>
      <c r="CD46" s="16" t="str">
        <f t="shared" si="104"/>
        <v>N/A</v>
      </c>
      <c r="CE46" s="16" t="str">
        <f t="shared" si="84"/>
        <v>N/A</v>
      </c>
      <c r="CF46" s="24">
        <f t="shared" si="105"/>
        <v>2</v>
      </c>
      <c r="CG46" s="24">
        <f t="shared" si="106"/>
        <v>3</v>
      </c>
      <c r="CH46" s="24" t="s">
        <v>152</v>
      </c>
      <c r="CI46" s="24" t="s">
        <v>152</v>
      </c>
      <c r="CJ46" s="16">
        <f t="shared" si="4"/>
        <v>1.5</v>
      </c>
      <c r="CK46" s="16">
        <f t="shared" si="87"/>
        <v>1.5</v>
      </c>
      <c r="CL46" s="16">
        <f>IF(CK46&gt;100%,100%,CK46)</f>
        <v>1</v>
      </c>
      <c r="CM46" s="20" t="s">
        <v>156</v>
      </c>
      <c r="CN46" s="20" t="s">
        <v>157</v>
      </c>
      <c r="CO46" s="27">
        <v>2</v>
      </c>
      <c r="CP46" s="13" t="s">
        <v>157</v>
      </c>
      <c r="CQ46" s="13">
        <v>2</v>
      </c>
      <c r="CR46" s="13" t="s">
        <v>156</v>
      </c>
      <c r="CS46" s="13" t="s">
        <v>156</v>
      </c>
      <c r="CT46" s="13">
        <v>2</v>
      </c>
      <c r="CU46" s="13"/>
      <c r="CV46" s="13"/>
      <c r="CW46" s="13"/>
      <c r="CX46" s="13"/>
      <c r="CY46" s="13"/>
      <c r="CZ46" s="13" t="s">
        <v>152</v>
      </c>
      <c r="DA46" s="20" t="s">
        <v>152</v>
      </c>
      <c r="DB46" s="20" t="s">
        <v>152</v>
      </c>
      <c r="DC46" s="20" t="s">
        <v>152</v>
      </c>
      <c r="DD46" s="13"/>
      <c r="DE46" s="13"/>
      <c r="DF46" s="16" t="str">
        <f t="shared" si="107"/>
        <v>N/A</v>
      </c>
      <c r="DG46" s="16" t="str">
        <f t="shared" si="89"/>
        <v>N/A</v>
      </c>
      <c r="DH46" s="13" t="s">
        <v>152</v>
      </c>
      <c r="DI46" s="22">
        <v>0</v>
      </c>
      <c r="DJ46" s="22" t="s">
        <v>152</v>
      </c>
      <c r="DK46" s="22" t="s">
        <v>152</v>
      </c>
      <c r="DL46" s="22" t="s">
        <v>152</v>
      </c>
      <c r="DM46" s="22" t="s">
        <v>152</v>
      </c>
      <c r="DN46" s="16" t="str">
        <f t="shared" si="90"/>
        <v>N/A</v>
      </c>
      <c r="DO46" s="16" t="str">
        <f t="shared" si="91"/>
        <v>N/A</v>
      </c>
      <c r="DP46" s="13" t="s">
        <v>152</v>
      </c>
      <c r="DQ46" s="29">
        <v>0</v>
      </c>
      <c r="DR46" s="29"/>
      <c r="DS46" s="29"/>
      <c r="DT46" s="29"/>
      <c r="DU46" s="29"/>
      <c r="DV46" s="29"/>
      <c r="DW46" s="16" t="str">
        <f t="shared" si="108"/>
        <v>N/A</v>
      </c>
      <c r="DX46" s="16" t="str">
        <f t="shared" si="109"/>
        <v>N/A</v>
      </c>
      <c r="DY46" s="29">
        <v>2</v>
      </c>
      <c r="DZ46" s="20"/>
      <c r="EA46" s="20"/>
      <c r="EB46" s="20"/>
      <c r="EC46" s="20"/>
      <c r="ED46" s="20"/>
      <c r="EE46" s="20"/>
      <c r="EF46" s="20"/>
      <c r="EG46" s="13" t="str">
        <f t="shared" si="110"/>
        <v>N/A</v>
      </c>
      <c r="EH46" s="13">
        <f t="shared" si="113"/>
        <v>0</v>
      </c>
      <c r="EI46" s="22" t="s">
        <v>152</v>
      </c>
      <c r="EJ46" s="22" t="s">
        <v>152</v>
      </c>
      <c r="EK46" s="16" t="str">
        <f t="shared" si="95"/>
        <v>N/A</v>
      </c>
      <c r="EL46" s="16" t="str">
        <f t="shared" si="96"/>
        <v>N/A</v>
      </c>
      <c r="EM46" s="13">
        <v>2</v>
      </c>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c r="FR46" s="20"/>
      <c r="FS46" s="20"/>
      <c r="FT46" s="20"/>
      <c r="FU46" s="20"/>
      <c r="FV46" s="20"/>
      <c r="FW46" s="24">
        <f t="shared" si="111"/>
        <v>2</v>
      </c>
      <c r="FX46" s="24">
        <f t="shared" si="111"/>
        <v>3</v>
      </c>
      <c r="FY46" s="24" t="s">
        <v>152</v>
      </c>
      <c r="FZ46" s="24" t="s">
        <v>152</v>
      </c>
      <c r="GA46" s="16">
        <f t="shared" si="7"/>
        <v>1.5</v>
      </c>
      <c r="GB46" s="16">
        <f t="shared" si="98"/>
        <v>1.5</v>
      </c>
      <c r="GC46" s="24">
        <f t="shared" si="112"/>
        <v>6</v>
      </c>
      <c r="GD46" s="24"/>
      <c r="GE46" s="24"/>
      <c r="GF46" s="24"/>
      <c r="GG46" s="20"/>
      <c r="GH46" s="20"/>
      <c r="GI46" s="25" t="s">
        <v>723</v>
      </c>
      <c r="GJ46" s="13" t="s">
        <v>888</v>
      </c>
    </row>
    <row r="47" spans="1:192" ht="236.25" x14ac:dyDescent="0.25">
      <c r="A47" s="11">
        <v>1</v>
      </c>
      <c r="B47" s="12" t="s">
        <v>129</v>
      </c>
      <c r="C47" s="12" t="s">
        <v>130</v>
      </c>
      <c r="D47" s="13">
        <v>1.3</v>
      </c>
      <c r="E47" s="12" t="s">
        <v>805</v>
      </c>
      <c r="F47" s="12" t="s">
        <v>806</v>
      </c>
      <c r="G47" s="13" t="s">
        <v>807</v>
      </c>
      <c r="H47" s="12" t="s">
        <v>808</v>
      </c>
      <c r="I47" s="13" t="s">
        <v>889</v>
      </c>
      <c r="J47" s="15" t="s">
        <v>890</v>
      </c>
      <c r="K47" s="13" t="s">
        <v>137</v>
      </c>
      <c r="L47" s="31" t="s">
        <v>891</v>
      </c>
      <c r="M47" s="13" t="s">
        <v>138</v>
      </c>
      <c r="N47" s="13" t="s">
        <v>139</v>
      </c>
      <c r="O47" s="13" t="s">
        <v>305</v>
      </c>
      <c r="P47" s="13" t="s">
        <v>141</v>
      </c>
      <c r="Q47" s="15" t="s">
        <v>892</v>
      </c>
      <c r="R47" s="15" t="s">
        <v>893</v>
      </c>
      <c r="S47" s="15" t="s">
        <v>894</v>
      </c>
      <c r="T47" s="15" t="s">
        <v>895</v>
      </c>
      <c r="U47" s="15" t="s">
        <v>896</v>
      </c>
      <c r="V47" s="13" t="s">
        <v>897</v>
      </c>
      <c r="W47" s="13" t="s">
        <v>898</v>
      </c>
      <c r="X47" s="13" t="s">
        <v>899</v>
      </c>
      <c r="Y47" s="13" t="s">
        <v>899</v>
      </c>
      <c r="Z47" s="13" t="s">
        <v>900</v>
      </c>
      <c r="AA47" s="12" t="s">
        <v>901</v>
      </c>
      <c r="AB47" s="13" t="str">
        <f t="shared" si="0"/>
        <v>N/A</v>
      </c>
      <c r="AC47" s="13">
        <f t="shared" si="0"/>
        <v>0</v>
      </c>
      <c r="AD47" s="16" t="str">
        <f t="shared" si="1"/>
        <v>N/A</v>
      </c>
      <c r="AE47" s="16" t="str">
        <f t="shared" si="74"/>
        <v>N/A</v>
      </c>
      <c r="AF47" s="13" t="s">
        <v>152</v>
      </c>
      <c r="AG47" s="13">
        <v>0</v>
      </c>
      <c r="AH47" s="13" t="s">
        <v>152</v>
      </c>
      <c r="AI47" s="13" t="s">
        <v>152</v>
      </c>
      <c r="AJ47" s="13" t="s">
        <v>152</v>
      </c>
      <c r="AK47" s="13" t="s">
        <v>152</v>
      </c>
      <c r="AL47" s="16" t="s">
        <v>152</v>
      </c>
      <c r="AM47" s="16" t="str">
        <f t="shared" si="75"/>
        <v>N/A</v>
      </c>
      <c r="AN47" s="13">
        <f t="shared" si="100"/>
        <v>2</v>
      </c>
      <c r="AO47" s="22">
        <f t="shared" si="101"/>
        <v>2</v>
      </c>
      <c r="AP47" s="22" t="s">
        <v>152</v>
      </c>
      <c r="AQ47" s="22" t="s">
        <v>152</v>
      </c>
      <c r="AR47" s="16">
        <f t="shared" si="102"/>
        <v>1</v>
      </c>
      <c r="AS47" s="16">
        <f t="shared" si="78"/>
        <v>1</v>
      </c>
      <c r="AT47" s="13" t="s">
        <v>152</v>
      </c>
      <c r="AU47" s="13">
        <v>0</v>
      </c>
      <c r="AV47" s="20" t="s">
        <v>152</v>
      </c>
      <c r="AW47" s="13" t="s">
        <v>152</v>
      </c>
      <c r="AX47" s="16" t="s">
        <v>152</v>
      </c>
      <c r="AY47" s="16" t="s">
        <v>152</v>
      </c>
      <c r="AZ47" s="16" t="str">
        <f t="shared" si="103"/>
        <v>N/A</v>
      </c>
      <c r="BA47" s="16" t="str">
        <f t="shared" si="80"/>
        <v>N/A</v>
      </c>
      <c r="BB47" s="20" t="s">
        <v>152</v>
      </c>
      <c r="BC47" s="13">
        <v>0</v>
      </c>
      <c r="BD47" s="20" t="str">
        <f>IFERROR((AZ47*100%)/AY47,"N/A")</f>
        <v>N/A</v>
      </c>
      <c r="BE47" s="20" t="str">
        <f>IFERROR((BB47*100%)/AZ47,"N/A")</f>
        <v>N/A</v>
      </c>
      <c r="BF47" s="16" t="s">
        <v>152</v>
      </c>
      <c r="BG47" s="16" t="str">
        <f t="shared" si="81"/>
        <v>N/A</v>
      </c>
      <c r="BH47" s="13" t="s">
        <v>152</v>
      </c>
      <c r="BI47" s="13">
        <v>0</v>
      </c>
      <c r="BJ47" s="13"/>
      <c r="BK47" s="13" t="s">
        <v>152</v>
      </c>
      <c r="BL47" s="16" t="s">
        <v>152</v>
      </c>
      <c r="BM47" s="16" t="s">
        <v>152</v>
      </c>
      <c r="BN47" s="16" t="s">
        <v>152</v>
      </c>
      <c r="BO47" s="16" t="str">
        <f t="shared" si="82"/>
        <v>N/A</v>
      </c>
      <c r="BP47" s="13" t="s">
        <v>152</v>
      </c>
      <c r="BQ47" s="13">
        <v>0</v>
      </c>
      <c r="BR47" s="13" t="s">
        <v>152</v>
      </c>
      <c r="BS47" s="20" t="s">
        <v>152</v>
      </c>
      <c r="BT47" s="16" t="s">
        <v>152</v>
      </c>
      <c r="BU47" s="16" t="s">
        <v>152</v>
      </c>
      <c r="BV47" s="16" t="s">
        <v>152</v>
      </c>
      <c r="BW47" s="16" t="s">
        <v>152</v>
      </c>
      <c r="BX47" s="13">
        <v>2</v>
      </c>
      <c r="BY47" s="13">
        <v>2</v>
      </c>
      <c r="BZ47" s="20" t="s">
        <v>152</v>
      </c>
      <c r="CA47" s="20" t="s">
        <v>152</v>
      </c>
      <c r="CB47" s="16" t="s">
        <v>901</v>
      </c>
      <c r="CC47" s="16" t="s">
        <v>154</v>
      </c>
      <c r="CD47" s="16">
        <f t="shared" si="104"/>
        <v>1</v>
      </c>
      <c r="CE47" s="16">
        <f t="shared" si="84"/>
        <v>1</v>
      </c>
      <c r="CF47" s="24" t="str">
        <f t="shared" si="105"/>
        <v>N/A</v>
      </c>
      <c r="CG47" s="24">
        <f t="shared" si="106"/>
        <v>0</v>
      </c>
      <c r="CH47" s="24" t="s">
        <v>152</v>
      </c>
      <c r="CI47" s="24" t="s">
        <v>152</v>
      </c>
      <c r="CJ47" s="16" t="str">
        <f t="shared" si="4"/>
        <v>N/A</v>
      </c>
      <c r="CK47" s="16" t="str">
        <f t="shared" si="87"/>
        <v>N/A</v>
      </c>
      <c r="CL47" s="16" t="str">
        <f>CK47</f>
        <v>N/A</v>
      </c>
      <c r="CM47" s="20" t="s">
        <v>156</v>
      </c>
      <c r="CN47" s="20" t="s">
        <v>639</v>
      </c>
      <c r="CO47" s="27" t="s">
        <v>152</v>
      </c>
      <c r="CP47" s="13" t="s">
        <v>639</v>
      </c>
      <c r="CQ47" s="13" t="s">
        <v>152</v>
      </c>
      <c r="CR47" s="13" t="s">
        <v>156</v>
      </c>
      <c r="CS47" s="13" t="s">
        <v>156</v>
      </c>
      <c r="CT47" s="13" t="s">
        <v>152</v>
      </c>
      <c r="CU47" s="13"/>
      <c r="CV47" s="13"/>
      <c r="CW47" s="13"/>
      <c r="CX47" s="13"/>
      <c r="CY47" s="13"/>
      <c r="CZ47" s="13" t="s">
        <v>152</v>
      </c>
      <c r="DA47" s="13" t="s">
        <v>152</v>
      </c>
      <c r="DB47" s="20" t="s">
        <v>152</v>
      </c>
      <c r="DC47" s="20" t="s">
        <v>152</v>
      </c>
      <c r="DD47" s="12"/>
      <c r="DE47" s="13"/>
      <c r="DF47" s="16" t="str">
        <f t="shared" si="107"/>
        <v>N/A</v>
      </c>
      <c r="DG47" s="16" t="str">
        <f t="shared" si="89"/>
        <v>N/A</v>
      </c>
      <c r="DH47" s="13" t="s">
        <v>152</v>
      </c>
      <c r="DI47" s="22">
        <v>0</v>
      </c>
      <c r="DJ47" s="22" t="s">
        <v>152</v>
      </c>
      <c r="DK47" s="22" t="s">
        <v>152</v>
      </c>
      <c r="DL47" s="22" t="s">
        <v>152</v>
      </c>
      <c r="DM47" s="22" t="s">
        <v>152</v>
      </c>
      <c r="DN47" s="16" t="str">
        <f t="shared" si="90"/>
        <v>N/A</v>
      </c>
      <c r="DO47" s="16" t="str">
        <f t="shared" si="91"/>
        <v>N/A</v>
      </c>
      <c r="DP47" s="13" t="s">
        <v>152</v>
      </c>
      <c r="DQ47" s="29">
        <v>0</v>
      </c>
      <c r="DR47" s="29"/>
      <c r="DS47" s="29"/>
      <c r="DT47" s="29"/>
      <c r="DU47" s="29"/>
      <c r="DV47" s="29"/>
      <c r="DW47" s="16" t="str">
        <f t="shared" si="108"/>
        <v>N/A</v>
      </c>
      <c r="DX47" s="16" t="str">
        <f t="shared" si="109"/>
        <v>N/A</v>
      </c>
      <c r="DY47" s="29" t="s">
        <v>152</v>
      </c>
      <c r="DZ47" s="20"/>
      <c r="EA47" s="20"/>
      <c r="EB47" s="20"/>
      <c r="EC47" s="20"/>
      <c r="ED47" s="20"/>
      <c r="EE47" s="20"/>
      <c r="EF47" s="20"/>
      <c r="EG47" s="13">
        <f t="shared" si="110"/>
        <v>2</v>
      </c>
      <c r="EH47" s="13">
        <f t="shared" si="113"/>
        <v>2</v>
      </c>
      <c r="EI47" s="22" t="s">
        <v>152</v>
      </c>
      <c r="EJ47" s="22" t="s">
        <v>152</v>
      </c>
      <c r="EK47" s="16">
        <f t="shared" si="95"/>
        <v>1</v>
      </c>
      <c r="EL47" s="16">
        <f t="shared" si="96"/>
        <v>1</v>
      </c>
      <c r="EM47" s="13" t="s">
        <v>152</v>
      </c>
      <c r="EN47" s="20"/>
      <c r="EO47" s="20"/>
      <c r="EP47" s="20"/>
      <c r="EQ47" s="20"/>
      <c r="ER47" s="20"/>
      <c r="ES47" s="20"/>
      <c r="ET47" s="20"/>
      <c r="EU47" s="20"/>
      <c r="EV47" s="20"/>
      <c r="EW47" s="20"/>
      <c r="EX47" s="20"/>
      <c r="EY47" s="20"/>
      <c r="EZ47" s="20"/>
      <c r="FA47" s="20"/>
      <c r="FB47" s="20"/>
      <c r="FC47" s="20"/>
      <c r="FD47" s="20"/>
      <c r="FE47" s="20"/>
      <c r="FF47" s="20"/>
      <c r="FG47" s="20"/>
      <c r="FH47" s="20"/>
      <c r="FI47" s="20"/>
      <c r="FJ47" s="20"/>
      <c r="FK47" s="20"/>
      <c r="FL47" s="20"/>
      <c r="FM47" s="20"/>
      <c r="FN47" s="20"/>
      <c r="FO47" s="20"/>
      <c r="FP47" s="20"/>
      <c r="FQ47" s="20"/>
      <c r="FR47" s="20"/>
      <c r="FS47" s="20"/>
      <c r="FT47" s="20"/>
      <c r="FU47" s="20"/>
      <c r="FV47" s="20"/>
      <c r="FW47" s="24">
        <f t="shared" si="111"/>
        <v>2</v>
      </c>
      <c r="FX47" s="24">
        <f t="shared" si="111"/>
        <v>2</v>
      </c>
      <c r="FY47" s="24" t="s">
        <v>152</v>
      </c>
      <c r="FZ47" s="24" t="s">
        <v>152</v>
      </c>
      <c r="GA47" s="16">
        <f t="shared" si="7"/>
        <v>1</v>
      </c>
      <c r="GB47" s="16">
        <f t="shared" si="98"/>
        <v>1</v>
      </c>
      <c r="GC47" s="24">
        <f t="shared" si="112"/>
        <v>2</v>
      </c>
      <c r="GD47" s="24"/>
      <c r="GE47" s="24"/>
      <c r="GF47" s="24"/>
      <c r="GG47" s="20"/>
      <c r="GH47" s="20"/>
      <c r="GI47" s="25" t="s">
        <v>899</v>
      </c>
      <c r="GJ47" s="11" t="s">
        <v>902</v>
      </c>
    </row>
    <row r="48" spans="1:192" ht="110.25" x14ac:dyDescent="0.25">
      <c r="A48" s="11">
        <v>1</v>
      </c>
      <c r="B48" s="12" t="s">
        <v>129</v>
      </c>
      <c r="C48" s="12" t="s">
        <v>130</v>
      </c>
      <c r="D48" s="13">
        <v>1.3</v>
      </c>
      <c r="E48" s="12" t="s">
        <v>805</v>
      </c>
      <c r="F48" s="12" t="s">
        <v>806</v>
      </c>
      <c r="G48" s="13" t="s">
        <v>807</v>
      </c>
      <c r="H48" s="12" t="s">
        <v>808</v>
      </c>
      <c r="I48" s="13" t="s">
        <v>903</v>
      </c>
      <c r="J48" s="15" t="s">
        <v>904</v>
      </c>
      <c r="K48" s="13" t="s">
        <v>137</v>
      </c>
      <c r="L48" s="31" t="s">
        <v>240</v>
      </c>
      <c r="M48" s="12" t="s">
        <v>905</v>
      </c>
      <c r="N48" s="13" t="s">
        <v>139</v>
      </c>
      <c r="O48" s="13" t="s">
        <v>140</v>
      </c>
      <c r="P48" s="13" t="s">
        <v>141</v>
      </c>
      <c r="Q48" s="15" t="s">
        <v>906</v>
      </c>
      <c r="R48" s="15" t="s">
        <v>907</v>
      </c>
      <c r="S48" s="15" t="s">
        <v>908</v>
      </c>
      <c r="T48" s="15" t="s">
        <v>909</v>
      </c>
      <c r="U48" s="15" t="s">
        <v>910</v>
      </c>
      <c r="V48" s="13" t="s">
        <v>911</v>
      </c>
      <c r="W48" s="13" t="s">
        <v>912</v>
      </c>
      <c r="X48" s="13" t="s">
        <v>723</v>
      </c>
      <c r="Y48" s="13" t="s">
        <v>723</v>
      </c>
      <c r="Z48" s="13" t="s">
        <v>913</v>
      </c>
      <c r="AA48" s="12" t="s">
        <v>914</v>
      </c>
      <c r="AB48" s="13" t="str">
        <f t="shared" si="0"/>
        <v>N/A</v>
      </c>
      <c r="AC48" s="13">
        <f t="shared" si="0"/>
        <v>0</v>
      </c>
      <c r="AD48" s="16" t="str">
        <f t="shared" si="1"/>
        <v>N/A</v>
      </c>
      <c r="AE48" s="16" t="str">
        <f t="shared" si="74"/>
        <v>N/A</v>
      </c>
      <c r="AF48" s="13" t="s">
        <v>152</v>
      </c>
      <c r="AG48" s="13">
        <v>0</v>
      </c>
      <c r="AH48" s="13" t="s">
        <v>152</v>
      </c>
      <c r="AI48" s="13" t="s">
        <v>152</v>
      </c>
      <c r="AJ48" s="13" t="s">
        <v>152</v>
      </c>
      <c r="AK48" s="13" t="s">
        <v>152</v>
      </c>
      <c r="AL48" s="16" t="s">
        <v>152</v>
      </c>
      <c r="AM48" s="16" t="str">
        <f t="shared" si="75"/>
        <v>N/A</v>
      </c>
      <c r="AN48" s="13">
        <f t="shared" si="100"/>
        <v>3</v>
      </c>
      <c r="AO48" s="22">
        <f t="shared" si="101"/>
        <v>3</v>
      </c>
      <c r="AP48" s="22" t="s">
        <v>152</v>
      </c>
      <c r="AQ48" s="22" t="s">
        <v>152</v>
      </c>
      <c r="AR48" s="16">
        <f t="shared" si="102"/>
        <v>1</v>
      </c>
      <c r="AS48" s="16">
        <f t="shared" si="78"/>
        <v>1</v>
      </c>
      <c r="AT48" s="13">
        <v>1</v>
      </c>
      <c r="AU48" s="13">
        <v>1</v>
      </c>
      <c r="AV48" s="20" t="s">
        <v>152</v>
      </c>
      <c r="AW48" s="13" t="s">
        <v>152</v>
      </c>
      <c r="AX48" s="16" t="s">
        <v>915</v>
      </c>
      <c r="AY48" s="16" t="s">
        <v>154</v>
      </c>
      <c r="AZ48" s="16">
        <f t="shared" si="103"/>
        <v>1</v>
      </c>
      <c r="BA48" s="16">
        <f t="shared" si="80"/>
        <v>1</v>
      </c>
      <c r="BB48" s="13">
        <f>AT48</f>
        <v>1</v>
      </c>
      <c r="BC48" s="13">
        <f>AU48+AG48</f>
        <v>1</v>
      </c>
      <c r="BD48" s="13"/>
      <c r="BE48" s="13"/>
      <c r="BF48" s="16">
        <f>BC48/BB48</f>
        <v>1</v>
      </c>
      <c r="BG48" s="16">
        <f t="shared" si="81"/>
        <v>1</v>
      </c>
      <c r="BH48" s="13">
        <v>1</v>
      </c>
      <c r="BI48" s="13">
        <v>1</v>
      </c>
      <c r="BJ48" s="13"/>
      <c r="BK48" s="13" t="s">
        <v>152</v>
      </c>
      <c r="BL48" s="16" t="s">
        <v>916</v>
      </c>
      <c r="BM48" s="16" t="s">
        <v>917</v>
      </c>
      <c r="BN48" s="16">
        <f>BI48/BH48</f>
        <v>1</v>
      </c>
      <c r="BO48" s="16">
        <f t="shared" si="82"/>
        <v>1</v>
      </c>
      <c r="BP48" s="13">
        <v>1</v>
      </c>
      <c r="BQ48" s="13">
        <v>1</v>
      </c>
      <c r="BR48" s="13" t="s">
        <v>152</v>
      </c>
      <c r="BS48" s="13" t="s">
        <v>152</v>
      </c>
      <c r="BT48" s="16" t="s">
        <v>918</v>
      </c>
      <c r="BU48" s="16" t="s">
        <v>154</v>
      </c>
      <c r="BV48" s="16">
        <f>IFERROR((BQ48*100%)/BP48,0)</f>
        <v>1</v>
      </c>
      <c r="BW48" s="16">
        <f>BV48</f>
        <v>1</v>
      </c>
      <c r="BX48" s="13" t="s">
        <v>152</v>
      </c>
      <c r="BY48" s="20" t="s">
        <v>152</v>
      </c>
      <c r="BZ48" s="20" t="s">
        <v>152</v>
      </c>
      <c r="CA48" s="20" t="s">
        <v>152</v>
      </c>
      <c r="CB48" s="16" t="s">
        <v>152</v>
      </c>
      <c r="CC48" s="16" t="s">
        <v>152</v>
      </c>
      <c r="CD48" s="16" t="str">
        <f t="shared" si="104"/>
        <v>N/A</v>
      </c>
      <c r="CE48" s="16" t="str">
        <f t="shared" si="84"/>
        <v>N/A</v>
      </c>
      <c r="CF48" s="24">
        <f t="shared" si="105"/>
        <v>3</v>
      </c>
      <c r="CG48" s="24">
        <f t="shared" si="106"/>
        <v>3</v>
      </c>
      <c r="CH48" s="24" t="s">
        <v>152</v>
      </c>
      <c r="CI48" s="24" t="s">
        <v>152</v>
      </c>
      <c r="CJ48" s="16">
        <f t="shared" si="4"/>
        <v>1</v>
      </c>
      <c r="CK48" s="16">
        <f t="shared" si="87"/>
        <v>1</v>
      </c>
      <c r="CL48" s="16">
        <f>IF(CK48&gt;100%,100%,CK48)</f>
        <v>1</v>
      </c>
      <c r="CM48" s="20" t="s">
        <v>156</v>
      </c>
      <c r="CN48" s="20" t="s">
        <v>157</v>
      </c>
      <c r="CO48" s="27">
        <v>3</v>
      </c>
      <c r="CP48" s="13" t="s">
        <v>157</v>
      </c>
      <c r="CQ48" s="13">
        <v>3</v>
      </c>
      <c r="CR48" s="13" t="s">
        <v>156</v>
      </c>
      <c r="CS48" s="13" t="s">
        <v>158</v>
      </c>
      <c r="CT48" s="13">
        <v>3</v>
      </c>
      <c r="CU48" s="13"/>
      <c r="CV48" s="13"/>
      <c r="CW48" s="13"/>
      <c r="CX48" s="13"/>
      <c r="CY48" s="13"/>
      <c r="CZ48" s="13" t="s">
        <v>152</v>
      </c>
      <c r="DA48" s="20" t="s">
        <v>152</v>
      </c>
      <c r="DB48" s="20" t="s">
        <v>152</v>
      </c>
      <c r="DC48" s="20" t="s">
        <v>152</v>
      </c>
      <c r="DD48" s="13"/>
      <c r="DE48" s="13"/>
      <c r="DF48" s="16" t="str">
        <f t="shared" si="107"/>
        <v>N/A</v>
      </c>
      <c r="DG48" s="16" t="str">
        <f t="shared" si="89"/>
        <v>N/A</v>
      </c>
      <c r="DH48" s="13" t="s">
        <v>152</v>
      </c>
      <c r="DI48" s="22">
        <v>0</v>
      </c>
      <c r="DJ48" s="22" t="s">
        <v>152</v>
      </c>
      <c r="DK48" s="22" t="s">
        <v>152</v>
      </c>
      <c r="DL48" s="22" t="s">
        <v>152</v>
      </c>
      <c r="DM48" s="22" t="s">
        <v>152</v>
      </c>
      <c r="DN48" s="16" t="str">
        <f t="shared" si="90"/>
        <v>N/A</v>
      </c>
      <c r="DO48" s="16" t="str">
        <f t="shared" si="91"/>
        <v>N/A</v>
      </c>
      <c r="DP48" s="13" t="s">
        <v>152</v>
      </c>
      <c r="DQ48" s="29">
        <v>0</v>
      </c>
      <c r="DR48" s="29"/>
      <c r="DS48" s="29"/>
      <c r="DT48" s="29"/>
      <c r="DU48" s="29"/>
      <c r="DV48" s="29"/>
      <c r="DW48" s="16" t="str">
        <f t="shared" si="108"/>
        <v>N/A</v>
      </c>
      <c r="DX48" s="16" t="str">
        <f t="shared" si="109"/>
        <v>N/A</v>
      </c>
      <c r="DY48" s="29">
        <v>3</v>
      </c>
      <c r="DZ48" s="20"/>
      <c r="EA48" s="20"/>
      <c r="EB48" s="20"/>
      <c r="EC48" s="20"/>
      <c r="ED48" s="20"/>
      <c r="EE48" s="20"/>
      <c r="EF48" s="20"/>
      <c r="EG48" s="13" t="str">
        <f t="shared" si="110"/>
        <v>N/A</v>
      </c>
      <c r="EH48" s="13">
        <f t="shared" si="113"/>
        <v>0</v>
      </c>
      <c r="EI48" s="22" t="s">
        <v>152</v>
      </c>
      <c r="EJ48" s="22" t="s">
        <v>152</v>
      </c>
      <c r="EK48" s="16" t="str">
        <f t="shared" si="95"/>
        <v>N/A</v>
      </c>
      <c r="EL48" s="16" t="str">
        <f t="shared" si="96"/>
        <v>N/A</v>
      </c>
      <c r="EM48" s="13">
        <v>3</v>
      </c>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c r="FR48" s="20"/>
      <c r="FS48" s="20"/>
      <c r="FT48" s="20"/>
      <c r="FU48" s="20"/>
      <c r="FV48" s="20"/>
      <c r="FW48" s="24">
        <f t="shared" si="111"/>
        <v>3</v>
      </c>
      <c r="FX48" s="24">
        <f t="shared" si="111"/>
        <v>3</v>
      </c>
      <c r="FY48" s="24" t="s">
        <v>152</v>
      </c>
      <c r="FZ48" s="24" t="s">
        <v>152</v>
      </c>
      <c r="GA48" s="16">
        <f t="shared" si="7"/>
        <v>1</v>
      </c>
      <c r="GB48" s="16">
        <f t="shared" si="98"/>
        <v>1</v>
      </c>
      <c r="GC48" s="24">
        <f t="shared" si="112"/>
        <v>9</v>
      </c>
      <c r="GD48" s="24"/>
      <c r="GE48" s="24"/>
      <c r="GF48" s="24"/>
      <c r="GG48" s="20"/>
      <c r="GH48" s="20"/>
      <c r="GI48" s="25" t="s">
        <v>723</v>
      </c>
      <c r="GJ48" s="13" t="s">
        <v>919</v>
      </c>
    </row>
    <row r="49" spans="1:192" ht="94.5" x14ac:dyDescent="0.25">
      <c r="A49" s="11">
        <v>1</v>
      </c>
      <c r="B49" s="12" t="s">
        <v>129</v>
      </c>
      <c r="C49" s="12" t="s">
        <v>130</v>
      </c>
      <c r="D49" s="13">
        <v>1.3</v>
      </c>
      <c r="E49" s="12" t="s">
        <v>805</v>
      </c>
      <c r="F49" s="12" t="s">
        <v>806</v>
      </c>
      <c r="G49" s="13" t="s">
        <v>807</v>
      </c>
      <c r="H49" s="12" t="s">
        <v>808</v>
      </c>
      <c r="I49" s="13" t="s">
        <v>920</v>
      </c>
      <c r="J49" s="15" t="s">
        <v>921</v>
      </c>
      <c r="K49" s="13" t="s">
        <v>137</v>
      </c>
      <c r="L49" s="12" t="s">
        <v>922</v>
      </c>
      <c r="M49" s="12" t="s">
        <v>923</v>
      </c>
      <c r="N49" s="13" t="s">
        <v>420</v>
      </c>
      <c r="O49" s="13" t="s">
        <v>140</v>
      </c>
      <c r="P49" s="13" t="s">
        <v>141</v>
      </c>
      <c r="Q49" s="15" t="s">
        <v>924</v>
      </c>
      <c r="R49" s="15" t="s">
        <v>925</v>
      </c>
      <c r="S49" s="15" t="s">
        <v>926</v>
      </c>
      <c r="T49" s="15" t="s">
        <v>927</v>
      </c>
      <c r="U49" s="15" t="s">
        <v>928</v>
      </c>
      <c r="V49" s="13" t="s">
        <v>929</v>
      </c>
      <c r="W49" s="13" t="s">
        <v>930</v>
      </c>
      <c r="X49" s="13" t="s">
        <v>869</v>
      </c>
      <c r="Y49" s="13" t="s">
        <v>869</v>
      </c>
      <c r="Z49" s="13" t="s">
        <v>931</v>
      </c>
      <c r="AA49" s="12" t="s">
        <v>932</v>
      </c>
      <c r="AB49" s="13" t="str">
        <f t="shared" si="0"/>
        <v>N/A</v>
      </c>
      <c r="AC49" s="13">
        <f t="shared" si="0"/>
        <v>0</v>
      </c>
      <c r="AD49" s="16" t="str">
        <f t="shared" si="1"/>
        <v>N/A</v>
      </c>
      <c r="AE49" s="16" t="str">
        <f t="shared" si="74"/>
        <v>N/A</v>
      </c>
      <c r="AF49" s="13" t="s">
        <v>152</v>
      </c>
      <c r="AG49" s="13">
        <v>0</v>
      </c>
      <c r="AH49" s="13" t="s">
        <v>152</v>
      </c>
      <c r="AI49" s="13" t="s">
        <v>152</v>
      </c>
      <c r="AJ49" s="13" t="s">
        <v>152</v>
      </c>
      <c r="AK49" s="13" t="s">
        <v>152</v>
      </c>
      <c r="AL49" s="16" t="s">
        <v>152</v>
      </c>
      <c r="AM49" s="16" t="str">
        <f t="shared" si="75"/>
        <v>N/A</v>
      </c>
      <c r="AN49" s="13">
        <f t="shared" si="100"/>
        <v>3</v>
      </c>
      <c r="AO49" s="22">
        <f t="shared" si="101"/>
        <v>3</v>
      </c>
      <c r="AP49" s="22" t="s">
        <v>152</v>
      </c>
      <c r="AQ49" s="22" t="s">
        <v>152</v>
      </c>
      <c r="AR49" s="16">
        <f t="shared" si="102"/>
        <v>1</v>
      </c>
      <c r="AS49" s="16">
        <f t="shared" si="78"/>
        <v>1</v>
      </c>
      <c r="AT49" s="13">
        <v>1</v>
      </c>
      <c r="AU49" s="13">
        <v>1</v>
      </c>
      <c r="AV49" s="20" t="s">
        <v>152</v>
      </c>
      <c r="AW49" s="13" t="s">
        <v>152</v>
      </c>
      <c r="AX49" s="16" t="s">
        <v>933</v>
      </c>
      <c r="AY49" s="16" t="s">
        <v>154</v>
      </c>
      <c r="AZ49" s="16">
        <f t="shared" si="103"/>
        <v>1</v>
      </c>
      <c r="BA49" s="16">
        <f t="shared" si="80"/>
        <v>1</v>
      </c>
      <c r="BB49" s="13">
        <f>AT49</f>
        <v>1</v>
      </c>
      <c r="BC49" s="13">
        <f>AU49+AG49</f>
        <v>1</v>
      </c>
      <c r="BD49" s="13"/>
      <c r="BE49" s="13"/>
      <c r="BF49" s="16">
        <f>BC49/BB49</f>
        <v>1</v>
      </c>
      <c r="BG49" s="16">
        <f t="shared" si="81"/>
        <v>1</v>
      </c>
      <c r="BH49" s="13">
        <v>1</v>
      </c>
      <c r="BI49" s="13">
        <v>1</v>
      </c>
      <c r="BJ49" s="13"/>
      <c r="BK49" s="13" t="s">
        <v>152</v>
      </c>
      <c r="BL49" s="16" t="s">
        <v>934</v>
      </c>
      <c r="BM49" s="16" t="s">
        <v>154</v>
      </c>
      <c r="BN49" s="16">
        <f>BI49/BH49</f>
        <v>1</v>
      </c>
      <c r="BO49" s="16">
        <f t="shared" si="82"/>
        <v>1</v>
      </c>
      <c r="BP49" s="13" t="s">
        <v>152</v>
      </c>
      <c r="BQ49" s="13">
        <v>0</v>
      </c>
      <c r="BR49" s="13" t="s">
        <v>152</v>
      </c>
      <c r="BS49" s="20" t="s">
        <v>152</v>
      </c>
      <c r="BT49" s="16" t="s">
        <v>152</v>
      </c>
      <c r="BU49" s="16" t="s">
        <v>152</v>
      </c>
      <c r="BV49" s="16" t="s">
        <v>152</v>
      </c>
      <c r="BW49" s="16" t="s">
        <v>152</v>
      </c>
      <c r="BX49" s="13">
        <v>1</v>
      </c>
      <c r="BY49" s="13">
        <v>1</v>
      </c>
      <c r="BZ49" s="20" t="s">
        <v>152</v>
      </c>
      <c r="CA49" s="20" t="s">
        <v>152</v>
      </c>
      <c r="CB49" s="16" t="s">
        <v>932</v>
      </c>
      <c r="CC49" s="16" t="s">
        <v>154</v>
      </c>
      <c r="CD49" s="16">
        <f t="shared" si="104"/>
        <v>1</v>
      </c>
      <c r="CE49" s="16">
        <f t="shared" si="84"/>
        <v>1</v>
      </c>
      <c r="CF49" s="24">
        <f t="shared" si="105"/>
        <v>2</v>
      </c>
      <c r="CG49" s="24">
        <f t="shared" si="106"/>
        <v>2</v>
      </c>
      <c r="CH49" s="24" t="s">
        <v>152</v>
      </c>
      <c r="CI49" s="24" t="s">
        <v>152</v>
      </c>
      <c r="CJ49" s="16">
        <f t="shared" si="4"/>
        <v>1</v>
      </c>
      <c r="CK49" s="16">
        <f t="shared" si="87"/>
        <v>1</v>
      </c>
      <c r="CL49" s="16">
        <f>IF(CK49&gt;100%,100%,CK49)</f>
        <v>1</v>
      </c>
      <c r="CM49" s="20" t="s">
        <v>156</v>
      </c>
      <c r="CN49" s="20" t="s">
        <v>639</v>
      </c>
      <c r="CO49" s="27" t="s">
        <v>152</v>
      </c>
      <c r="CP49" s="13" t="s">
        <v>639</v>
      </c>
      <c r="CQ49" s="13" t="s">
        <v>152</v>
      </c>
      <c r="CR49" s="13" t="s">
        <v>158</v>
      </c>
      <c r="CS49" s="13" t="s">
        <v>158</v>
      </c>
      <c r="CT49" s="13" t="s">
        <v>152</v>
      </c>
      <c r="CU49" s="13"/>
      <c r="CV49" s="13"/>
      <c r="CW49" s="13"/>
      <c r="CX49" s="13"/>
      <c r="CY49" s="13"/>
      <c r="CZ49" s="13" t="s">
        <v>152</v>
      </c>
      <c r="DA49" s="13" t="s">
        <v>152</v>
      </c>
      <c r="DB49" s="20" t="s">
        <v>152</v>
      </c>
      <c r="DC49" s="20" t="s">
        <v>152</v>
      </c>
      <c r="DD49" s="12"/>
      <c r="DE49" s="13"/>
      <c r="DF49" s="16" t="str">
        <f t="shared" si="107"/>
        <v>N/A</v>
      </c>
      <c r="DG49" s="16" t="str">
        <f t="shared" si="89"/>
        <v>N/A</v>
      </c>
      <c r="DH49" s="13" t="s">
        <v>152</v>
      </c>
      <c r="DI49" s="22">
        <v>0</v>
      </c>
      <c r="DJ49" s="22" t="s">
        <v>152</v>
      </c>
      <c r="DK49" s="22" t="s">
        <v>152</v>
      </c>
      <c r="DL49" s="22" t="s">
        <v>152</v>
      </c>
      <c r="DM49" s="22" t="s">
        <v>152</v>
      </c>
      <c r="DN49" s="16" t="str">
        <f t="shared" si="90"/>
        <v>N/A</v>
      </c>
      <c r="DO49" s="16" t="str">
        <f t="shared" si="91"/>
        <v>N/A</v>
      </c>
      <c r="DP49" s="13" t="s">
        <v>152</v>
      </c>
      <c r="DQ49" s="29">
        <v>0</v>
      </c>
      <c r="DR49" s="29"/>
      <c r="DS49" s="29"/>
      <c r="DT49" s="29"/>
      <c r="DU49" s="29"/>
      <c r="DV49" s="29"/>
      <c r="DW49" s="16" t="str">
        <f t="shared" si="108"/>
        <v>N/A</v>
      </c>
      <c r="DX49" s="16" t="str">
        <f t="shared" si="109"/>
        <v>N/A</v>
      </c>
      <c r="DY49" s="29">
        <v>3</v>
      </c>
      <c r="DZ49" s="20"/>
      <c r="EA49" s="20"/>
      <c r="EB49" s="20"/>
      <c r="EC49" s="20"/>
      <c r="ED49" s="20"/>
      <c r="EE49" s="20"/>
      <c r="EF49" s="20"/>
      <c r="EG49" s="13">
        <f t="shared" si="110"/>
        <v>1</v>
      </c>
      <c r="EH49" s="13">
        <f t="shared" si="113"/>
        <v>1</v>
      </c>
      <c r="EI49" s="22" t="s">
        <v>152</v>
      </c>
      <c r="EJ49" s="22" t="s">
        <v>152</v>
      </c>
      <c r="EK49" s="16">
        <f t="shared" si="95"/>
        <v>1</v>
      </c>
      <c r="EL49" s="16">
        <f t="shared" si="96"/>
        <v>1</v>
      </c>
      <c r="EM49" s="13" t="s">
        <v>152</v>
      </c>
      <c r="EN49" s="20"/>
      <c r="EO49" s="20"/>
      <c r="EP49" s="20"/>
      <c r="EQ49" s="20"/>
      <c r="ER49" s="20"/>
      <c r="ES49" s="20"/>
      <c r="ET49" s="20"/>
      <c r="EU49" s="20"/>
      <c r="EV49" s="20"/>
      <c r="EW49" s="20"/>
      <c r="EX49" s="20"/>
      <c r="EY49" s="20"/>
      <c r="EZ49" s="20"/>
      <c r="FA49" s="20"/>
      <c r="FB49" s="20"/>
      <c r="FC49" s="20"/>
      <c r="FD49" s="20"/>
      <c r="FE49" s="20"/>
      <c r="FF49" s="20"/>
      <c r="FG49" s="20"/>
      <c r="FH49" s="20"/>
      <c r="FI49" s="20"/>
      <c r="FJ49" s="20"/>
      <c r="FK49" s="20"/>
      <c r="FL49" s="20"/>
      <c r="FM49" s="20"/>
      <c r="FN49" s="20"/>
      <c r="FO49" s="20"/>
      <c r="FP49" s="20"/>
      <c r="FQ49" s="20"/>
      <c r="FR49" s="20"/>
      <c r="FS49" s="20"/>
      <c r="FT49" s="20"/>
      <c r="FU49" s="20"/>
      <c r="FV49" s="20"/>
      <c r="FW49" s="24">
        <f t="shared" si="111"/>
        <v>3</v>
      </c>
      <c r="FX49" s="24">
        <f t="shared" si="111"/>
        <v>3</v>
      </c>
      <c r="FY49" s="24" t="s">
        <v>152</v>
      </c>
      <c r="FZ49" s="24" t="s">
        <v>152</v>
      </c>
      <c r="GA49" s="16">
        <f t="shared" si="7"/>
        <v>1</v>
      </c>
      <c r="GB49" s="16">
        <f t="shared" si="98"/>
        <v>1</v>
      </c>
      <c r="GC49" s="24">
        <f t="shared" si="112"/>
        <v>3</v>
      </c>
      <c r="GD49" s="24"/>
      <c r="GE49" s="24"/>
      <c r="GF49" s="24"/>
      <c r="GG49" s="20"/>
      <c r="GH49" s="20"/>
      <c r="GI49" s="25" t="s">
        <v>869</v>
      </c>
      <c r="GJ49" s="13" t="s">
        <v>874</v>
      </c>
    </row>
    <row r="50" spans="1:192" ht="94.5" x14ac:dyDescent="0.25">
      <c r="A50" s="11">
        <v>1</v>
      </c>
      <c r="B50" s="12" t="s">
        <v>129</v>
      </c>
      <c r="C50" s="12" t="s">
        <v>130</v>
      </c>
      <c r="D50" s="13">
        <v>1.3</v>
      </c>
      <c r="E50" s="12" t="s">
        <v>805</v>
      </c>
      <c r="F50" s="12" t="s">
        <v>806</v>
      </c>
      <c r="G50" s="13" t="s">
        <v>807</v>
      </c>
      <c r="H50" s="12" t="s">
        <v>808</v>
      </c>
      <c r="I50" s="13" t="s">
        <v>935</v>
      </c>
      <c r="J50" s="15" t="s">
        <v>936</v>
      </c>
      <c r="K50" s="13" t="s">
        <v>137</v>
      </c>
      <c r="L50" s="13" t="s">
        <v>138</v>
      </c>
      <c r="M50" s="12" t="s">
        <v>937</v>
      </c>
      <c r="N50" s="13" t="s">
        <v>139</v>
      </c>
      <c r="O50" s="13" t="s">
        <v>260</v>
      </c>
      <c r="P50" s="13" t="s">
        <v>141</v>
      </c>
      <c r="Q50" s="15" t="s">
        <v>938</v>
      </c>
      <c r="R50" s="15" t="s">
        <v>939</v>
      </c>
      <c r="S50" s="15" t="s">
        <v>940</v>
      </c>
      <c r="T50" s="15" t="s">
        <v>941</v>
      </c>
      <c r="U50" s="15" t="s">
        <v>942</v>
      </c>
      <c r="V50" s="13" t="s">
        <v>206</v>
      </c>
      <c r="W50" s="13" t="s">
        <v>943</v>
      </c>
      <c r="X50" s="13" t="s">
        <v>944</v>
      </c>
      <c r="Y50" s="13" t="s">
        <v>944</v>
      </c>
      <c r="Z50" s="13" t="s">
        <v>945</v>
      </c>
      <c r="AA50" s="12" t="s">
        <v>946</v>
      </c>
      <c r="AB50" s="13" t="str">
        <f t="shared" si="0"/>
        <v>N/A</v>
      </c>
      <c r="AC50" s="13">
        <f t="shared" si="0"/>
        <v>0</v>
      </c>
      <c r="AD50" s="16" t="str">
        <f t="shared" si="1"/>
        <v>N/A</v>
      </c>
      <c r="AE50" s="16" t="str">
        <f t="shared" si="74"/>
        <v>N/A</v>
      </c>
      <c r="AF50" s="13" t="s">
        <v>152</v>
      </c>
      <c r="AG50" s="13">
        <v>0</v>
      </c>
      <c r="AH50" s="13" t="s">
        <v>152</v>
      </c>
      <c r="AI50" s="13" t="s">
        <v>152</v>
      </c>
      <c r="AJ50" s="13" t="s">
        <v>152</v>
      </c>
      <c r="AK50" s="13" t="s">
        <v>152</v>
      </c>
      <c r="AL50" s="16" t="s">
        <v>152</v>
      </c>
      <c r="AM50" s="16" t="str">
        <f t="shared" si="75"/>
        <v>N/A</v>
      </c>
      <c r="AN50" s="13" t="str">
        <f t="shared" si="100"/>
        <v>N/A</v>
      </c>
      <c r="AO50" s="22">
        <f t="shared" si="101"/>
        <v>0</v>
      </c>
      <c r="AP50" s="13" t="s">
        <v>152</v>
      </c>
      <c r="AQ50" s="13" t="s">
        <v>152</v>
      </c>
      <c r="AR50" s="16" t="str">
        <f t="shared" si="102"/>
        <v>N/A</v>
      </c>
      <c r="AS50" s="16" t="str">
        <f t="shared" si="78"/>
        <v>N/A</v>
      </c>
      <c r="AT50" s="13" t="s">
        <v>152</v>
      </c>
      <c r="AU50" s="13">
        <v>0</v>
      </c>
      <c r="AV50" s="20" t="s">
        <v>152</v>
      </c>
      <c r="AW50" s="13" t="s">
        <v>152</v>
      </c>
      <c r="AX50" s="16" t="s">
        <v>152</v>
      </c>
      <c r="AY50" s="16" t="s">
        <v>152</v>
      </c>
      <c r="AZ50" s="16" t="str">
        <f t="shared" si="103"/>
        <v>N/A</v>
      </c>
      <c r="BA50" s="16" t="str">
        <f t="shared" si="80"/>
        <v>N/A</v>
      </c>
      <c r="BB50" s="20" t="s">
        <v>152</v>
      </c>
      <c r="BC50" s="13">
        <v>0</v>
      </c>
      <c r="BD50" s="20" t="str">
        <f>IFERROR((AZ50*100%)/AY50,"N/A")</f>
        <v>N/A</v>
      </c>
      <c r="BE50" s="20" t="str">
        <f>IFERROR((BB50*100%)/AZ50,"N/A")</f>
        <v>N/A</v>
      </c>
      <c r="BF50" s="16" t="s">
        <v>152</v>
      </c>
      <c r="BG50" s="16" t="str">
        <f t="shared" si="81"/>
        <v>N/A</v>
      </c>
      <c r="BH50" s="13" t="s">
        <v>152</v>
      </c>
      <c r="BI50" s="13">
        <v>0</v>
      </c>
      <c r="BJ50" s="13"/>
      <c r="BK50" s="13" t="s">
        <v>152</v>
      </c>
      <c r="BL50" s="16" t="s">
        <v>152</v>
      </c>
      <c r="BM50" s="16" t="s">
        <v>152</v>
      </c>
      <c r="BN50" s="16" t="s">
        <v>152</v>
      </c>
      <c r="BO50" s="16" t="str">
        <f t="shared" si="82"/>
        <v>N/A</v>
      </c>
      <c r="BP50" s="13" t="s">
        <v>152</v>
      </c>
      <c r="BQ50" s="13">
        <v>0</v>
      </c>
      <c r="BR50" s="13" t="s">
        <v>152</v>
      </c>
      <c r="BS50" s="20" t="s">
        <v>152</v>
      </c>
      <c r="BT50" s="16" t="s">
        <v>152</v>
      </c>
      <c r="BU50" s="16" t="s">
        <v>152</v>
      </c>
      <c r="BV50" s="16" t="s">
        <v>152</v>
      </c>
      <c r="BW50" s="16" t="s">
        <v>152</v>
      </c>
      <c r="BX50" s="13" t="s">
        <v>152</v>
      </c>
      <c r="BY50" s="20" t="s">
        <v>152</v>
      </c>
      <c r="BZ50" s="20" t="s">
        <v>152</v>
      </c>
      <c r="CA50" s="20" t="s">
        <v>152</v>
      </c>
      <c r="CB50" s="16" t="s">
        <v>152</v>
      </c>
      <c r="CC50" s="16" t="s">
        <v>152</v>
      </c>
      <c r="CD50" s="16" t="str">
        <f t="shared" si="104"/>
        <v>N/A</v>
      </c>
      <c r="CE50" s="16" t="str">
        <f t="shared" si="84"/>
        <v>N/A</v>
      </c>
      <c r="CF50" s="24" t="str">
        <f t="shared" si="105"/>
        <v>N/A</v>
      </c>
      <c r="CG50" s="24">
        <f t="shared" si="106"/>
        <v>0</v>
      </c>
      <c r="CH50" s="24" t="s">
        <v>152</v>
      </c>
      <c r="CI50" s="24" t="s">
        <v>152</v>
      </c>
      <c r="CJ50" s="16" t="str">
        <f t="shared" si="4"/>
        <v>N/A</v>
      </c>
      <c r="CK50" s="16" t="str">
        <f t="shared" si="87"/>
        <v>N/A</v>
      </c>
      <c r="CL50" s="16" t="str">
        <f>CK50</f>
        <v>N/A</v>
      </c>
      <c r="CM50" s="20" t="s">
        <v>156</v>
      </c>
      <c r="CN50" s="20" t="s">
        <v>157</v>
      </c>
      <c r="CO50" s="27">
        <v>1</v>
      </c>
      <c r="CP50" s="13" t="s">
        <v>157</v>
      </c>
      <c r="CQ50" s="13">
        <v>1</v>
      </c>
      <c r="CR50" s="13" t="s">
        <v>156</v>
      </c>
      <c r="CS50" s="13" t="s">
        <v>158</v>
      </c>
      <c r="CT50" s="13">
        <v>1</v>
      </c>
      <c r="CU50" s="13"/>
      <c r="CV50" s="13"/>
      <c r="CW50" s="13"/>
      <c r="CX50" s="13"/>
      <c r="CY50" s="13"/>
      <c r="CZ50" s="13" t="s">
        <v>152</v>
      </c>
      <c r="DA50" s="20" t="s">
        <v>152</v>
      </c>
      <c r="DB50" s="20" t="s">
        <v>152</v>
      </c>
      <c r="DC50" s="20" t="s">
        <v>152</v>
      </c>
      <c r="DD50" s="13"/>
      <c r="DE50" s="13"/>
      <c r="DF50" s="16" t="str">
        <f t="shared" si="107"/>
        <v>N/A</v>
      </c>
      <c r="DG50" s="16" t="str">
        <f t="shared" si="89"/>
        <v>N/A</v>
      </c>
      <c r="DH50" s="13" t="s">
        <v>152</v>
      </c>
      <c r="DI50" s="22">
        <v>0</v>
      </c>
      <c r="DJ50" s="22" t="s">
        <v>152</v>
      </c>
      <c r="DK50" s="22" t="s">
        <v>152</v>
      </c>
      <c r="DL50" s="22" t="s">
        <v>152</v>
      </c>
      <c r="DM50" s="22" t="s">
        <v>152</v>
      </c>
      <c r="DN50" s="16" t="str">
        <f t="shared" si="90"/>
        <v>N/A</v>
      </c>
      <c r="DO50" s="16" t="str">
        <f t="shared" si="91"/>
        <v>N/A</v>
      </c>
      <c r="DP50" s="13" t="s">
        <v>152</v>
      </c>
      <c r="DQ50" s="29">
        <v>0</v>
      </c>
      <c r="DR50" s="29"/>
      <c r="DS50" s="29"/>
      <c r="DT50" s="29"/>
      <c r="DU50" s="29"/>
      <c r="DV50" s="29"/>
      <c r="DW50" s="16" t="str">
        <f t="shared" si="108"/>
        <v>N/A</v>
      </c>
      <c r="DX50" s="16" t="str">
        <f t="shared" si="109"/>
        <v>N/A</v>
      </c>
      <c r="DY50" s="29">
        <v>1</v>
      </c>
      <c r="DZ50" s="20"/>
      <c r="EA50" s="20"/>
      <c r="EB50" s="20"/>
      <c r="EC50" s="20"/>
      <c r="ED50" s="20"/>
      <c r="EE50" s="20"/>
      <c r="EF50" s="20"/>
      <c r="EG50" s="13" t="str">
        <f t="shared" si="110"/>
        <v>N/A</v>
      </c>
      <c r="EH50" s="13">
        <f t="shared" si="113"/>
        <v>0</v>
      </c>
      <c r="EI50" s="22" t="s">
        <v>152</v>
      </c>
      <c r="EJ50" s="22" t="s">
        <v>152</v>
      </c>
      <c r="EK50" s="16" t="str">
        <f t="shared" si="95"/>
        <v>N/A</v>
      </c>
      <c r="EL50" s="16" t="str">
        <f t="shared" si="96"/>
        <v>N/A</v>
      </c>
      <c r="EM50" s="13" t="s">
        <v>152</v>
      </c>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c r="FR50" s="20"/>
      <c r="FS50" s="20"/>
      <c r="FT50" s="20"/>
      <c r="FU50" s="20"/>
      <c r="FV50" s="20"/>
      <c r="FW50" s="24" t="str">
        <f t="shared" si="111"/>
        <v>N/A</v>
      </c>
      <c r="FX50" s="24" t="str">
        <f t="shared" si="111"/>
        <v>N/A</v>
      </c>
      <c r="FY50" s="24" t="s">
        <v>152</v>
      </c>
      <c r="FZ50" s="24" t="s">
        <v>152</v>
      </c>
      <c r="GA50" s="16" t="str">
        <f t="shared" si="7"/>
        <v>N/A</v>
      </c>
      <c r="GB50" s="16" t="str">
        <f t="shared" si="98"/>
        <v>N/A</v>
      </c>
      <c r="GC50" s="24">
        <f t="shared" si="112"/>
        <v>1</v>
      </c>
      <c r="GD50" s="24"/>
      <c r="GE50" s="24"/>
      <c r="GF50" s="24"/>
      <c r="GG50" s="20"/>
      <c r="GH50" s="20"/>
      <c r="GI50" s="25" t="s">
        <v>944</v>
      </c>
      <c r="GJ50" s="13"/>
    </row>
    <row r="51" spans="1:192" ht="173.25" x14ac:dyDescent="0.25">
      <c r="A51" s="11">
        <v>1</v>
      </c>
      <c r="B51" s="12" t="s">
        <v>129</v>
      </c>
      <c r="C51" s="12" t="s">
        <v>130</v>
      </c>
      <c r="D51" s="13">
        <v>1.3</v>
      </c>
      <c r="E51" s="12" t="s">
        <v>805</v>
      </c>
      <c r="F51" s="12" t="s">
        <v>806</v>
      </c>
      <c r="G51" s="13" t="s">
        <v>807</v>
      </c>
      <c r="H51" s="12" t="s">
        <v>808</v>
      </c>
      <c r="I51" s="14" t="s">
        <v>947</v>
      </c>
      <c r="J51" s="15" t="s">
        <v>948</v>
      </c>
      <c r="K51" s="13" t="s">
        <v>275</v>
      </c>
      <c r="L51" s="12" t="s">
        <v>137</v>
      </c>
      <c r="M51" s="12" t="s">
        <v>949</v>
      </c>
      <c r="N51" s="13" t="s">
        <v>177</v>
      </c>
      <c r="O51" s="13" t="s">
        <v>140</v>
      </c>
      <c r="P51" s="13" t="s">
        <v>141</v>
      </c>
      <c r="Q51" s="15" t="s">
        <v>950</v>
      </c>
      <c r="R51" s="15" t="s">
        <v>951</v>
      </c>
      <c r="S51" s="15" t="s">
        <v>952</v>
      </c>
      <c r="T51" s="15" t="s">
        <v>953</v>
      </c>
      <c r="U51" s="15" t="s">
        <v>954</v>
      </c>
      <c r="V51" s="13" t="s">
        <v>955</v>
      </c>
      <c r="W51" s="13" t="s">
        <v>956</v>
      </c>
      <c r="X51" s="13" t="s">
        <v>723</v>
      </c>
      <c r="Y51" s="13" t="s">
        <v>723</v>
      </c>
      <c r="Z51" s="13" t="s">
        <v>957</v>
      </c>
      <c r="AA51" s="12" t="s">
        <v>958</v>
      </c>
      <c r="AB51" s="13" t="str">
        <f t="shared" si="0"/>
        <v>N/A</v>
      </c>
      <c r="AC51" s="13">
        <f t="shared" si="0"/>
        <v>0</v>
      </c>
      <c r="AD51" s="20" t="str">
        <f t="shared" si="1"/>
        <v>N/A</v>
      </c>
      <c r="AE51" s="20" t="str">
        <f t="shared" si="74"/>
        <v>N/A</v>
      </c>
      <c r="AF51" s="13" t="s">
        <v>152</v>
      </c>
      <c r="AG51" s="13">
        <v>0</v>
      </c>
      <c r="AH51" s="13"/>
      <c r="AI51" s="13"/>
      <c r="AJ51" s="13" t="s">
        <v>152</v>
      </c>
      <c r="AK51" s="13" t="s">
        <v>152</v>
      </c>
      <c r="AL51" s="20" t="str">
        <f>IFERROR((#REF!*100%)/AF51,"N/A")</f>
        <v>N/A</v>
      </c>
      <c r="AM51" s="20" t="str">
        <f t="shared" si="75"/>
        <v>N/A</v>
      </c>
      <c r="AN51" s="20">
        <v>1</v>
      </c>
      <c r="AO51" s="20">
        <f>AP51/AQ51</f>
        <v>1</v>
      </c>
      <c r="AP51" s="24">
        <f>IF((IF(AV51="N/A",0,AV51)+IF(BJ51="N/A",0,BJ51)+IF(BR51="N/A",0,BR51)+IF(BZ51="N/A",0,BZ51))=0,"N/A",(IF(AV51="N/A",0,AV51)+IF(BJ51="N/A",0,BJ51)+IF(BR51="N/A",0,BR51)+IF(BZ51="N/A",0,BZ51)))</f>
        <v>14</v>
      </c>
      <c r="AQ51" s="24">
        <f>IF((IF(AW51="N/A",0,AW51)+IF(BK51="N/A",0,BK51)+IF(BS51="N/A",0,BS51)+IF(CA51="N/A",0,CA51))=0,"N/A",(IF(AW51="N/A",0,AW51)+IF(BK51="N/A",0,BK51)+IF(BS51="N/A",0,BS51)+IF(CA51="N/A",0,CA51)))</f>
        <v>14</v>
      </c>
      <c r="AR51" s="20">
        <f>IFERROR((AO51*100%)/AN51,"N/A")</f>
        <v>1</v>
      </c>
      <c r="AS51" s="20">
        <f t="shared" si="78"/>
        <v>1</v>
      </c>
      <c r="AT51" s="13" t="s">
        <v>152</v>
      </c>
      <c r="AU51" s="13">
        <v>0</v>
      </c>
      <c r="AV51" s="20"/>
      <c r="AW51" s="13"/>
      <c r="AX51" s="13" t="s">
        <v>152</v>
      </c>
      <c r="AY51" s="13" t="s">
        <v>152</v>
      </c>
      <c r="AZ51" s="20" t="str">
        <f>IFERROR((AV51*100%)/AT51,"N/A")</f>
        <v>N/A</v>
      </c>
      <c r="BA51" s="20" t="str">
        <f t="shared" si="80"/>
        <v>N/A</v>
      </c>
      <c r="BB51" s="20" t="s">
        <v>152</v>
      </c>
      <c r="BC51" s="13">
        <v>0</v>
      </c>
      <c r="BD51" s="65"/>
      <c r="BE51" s="65"/>
      <c r="BF51" s="20" t="str">
        <f>IFERROR((BC51*100%)/BB51,"N/A")</f>
        <v>N/A</v>
      </c>
      <c r="BG51" s="20" t="str">
        <f t="shared" si="81"/>
        <v>N/A</v>
      </c>
      <c r="BH51" s="13" t="s">
        <v>152</v>
      </c>
      <c r="BI51" s="13">
        <v>0</v>
      </c>
      <c r="BJ51" s="13"/>
      <c r="BK51" s="13"/>
      <c r="BL51" s="13" t="s">
        <v>152</v>
      </c>
      <c r="BM51" s="13" t="s">
        <v>152</v>
      </c>
      <c r="BN51" s="20" t="s">
        <v>152</v>
      </c>
      <c r="BO51" s="26" t="str">
        <f t="shared" si="82"/>
        <v>N/A</v>
      </c>
      <c r="BP51" s="20">
        <v>1</v>
      </c>
      <c r="BQ51" s="20">
        <f>IFERROR((BR51/BS51),0)</f>
        <v>1</v>
      </c>
      <c r="BR51" s="13">
        <v>2</v>
      </c>
      <c r="BS51" s="13">
        <v>2</v>
      </c>
      <c r="BT51" s="12" t="s">
        <v>958</v>
      </c>
      <c r="BU51" s="13" t="s">
        <v>154</v>
      </c>
      <c r="BV51" s="20">
        <f>IFERROR((BQ51*100%)/BP51,0)</f>
        <v>1</v>
      </c>
      <c r="BW51" s="20">
        <f>BV51</f>
        <v>1</v>
      </c>
      <c r="BX51" s="20">
        <v>1</v>
      </c>
      <c r="BY51" s="20">
        <f>IFERROR((BZ51/CA51),0)</f>
        <v>1</v>
      </c>
      <c r="BZ51" s="13">
        <v>12</v>
      </c>
      <c r="CA51" s="13">
        <v>12</v>
      </c>
      <c r="CB51" s="12" t="s">
        <v>958</v>
      </c>
      <c r="CC51" s="13" t="s">
        <v>154</v>
      </c>
      <c r="CD51" s="20">
        <f>IFERROR((BY51*100%)/BX51,0)</f>
        <v>1</v>
      </c>
      <c r="CE51" s="20">
        <f t="shared" si="84"/>
        <v>1</v>
      </c>
      <c r="CF51" s="20">
        <v>1</v>
      </c>
      <c r="CG51" s="20">
        <f>IFERROR((CH51/CI51),0)</f>
        <v>1</v>
      </c>
      <c r="CH51" s="24">
        <f>IFERROR(IF((IF(AH51="N/A",0,AH51)+IF(AV51="N/A",0,AV51)+IF(BJ51="N/A",0,BJ51)+IF(BR51="N/A",0,BR51))=0,"N/A",(IF(AH51="N/A",0,AH51)+IF(AV51="N/A",0,AV51)+IF(BJ51="N/A",0,BJ51)+IF(BR51="N/A",0,BR51))),0)</f>
        <v>2</v>
      </c>
      <c r="CI51" s="24">
        <f>IFERROR(IF((IF(AI51="N/A",0,AI51)+IF(AW51="N/A",0,AW51)+IF(BK51="N/A",0,BK51)+IF(BS51="N/A",0,BS51))=0,"N/A",(IF(AI51="N/A",0,AI51)+IF(AW51="N/A",0,AW51)+IF(BK51="N/A",0,BK51)+IF(BS51="N/A",0,BS51))),0)</f>
        <v>2</v>
      </c>
      <c r="CJ51" s="20">
        <f t="shared" si="4"/>
        <v>1</v>
      </c>
      <c r="CK51" s="20">
        <f t="shared" si="87"/>
        <v>1</v>
      </c>
      <c r="CL51" s="20">
        <f>IF(CK51&gt;100%,100%,CK51)</f>
        <v>1</v>
      </c>
      <c r="CM51" s="20" t="s">
        <v>158</v>
      </c>
      <c r="CN51" s="20" t="s">
        <v>157</v>
      </c>
      <c r="CO51" s="57">
        <v>1</v>
      </c>
      <c r="CP51" s="20" t="s">
        <v>157</v>
      </c>
      <c r="CQ51" s="20">
        <v>1</v>
      </c>
      <c r="CR51" s="20" t="s">
        <v>156</v>
      </c>
      <c r="CS51" s="20" t="s">
        <v>158</v>
      </c>
      <c r="CT51" s="20">
        <v>1</v>
      </c>
      <c r="CU51" s="20"/>
      <c r="CV51" s="20"/>
      <c r="CW51" s="20"/>
      <c r="CX51" s="20"/>
      <c r="CY51" s="20"/>
      <c r="CZ51" s="20">
        <v>1</v>
      </c>
      <c r="DA51" s="20">
        <f>IFERROR((DB51/DC51),0)</f>
        <v>1</v>
      </c>
      <c r="DB51" s="13">
        <v>8</v>
      </c>
      <c r="DC51" s="13">
        <v>8</v>
      </c>
      <c r="DD51" s="12" t="s">
        <v>959</v>
      </c>
      <c r="DE51" s="13" t="s">
        <v>154</v>
      </c>
      <c r="DF51" s="16">
        <f>IFERROR((DA51*100%)/CZ51,0)</f>
        <v>1</v>
      </c>
      <c r="DG51" s="16">
        <f t="shared" si="89"/>
        <v>1</v>
      </c>
      <c r="DH51" s="66" t="s">
        <v>152</v>
      </c>
      <c r="DI51" s="22">
        <v>0</v>
      </c>
      <c r="DJ51" s="22" t="s">
        <v>152</v>
      </c>
      <c r="DK51" s="22" t="s">
        <v>152</v>
      </c>
      <c r="DL51" s="22" t="s">
        <v>152</v>
      </c>
      <c r="DM51" s="22" t="s">
        <v>152</v>
      </c>
      <c r="DN51" s="16" t="str">
        <f t="shared" si="90"/>
        <v>N/A</v>
      </c>
      <c r="DO51" s="16" t="str">
        <f t="shared" si="91"/>
        <v>N/A</v>
      </c>
      <c r="DP51" s="67" t="s">
        <v>152</v>
      </c>
      <c r="DQ51" s="68">
        <v>0</v>
      </c>
      <c r="DR51" s="69" t="s">
        <v>152</v>
      </c>
      <c r="DS51" s="69" t="s">
        <v>152</v>
      </c>
      <c r="DT51" s="69"/>
      <c r="DU51" s="69"/>
      <c r="DV51" s="69"/>
      <c r="DW51" s="69" t="s">
        <v>152</v>
      </c>
      <c r="DX51" s="69" t="s">
        <v>152</v>
      </c>
      <c r="DY51" s="69">
        <v>1</v>
      </c>
      <c r="DZ51" s="20"/>
      <c r="EA51" s="20"/>
      <c r="EB51" s="20"/>
      <c r="EC51" s="20"/>
      <c r="ED51" s="20"/>
      <c r="EE51" s="20"/>
      <c r="EF51" s="20"/>
      <c r="EG51" s="20">
        <v>1</v>
      </c>
      <c r="EH51" s="20">
        <f>IFERROR(((EI51/EJ51)/100%),0)</f>
        <v>1</v>
      </c>
      <c r="EI51" s="13">
        <f>IF((IF(BZ51="N/A",0,BZ51)+IF(DB51="N/A",0,DB51)+IF(DJ51="N/A",0,DJ51)+IF(DR51="N/A",0,DR51))=0,"N/A",(IF(BZ51="N/A",0,BZ51)+IF(DB51="N/A",0,DB51)+IF(DJ51="N/A",0,DJ51)+IF(DR51="N/A",0,DR51)))</f>
        <v>20</v>
      </c>
      <c r="EJ51" s="13">
        <f>IF((IF(CA51="N/A",0,CA51)+IF(DC51="N/A",0,DC51)+IF(DK51="N/A",0,DK51)+IF(DS51="N/A",0,DS51))=0,"N/A",(IF(CA51="N/A",0,CA51)+IF(DC51="N/A",0,DC51)+IF(DK51="N/A",0,DK51)+IF(DS51="N/A",0,DS51)))</f>
        <v>20</v>
      </c>
      <c r="EK51" s="16">
        <f t="shared" si="95"/>
        <v>1</v>
      </c>
      <c r="EL51" s="16">
        <f t="shared" si="96"/>
        <v>1</v>
      </c>
      <c r="EM51" s="20">
        <v>1</v>
      </c>
      <c r="EN51" s="20"/>
      <c r="EO51" s="20"/>
      <c r="EP51" s="20"/>
      <c r="EQ51" s="20"/>
      <c r="ER51" s="20"/>
      <c r="ES51" s="20"/>
      <c r="ET51" s="20"/>
      <c r="EU51" s="20"/>
      <c r="EV51" s="20"/>
      <c r="EW51" s="20"/>
      <c r="EX51" s="20"/>
      <c r="EY51" s="20"/>
      <c r="EZ51" s="20"/>
      <c r="FA51" s="20"/>
      <c r="FB51" s="20"/>
      <c r="FC51" s="20"/>
      <c r="FD51" s="20"/>
      <c r="FE51" s="20"/>
      <c r="FF51" s="20"/>
      <c r="FG51" s="20"/>
      <c r="FH51" s="20"/>
      <c r="FI51" s="20"/>
      <c r="FJ51" s="20"/>
      <c r="FK51" s="20"/>
      <c r="FL51" s="20"/>
      <c r="FM51" s="20"/>
      <c r="FN51" s="20"/>
      <c r="FO51" s="20"/>
      <c r="FP51" s="20"/>
      <c r="FQ51" s="20"/>
      <c r="FR51" s="20"/>
      <c r="FS51" s="20"/>
      <c r="FT51" s="20"/>
      <c r="FU51" s="20"/>
      <c r="FV51" s="20"/>
      <c r="FW51" s="20">
        <v>1</v>
      </c>
      <c r="FX51" s="20">
        <f>IFERROR((FY51/FZ51),0)</f>
        <v>1</v>
      </c>
      <c r="FY51" s="24">
        <f>IFERROR(IF((IF(AH51="N/A",0,AH51)+IF(AV51="N/A",0,AV51)+IF(BJ51="N/A",0,BJ51)+IF(BR51="N/A",0,BR51)+IF(BZ51="N/A",0,BZ51)+IF(DB51="N/A",0,DB51)+IF(DJ51="N/A",0,DJ51))=0,"N/A",(IF(AH51="N/A",0,AH51)+IF(AV51="N/A",0,AV51)+IF(BJ51="N/A",0,BJ51)+IF(BR51="N/A",0,BR51)+IF(BZ51="N/A",0,BZ51)+IF(DB51="N/A",0,DB51)+IF(DJ51="N/A",0,DJ51))),0)</f>
        <v>22</v>
      </c>
      <c r="FZ51" s="24">
        <f>IFERROR(IF((IF(AI51="N/A",0,AI51)+IF(AW51="N/A",0,AW51)+IF(BK51="N/A",0,BK51)+IF(BS51="N/A",0,BS51)+IF(CA51="N/A",0,CA51)+IF(DC51="N/A",0,DC51)+IF(DK51="N/A",0,DK51))=0,"N/A",(IF(AI51="N/A",0,AI51)+IF(AW51="N/A",0,AW51)+IF(BK51="N/A",0,BK51)+IF(BS51="N/A",0,BS51)+IF(CA51="N/A",0,CA51)+IF(DC51="N/A",0,DC51)+IF(DK51="N/A",0,DK51))),0)</f>
        <v>22</v>
      </c>
      <c r="GA51" s="16">
        <f t="shared" si="7"/>
        <v>1</v>
      </c>
      <c r="GB51" s="16">
        <f t="shared" si="98"/>
        <v>1</v>
      </c>
      <c r="GC51" s="39">
        <v>1</v>
      </c>
      <c r="GD51" s="24"/>
      <c r="GE51" s="24"/>
      <c r="GF51" s="24"/>
      <c r="GG51" s="20"/>
      <c r="GH51" s="20"/>
      <c r="GI51" s="25" t="s">
        <v>723</v>
      </c>
      <c r="GJ51" s="14" t="s">
        <v>960</v>
      </c>
    </row>
    <row r="52" spans="1:192" ht="110.25" x14ac:dyDescent="0.25">
      <c r="A52" s="11">
        <v>1</v>
      </c>
      <c r="B52" s="12" t="s">
        <v>129</v>
      </c>
      <c r="C52" s="12" t="s">
        <v>130</v>
      </c>
      <c r="D52" s="13">
        <v>1.3</v>
      </c>
      <c r="E52" s="12" t="s">
        <v>805</v>
      </c>
      <c r="F52" s="12" t="s">
        <v>806</v>
      </c>
      <c r="G52" s="13" t="s">
        <v>807</v>
      </c>
      <c r="H52" s="12" t="s">
        <v>808</v>
      </c>
      <c r="I52" s="13" t="s">
        <v>961</v>
      </c>
      <c r="J52" s="15" t="s">
        <v>962</v>
      </c>
      <c r="K52" s="13" t="s">
        <v>275</v>
      </c>
      <c r="L52" s="12" t="s">
        <v>137</v>
      </c>
      <c r="M52" s="13" t="s">
        <v>138</v>
      </c>
      <c r="N52" s="11" t="s">
        <v>139</v>
      </c>
      <c r="O52" s="13" t="s">
        <v>140</v>
      </c>
      <c r="P52" s="13" t="s">
        <v>141</v>
      </c>
      <c r="Q52" s="15" t="s">
        <v>963</v>
      </c>
      <c r="R52" s="15" t="s">
        <v>964</v>
      </c>
      <c r="S52" s="15" t="s">
        <v>965</v>
      </c>
      <c r="T52" s="15" t="s">
        <v>966</v>
      </c>
      <c r="U52" s="15" t="s">
        <v>967</v>
      </c>
      <c r="V52" s="13" t="s">
        <v>968</v>
      </c>
      <c r="W52" s="13" t="s">
        <v>969</v>
      </c>
      <c r="X52" s="13" t="s">
        <v>970</v>
      </c>
      <c r="Y52" s="13" t="s">
        <v>970</v>
      </c>
      <c r="Z52" s="13" t="s">
        <v>971</v>
      </c>
      <c r="AA52" s="12" t="s">
        <v>972</v>
      </c>
      <c r="AB52" s="13" t="str">
        <f t="shared" si="0"/>
        <v>N/A</v>
      </c>
      <c r="AC52" s="13">
        <f t="shared" si="0"/>
        <v>0</v>
      </c>
      <c r="AD52" s="16" t="str">
        <f t="shared" si="1"/>
        <v>N/A</v>
      </c>
      <c r="AE52" s="16" t="str">
        <f t="shared" si="74"/>
        <v>N/A</v>
      </c>
      <c r="AF52" s="13" t="s">
        <v>152</v>
      </c>
      <c r="AG52" s="13">
        <v>0</v>
      </c>
      <c r="AH52" s="13" t="s">
        <v>152</v>
      </c>
      <c r="AI52" s="13" t="s">
        <v>152</v>
      </c>
      <c r="AJ52" s="13" t="s">
        <v>152</v>
      </c>
      <c r="AK52" s="13" t="s">
        <v>152</v>
      </c>
      <c r="AL52" s="16" t="s">
        <v>152</v>
      </c>
      <c r="AM52" s="16" t="str">
        <f t="shared" si="75"/>
        <v>N/A</v>
      </c>
      <c r="AN52" s="13">
        <f t="shared" ref="AN52:AN68" si="114">IF((IF(BX52="N/A",0,BX52)+IF(AT52="N/A",0,AT52)+IF(BH52="N/A",0,BH52)+IF(BP52="N/A",0,BP52))=0,"N/A",(IF(BX52="N/A",0,BX52)+IF(AT52="N/A",0,AT52)+IF(BH52="N/A",0,BH52)+IF(BP52="N/A",0,BP52)))</f>
        <v>30</v>
      </c>
      <c r="AO52" s="22">
        <f t="shared" ref="AO52:AO68" si="115">IFERROR(IF((IF(BY52="N/A",0,BY52)+IF(AU52="N/A",0,AU52)+IF(BI52="N/A",0,BI52)+IF(BQ52="N/A",0,BQ52))=0,0,(IF(BY52="N/A",0,BY52)+IF(AU52="N/A",0,AU52)+IF(BI52="N/A",0,BI52)+IF(BQ52="N/A",0,BQ52))),N52)</f>
        <v>44</v>
      </c>
      <c r="AP52" s="22" t="s">
        <v>152</v>
      </c>
      <c r="AQ52" s="22" t="s">
        <v>152</v>
      </c>
      <c r="AR52" s="16">
        <f t="shared" ref="AR52:AR68" si="116">IF(AN52="N/A","N/A",IF(AO52/AN52&lt;0,0%,AO52/AN52))</f>
        <v>1.4666666666666666</v>
      </c>
      <c r="AS52" s="16">
        <f t="shared" si="78"/>
        <v>1.4666666666666666</v>
      </c>
      <c r="AT52" s="13" t="s">
        <v>152</v>
      </c>
      <c r="AU52" s="13">
        <v>0</v>
      </c>
      <c r="AV52" s="20" t="s">
        <v>152</v>
      </c>
      <c r="AW52" s="13" t="s">
        <v>152</v>
      </c>
      <c r="AX52" s="16" t="s">
        <v>152</v>
      </c>
      <c r="AY52" s="16" t="s">
        <v>152</v>
      </c>
      <c r="AZ52" s="16" t="str">
        <f t="shared" ref="AZ52:AZ68" si="117">IF(AT52="N/A","N/A",IF(AU52/AT52&lt;0,0%,AU52/AT52))</f>
        <v>N/A</v>
      </c>
      <c r="BA52" s="16" t="str">
        <f t="shared" si="80"/>
        <v>N/A</v>
      </c>
      <c r="BB52" s="20" t="s">
        <v>152</v>
      </c>
      <c r="BC52" s="13">
        <v>0</v>
      </c>
      <c r="BD52" s="20" t="str">
        <f>IFERROR((AZ52*100%)/AY52,"N/A")</f>
        <v>N/A</v>
      </c>
      <c r="BE52" s="20" t="str">
        <f>IFERROR((BB52*100%)/AZ52,"N/A")</f>
        <v>N/A</v>
      </c>
      <c r="BF52" s="16" t="s">
        <v>152</v>
      </c>
      <c r="BG52" s="16" t="str">
        <f t="shared" si="81"/>
        <v>N/A</v>
      </c>
      <c r="BH52" s="13" t="s">
        <v>152</v>
      </c>
      <c r="BI52" s="13">
        <v>0</v>
      </c>
      <c r="BJ52" s="13"/>
      <c r="BK52" s="13" t="s">
        <v>152</v>
      </c>
      <c r="BL52" s="16" t="s">
        <v>152</v>
      </c>
      <c r="BM52" s="16" t="s">
        <v>152</v>
      </c>
      <c r="BN52" s="16" t="s">
        <v>152</v>
      </c>
      <c r="BO52" s="16" t="str">
        <f t="shared" si="82"/>
        <v>N/A</v>
      </c>
      <c r="BP52" s="13" t="s">
        <v>152</v>
      </c>
      <c r="BQ52" s="13">
        <v>0</v>
      </c>
      <c r="BR52" s="13" t="s">
        <v>152</v>
      </c>
      <c r="BS52" s="20" t="s">
        <v>152</v>
      </c>
      <c r="BT52" s="16" t="s">
        <v>152</v>
      </c>
      <c r="BU52" s="16" t="s">
        <v>152</v>
      </c>
      <c r="BV52" s="16" t="s">
        <v>152</v>
      </c>
      <c r="BW52" s="16" t="s">
        <v>152</v>
      </c>
      <c r="BX52" s="13">
        <v>30</v>
      </c>
      <c r="BY52" s="13">
        <v>44</v>
      </c>
      <c r="BZ52" s="20" t="s">
        <v>152</v>
      </c>
      <c r="CA52" s="20" t="s">
        <v>152</v>
      </c>
      <c r="CB52" s="16" t="s">
        <v>972</v>
      </c>
      <c r="CC52" s="16" t="s">
        <v>154</v>
      </c>
      <c r="CD52" s="16">
        <f t="shared" ref="CD52:CD68" si="118">IFERROR((BY52*100%)/BX52,"N/A")</f>
        <v>1.4666666666666666</v>
      </c>
      <c r="CE52" s="16">
        <f t="shared" si="84"/>
        <v>1.4666666666666666</v>
      </c>
      <c r="CF52" s="24" t="str">
        <f t="shared" ref="CF52:CF68" si="119">IF((IF(AF52="N/A",0,AF52)+IF(AT52="N/A",0,AT52)+IF(BH52="N/A",0,BH52)+IF(BP52="N/A",0,BP52))=0,"N/A",(IF(AF52="N/A",0,AF52)+IF(AT52="N/A",0,AT52)+IF(BH52="N/A",0,BH52)+IF(BP52="N/A",0,BP52)))</f>
        <v>N/A</v>
      </c>
      <c r="CG52" s="24">
        <f t="shared" ref="CG52:CG68" si="120">IF((IF(AG52="N/A",0,AG52)+IF(AU52="N/A",0,AU52)+IF(BI52="N/A",0,BI52)+IF(BQ52="N/A",0,BQ52))=0,0,(IF(AG52="N/A",0,AG52)+IF(AU52="N/A",0,AU52)+IF(BI52="N/A",0,BI52)+IF(BQ52="N/A",0,BQ52)))</f>
        <v>0</v>
      </c>
      <c r="CH52" s="24" t="s">
        <v>152</v>
      </c>
      <c r="CI52" s="24" t="s">
        <v>152</v>
      </c>
      <c r="CJ52" s="16" t="str">
        <f t="shared" si="4"/>
        <v>N/A</v>
      </c>
      <c r="CK52" s="16" t="str">
        <f t="shared" si="87"/>
        <v>N/A</v>
      </c>
      <c r="CL52" s="16" t="str">
        <f>CK52</f>
        <v>N/A</v>
      </c>
      <c r="CM52" s="20" t="s">
        <v>156</v>
      </c>
      <c r="CN52" s="20" t="s">
        <v>157</v>
      </c>
      <c r="CO52" s="27">
        <v>30</v>
      </c>
      <c r="CP52" s="13" t="s">
        <v>973</v>
      </c>
      <c r="CQ52" s="13">
        <v>30</v>
      </c>
      <c r="CR52" s="13" t="s">
        <v>156</v>
      </c>
      <c r="CS52" s="13" t="s">
        <v>158</v>
      </c>
      <c r="CT52" s="47">
        <v>30</v>
      </c>
      <c r="CU52" s="13"/>
      <c r="CV52" s="13"/>
      <c r="CW52" s="13"/>
      <c r="CX52" s="13"/>
      <c r="CY52" s="13"/>
      <c r="CZ52" s="13" t="s">
        <v>152</v>
      </c>
      <c r="DA52" s="13" t="s">
        <v>152</v>
      </c>
      <c r="DB52" s="20" t="s">
        <v>152</v>
      </c>
      <c r="DC52" s="20" t="s">
        <v>152</v>
      </c>
      <c r="DD52" s="12"/>
      <c r="DE52" s="13"/>
      <c r="DF52" s="16" t="str">
        <f t="shared" ref="DF52:DF68" si="121">IFERROR((DA52*100%)/CZ52,"N/A")</f>
        <v>N/A</v>
      </c>
      <c r="DG52" s="16" t="str">
        <f t="shared" si="89"/>
        <v>N/A</v>
      </c>
      <c r="DH52" s="47" t="s">
        <v>152</v>
      </c>
      <c r="DI52" s="22">
        <v>0</v>
      </c>
      <c r="DJ52" s="22" t="s">
        <v>152</v>
      </c>
      <c r="DK52" s="22" t="s">
        <v>152</v>
      </c>
      <c r="DL52" s="22" t="s">
        <v>152</v>
      </c>
      <c r="DM52" s="22" t="s">
        <v>152</v>
      </c>
      <c r="DN52" s="16" t="str">
        <f t="shared" si="90"/>
        <v>N/A</v>
      </c>
      <c r="DO52" s="16" t="str">
        <f t="shared" si="91"/>
        <v>N/A</v>
      </c>
      <c r="DP52" s="47">
        <v>15</v>
      </c>
      <c r="DQ52" s="49">
        <v>1</v>
      </c>
      <c r="DR52" s="49" t="s">
        <v>152</v>
      </c>
      <c r="DS52" s="49" t="s">
        <v>152</v>
      </c>
      <c r="DT52" s="70" t="s">
        <v>972</v>
      </c>
      <c r="DU52" s="49" t="s">
        <v>154</v>
      </c>
      <c r="DV52" s="47" t="s">
        <v>193</v>
      </c>
      <c r="DW52" s="16">
        <f t="shared" ref="DW52:DW68" si="122">IFERROR((DQ52*100%)/DP52,"N/A")</f>
        <v>6.6666666666666666E-2</v>
      </c>
      <c r="DX52" s="16">
        <f>DW52</f>
        <v>6.6666666666666666E-2</v>
      </c>
      <c r="DY52" s="47">
        <v>15</v>
      </c>
      <c r="DZ52" s="20"/>
      <c r="EA52" s="20"/>
      <c r="EB52" s="20"/>
      <c r="EC52" s="20"/>
      <c r="ED52" s="20"/>
      <c r="EE52" s="20"/>
      <c r="EF52" s="20"/>
      <c r="EG52" s="13">
        <f t="shared" ref="EG52:EG68" si="123">IF((IF(BX52="N/A",0,BX52)+IF(CZ52="N/A",0,CZ52)+IF(DH52="N/A",0,DH52)+IF(DP52="N/A",0,DP52))=0,"N/A",(IF(BX52="N/A",0,BX52)+IF(CZ52="N/A",0,CZ52)+IF(DH52="N/A",0,DH52)+IF(DP52="N/A",0,DP52)))</f>
        <v>45</v>
      </c>
      <c r="EH52" s="13">
        <f t="shared" ref="EH52:EH68" si="124">IF((IF(BY52="N/A",0,BY52)+IF(DA52="N/A",0,DA52)+IF(DI52="N/A",0,DI52)+IF(DQ52="N/A",0,DQ52))=0,0,(IF(BY52="N/A",0,BY52)+IF(DA52="N/A",0,DA52)+IF(DI52="N/A",0,DI52)+IF(DQ52="N/A",0,DQ52)))</f>
        <v>45</v>
      </c>
      <c r="EI52" s="22" t="s">
        <v>152</v>
      </c>
      <c r="EJ52" s="22" t="s">
        <v>152</v>
      </c>
      <c r="EK52" s="16">
        <f t="shared" si="95"/>
        <v>1</v>
      </c>
      <c r="EL52" s="16">
        <f t="shared" si="96"/>
        <v>1</v>
      </c>
      <c r="EM52" s="13">
        <v>30</v>
      </c>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4">
        <f t="shared" ref="FW52:FX68" si="125">IF((IF(AF52="N/A",0,AF52)+IF(AT52="N/A",0,AT52)+IF(BH52="N/A",0,BH52)+IF(BP52="N/A",0,BP52)+IF(BX52="N/A",0,BX52)+IF(CZ52="N/A",0,CZ52)+IF(DH52="N/A",0,DH52)+IF(DP52="N/A",0,DP52))=0,"N/A",(IF(AF52="N/A",0,AF52)+IF(AT52="N/A",0,AT52)+IF(BH52="N/A",0,BH52)+IF(BP52="N/A",0,BP52)+IF(BX52="N/A",0,BX52)+IF(CZ52="N/A",0,CZ52)+IF(DH52="N/A",0,DH52)+IF(DP52="N/A",0,DP52)))</f>
        <v>45</v>
      </c>
      <c r="FX52" s="24">
        <f t="shared" si="125"/>
        <v>45</v>
      </c>
      <c r="FY52" s="24" t="s">
        <v>152</v>
      </c>
      <c r="FZ52" s="24" t="s">
        <v>152</v>
      </c>
      <c r="GA52" s="16">
        <f t="shared" si="7"/>
        <v>1</v>
      </c>
      <c r="GB52" s="16">
        <f t="shared" si="98"/>
        <v>1</v>
      </c>
      <c r="GC52" s="24">
        <f t="shared" ref="GC52:GC68" si="126">IF((IF(AB52="N/A",0,AB52)+IF(AN52="N/A",0,AN52)+IF(CT52="N/A",0,CT52)+IF(EM52="N/A",0,EM52))=0,"N/A",(IF(AB52="N/A",0,AB52)+IF(AN52="N/A",0,AN52)+IF(CT52="N/A",0,CT52)+IF(EM52="N/A",0,EM52)))</f>
        <v>90</v>
      </c>
      <c r="GD52" s="24"/>
      <c r="GE52" s="24"/>
      <c r="GF52" s="24"/>
      <c r="GG52" s="20"/>
      <c r="GH52" s="20"/>
      <c r="GI52" s="50" t="s">
        <v>970</v>
      </c>
      <c r="GJ52" s="13" t="s">
        <v>974</v>
      </c>
    </row>
    <row r="53" spans="1:192" ht="78.75" x14ac:dyDescent="0.25">
      <c r="A53" s="11">
        <v>1</v>
      </c>
      <c r="B53" s="12" t="s">
        <v>129</v>
      </c>
      <c r="C53" s="12" t="s">
        <v>130</v>
      </c>
      <c r="D53" s="13">
        <v>1.3</v>
      </c>
      <c r="E53" s="12" t="s">
        <v>805</v>
      </c>
      <c r="F53" s="12" t="s">
        <v>806</v>
      </c>
      <c r="G53" s="13" t="s">
        <v>807</v>
      </c>
      <c r="H53" s="12" t="s">
        <v>808</v>
      </c>
      <c r="I53" s="14" t="s">
        <v>975</v>
      </c>
      <c r="J53" s="15" t="s">
        <v>976</v>
      </c>
      <c r="K53" s="13" t="s">
        <v>275</v>
      </c>
      <c r="L53" s="13" t="s">
        <v>138</v>
      </c>
      <c r="M53" s="13" t="s">
        <v>138</v>
      </c>
      <c r="N53" s="11" t="s">
        <v>139</v>
      </c>
      <c r="O53" s="13" t="s">
        <v>305</v>
      </c>
      <c r="P53" s="13" t="s">
        <v>141</v>
      </c>
      <c r="Q53" s="15" t="s">
        <v>977</v>
      </c>
      <c r="R53" s="15" t="s">
        <v>978</v>
      </c>
      <c r="S53" s="15" t="s">
        <v>979</v>
      </c>
      <c r="T53" s="15" t="s">
        <v>980</v>
      </c>
      <c r="U53" s="15" t="s">
        <v>981</v>
      </c>
      <c r="V53" s="13" t="s">
        <v>481</v>
      </c>
      <c r="W53" s="13" t="s">
        <v>482</v>
      </c>
      <c r="X53" s="13" t="s">
        <v>723</v>
      </c>
      <c r="Y53" s="13" t="s">
        <v>723</v>
      </c>
      <c r="Z53" s="13" t="s">
        <v>484</v>
      </c>
      <c r="AA53" s="12" t="s">
        <v>982</v>
      </c>
      <c r="AB53" s="13" t="str">
        <f t="shared" si="0"/>
        <v>N/A</v>
      </c>
      <c r="AC53" s="13">
        <f t="shared" si="0"/>
        <v>0</v>
      </c>
      <c r="AD53" s="20" t="str">
        <f t="shared" si="1"/>
        <v>N/A</v>
      </c>
      <c r="AE53" s="20" t="str">
        <f t="shared" si="74"/>
        <v>N/A</v>
      </c>
      <c r="AF53" s="13" t="s">
        <v>152</v>
      </c>
      <c r="AG53" s="13">
        <v>0</v>
      </c>
      <c r="AH53" s="13" t="s">
        <v>152</v>
      </c>
      <c r="AI53" s="13" t="s">
        <v>152</v>
      </c>
      <c r="AJ53" s="13" t="s">
        <v>152</v>
      </c>
      <c r="AK53" s="13" t="s">
        <v>152</v>
      </c>
      <c r="AL53" s="20" t="s">
        <v>152</v>
      </c>
      <c r="AM53" s="20" t="str">
        <f t="shared" si="75"/>
        <v>N/A</v>
      </c>
      <c r="AN53" s="13">
        <f t="shared" si="114"/>
        <v>1</v>
      </c>
      <c r="AO53" s="22">
        <f t="shared" si="115"/>
        <v>1</v>
      </c>
      <c r="AP53" s="22" t="s">
        <v>152</v>
      </c>
      <c r="AQ53" s="22" t="s">
        <v>152</v>
      </c>
      <c r="AR53" s="20">
        <f t="shared" si="116"/>
        <v>1</v>
      </c>
      <c r="AS53" s="20">
        <f t="shared" si="78"/>
        <v>1</v>
      </c>
      <c r="AT53" s="13">
        <v>1</v>
      </c>
      <c r="AU53" s="13">
        <v>1</v>
      </c>
      <c r="AV53" s="20" t="s">
        <v>152</v>
      </c>
      <c r="AW53" s="13" t="s">
        <v>152</v>
      </c>
      <c r="AX53" s="12" t="s">
        <v>982</v>
      </c>
      <c r="AY53" s="13" t="s">
        <v>154</v>
      </c>
      <c r="AZ53" s="20">
        <f t="shared" si="117"/>
        <v>1</v>
      </c>
      <c r="BA53" s="20">
        <f t="shared" si="80"/>
        <v>1</v>
      </c>
      <c r="BB53" s="13">
        <f>AT53</f>
        <v>1</v>
      </c>
      <c r="BC53" s="13">
        <f>AU53+AG53</f>
        <v>1</v>
      </c>
      <c r="BD53" s="13"/>
      <c r="BE53" s="13"/>
      <c r="BF53" s="20">
        <f>BC53/BB53</f>
        <v>1</v>
      </c>
      <c r="BG53" s="20">
        <f t="shared" si="81"/>
        <v>1</v>
      </c>
      <c r="BH53" s="13" t="s">
        <v>152</v>
      </c>
      <c r="BI53" s="13">
        <v>0</v>
      </c>
      <c r="BJ53" s="13"/>
      <c r="BK53" s="13" t="s">
        <v>152</v>
      </c>
      <c r="BL53" s="13" t="s">
        <v>152</v>
      </c>
      <c r="BM53" s="13" t="s">
        <v>152</v>
      </c>
      <c r="BN53" s="20" t="s">
        <v>152</v>
      </c>
      <c r="BO53" s="26" t="str">
        <f t="shared" si="82"/>
        <v>N/A</v>
      </c>
      <c r="BP53" s="13" t="s">
        <v>152</v>
      </c>
      <c r="BQ53" s="13">
        <v>0</v>
      </c>
      <c r="BR53" s="13" t="s">
        <v>152</v>
      </c>
      <c r="BS53" s="20" t="s">
        <v>152</v>
      </c>
      <c r="BT53" s="13" t="s">
        <v>152</v>
      </c>
      <c r="BU53" s="13" t="s">
        <v>152</v>
      </c>
      <c r="BV53" s="20" t="s">
        <v>152</v>
      </c>
      <c r="BW53" s="20" t="s">
        <v>152</v>
      </c>
      <c r="BX53" s="13" t="s">
        <v>152</v>
      </c>
      <c r="BY53" s="20" t="s">
        <v>152</v>
      </c>
      <c r="BZ53" s="20" t="s">
        <v>152</v>
      </c>
      <c r="CA53" s="20" t="s">
        <v>152</v>
      </c>
      <c r="CB53" s="13" t="s">
        <v>152</v>
      </c>
      <c r="CC53" s="13" t="s">
        <v>152</v>
      </c>
      <c r="CD53" s="20" t="str">
        <f t="shared" si="118"/>
        <v>N/A</v>
      </c>
      <c r="CE53" s="20" t="str">
        <f t="shared" si="84"/>
        <v>N/A</v>
      </c>
      <c r="CF53" s="24">
        <f t="shared" si="119"/>
        <v>1</v>
      </c>
      <c r="CG53" s="24">
        <f t="shared" si="120"/>
        <v>1</v>
      </c>
      <c r="CH53" s="24" t="s">
        <v>152</v>
      </c>
      <c r="CI53" s="24" t="s">
        <v>152</v>
      </c>
      <c r="CJ53" s="20">
        <f t="shared" si="4"/>
        <v>1</v>
      </c>
      <c r="CK53" s="20">
        <f t="shared" si="87"/>
        <v>1</v>
      </c>
      <c r="CL53" s="20">
        <f>IF(CK53&gt;100%,100%,CK53)</f>
        <v>1</v>
      </c>
      <c r="CM53" s="20" t="s">
        <v>156</v>
      </c>
      <c r="CN53" s="20" t="s">
        <v>157</v>
      </c>
      <c r="CO53" s="27">
        <v>1</v>
      </c>
      <c r="CP53" s="13" t="s">
        <v>157</v>
      </c>
      <c r="CQ53" s="13">
        <v>1</v>
      </c>
      <c r="CR53" s="13" t="s">
        <v>156</v>
      </c>
      <c r="CS53" s="13" t="s">
        <v>158</v>
      </c>
      <c r="CT53" s="13">
        <v>1</v>
      </c>
      <c r="CU53" s="13"/>
      <c r="CV53" s="13"/>
      <c r="CW53" s="13"/>
      <c r="CX53" s="13"/>
      <c r="CY53" s="13"/>
      <c r="CZ53" s="13" t="s">
        <v>152</v>
      </c>
      <c r="DA53" s="13" t="s">
        <v>152</v>
      </c>
      <c r="DB53" s="20" t="s">
        <v>152</v>
      </c>
      <c r="DC53" s="20" t="s">
        <v>152</v>
      </c>
      <c r="DD53" s="13"/>
      <c r="DE53" s="13"/>
      <c r="DF53" s="16" t="str">
        <f t="shared" si="121"/>
        <v>N/A</v>
      </c>
      <c r="DG53" s="16" t="str">
        <f t="shared" si="89"/>
        <v>N/A</v>
      </c>
      <c r="DH53" s="13" t="s">
        <v>152</v>
      </c>
      <c r="DI53" s="22">
        <v>0</v>
      </c>
      <c r="DJ53" s="22" t="s">
        <v>152</v>
      </c>
      <c r="DK53" s="22" t="s">
        <v>152</v>
      </c>
      <c r="DL53" s="22" t="s">
        <v>152</v>
      </c>
      <c r="DM53" s="22" t="s">
        <v>152</v>
      </c>
      <c r="DN53" s="16" t="str">
        <f t="shared" si="90"/>
        <v>N/A</v>
      </c>
      <c r="DO53" s="16" t="str">
        <f t="shared" si="91"/>
        <v>N/A</v>
      </c>
      <c r="DP53" s="13" t="s">
        <v>152</v>
      </c>
      <c r="DQ53" s="29">
        <v>0</v>
      </c>
      <c r="DR53" s="29"/>
      <c r="DS53" s="29"/>
      <c r="DT53" s="29"/>
      <c r="DU53" s="29"/>
      <c r="DV53" s="29"/>
      <c r="DW53" s="16" t="str">
        <f t="shared" si="122"/>
        <v>N/A</v>
      </c>
      <c r="DX53" s="16" t="str">
        <f t="shared" ref="DX53:DX65" si="127">IFERROR(AVERAGE(DW53:DW54),"N/A")</f>
        <v>N/A</v>
      </c>
      <c r="DY53" s="29">
        <v>1</v>
      </c>
      <c r="DZ53" s="20"/>
      <c r="EA53" s="20"/>
      <c r="EB53" s="20"/>
      <c r="EC53" s="20"/>
      <c r="ED53" s="20"/>
      <c r="EE53" s="20"/>
      <c r="EF53" s="20"/>
      <c r="EG53" s="13" t="str">
        <f t="shared" si="123"/>
        <v>N/A</v>
      </c>
      <c r="EH53" s="13">
        <f t="shared" si="124"/>
        <v>0</v>
      </c>
      <c r="EI53" s="22" t="s">
        <v>152</v>
      </c>
      <c r="EJ53" s="22" t="s">
        <v>152</v>
      </c>
      <c r="EK53" s="16" t="str">
        <f t="shared" si="95"/>
        <v>N/A</v>
      </c>
      <c r="EL53" s="16" t="str">
        <f t="shared" si="96"/>
        <v>N/A</v>
      </c>
      <c r="EM53" s="13">
        <v>1</v>
      </c>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4">
        <f t="shared" si="125"/>
        <v>1</v>
      </c>
      <c r="FX53" s="24">
        <f t="shared" si="125"/>
        <v>1</v>
      </c>
      <c r="FY53" s="24" t="s">
        <v>152</v>
      </c>
      <c r="FZ53" s="24" t="s">
        <v>152</v>
      </c>
      <c r="GA53" s="16">
        <f t="shared" si="7"/>
        <v>1</v>
      </c>
      <c r="GB53" s="16">
        <f t="shared" si="98"/>
        <v>1</v>
      </c>
      <c r="GC53" s="24">
        <f t="shared" si="126"/>
        <v>3</v>
      </c>
      <c r="GD53" s="24"/>
      <c r="GE53" s="24"/>
      <c r="GF53" s="24"/>
      <c r="GG53" s="20"/>
      <c r="GH53" s="20"/>
      <c r="GI53" s="50" t="s">
        <v>723</v>
      </c>
      <c r="GJ53" s="13" t="s">
        <v>983</v>
      </c>
    </row>
    <row r="54" spans="1:192" ht="157.5" x14ac:dyDescent="0.25">
      <c r="A54" s="11">
        <v>1</v>
      </c>
      <c r="B54" s="12" t="s">
        <v>129</v>
      </c>
      <c r="C54" s="12" t="s">
        <v>130</v>
      </c>
      <c r="D54" s="13">
        <v>1.3</v>
      </c>
      <c r="E54" s="12" t="s">
        <v>805</v>
      </c>
      <c r="F54" s="12" t="s">
        <v>806</v>
      </c>
      <c r="G54" s="13" t="s">
        <v>984</v>
      </c>
      <c r="H54" s="12" t="s">
        <v>985</v>
      </c>
      <c r="I54" s="14" t="s">
        <v>986</v>
      </c>
      <c r="J54" s="30" t="s">
        <v>987</v>
      </c>
      <c r="K54" s="14" t="s">
        <v>137</v>
      </c>
      <c r="L54" s="12" t="s">
        <v>988</v>
      </c>
      <c r="M54" s="13" t="s">
        <v>138</v>
      </c>
      <c r="N54" s="13" t="s">
        <v>139</v>
      </c>
      <c r="O54" s="14" t="s">
        <v>305</v>
      </c>
      <c r="P54" s="13" t="s">
        <v>141</v>
      </c>
      <c r="Q54" s="15" t="s">
        <v>989</v>
      </c>
      <c r="R54" s="15" t="s">
        <v>990</v>
      </c>
      <c r="S54" s="15" t="s">
        <v>991</v>
      </c>
      <c r="T54" s="15" t="s">
        <v>992</v>
      </c>
      <c r="U54" s="15" t="s">
        <v>993</v>
      </c>
      <c r="V54" s="13" t="s">
        <v>994</v>
      </c>
      <c r="W54" s="13" t="s">
        <v>995</v>
      </c>
      <c r="X54" s="13" t="s">
        <v>996</v>
      </c>
      <c r="Y54" s="13" t="s">
        <v>996</v>
      </c>
      <c r="Z54" s="13" t="s">
        <v>997</v>
      </c>
      <c r="AA54" s="17" t="s">
        <v>998</v>
      </c>
      <c r="AB54" s="13" t="str">
        <f t="shared" si="0"/>
        <v>N/A</v>
      </c>
      <c r="AC54" s="13">
        <f t="shared" si="0"/>
        <v>0</v>
      </c>
      <c r="AD54" s="16" t="str">
        <f t="shared" si="1"/>
        <v>N/A</v>
      </c>
      <c r="AE54" s="16" t="str">
        <f t="shared" si="74"/>
        <v>N/A</v>
      </c>
      <c r="AF54" s="13" t="s">
        <v>152</v>
      </c>
      <c r="AG54" s="13">
        <v>0</v>
      </c>
      <c r="AH54" s="13" t="s">
        <v>152</v>
      </c>
      <c r="AI54" s="13" t="s">
        <v>152</v>
      </c>
      <c r="AJ54" s="13" t="s">
        <v>152</v>
      </c>
      <c r="AK54" s="13" t="s">
        <v>152</v>
      </c>
      <c r="AL54" s="16" t="s">
        <v>152</v>
      </c>
      <c r="AM54" s="16" t="str">
        <f t="shared" si="75"/>
        <v>N/A</v>
      </c>
      <c r="AN54" s="13">
        <f t="shared" si="114"/>
        <v>1</v>
      </c>
      <c r="AO54" s="22">
        <f t="shared" si="115"/>
        <v>1</v>
      </c>
      <c r="AP54" s="22" t="s">
        <v>152</v>
      </c>
      <c r="AQ54" s="22" t="s">
        <v>152</v>
      </c>
      <c r="AR54" s="16">
        <f t="shared" si="116"/>
        <v>1</v>
      </c>
      <c r="AS54" s="16">
        <f t="shared" si="78"/>
        <v>1</v>
      </c>
      <c r="AT54" s="13" t="s">
        <v>152</v>
      </c>
      <c r="AU54" s="13">
        <v>0</v>
      </c>
      <c r="AV54" s="20" t="s">
        <v>152</v>
      </c>
      <c r="AW54" s="13" t="s">
        <v>152</v>
      </c>
      <c r="AX54" s="16" t="s">
        <v>152</v>
      </c>
      <c r="AY54" s="16" t="s">
        <v>152</v>
      </c>
      <c r="AZ54" s="16" t="str">
        <f t="shared" si="117"/>
        <v>N/A</v>
      </c>
      <c r="BA54" s="16" t="str">
        <f t="shared" si="80"/>
        <v>N/A</v>
      </c>
      <c r="BB54" s="20" t="s">
        <v>152</v>
      </c>
      <c r="BC54" s="13">
        <v>0</v>
      </c>
      <c r="BD54" s="20" t="str">
        <f>IFERROR((AZ54*100%)/AY54,"N/A")</f>
        <v>N/A</v>
      </c>
      <c r="BE54" s="20" t="str">
        <f>IFERROR((BB54*100%)/AZ54,"N/A")</f>
        <v>N/A</v>
      </c>
      <c r="BF54" s="16" t="s">
        <v>152</v>
      </c>
      <c r="BG54" s="16" t="str">
        <f t="shared" si="81"/>
        <v>N/A</v>
      </c>
      <c r="BH54" s="13" t="s">
        <v>152</v>
      </c>
      <c r="BI54" s="13">
        <v>0</v>
      </c>
      <c r="BJ54" s="13"/>
      <c r="BK54" s="13" t="s">
        <v>152</v>
      </c>
      <c r="BL54" s="16" t="s">
        <v>152</v>
      </c>
      <c r="BM54" s="16" t="s">
        <v>152</v>
      </c>
      <c r="BN54" s="16" t="s">
        <v>152</v>
      </c>
      <c r="BO54" s="16" t="str">
        <f t="shared" si="82"/>
        <v>N/A</v>
      </c>
      <c r="BP54" s="13" t="s">
        <v>152</v>
      </c>
      <c r="BQ54" s="13">
        <v>0</v>
      </c>
      <c r="BR54" s="13" t="s">
        <v>152</v>
      </c>
      <c r="BS54" s="20" t="s">
        <v>152</v>
      </c>
      <c r="BT54" s="16" t="s">
        <v>152</v>
      </c>
      <c r="BU54" s="16" t="s">
        <v>152</v>
      </c>
      <c r="BV54" s="16" t="s">
        <v>152</v>
      </c>
      <c r="BW54" s="16" t="s">
        <v>152</v>
      </c>
      <c r="BX54" s="13">
        <v>1</v>
      </c>
      <c r="BY54" s="13">
        <v>1</v>
      </c>
      <c r="BZ54" s="20" t="s">
        <v>152</v>
      </c>
      <c r="CA54" s="20" t="s">
        <v>152</v>
      </c>
      <c r="CB54" s="16" t="s">
        <v>998</v>
      </c>
      <c r="CC54" s="16" t="s">
        <v>154</v>
      </c>
      <c r="CD54" s="16">
        <f t="shared" si="118"/>
        <v>1</v>
      </c>
      <c r="CE54" s="16">
        <f t="shared" si="84"/>
        <v>1</v>
      </c>
      <c r="CF54" s="24" t="str">
        <f t="shared" si="119"/>
        <v>N/A</v>
      </c>
      <c r="CG54" s="24">
        <f t="shared" si="120"/>
        <v>0</v>
      </c>
      <c r="CH54" s="24" t="s">
        <v>152</v>
      </c>
      <c r="CI54" s="24" t="s">
        <v>152</v>
      </c>
      <c r="CJ54" s="16" t="str">
        <f t="shared" si="4"/>
        <v>N/A</v>
      </c>
      <c r="CK54" s="16" t="str">
        <f t="shared" si="87"/>
        <v>N/A</v>
      </c>
      <c r="CL54" s="16" t="str">
        <f>CK54</f>
        <v>N/A</v>
      </c>
      <c r="CM54" s="16" t="s">
        <v>156</v>
      </c>
      <c r="CN54" s="16" t="s">
        <v>190</v>
      </c>
      <c r="CO54" s="42">
        <v>1</v>
      </c>
      <c r="CP54" s="14" t="s">
        <v>999</v>
      </c>
      <c r="CQ54" s="14" t="s">
        <v>152</v>
      </c>
      <c r="CR54" s="13" t="s">
        <v>156</v>
      </c>
      <c r="CS54" s="13" t="s">
        <v>156</v>
      </c>
      <c r="CT54" s="14" t="s">
        <v>152</v>
      </c>
      <c r="CU54" s="14"/>
      <c r="CV54" s="14"/>
      <c r="CW54" s="14"/>
      <c r="CX54" s="14"/>
      <c r="CY54" s="14"/>
      <c r="CZ54" s="14" t="s">
        <v>152</v>
      </c>
      <c r="DA54" s="13" t="s">
        <v>152</v>
      </c>
      <c r="DB54" s="20" t="s">
        <v>152</v>
      </c>
      <c r="DC54" s="20" t="s">
        <v>152</v>
      </c>
      <c r="DD54" s="12"/>
      <c r="DE54" s="13"/>
      <c r="DF54" s="16" t="str">
        <f t="shared" si="121"/>
        <v>N/A</v>
      </c>
      <c r="DG54" s="16" t="str">
        <f t="shared" si="89"/>
        <v>N/A</v>
      </c>
      <c r="DH54" s="14" t="s">
        <v>152</v>
      </c>
      <c r="DI54" s="22">
        <v>0</v>
      </c>
      <c r="DJ54" s="22" t="s">
        <v>152</v>
      </c>
      <c r="DK54" s="22" t="s">
        <v>152</v>
      </c>
      <c r="DL54" s="22" t="s">
        <v>152</v>
      </c>
      <c r="DM54" s="22" t="s">
        <v>152</v>
      </c>
      <c r="DN54" s="16" t="str">
        <f t="shared" si="90"/>
        <v>N/A</v>
      </c>
      <c r="DO54" s="16" t="str">
        <f t="shared" si="91"/>
        <v>N/A</v>
      </c>
      <c r="DP54" s="14" t="s">
        <v>152</v>
      </c>
      <c r="DQ54" s="14">
        <v>0</v>
      </c>
      <c r="DR54" s="14"/>
      <c r="DS54" s="14"/>
      <c r="DT54" s="14"/>
      <c r="DU54" s="14"/>
      <c r="DV54" s="14"/>
      <c r="DW54" s="16" t="str">
        <f t="shared" si="122"/>
        <v>N/A</v>
      </c>
      <c r="DX54" s="16" t="str">
        <f t="shared" si="127"/>
        <v>N/A</v>
      </c>
      <c r="DY54" s="14" t="s">
        <v>152</v>
      </c>
      <c r="DZ54" s="20"/>
      <c r="EA54" s="20"/>
      <c r="EB54" s="20"/>
      <c r="EC54" s="20"/>
      <c r="ED54" s="20"/>
      <c r="EE54" s="20"/>
      <c r="EF54" s="20"/>
      <c r="EG54" s="13">
        <f t="shared" si="123"/>
        <v>1</v>
      </c>
      <c r="EH54" s="13">
        <f t="shared" si="124"/>
        <v>1</v>
      </c>
      <c r="EI54" s="22" t="s">
        <v>152</v>
      </c>
      <c r="EJ54" s="22" t="s">
        <v>152</v>
      </c>
      <c r="EK54" s="16">
        <f t="shared" si="95"/>
        <v>1</v>
      </c>
      <c r="EL54" s="16">
        <f t="shared" si="96"/>
        <v>1</v>
      </c>
      <c r="EM54" s="13">
        <v>1</v>
      </c>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0"/>
      <c r="FS54" s="20"/>
      <c r="FT54" s="20"/>
      <c r="FU54" s="20"/>
      <c r="FV54" s="20"/>
      <c r="FW54" s="24">
        <f t="shared" si="125"/>
        <v>1</v>
      </c>
      <c r="FX54" s="24">
        <f t="shared" si="125"/>
        <v>1</v>
      </c>
      <c r="FY54" s="24" t="s">
        <v>152</v>
      </c>
      <c r="FZ54" s="24" t="s">
        <v>152</v>
      </c>
      <c r="GA54" s="16">
        <f t="shared" si="7"/>
        <v>1</v>
      </c>
      <c r="GB54" s="16">
        <f t="shared" si="98"/>
        <v>1</v>
      </c>
      <c r="GC54" s="24">
        <f t="shared" si="126"/>
        <v>2</v>
      </c>
      <c r="GD54" s="24"/>
      <c r="GE54" s="24"/>
      <c r="GF54" s="24"/>
      <c r="GG54" s="20"/>
      <c r="GH54" s="20"/>
      <c r="GI54" s="40" t="s">
        <v>996</v>
      </c>
      <c r="GJ54" s="13" t="s">
        <v>1000</v>
      </c>
    </row>
    <row r="55" spans="1:192" ht="141.75" x14ac:dyDescent="0.25">
      <c r="A55" s="11">
        <v>1</v>
      </c>
      <c r="B55" s="12" t="s">
        <v>129</v>
      </c>
      <c r="C55" s="12" t="s">
        <v>130</v>
      </c>
      <c r="D55" s="13">
        <v>1.4</v>
      </c>
      <c r="E55" s="12" t="s">
        <v>1001</v>
      </c>
      <c r="F55" s="12" t="s">
        <v>1002</v>
      </c>
      <c r="G55" s="13" t="s">
        <v>1003</v>
      </c>
      <c r="H55" s="12" t="s">
        <v>1004</v>
      </c>
      <c r="I55" s="13" t="s">
        <v>1005</v>
      </c>
      <c r="J55" s="15" t="s">
        <v>1006</v>
      </c>
      <c r="K55" s="13" t="s">
        <v>137</v>
      </c>
      <c r="L55" s="31" t="s">
        <v>1007</v>
      </c>
      <c r="M55" s="12" t="s">
        <v>1008</v>
      </c>
      <c r="N55" s="13" t="s">
        <v>420</v>
      </c>
      <c r="O55" s="13" t="s">
        <v>305</v>
      </c>
      <c r="P55" s="13" t="s">
        <v>141</v>
      </c>
      <c r="Q55" s="15" t="s">
        <v>1009</v>
      </c>
      <c r="R55" s="15" t="s">
        <v>1010</v>
      </c>
      <c r="S55" s="15" t="s">
        <v>1011</v>
      </c>
      <c r="T55" s="15" t="s">
        <v>1012</v>
      </c>
      <c r="U55" s="15" t="s">
        <v>1013</v>
      </c>
      <c r="V55" s="13" t="s">
        <v>1014</v>
      </c>
      <c r="W55" s="13" t="s">
        <v>1015</v>
      </c>
      <c r="X55" s="13" t="s">
        <v>207</v>
      </c>
      <c r="Y55" s="13" t="s">
        <v>207</v>
      </c>
      <c r="Z55" s="13" t="s">
        <v>1016</v>
      </c>
      <c r="AA55" s="12" t="s">
        <v>1017</v>
      </c>
      <c r="AB55" s="13" t="str">
        <f t="shared" si="0"/>
        <v>N/A</v>
      </c>
      <c r="AC55" s="13">
        <f t="shared" si="0"/>
        <v>0</v>
      </c>
      <c r="AD55" s="16" t="str">
        <f t="shared" si="1"/>
        <v>N/A</v>
      </c>
      <c r="AE55" s="16" t="str">
        <f t="shared" si="74"/>
        <v>N/A</v>
      </c>
      <c r="AF55" s="13" t="s">
        <v>152</v>
      </c>
      <c r="AG55" s="13">
        <v>0</v>
      </c>
      <c r="AH55" s="13" t="s">
        <v>152</v>
      </c>
      <c r="AI55" s="13" t="s">
        <v>152</v>
      </c>
      <c r="AJ55" s="13" t="s">
        <v>152</v>
      </c>
      <c r="AK55" s="13" t="s">
        <v>152</v>
      </c>
      <c r="AL55" s="16" t="s">
        <v>152</v>
      </c>
      <c r="AM55" s="16" t="str">
        <f t="shared" si="75"/>
        <v>N/A</v>
      </c>
      <c r="AN55" s="13">
        <f t="shared" si="114"/>
        <v>1</v>
      </c>
      <c r="AO55" s="22">
        <f t="shared" si="115"/>
        <v>2</v>
      </c>
      <c r="AP55" s="22" t="s">
        <v>152</v>
      </c>
      <c r="AQ55" s="22" t="s">
        <v>152</v>
      </c>
      <c r="AR55" s="16">
        <f t="shared" si="116"/>
        <v>2</v>
      </c>
      <c r="AS55" s="16">
        <f t="shared" si="78"/>
        <v>2</v>
      </c>
      <c r="AT55" s="13" t="s">
        <v>152</v>
      </c>
      <c r="AU55" s="13">
        <v>0</v>
      </c>
      <c r="AV55" s="20" t="s">
        <v>152</v>
      </c>
      <c r="AW55" s="13" t="s">
        <v>152</v>
      </c>
      <c r="AX55" s="16" t="s">
        <v>152</v>
      </c>
      <c r="AY55" s="16" t="s">
        <v>152</v>
      </c>
      <c r="AZ55" s="16" t="str">
        <f t="shared" si="117"/>
        <v>N/A</v>
      </c>
      <c r="BA55" s="16" t="str">
        <f t="shared" si="80"/>
        <v>N/A</v>
      </c>
      <c r="BB55" s="20" t="s">
        <v>152</v>
      </c>
      <c r="BC55" s="13">
        <v>0</v>
      </c>
      <c r="BD55" s="20" t="str">
        <f>IFERROR((AZ55*100%)/AY55,"N/A")</f>
        <v>N/A</v>
      </c>
      <c r="BE55" s="20" t="str">
        <f>IFERROR((BB55*100%)/AZ55,"N/A")</f>
        <v>N/A</v>
      </c>
      <c r="BF55" s="16" t="s">
        <v>152</v>
      </c>
      <c r="BG55" s="16" t="str">
        <f t="shared" si="81"/>
        <v>N/A</v>
      </c>
      <c r="BH55" s="13">
        <v>1</v>
      </c>
      <c r="BI55" s="13">
        <v>2</v>
      </c>
      <c r="BJ55" s="13"/>
      <c r="BK55" s="13" t="s">
        <v>152</v>
      </c>
      <c r="BL55" s="16" t="s">
        <v>1018</v>
      </c>
      <c r="BM55" s="16" t="s">
        <v>154</v>
      </c>
      <c r="BN55" s="16">
        <f>BI55/BH55</f>
        <v>2</v>
      </c>
      <c r="BO55" s="16">
        <f t="shared" si="82"/>
        <v>2</v>
      </c>
      <c r="BP55" s="13" t="s">
        <v>152</v>
      </c>
      <c r="BQ55" s="13">
        <v>0</v>
      </c>
      <c r="BR55" s="13" t="s">
        <v>152</v>
      </c>
      <c r="BS55" s="20" t="s">
        <v>152</v>
      </c>
      <c r="BT55" s="16" t="s">
        <v>152</v>
      </c>
      <c r="BU55" s="16" t="s">
        <v>152</v>
      </c>
      <c r="BV55" s="16" t="s">
        <v>152</v>
      </c>
      <c r="BW55" s="16" t="s">
        <v>152</v>
      </c>
      <c r="BX55" s="13" t="s">
        <v>152</v>
      </c>
      <c r="BY55" s="20" t="s">
        <v>152</v>
      </c>
      <c r="BZ55" s="20" t="s">
        <v>152</v>
      </c>
      <c r="CA55" s="20" t="s">
        <v>152</v>
      </c>
      <c r="CB55" s="16" t="s">
        <v>152</v>
      </c>
      <c r="CC55" s="16" t="s">
        <v>152</v>
      </c>
      <c r="CD55" s="16" t="str">
        <f t="shared" si="118"/>
        <v>N/A</v>
      </c>
      <c r="CE55" s="16" t="str">
        <f t="shared" si="84"/>
        <v>N/A</v>
      </c>
      <c r="CF55" s="24">
        <f t="shared" si="119"/>
        <v>1</v>
      </c>
      <c r="CG55" s="24">
        <f t="shared" si="120"/>
        <v>2</v>
      </c>
      <c r="CH55" s="24" t="s">
        <v>152</v>
      </c>
      <c r="CI55" s="24" t="s">
        <v>152</v>
      </c>
      <c r="CJ55" s="16">
        <f t="shared" si="4"/>
        <v>2</v>
      </c>
      <c r="CK55" s="16">
        <f t="shared" si="87"/>
        <v>2</v>
      </c>
      <c r="CL55" s="16">
        <f>IF(CK55&gt;100%,100%,CK55)</f>
        <v>1</v>
      </c>
      <c r="CM55" s="20" t="s">
        <v>156</v>
      </c>
      <c r="CN55" s="20" t="s">
        <v>157</v>
      </c>
      <c r="CO55" s="27">
        <v>1</v>
      </c>
      <c r="CP55" s="13" t="s">
        <v>1019</v>
      </c>
      <c r="CQ55" s="13">
        <v>1</v>
      </c>
      <c r="CR55" s="13" t="s">
        <v>156</v>
      </c>
      <c r="CS55" s="13" t="s">
        <v>156</v>
      </c>
      <c r="CT55" s="13">
        <v>1</v>
      </c>
      <c r="CU55" s="13"/>
      <c r="CV55" s="13"/>
      <c r="CW55" s="13"/>
      <c r="CX55" s="13"/>
      <c r="CY55" s="13"/>
      <c r="CZ55" s="13" t="s">
        <v>152</v>
      </c>
      <c r="DA55" s="20" t="s">
        <v>152</v>
      </c>
      <c r="DB55" s="20" t="s">
        <v>152</v>
      </c>
      <c r="DC55" s="20" t="s">
        <v>152</v>
      </c>
      <c r="DD55" s="13"/>
      <c r="DE55" s="13"/>
      <c r="DF55" s="16" t="str">
        <f t="shared" si="121"/>
        <v>N/A</v>
      </c>
      <c r="DG55" s="16" t="str">
        <f t="shared" si="89"/>
        <v>N/A</v>
      </c>
      <c r="DH55" s="13" t="s">
        <v>152</v>
      </c>
      <c r="DI55" s="22">
        <v>0</v>
      </c>
      <c r="DJ55" s="22" t="s">
        <v>152</v>
      </c>
      <c r="DK55" s="22" t="s">
        <v>152</v>
      </c>
      <c r="DL55" s="22" t="s">
        <v>152</v>
      </c>
      <c r="DM55" s="22" t="s">
        <v>152</v>
      </c>
      <c r="DN55" s="16" t="str">
        <f t="shared" si="90"/>
        <v>N/A</v>
      </c>
      <c r="DO55" s="16" t="str">
        <f t="shared" si="91"/>
        <v>N/A</v>
      </c>
      <c r="DP55" s="13" t="s">
        <v>152</v>
      </c>
      <c r="DQ55" s="29">
        <v>0</v>
      </c>
      <c r="DR55" s="29"/>
      <c r="DS55" s="29"/>
      <c r="DT55" s="29"/>
      <c r="DU55" s="29"/>
      <c r="DV55" s="29"/>
      <c r="DW55" s="16" t="str">
        <f t="shared" si="122"/>
        <v>N/A</v>
      </c>
      <c r="DX55" s="16" t="str">
        <f t="shared" si="127"/>
        <v>N/A</v>
      </c>
      <c r="DY55" s="29">
        <v>1</v>
      </c>
      <c r="DZ55" s="20"/>
      <c r="EA55" s="20"/>
      <c r="EB55" s="20"/>
      <c r="EC55" s="20"/>
      <c r="ED55" s="20"/>
      <c r="EE55" s="20"/>
      <c r="EF55" s="20"/>
      <c r="EG55" s="13" t="str">
        <f t="shared" si="123"/>
        <v>N/A</v>
      </c>
      <c r="EH55" s="13">
        <f t="shared" si="124"/>
        <v>0</v>
      </c>
      <c r="EI55" s="22" t="s">
        <v>152</v>
      </c>
      <c r="EJ55" s="22" t="s">
        <v>152</v>
      </c>
      <c r="EK55" s="16" t="str">
        <f t="shared" si="95"/>
        <v>N/A</v>
      </c>
      <c r="EL55" s="16" t="str">
        <f t="shared" si="96"/>
        <v>N/A</v>
      </c>
      <c r="EM55" s="13">
        <v>1</v>
      </c>
      <c r="EN55" s="20"/>
      <c r="EO55" s="20"/>
      <c r="EP55" s="20"/>
      <c r="EQ55" s="20"/>
      <c r="ER55" s="20"/>
      <c r="ES55" s="20"/>
      <c r="ET55" s="20"/>
      <c r="EU55" s="20"/>
      <c r="EV55" s="20"/>
      <c r="EW55" s="20"/>
      <c r="EX55" s="20"/>
      <c r="EY55" s="20"/>
      <c r="EZ55" s="20"/>
      <c r="FA55" s="20"/>
      <c r="FB55" s="20"/>
      <c r="FC55" s="20"/>
      <c r="FD55" s="20"/>
      <c r="FE55" s="20"/>
      <c r="FF55" s="20"/>
      <c r="FG55" s="20"/>
      <c r="FH55" s="20"/>
      <c r="FI55" s="20"/>
      <c r="FJ55" s="20"/>
      <c r="FK55" s="20"/>
      <c r="FL55" s="20"/>
      <c r="FM55" s="20"/>
      <c r="FN55" s="20"/>
      <c r="FO55" s="20"/>
      <c r="FP55" s="20"/>
      <c r="FQ55" s="20"/>
      <c r="FR55" s="20"/>
      <c r="FS55" s="20"/>
      <c r="FT55" s="20"/>
      <c r="FU55" s="20"/>
      <c r="FV55" s="20"/>
      <c r="FW55" s="24">
        <f t="shared" si="125"/>
        <v>1</v>
      </c>
      <c r="FX55" s="24">
        <f t="shared" si="125"/>
        <v>2</v>
      </c>
      <c r="FY55" s="24" t="s">
        <v>152</v>
      </c>
      <c r="FZ55" s="24" t="s">
        <v>152</v>
      </c>
      <c r="GA55" s="16">
        <f t="shared" si="7"/>
        <v>2</v>
      </c>
      <c r="GB55" s="16">
        <f t="shared" si="98"/>
        <v>2</v>
      </c>
      <c r="GC55" s="24">
        <f t="shared" si="126"/>
        <v>3</v>
      </c>
      <c r="GD55" s="24"/>
      <c r="GE55" s="24"/>
      <c r="GF55" s="24"/>
      <c r="GG55" s="20"/>
      <c r="GH55" s="20"/>
      <c r="GI55" s="25" t="s">
        <v>207</v>
      </c>
      <c r="GJ55" s="11" t="s">
        <v>1020</v>
      </c>
    </row>
    <row r="56" spans="1:192" ht="236.25" x14ac:dyDescent="0.25">
      <c r="A56" s="11">
        <v>1</v>
      </c>
      <c r="B56" s="12" t="s">
        <v>129</v>
      </c>
      <c r="C56" s="12" t="s">
        <v>130</v>
      </c>
      <c r="D56" s="13">
        <v>1.4</v>
      </c>
      <c r="E56" s="12" t="s">
        <v>1001</v>
      </c>
      <c r="F56" s="12" t="s">
        <v>1002</v>
      </c>
      <c r="G56" s="13" t="s">
        <v>1003</v>
      </c>
      <c r="H56" s="12" t="s">
        <v>1004</v>
      </c>
      <c r="I56" s="13" t="s">
        <v>1021</v>
      </c>
      <c r="J56" s="15" t="s">
        <v>1022</v>
      </c>
      <c r="K56" s="13" t="s">
        <v>137</v>
      </c>
      <c r="L56" s="12" t="s">
        <v>922</v>
      </c>
      <c r="M56" s="13" t="s">
        <v>138</v>
      </c>
      <c r="N56" s="13" t="s">
        <v>420</v>
      </c>
      <c r="O56" s="13" t="s">
        <v>140</v>
      </c>
      <c r="P56" s="13" t="s">
        <v>141</v>
      </c>
      <c r="Q56" s="15" t="s">
        <v>1023</v>
      </c>
      <c r="R56" s="15" t="s">
        <v>1024</v>
      </c>
      <c r="S56" s="15" t="s">
        <v>1025</v>
      </c>
      <c r="T56" s="15" t="s">
        <v>1026</v>
      </c>
      <c r="U56" s="15" t="s">
        <v>1027</v>
      </c>
      <c r="V56" s="13" t="s">
        <v>1028</v>
      </c>
      <c r="W56" s="13" t="s">
        <v>1029</v>
      </c>
      <c r="X56" s="13" t="s">
        <v>207</v>
      </c>
      <c r="Y56" s="13" t="s">
        <v>207</v>
      </c>
      <c r="Z56" s="13" t="s">
        <v>1030</v>
      </c>
      <c r="AA56" s="12" t="s">
        <v>1031</v>
      </c>
      <c r="AB56" s="13" t="str">
        <f t="shared" si="0"/>
        <v>N/A</v>
      </c>
      <c r="AC56" s="13">
        <f t="shared" si="0"/>
        <v>0</v>
      </c>
      <c r="AD56" s="16" t="str">
        <f t="shared" si="1"/>
        <v>N/A</v>
      </c>
      <c r="AE56" s="16" t="str">
        <f t="shared" si="74"/>
        <v>N/A</v>
      </c>
      <c r="AF56" s="13" t="s">
        <v>152</v>
      </c>
      <c r="AG56" s="13">
        <v>0</v>
      </c>
      <c r="AH56" s="13" t="s">
        <v>152</v>
      </c>
      <c r="AI56" s="13" t="s">
        <v>152</v>
      </c>
      <c r="AJ56" s="13" t="s">
        <v>152</v>
      </c>
      <c r="AK56" s="13" t="s">
        <v>152</v>
      </c>
      <c r="AL56" s="16" t="s">
        <v>152</v>
      </c>
      <c r="AM56" s="16" t="str">
        <f t="shared" si="75"/>
        <v>N/A</v>
      </c>
      <c r="AN56" s="13">
        <f t="shared" si="114"/>
        <v>3</v>
      </c>
      <c r="AO56" s="22">
        <f t="shared" si="115"/>
        <v>4</v>
      </c>
      <c r="AP56" s="22" t="s">
        <v>152</v>
      </c>
      <c r="AQ56" s="22" t="s">
        <v>152</v>
      </c>
      <c r="AR56" s="16">
        <f t="shared" si="116"/>
        <v>1.3333333333333333</v>
      </c>
      <c r="AS56" s="16">
        <f t="shared" si="78"/>
        <v>1.3333333333333333</v>
      </c>
      <c r="AT56" s="13">
        <v>1</v>
      </c>
      <c r="AU56" s="13">
        <v>1</v>
      </c>
      <c r="AV56" s="20" t="s">
        <v>152</v>
      </c>
      <c r="AW56" s="13" t="s">
        <v>152</v>
      </c>
      <c r="AX56" s="16" t="s">
        <v>1032</v>
      </c>
      <c r="AY56" s="16" t="s">
        <v>154</v>
      </c>
      <c r="AZ56" s="16">
        <f t="shared" si="117"/>
        <v>1</v>
      </c>
      <c r="BA56" s="16">
        <f t="shared" si="80"/>
        <v>1</v>
      </c>
      <c r="BB56" s="13">
        <f>AT56</f>
        <v>1</v>
      </c>
      <c r="BC56" s="13">
        <f>AU56+AG56</f>
        <v>1</v>
      </c>
      <c r="BD56" s="13"/>
      <c r="BE56" s="13"/>
      <c r="BF56" s="16">
        <f>BC56/BB56</f>
        <v>1</v>
      </c>
      <c r="BG56" s="16">
        <f t="shared" si="81"/>
        <v>1</v>
      </c>
      <c r="BH56" s="13">
        <v>1</v>
      </c>
      <c r="BI56" s="13">
        <v>1</v>
      </c>
      <c r="BJ56" s="13"/>
      <c r="BK56" s="13" t="s">
        <v>152</v>
      </c>
      <c r="BL56" s="16" t="s">
        <v>1031</v>
      </c>
      <c r="BM56" s="16" t="s">
        <v>154</v>
      </c>
      <c r="BN56" s="16">
        <f>BI56/BH56</f>
        <v>1</v>
      </c>
      <c r="BO56" s="16">
        <f t="shared" si="82"/>
        <v>1</v>
      </c>
      <c r="BP56" s="13" t="s">
        <v>152</v>
      </c>
      <c r="BQ56" s="13">
        <v>0</v>
      </c>
      <c r="BR56" s="13" t="s">
        <v>152</v>
      </c>
      <c r="BS56" s="20" t="s">
        <v>152</v>
      </c>
      <c r="BT56" s="16" t="s">
        <v>152</v>
      </c>
      <c r="BU56" s="16" t="s">
        <v>152</v>
      </c>
      <c r="BV56" s="16" t="s">
        <v>152</v>
      </c>
      <c r="BW56" s="16" t="s">
        <v>152</v>
      </c>
      <c r="BX56" s="13">
        <v>1</v>
      </c>
      <c r="BY56" s="13">
        <v>2</v>
      </c>
      <c r="BZ56" s="20" t="s">
        <v>152</v>
      </c>
      <c r="CA56" s="20" t="s">
        <v>152</v>
      </c>
      <c r="CB56" s="16" t="s">
        <v>1031</v>
      </c>
      <c r="CC56" s="16" t="s">
        <v>154</v>
      </c>
      <c r="CD56" s="16">
        <f t="shared" si="118"/>
        <v>2</v>
      </c>
      <c r="CE56" s="16">
        <f t="shared" si="84"/>
        <v>2</v>
      </c>
      <c r="CF56" s="24">
        <f t="shared" si="119"/>
        <v>2</v>
      </c>
      <c r="CG56" s="24">
        <f t="shared" si="120"/>
        <v>2</v>
      </c>
      <c r="CH56" s="24" t="s">
        <v>152</v>
      </c>
      <c r="CI56" s="24" t="s">
        <v>152</v>
      </c>
      <c r="CJ56" s="16">
        <f t="shared" si="4"/>
        <v>1</v>
      </c>
      <c r="CK56" s="16">
        <f t="shared" si="87"/>
        <v>1</v>
      </c>
      <c r="CL56" s="16">
        <f>IF(CK56&gt;100%,100%,CK56)</f>
        <v>1</v>
      </c>
      <c r="CM56" s="20" t="s">
        <v>156</v>
      </c>
      <c r="CN56" s="20" t="s">
        <v>157</v>
      </c>
      <c r="CO56" s="27">
        <v>2</v>
      </c>
      <c r="CP56" s="13" t="s">
        <v>157</v>
      </c>
      <c r="CQ56" s="13">
        <v>2</v>
      </c>
      <c r="CR56" s="13" t="s">
        <v>156</v>
      </c>
      <c r="CS56" s="13" t="s">
        <v>158</v>
      </c>
      <c r="CT56" s="13">
        <v>2</v>
      </c>
      <c r="CU56" s="13"/>
      <c r="CV56" s="13"/>
      <c r="CW56" s="13"/>
      <c r="CX56" s="13"/>
      <c r="CY56" s="13"/>
      <c r="CZ56" s="13" t="s">
        <v>152</v>
      </c>
      <c r="DA56" s="13" t="s">
        <v>152</v>
      </c>
      <c r="DB56" s="20" t="s">
        <v>152</v>
      </c>
      <c r="DC56" s="20" t="s">
        <v>152</v>
      </c>
      <c r="DD56" s="12"/>
      <c r="DE56" s="13"/>
      <c r="DF56" s="16" t="str">
        <f t="shared" si="121"/>
        <v>N/A</v>
      </c>
      <c r="DG56" s="16" t="str">
        <f t="shared" si="89"/>
        <v>N/A</v>
      </c>
      <c r="DH56" s="13" t="s">
        <v>152</v>
      </c>
      <c r="DI56" s="22">
        <v>0</v>
      </c>
      <c r="DJ56" s="22" t="s">
        <v>152</v>
      </c>
      <c r="DK56" s="22" t="s">
        <v>152</v>
      </c>
      <c r="DL56" s="22" t="s">
        <v>152</v>
      </c>
      <c r="DM56" s="22" t="s">
        <v>152</v>
      </c>
      <c r="DN56" s="16" t="str">
        <f t="shared" si="90"/>
        <v>N/A</v>
      </c>
      <c r="DO56" s="16" t="str">
        <f t="shared" si="91"/>
        <v>N/A</v>
      </c>
      <c r="DP56" s="13" t="s">
        <v>152</v>
      </c>
      <c r="DQ56" s="29">
        <v>0</v>
      </c>
      <c r="DR56" s="29"/>
      <c r="DS56" s="29"/>
      <c r="DT56" s="29"/>
      <c r="DU56" s="29"/>
      <c r="DV56" s="29"/>
      <c r="DW56" s="16" t="str">
        <f t="shared" si="122"/>
        <v>N/A</v>
      </c>
      <c r="DX56" s="16" t="str">
        <f t="shared" si="127"/>
        <v>N/A</v>
      </c>
      <c r="DY56" s="29">
        <v>2</v>
      </c>
      <c r="DZ56" s="20"/>
      <c r="EA56" s="20"/>
      <c r="EB56" s="20"/>
      <c r="EC56" s="20"/>
      <c r="ED56" s="20"/>
      <c r="EE56" s="20"/>
      <c r="EF56" s="20"/>
      <c r="EG56" s="13">
        <f t="shared" si="123"/>
        <v>1</v>
      </c>
      <c r="EH56" s="13">
        <f t="shared" si="124"/>
        <v>2</v>
      </c>
      <c r="EI56" s="22" t="s">
        <v>152</v>
      </c>
      <c r="EJ56" s="22" t="s">
        <v>152</v>
      </c>
      <c r="EK56" s="16">
        <f t="shared" si="95"/>
        <v>2</v>
      </c>
      <c r="EL56" s="16">
        <f t="shared" si="96"/>
        <v>2</v>
      </c>
      <c r="EM56" s="13">
        <v>2</v>
      </c>
      <c r="EN56" s="20"/>
      <c r="EO56" s="20"/>
      <c r="EP56" s="20"/>
      <c r="EQ56" s="20"/>
      <c r="ER56" s="20"/>
      <c r="ES56" s="20"/>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c r="FR56" s="20"/>
      <c r="FS56" s="20"/>
      <c r="FT56" s="20"/>
      <c r="FU56" s="20"/>
      <c r="FV56" s="20"/>
      <c r="FW56" s="24">
        <f t="shared" si="125"/>
        <v>3</v>
      </c>
      <c r="FX56" s="24">
        <f t="shared" si="125"/>
        <v>4</v>
      </c>
      <c r="FY56" s="24" t="s">
        <v>152</v>
      </c>
      <c r="FZ56" s="24" t="s">
        <v>152</v>
      </c>
      <c r="GA56" s="16">
        <f t="shared" si="7"/>
        <v>1.3333333333333333</v>
      </c>
      <c r="GB56" s="16">
        <f t="shared" si="98"/>
        <v>1.3333333333333333</v>
      </c>
      <c r="GC56" s="24">
        <f t="shared" si="126"/>
        <v>7</v>
      </c>
      <c r="GD56" s="24"/>
      <c r="GE56" s="24"/>
      <c r="GF56" s="24"/>
      <c r="GG56" s="20"/>
      <c r="GH56" s="20"/>
      <c r="GI56" s="25" t="s">
        <v>207</v>
      </c>
      <c r="GJ56" s="13" t="s">
        <v>1033</v>
      </c>
    </row>
    <row r="57" spans="1:192" ht="173.25" x14ac:dyDescent="0.25">
      <c r="A57" s="11">
        <v>1</v>
      </c>
      <c r="B57" s="12" t="s">
        <v>129</v>
      </c>
      <c r="C57" s="12" t="s">
        <v>130</v>
      </c>
      <c r="D57" s="13">
        <v>1.4</v>
      </c>
      <c r="E57" s="12" t="s">
        <v>1001</v>
      </c>
      <c r="F57" s="12" t="s">
        <v>1002</v>
      </c>
      <c r="G57" s="13" t="s">
        <v>1003</v>
      </c>
      <c r="H57" s="12" t="s">
        <v>1004</v>
      </c>
      <c r="I57" s="13" t="s">
        <v>1034</v>
      </c>
      <c r="J57" s="15" t="s">
        <v>1035</v>
      </c>
      <c r="K57" s="13" t="s">
        <v>275</v>
      </c>
      <c r="L57" s="13" t="s">
        <v>138</v>
      </c>
      <c r="M57" s="13" t="s">
        <v>138</v>
      </c>
      <c r="N57" s="13" t="s">
        <v>420</v>
      </c>
      <c r="O57" s="13" t="s">
        <v>140</v>
      </c>
      <c r="P57" s="13" t="s">
        <v>141</v>
      </c>
      <c r="Q57" s="15" t="s">
        <v>1036</v>
      </c>
      <c r="R57" s="15" t="s">
        <v>1037</v>
      </c>
      <c r="S57" s="15" t="s">
        <v>1038</v>
      </c>
      <c r="T57" s="15" t="s">
        <v>203</v>
      </c>
      <c r="U57" s="15" t="s">
        <v>1039</v>
      </c>
      <c r="V57" s="13" t="s">
        <v>205</v>
      </c>
      <c r="W57" s="13" t="s">
        <v>1040</v>
      </c>
      <c r="X57" s="13" t="s">
        <v>207</v>
      </c>
      <c r="Y57" s="13" t="s">
        <v>207</v>
      </c>
      <c r="Z57" s="13" t="s">
        <v>1041</v>
      </c>
      <c r="AA57" s="12" t="s">
        <v>1042</v>
      </c>
      <c r="AB57" s="13" t="str">
        <f t="shared" si="0"/>
        <v>N/A</v>
      </c>
      <c r="AC57" s="13">
        <f t="shared" si="0"/>
        <v>0</v>
      </c>
      <c r="AD57" s="16" t="str">
        <f t="shared" si="1"/>
        <v>N/A</v>
      </c>
      <c r="AE57" s="16" t="str">
        <f t="shared" si="74"/>
        <v>N/A</v>
      </c>
      <c r="AF57" s="13" t="s">
        <v>152</v>
      </c>
      <c r="AG57" s="13">
        <v>0</v>
      </c>
      <c r="AH57" s="13" t="s">
        <v>152</v>
      </c>
      <c r="AI57" s="13" t="s">
        <v>152</v>
      </c>
      <c r="AJ57" s="13" t="s">
        <v>152</v>
      </c>
      <c r="AK57" s="13" t="s">
        <v>152</v>
      </c>
      <c r="AL57" s="16" t="s">
        <v>152</v>
      </c>
      <c r="AM57" s="16" t="str">
        <f t="shared" si="75"/>
        <v>N/A</v>
      </c>
      <c r="AN57" s="13">
        <f t="shared" si="114"/>
        <v>3</v>
      </c>
      <c r="AO57" s="22">
        <f t="shared" si="115"/>
        <v>3</v>
      </c>
      <c r="AP57" s="22" t="s">
        <v>152</v>
      </c>
      <c r="AQ57" s="22" t="s">
        <v>152</v>
      </c>
      <c r="AR57" s="16">
        <f t="shared" si="116"/>
        <v>1</v>
      </c>
      <c r="AS57" s="16">
        <f t="shared" si="78"/>
        <v>1</v>
      </c>
      <c r="AT57" s="13" t="s">
        <v>152</v>
      </c>
      <c r="AU57" s="13">
        <v>0</v>
      </c>
      <c r="AV57" s="20" t="s">
        <v>152</v>
      </c>
      <c r="AW57" s="13" t="s">
        <v>152</v>
      </c>
      <c r="AX57" s="16" t="s">
        <v>152</v>
      </c>
      <c r="AY57" s="16" t="s">
        <v>152</v>
      </c>
      <c r="AZ57" s="16" t="str">
        <f t="shared" si="117"/>
        <v>N/A</v>
      </c>
      <c r="BA57" s="16" t="str">
        <f t="shared" si="80"/>
        <v>N/A</v>
      </c>
      <c r="BB57" s="20" t="s">
        <v>152</v>
      </c>
      <c r="BC57" s="13">
        <v>0</v>
      </c>
      <c r="BD57" s="20" t="str">
        <f t="shared" ref="BD57:BD63" si="128">IFERROR((AZ57*100%)/AY57,"N/A")</f>
        <v>N/A</v>
      </c>
      <c r="BE57" s="20" t="str">
        <f t="shared" ref="BE57:BE63" si="129">IFERROR((BB57*100%)/AZ57,"N/A")</f>
        <v>N/A</v>
      </c>
      <c r="BF57" s="16" t="s">
        <v>152</v>
      </c>
      <c r="BG57" s="16" t="str">
        <f t="shared" si="81"/>
        <v>N/A</v>
      </c>
      <c r="BH57" s="13" t="s">
        <v>152</v>
      </c>
      <c r="BI57" s="13">
        <v>0</v>
      </c>
      <c r="BJ57" s="13"/>
      <c r="BK57" s="13" t="s">
        <v>152</v>
      </c>
      <c r="BL57" s="16" t="s">
        <v>152</v>
      </c>
      <c r="BM57" s="16" t="s">
        <v>152</v>
      </c>
      <c r="BN57" s="16" t="s">
        <v>152</v>
      </c>
      <c r="BO57" s="16" t="str">
        <f t="shared" si="82"/>
        <v>N/A</v>
      </c>
      <c r="BP57" s="13">
        <v>2</v>
      </c>
      <c r="BQ57" s="13">
        <v>2</v>
      </c>
      <c r="BR57" s="13" t="s">
        <v>152</v>
      </c>
      <c r="BS57" s="13" t="s">
        <v>152</v>
      </c>
      <c r="BT57" s="16" t="s">
        <v>1043</v>
      </c>
      <c r="BU57" s="16" t="s">
        <v>154</v>
      </c>
      <c r="BV57" s="16">
        <f>IFERROR((BQ57*100%)/BP57,0)</f>
        <v>1</v>
      </c>
      <c r="BW57" s="16">
        <f>BV57</f>
        <v>1</v>
      </c>
      <c r="BX57" s="13">
        <v>1</v>
      </c>
      <c r="BY57" s="13">
        <v>1</v>
      </c>
      <c r="BZ57" s="20" t="s">
        <v>152</v>
      </c>
      <c r="CA57" s="20" t="s">
        <v>152</v>
      </c>
      <c r="CB57" s="16" t="s">
        <v>1042</v>
      </c>
      <c r="CC57" s="16" t="s">
        <v>154</v>
      </c>
      <c r="CD57" s="16">
        <f t="shared" si="118"/>
        <v>1</v>
      </c>
      <c r="CE57" s="16">
        <f t="shared" si="84"/>
        <v>1</v>
      </c>
      <c r="CF57" s="24">
        <f t="shared" si="119"/>
        <v>2</v>
      </c>
      <c r="CG57" s="24">
        <f t="shared" si="120"/>
        <v>2</v>
      </c>
      <c r="CH57" s="24" t="s">
        <v>152</v>
      </c>
      <c r="CI57" s="24" t="s">
        <v>152</v>
      </c>
      <c r="CJ57" s="16">
        <f t="shared" si="4"/>
        <v>1</v>
      </c>
      <c r="CK57" s="16">
        <f t="shared" si="87"/>
        <v>1</v>
      </c>
      <c r="CL57" s="16">
        <f>IF(CK57&gt;100%,100%,CK57)</f>
        <v>1</v>
      </c>
      <c r="CM57" s="20" t="s">
        <v>156</v>
      </c>
      <c r="CN57" s="20" t="s">
        <v>157</v>
      </c>
      <c r="CO57" s="27">
        <v>3</v>
      </c>
      <c r="CP57" s="13" t="s">
        <v>157</v>
      </c>
      <c r="CQ57" s="13">
        <v>3</v>
      </c>
      <c r="CR57" s="13" t="s">
        <v>156</v>
      </c>
      <c r="CS57" s="13" t="s">
        <v>158</v>
      </c>
      <c r="CT57" s="13">
        <v>3</v>
      </c>
      <c r="CU57" s="13"/>
      <c r="CV57" s="13"/>
      <c r="CW57" s="13"/>
      <c r="CX57" s="13"/>
      <c r="CY57" s="13"/>
      <c r="CZ57" s="13" t="s">
        <v>152</v>
      </c>
      <c r="DA57" s="13" t="s">
        <v>152</v>
      </c>
      <c r="DB57" s="20" t="s">
        <v>152</v>
      </c>
      <c r="DC57" s="20" t="s">
        <v>152</v>
      </c>
      <c r="DD57" s="12"/>
      <c r="DE57" s="13"/>
      <c r="DF57" s="16" t="str">
        <f t="shared" si="121"/>
        <v>N/A</v>
      </c>
      <c r="DG57" s="16" t="str">
        <f t="shared" si="89"/>
        <v>N/A</v>
      </c>
      <c r="DH57" s="13" t="s">
        <v>152</v>
      </c>
      <c r="DI57" s="22">
        <v>0</v>
      </c>
      <c r="DJ57" s="22" t="s">
        <v>152</v>
      </c>
      <c r="DK57" s="22" t="s">
        <v>152</v>
      </c>
      <c r="DL57" s="22" t="s">
        <v>152</v>
      </c>
      <c r="DM57" s="22" t="s">
        <v>152</v>
      </c>
      <c r="DN57" s="16" t="str">
        <f t="shared" si="90"/>
        <v>N/A</v>
      </c>
      <c r="DO57" s="16" t="str">
        <f t="shared" si="91"/>
        <v>N/A</v>
      </c>
      <c r="DP57" s="13" t="s">
        <v>152</v>
      </c>
      <c r="DQ57" s="13">
        <v>0</v>
      </c>
      <c r="DR57" s="13"/>
      <c r="DS57" s="13"/>
      <c r="DT57" s="13"/>
      <c r="DU57" s="13"/>
      <c r="DV57" s="13"/>
      <c r="DW57" s="16" t="str">
        <f t="shared" si="122"/>
        <v>N/A</v>
      </c>
      <c r="DX57" s="16" t="str">
        <f t="shared" si="127"/>
        <v>N/A</v>
      </c>
      <c r="DY57" s="13">
        <v>3</v>
      </c>
      <c r="DZ57" s="20"/>
      <c r="EA57" s="20"/>
      <c r="EB57" s="20"/>
      <c r="EC57" s="20"/>
      <c r="ED57" s="20"/>
      <c r="EE57" s="20"/>
      <c r="EF57" s="20"/>
      <c r="EG57" s="13">
        <f t="shared" si="123"/>
        <v>1</v>
      </c>
      <c r="EH57" s="13">
        <f t="shared" si="124"/>
        <v>1</v>
      </c>
      <c r="EI57" s="22" t="s">
        <v>152</v>
      </c>
      <c r="EJ57" s="22" t="s">
        <v>152</v>
      </c>
      <c r="EK57" s="16">
        <f t="shared" si="95"/>
        <v>1</v>
      </c>
      <c r="EL57" s="16">
        <f t="shared" si="96"/>
        <v>1</v>
      </c>
      <c r="EM57" s="13">
        <v>3</v>
      </c>
      <c r="EN57" s="20"/>
      <c r="EO57" s="20"/>
      <c r="EP57" s="20"/>
      <c r="EQ57" s="20"/>
      <c r="ER57" s="20"/>
      <c r="ES57" s="20"/>
      <c r="ET57" s="20"/>
      <c r="EU57" s="20"/>
      <c r="EV57" s="20"/>
      <c r="EW57" s="20"/>
      <c r="EX57" s="20"/>
      <c r="EY57" s="20"/>
      <c r="EZ57" s="20"/>
      <c r="FA57" s="20"/>
      <c r="FB57" s="20"/>
      <c r="FC57" s="20"/>
      <c r="FD57" s="20"/>
      <c r="FE57" s="20"/>
      <c r="FF57" s="20"/>
      <c r="FG57" s="20"/>
      <c r="FH57" s="20"/>
      <c r="FI57" s="20"/>
      <c r="FJ57" s="20"/>
      <c r="FK57" s="20"/>
      <c r="FL57" s="20"/>
      <c r="FM57" s="20"/>
      <c r="FN57" s="20"/>
      <c r="FO57" s="20"/>
      <c r="FP57" s="20"/>
      <c r="FQ57" s="20"/>
      <c r="FR57" s="20"/>
      <c r="FS57" s="20"/>
      <c r="FT57" s="20"/>
      <c r="FU57" s="20"/>
      <c r="FV57" s="20"/>
      <c r="FW57" s="24">
        <f t="shared" si="125"/>
        <v>3</v>
      </c>
      <c r="FX57" s="24">
        <f t="shared" si="125"/>
        <v>3</v>
      </c>
      <c r="FY57" s="24" t="s">
        <v>152</v>
      </c>
      <c r="FZ57" s="24" t="s">
        <v>152</v>
      </c>
      <c r="GA57" s="16">
        <f t="shared" si="7"/>
        <v>1</v>
      </c>
      <c r="GB57" s="16">
        <f t="shared" si="98"/>
        <v>1</v>
      </c>
      <c r="GC57" s="24">
        <f t="shared" si="126"/>
        <v>9</v>
      </c>
      <c r="GD57" s="24"/>
      <c r="GE57" s="24"/>
      <c r="GF57" s="24"/>
      <c r="GG57" s="20"/>
      <c r="GH57" s="20"/>
      <c r="GI57" s="25" t="s">
        <v>207</v>
      </c>
      <c r="GJ57" s="14" t="s">
        <v>1044</v>
      </c>
    </row>
    <row r="58" spans="1:192" ht="141.75" x14ac:dyDescent="0.25">
      <c r="A58" s="11">
        <v>1</v>
      </c>
      <c r="B58" s="12" t="s">
        <v>129</v>
      </c>
      <c r="C58" s="12" t="s">
        <v>130</v>
      </c>
      <c r="D58" s="13">
        <v>1.4</v>
      </c>
      <c r="E58" s="12" t="s">
        <v>1001</v>
      </c>
      <c r="F58" s="12" t="s">
        <v>1002</v>
      </c>
      <c r="G58" s="13" t="s">
        <v>1003</v>
      </c>
      <c r="H58" s="12" t="s">
        <v>1004</v>
      </c>
      <c r="I58" s="13" t="s">
        <v>1045</v>
      </c>
      <c r="J58" s="15" t="s">
        <v>1046</v>
      </c>
      <c r="K58" s="13" t="s">
        <v>275</v>
      </c>
      <c r="L58" s="13" t="s">
        <v>138</v>
      </c>
      <c r="M58" s="13" t="s">
        <v>138</v>
      </c>
      <c r="N58" s="11" t="s">
        <v>420</v>
      </c>
      <c r="O58" s="13" t="s">
        <v>140</v>
      </c>
      <c r="P58" s="13" t="s">
        <v>141</v>
      </c>
      <c r="Q58" s="15" t="s">
        <v>1047</v>
      </c>
      <c r="R58" s="15" t="s">
        <v>1048</v>
      </c>
      <c r="S58" s="15" t="s">
        <v>1049</v>
      </c>
      <c r="T58" s="15" t="s">
        <v>1050</v>
      </c>
      <c r="U58" s="15" t="s">
        <v>1051</v>
      </c>
      <c r="V58" s="13" t="s">
        <v>1052</v>
      </c>
      <c r="W58" s="13" t="s">
        <v>1053</v>
      </c>
      <c r="X58" s="13" t="s">
        <v>207</v>
      </c>
      <c r="Y58" s="13" t="s">
        <v>207</v>
      </c>
      <c r="Z58" s="13" t="s">
        <v>1054</v>
      </c>
      <c r="AA58" s="12" t="s">
        <v>1055</v>
      </c>
      <c r="AB58" s="13" t="str">
        <f t="shared" si="0"/>
        <v>N/A</v>
      </c>
      <c r="AC58" s="13">
        <f t="shared" si="0"/>
        <v>0</v>
      </c>
      <c r="AD58" s="16" t="str">
        <f t="shared" si="1"/>
        <v>N/A</v>
      </c>
      <c r="AE58" s="16" t="str">
        <f t="shared" si="74"/>
        <v>N/A</v>
      </c>
      <c r="AF58" s="13" t="s">
        <v>152</v>
      </c>
      <c r="AG58" s="13">
        <v>0</v>
      </c>
      <c r="AH58" s="13" t="s">
        <v>152</v>
      </c>
      <c r="AI58" s="13" t="s">
        <v>152</v>
      </c>
      <c r="AJ58" s="13" t="s">
        <v>152</v>
      </c>
      <c r="AK58" s="13" t="s">
        <v>152</v>
      </c>
      <c r="AL58" s="16" t="s">
        <v>152</v>
      </c>
      <c r="AM58" s="16" t="str">
        <f t="shared" si="75"/>
        <v>N/A</v>
      </c>
      <c r="AN58" s="13">
        <f t="shared" si="114"/>
        <v>3</v>
      </c>
      <c r="AO58" s="22">
        <f t="shared" si="115"/>
        <v>1</v>
      </c>
      <c r="AP58" s="22" t="s">
        <v>152</v>
      </c>
      <c r="AQ58" s="22" t="s">
        <v>152</v>
      </c>
      <c r="AR58" s="16">
        <f t="shared" si="116"/>
        <v>0.33333333333333331</v>
      </c>
      <c r="AS58" s="16">
        <f t="shared" si="78"/>
        <v>0.33333333333333331</v>
      </c>
      <c r="AT58" s="13" t="s">
        <v>152</v>
      </c>
      <c r="AU58" s="13">
        <v>0</v>
      </c>
      <c r="AV58" s="20" t="s">
        <v>152</v>
      </c>
      <c r="AW58" s="13" t="s">
        <v>152</v>
      </c>
      <c r="AX58" s="16" t="s">
        <v>152</v>
      </c>
      <c r="AY58" s="16" t="s">
        <v>152</v>
      </c>
      <c r="AZ58" s="16" t="str">
        <f t="shared" si="117"/>
        <v>N/A</v>
      </c>
      <c r="BA58" s="16" t="str">
        <f t="shared" si="80"/>
        <v>N/A</v>
      </c>
      <c r="BB58" s="20" t="s">
        <v>152</v>
      </c>
      <c r="BC58" s="13">
        <v>0</v>
      </c>
      <c r="BD58" s="20" t="str">
        <f t="shared" si="128"/>
        <v>N/A</v>
      </c>
      <c r="BE58" s="20" t="str">
        <f t="shared" si="129"/>
        <v>N/A</v>
      </c>
      <c r="BF58" s="16" t="s">
        <v>152</v>
      </c>
      <c r="BG58" s="16" t="str">
        <f t="shared" si="81"/>
        <v>N/A</v>
      </c>
      <c r="BH58" s="13">
        <v>1</v>
      </c>
      <c r="BI58" s="13">
        <v>1</v>
      </c>
      <c r="BJ58" s="13"/>
      <c r="BK58" s="13" t="s">
        <v>152</v>
      </c>
      <c r="BL58" s="16" t="s">
        <v>1056</v>
      </c>
      <c r="BM58" s="16" t="s">
        <v>154</v>
      </c>
      <c r="BN58" s="16">
        <f>BI58/BH58</f>
        <v>1</v>
      </c>
      <c r="BO58" s="16">
        <f t="shared" si="82"/>
        <v>1</v>
      </c>
      <c r="BP58" s="13">
        <v>2</v>
      </c>
      <c r="BQ58" s="13">
        <v>0</v>
      </c>
      <c r="BR58" s="13" t="s">
        <v>152</v>
      </c>
      <c r="BS58" s="13" t="s">
        <v>152</v>
      </c>
      <c r="BT58" s="16" t="s">
        <v>1057</v>
      </c>
      <c r="BU58" s="16" t="s">
        <v>1058</v>
      </c>
      <c r="BV58" s="16">
        <f>IFERROR((BQ58*100%)/BP58,0)</f>
        <v>0</v>
      </c>
      <c r="BW58" s="16">
        <f>BV58</f>
        <v>0</v>
      </c>
      <c r="BX58" s="13" t="s">
        <v>152</v>
      </c>
      <c r="BY58" s="20" t="s">
        <v>152</v>
      </c>
      <c r="BZ58" s="20" t="s">
        <v>152</v>
      </c>
      <c r="CA58" s="20" t="s">
        <v>152</v>
      </c>
      <c r="CB58" s="16" t="s">
        <v>152</v>
      </c>
      <c r="CC58" s="16" t="s">
        <v>152</v>
      </c>
      <c r="CD58" s="16" t="str">
        <f t="shared" si="118"/>
        <v>N/A</v>
      </c>
      <c r="CE58" s="16" t="str">
        <f t="shared" si="84"/>
        <v>N/A</v>
      </c>
      <c r="CF58" s="24">
        <f t="shared" si="119"/>
        <v>3</v>
      </c>
      <c r="CG58" s="24">
        <f t="shared" si="120"/>
        <v>1</v>
      </c>
      <c r="CH58" s="24" t="s">
        <v>152</v>
      </c>
      <c r="CI58" s="24" t="s">
        <v>152</v>
      </c>
      <c r="CJ58" s="16">
        <f t="shared" si="4"/>
        <v>0.33333333333333331</v>
      </c>
      <c r="CK58" s="16">
        <f t="shared" si="87"/>
        <v>0.33333333333333331</v>
      </c>
      <c r="CL58" s="16">
        <f>IF(CK58&gt;100%,100%,CK58)</f>
        <v>0.33333333333333331</v>
      </c>
      <c r="CM58" s="20" t="s">
        <v>156</v>
      </c>
      <c r="CN58" s="20" t="s">
        <v>487</v>
      </c>
      <c r="CO58" s="27" t="s">
        <v>152</v>
      </c>
      <c r="CP58" s="13" t="s">
        <v>1059</v>
      </c>
      <c r="CQ58" s="13">
        <v>2</v>
      </c>
      <c r="CR58" s="13" t="s">
        <v>158</v>
      </c>
      <c r="CS58" s="13" t="s">
        <v>158</v>
      </c>
      <c r="CT58" s="71">
        <v>1</v>
      </c>
      <c r="CU58" s="13"/>
      <c r="CV58" s="13"/>
      <c r="CW58" s="13"/>
      <c r="CX58" s="13"/>
      <c r="CY58" s="13"/>
      <c r="CZ58" s="13" t="s">
        <v>152</v>
      </c>
      <c r="DA58" s="20" t="s">
        <v>152</v>
      </c>
      <c r="DB58" s="20" t="s">
        <v>152</v>
      </c>
      <c r="DC58" s="20" t="s">
        <v>152</v>
      </c>
      <c r="DD58" s="13"/>
      <c r="DE58" s="13"/>
      <c r="DF58" s="16" t="str">
        <f t="shared" si="121"/>
        <v>N/A</v>
      </c>
      <c r="DG58" s="16" t="str">
        <f t="shared" si="89"/>
        <v>N/A</v>
      </c>
      <c r="DH58" s="71" t="s">
        <v>152</v>
      </c>
      <c r="DI58" s="22">
        <v>0</v>
      </c>
      <c r="DJ58" s="22" t="s">
        <v>152</v>
      </c>
      <c r="DK58" s="22" t="s">
        <v>152</v>
      </c>
      <c r="DL58" s="22" t="s">
        <v>152</v>
      </c>
      <c r="DM58" s="22" t="s">
        <v>152</v>
      </c>
      <c r="DN58" s="16" t="str">
        <f t="shared" si="90"/>
        <v>N/A</v>
      </c>
      <c r="DO58" s="16" t="str">
        <f t="shared" si="91"/>
        <v>N/A</v>
      </c>
      <c r="DP58" s="71" t="s">
        <v>152</v>
      </c>
      <c r="DQ58" s="72">
        <v>0</v>
      </c>
      <c r="DR58" s="72"/>
      <c r="DS58" s="72"/>
      <c r="DT58" s="72"/>
      <c r="DU58" s="72"/>
      <c r="DV58" s="73"/>
      <c r="DW58" s="16" t="str">
        <f t="shared" si="122"/>
        <v>N/A</v>
      </c>
      <c r="DX58" s="16" t="str">
        <f t="shared" si="127"/>
        <v>N/A</v>
      </c>
      <c r="DY58" s="72">
        <v>1</v>
      </c>
      <c r="DZ58" s="20"/>
      <c r="EA58" s="20"/>
      <c r="EB58" s="20"/>
      <c r="EC58" s="20"/>
      <c r="ED58" s="20"/>
      <c r="EE58" s="20"/>
      <c r="EF58" s="20"/>
      <c r="EG58" s="13" t="str">
        <f t="shared" si="123"/>
        <v>N/A</v>
      </c>
      <c r="EH58" s="13">
        <f t="shared" si="124"/>
        <v>0</v>
      </c>
      <c r="EI58" s="22" t="s">
        <v>152</v>
      </c>
      <c r="EJ58" s="22" t="s">
        <v>152</v>
      </c>
      <c r="EK58" s="16" t="str">
        <f t="shared" si="95"/>
        <v>N/A</v>
      </c>
      <c r="EL58" s="16" t="str">
        <f t="shared" si="96"/>
        <v>N/A</v>
      </c>
      <c r="EM58" s="13" t="s">
        <v>152</v>
      </c>
      <c r="EN58" s="20"/>
      <c r="EO58" s="20"/>
      <c r="EP58" s="20"/>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0"/>
      <c r="FS58" s="20"/>
      <c r="FT58" s="20"/>
      <c r="FU58" s="20"/>
      <c r="FV58" s="20"/>
      <c r="FW58" s="24">
        <f t="shared" si="125"/>
        <v>3</v>
      </c>
      <c r="FX58" s="24">
        <f t="shared" si="125"/>
        <v>1</v>
      </c>
      <c r="FY58" s="24" t="s">
        <v>152</v>
      </c>
      <c r="FZ58" s="24" t="s">
        <v>152</v>
      </c>
      <c r="GA58" s="16">
        <f t="shared" si="7"/>
        <v>0.33333333333333331</v>
      </c>
      <c r="GB58" s="16">
        <f t="shared" si="98"/>
        <v>0.33333333333333331</v>
      </c>
      <c r="GC58" s="24">
        <f t="shared" si="126"/>
        <v>4</v>
      </c>
      <c r="GD58" s="24"/>
      <c r="GE58" s="24"/>
      <c r="GF58" s="24"/>
      <c r="GG58" s="20"/>
      <c r="GH58" s="20"/>
      <c r="GI58" s="25" t="s">
        <v>207</v>
      </c>
      <c r="GJ58" s="14" t="s">
        <v>1060</v>
      </c>
    </row>
    <row r="59" spans="1:192" ht="110.25" x14ac:dyDescent="0.25">
      <c r="A59" s="11">
        <v>1</v>
      </c>
      <c r="B59" s="12" t="s">
        <v>129</v>
      </c>
      <c r="C59" s="12" t="s">
        <v>130</v>
      </c>
      <c r="D59" s="13">
        <v>1.4</v>
      </c>
      <c r="E59" s="12" t="s">
        <v>1001</v>
      </c>
      <c r="F59" s="12" t="s">
        <v>1002</v>
      </c>
      <c r="G59" s="13" t="s">
        <v>1003</v>
      </c>
      <c r="H59" s="12" t="s">
        <v>1004</v>
      </c>
      <c r="I59" s="13" t="s">
        <v>1061</v>
      </c>
      <c r="J59" s="15" t="s">
        <v>1062</v>
      </c>
      <c r="K59" s="13" t="s">
        <v>275</v>
      </c>
      <c r="L59" s="13" t="s">
        <v>138</v>
      </c>
      <c r="M59" s="13" t="s">
        <v>138</v>
      </c>
      <c r="N59" s="11" t="s">
        <v>139</v>
      </c>
      <c r="O59" s="13" t="s">
        <v>305</v>
      </c>
      <c r="P59" s="13" t="s">
        <v>141</v>
      </c>
      <c r="Q59" s="15" t="s">
        <v>1063</v>
      </c>
      <c r="R59" s="15" t="s">
        <v>1064</v>
      </c>
      <c r="S59" s="15" t="s">
        <v>1065</v>
      </c>
      <c r="T59" s="15" t="s">
        <v>1066</v>
      </c>
      <c r="U59" s="15" t="s">
        <v>1067</v>
      </c>
      <c r="V59" s="13" t="s">
        <v>1068</v>
      </c>
      <c r="W59" s="13" t="s">
        <v>1069</v>
      </c>
      <c r="X59" s="13" t="s">
        <v>1070</v>
      </c>
      <c r="Y59" s="13" t="s">
        <v>1070</v>
      </c>
      <c r="Z59" s="13" t="s">
        <v>1071</v>
      </c>
      <c r="AA59" s="12" t="s">
        <v>1072</v>
      </c>
      <c r="AB59" s="13" t="str">
        <f t="shared" si="0"/>
        <v>N/A</v>
      </c>
      <c r="AC59" s="13">
        <f t="shared" si="0"/>
        <v>0</v>
      </c>
      <c r="AD59" s="16" t="str">
        <f t="shared" si="1"/>
        <v>N/A</v>
      </c>
      <c r="AE59" s="16" t="str">
        <f t="shared" si="74"/>
        <v>N/A</v>
      </c>
      <c r="AF59" s="13" t="s">
        <v>152</v>
      </c>
      <c r="AG59" s="13">
        <v>0</v>
      </c>
      <c r="AH59" s="13" t="s">
        <v>152</v>
      </c>
      <c r="AI59" s="13" t="s">
        <v>152</v>
      </c>
      <c r="AJ59" s="13" t="s">
        <v>152</v>
      </c>
      <c r="AK59" s="13" t="s">
        <v>152</v>
      </c>
      <c r="AL59" s="16" t="s">
        <v>152</v>
      </c>
      <c r="AM59" s="16" t="str">
        <f t="shared" si="75"/>
        <v>N/A</v>
      </c>
      <c r="AN59" s="13">
        <f t="shared" si="114"/>
        <v>1</v>
      </c>
      <c r="AO59" s="22">
        <f t="shared" si="115"/>
        <v>0</v>
      </c>
      <c r="AP59" s="22" t="s">
        <v>152</v>
      </c>
      <c r="AQ59" s="22" t="s">
        <v>152</v>
      </c>
      <c r="AR59" s="16">
        <f t="shared" si="116"/>
        <v>0</v>
      </c>
      <c r="AS59" s="16">
        <f t="shared" si="78"/>
        <v>0</v>
      </c>
      <c r="AT59" s="13" t="s">
        <v>152</v>
      </c>
      <c r="AU59" s="13">
        <v>0</v>
      </c>
      <c r="AV59" s="20" t="s">
        <v>152</v>
      </c>
      <c r="AW59" s="13" t="s">
        <v>152</v>
      </c>
      <c r="AX59" s="16" t="s">
        <v>152</v>
      </c>
      <c r="AY59" s="16" t="s">
        <v>152</v>
      </c>
      <c r="AZ59" s="16" t="str">
        <f t="shared" si="117"/>
        <v>N/A</v>
      </c>
      <c r="BA59" s="16" t="str">
        <f t="shared" si="80"/>
        <v>N/A</v>
      </c>
      <c r="BB59" s="20" t="s">
        <v>152</v>
      </c>
      <c r="BC59" s="13">
        <v>0</v>
      </c>
      <c r="BD59" s="20" t="str">
        <f t="shared" si="128"/>
        <v>N/A</v>
      </c>
      <c r="BE59" s="20" t="str">
        <f t="shared" si="129"/>
        <v>N/A</v>
      </c>
      <c r="BF59" s="16" t="s">
        <v>152</v>
      </c>
      <c r="BG59" s="16" t="str">
        <f t="shared" si="81"/>
        <v>N/A</v>
      </c>
      <c r="BH59" s="13" t="s">
        <v>152</v>
      </c>
      <c r="BI59" s="13">
        <v>0</v>
      </c>
      <c r="BJ59" s="13"/>
      <c r="BK59" s="13" t="s">
        <v>152</v>
      </c>
      <c r="BL59" s="16" t="s">
        <v>152</v>
      </c>
      <c r="BM59" s="16" t="s">
        <v>152</v>
      </c>
      <c r="BN59" s="16" t="s">
        <v>152</v>
      </c>
      <c r="BO59" s="16" t="str">
        <f t="shared" si="82"/>
        <v>N/A</v>
      </c>
      <c r="BP59" s="13" t="s">
        <v>152</v>
      </c>
      <c r="BQ59" s="13">
        <v>0</v>
      </c>
      <c r="BR59" s="13" t="s">
        <v>152</v>
      </c>
      <c r="BS59" s="20" t="s">
        <v>152</v>
      </c>
      <c r="BT59" s="16" t="s">
        <v>152</v>
      </c>
      <c r="BU59" s="16" t="s">
        <v>152</v>
      </c>
      <c r="BV59" s="16" t="s">
        <v>152</v>
      </c>
      <c r="BW59" s="16" t="s">
        <v>152</v>
      </c>
      <c r="BX59" s="13">
        <v>1</v>
      </c>
      <c r="BY59" s="13">
        <v>0</v>
      </c>
      <c r="BZ59" s="20" t="s">
        <v>152</v>
      </c>
      <c r="CA59" s="20" t="s">
        <v>152</v>
      </c>
      <c r="CB59" s="16" t="s">
        <v>217</v>
      </c>
      <c r="CC59" s="16" t="s">
        <v>1073</v>
      </c>
      <c r="CD59" s="16">
        <f t="shared" si="118"/>
        <v>0</v>
      </c>
      <c r="CE59" s="16">
        <f t="shared" si="84"/>
        <v>0</v>
      </c>
      <c r="CF59" s="24" t="str">
        <f t="shared" si="119"/>
        <v>N/A</v>
      </c>
      <c r="CG59" s="24">
        <f t="shared" si="120"/>
        <v>0</v>
      </c>
      <c r="CH59" s="24" t="s">
        <v>152</v>
      </c>
      <c r="CI59" s="24" t="s">
        <v>152</v>
      </c>
      <c r="CJ59" s="16" t="str">
        <f t="shared" si="4"/>
        <v>N/A</v>
      </c>
      <c r="CK59" s="16" t="str">
        <f t="shared" si="87"/>
        <v>N/A</v>
      </c>
      <c r="CL59" s="16" t="str">
        <f>CK59</f>
        <v>N/A</v>
      </c>
      <c r="CM59" s="20" t="s">
        <v>156</v>
      </c>
      <c r="CN59" s="20" t="s">
        <v>157</v>
      </c>
      <c r="CO59" s="27" t="s">
        <v>152</v>
      </c>
      <c r="CP59" s="13" t="s">
        <v>157</v>
      </c>
      <c r="CQ59" s="13" t="s">
        <v>152</v>
      </c>
      <c r="CR59" s="13" t="s">
        <v>156</v>
      </c>
      <c r="CS59" s="13" t="s">
        <v>156</v>
      </c>
      <c r="CT59" s="13" t="s">
        <v>152</v>
      </c>
      <c r="CU59" s="13"/>
      <c r="CV59" s="13"/>
      <c r="CW59" s="13"/>
      <c r="CX59" s="13"/>
      <c r="CY59" s="13"/>
      <c r="CZ59" s="13" t="s">
        <v>152</v>
      </c>
      <c r="DA59" s="13" t="s">
        <v>152</v>
      </c>
      <c r="DB59" s="20" t="s">
        <v>152</v>
      </c>
      <c r="DC59" s="20" t="s">
        <v>152</v>
      </c>
      <c r="DD59" s="13"/>
      <c r="DE59" s="12"/>
      <c r="DF59" s="16" t="str">
        <f t="shared" si="121"/>
        <v>N/A</v>
      </c>
      <c r="DG59" s="16" t="str">
        <f t="shared" si="89"/>
        <v>N/A</v>
      </c>
      <c r="DH59" s="13" t="s">
        <v>152</v>
      </c>
      <c r="DI59" s="22">
        <v>0</v>
      </c>
      <c r="DJ59" s="22" t="s">
        <v>152</v>
      </c>
      <c r="DK59" s="22" t="s">
        <v>152</v>
      </c>
      <c r="DL59" s="22" t="s">
        <v>152</v>
      </c>
      <c r="DM59" s="22" t="s">
        <v>152</v>
      </c>
      <c r="DN59" s="16" t="str">
        <f t="shared" si="90"/>
        <v>N/A</v>
      </c>
      <c r="DO59" s="16" t="str">
        <f t="shared" si="91"/>
        <v>N/A</v>
      </c>
      <c r="DP59" s="13" t="s">
        <v>152</v>
      </c>
      <c r="DQ59" s="29">
        <v>0</v>
      </c>
      <c r="DR59" s="29"/>
      <c r="DS59" s="29"/>
      <c r="DT59" s="29"/>
      <c r="DU59" s="29"/>
      <c r="DV59" s="29"/>
      <c r="DW59" s="16" t="str">
        <f t="shared" si="122"/>
        <v>N/A</v>
      </c>
      <c r="DX59" s="16" t="str">
        <f>DW59</f>
        <v>N/A</v>
      </c>
      <c r="DY59" s="29" t="s">
        <v>152</v>
      </c>
      <c r="DZ59" s="20"/>
      <c r="EA59" s="20"/>
      <c r="EB59" s="20"/>
      <c r="EC59" s="20"/>
      <c r="ED59" s="20"/>
      <c r="EE59" s="20"/>
      <c r="EF59" s="20"/>
      <c r="EG59" s="13">
        <f t="shared" si="123"/>
        <v>1</v>
      </c>
      <c r="EH59" s="13">
        <f t="shared" si="124"/>
        <v>0</v>
      </c>
      <c r="EI59" s="22" t="s">
        <v>152</v>
      </c>
      <c r="EJ59" s="22" t="s">
        <v>152</v>
      </c>
      <c r="EK59" s="16">
        <f t="shared" si="95"/>
        <v>0</v>
      </c>
      <c r="EL59" s="16">
        <f t="shared" si="96"/>
        <v>0</v>
      </c>
      <c r="EM59" s="13" t="s">
        <v>152</v>
      </c>
      <c r="EN59" s="20"/>
      <c r="EO59" s="20"/>
      <c r="EP59" s="20"/>
      <c r="EQ59" s="20"/>
      <c r="ER59" s="20"/>
      <c r="ES59" s="20"/>
      <c r="ET59" s="20"/>
      <c r="EU59" s="20"/>
      <c r="EV59" s="20"/>
      <c r="EW59" s="20"/>
      <c r="EX59" s="20"/>
      <c r="EY59" s="20"/>
      <c r="EZ59" s="20"/>
      <c r="FA59" s="20"/>
      <c r="FB59" s="20"/>
      <c r="FC59" s="20"/>
      <c r="FD59" s="20"/>
      <c r="FE59" s="20"/>
      <c r="FF59" s="20"/>
      <c r="FG59" s="20"/>
      <c r="FH59" s="20"/>
      <c r="FI59" s="20"/>
      <c r="FJ59" s="20"/>
      <c r="FK59" s="20"/>
      <c r="FL59" s="20"/>
      <c r="FM59" s="20"/>
      <c r="FN59" s="20"/>
      <c r="FO59" s="20"/>
      <c r="FP59" s="20"/>
      <c r="FQ59" s="20"/>
      <c r="FR59" s="20"/>
      <c r="FS59" s="20"/>
      <c r="FT59" s="20"/>
      <c r="FU59" s="20"/>
      <c r="FV59" s="20"/>
      <c r="FW59" s="24">
        <f t="shared" si="125"/>
        <v>1</v>
      </c>
      <c r="FX59" s="24">
        <f>IF((IF(AG59="N/A",0,AG59)+IF(AU59="N/A",0,AU59)+IF(BI59="N/A",0,BI59)+IF(BQ59="N/A",0,BQ59)+IF(BY59="N/A",0,BY59)+IF(DA59="N/A",0,DA59)+IF(DI59="N/A",0,DI59)+IF(DQ59="N/A",0,DQ59))=0,0,(IF(AG59="N/A",0,AG59)+IF(AU59="N/A",0,AU59)+IF(BI59="N/A",0,BI59)+IF(BQ59="N/A",0,BQ59)+IF(BY59="N/A",0,BY59)+IF(DA59="N/A",0,DA59)+IF(DI59="N/A",0,DI59)+IF(DQ59="N/A",0,DQ59)))</f>
        <v>0</v>
      </c>
      <c r="FY59" s="24" t="s">
        <v>152</v>
      </c>
      <c r="FZ59" s="24" t="s">
        <v>152</v>
      </c>
      <c r="GA59" s="16">
        <f t="shared" si="7"/>
        <v>0</v>
      </c>
      <c r="GB59" s="16">
        <f t="shared" si="98"/>
        <v>0</v>
      </c>
      <c r="GC59" s="24">
        <f t="shared" si="126"/>
        <v>1</v>
      </c>
      <c r="GD59" s="24"/>
      <c r="GE59" s="24"/>
      <c r="GF59" s="24"/>
      <c r="GG59" s="20"/>
      <c r="GH59" s="20"/>
      <c r="GI59" s="50" t="s">
        <v>4</v>
      </c>
      <c r="GJ59" s="13" t="s">
        <v>1074</v>
      </c>
    </row>
    <row r="60" spans="1:192" ht="94.5" x14ac:dyDescent="0.25">
      <c r="A60" s="11">
        <v>1</v>
      </c>
      <c r="B60" s="12" t="s">
        <v>129</v>
      </c>
      <c r="C60" s="12" t="s">
        <v>130</v>
      </c>
      <c r="D60" s="13">
        <v>1.4</v>
      </c>
      <c r="E60" s="12" t="s">
        <v>1001</v>
      </c>
      <c r="F60" s="12" t="s">
        <v>1002</v>
      </c>
      <c r="G60" s="13" t="s">
        <v>1003</v>
      </c>
      <c r="H60" s="12" t="s">
        <v>1004</v>
      </c>
      <c r="I60" s="14" t="s">
        <v>1075</v>
      </c>
      <c r="J60" s="15" t="s">
        <v>1076</v>
      </c>
      <c r="K60" s="13" t="s">
        <v>275</v>
      </c>
      <c r="L60" s="13" t="s">
        <v>138</v>
      </c>
      <c r="M60" s="13" t="s">
        <v>138</v>
      </c>
      <c r="N60" s="11" t="s">
        <v>139</v>
      </c>
      <c r="O60" s="13" t="s">
        <v>140</v>
      </c>
      <c r="P60" s="13" t="s">
        <v>141</v>
      </c>
      <c r="Q60" s="15" t="s">
        <v>1077</v>
      </c>
      <c r="R60" s="15" t="s">
        <v>1078</v>
      </c>
      <c r="S60" s="15" t="s">
        <v>1079</v>
      </c>
      <c r="T60" s="15" t="s">
        <v>1080</v>
      </c>
      <c r="U60" s="15" t="s">
        <v>1081</v>
      </c>
      <c r="V60" s="13" t="s">
        <v>1082</v>
      </c>
      <c r="W60" s="13" t="s">
        <v>1083</v>
      </c>
      <c r="X60" s="13" t="s">
        <v>1084</v>
      </c>
      <c r="Y60" s="13" t="s">
        <v>1084</v>
      </c>
      <c r="Z60" s="13" t="s">
        <v>1085</v>
      </c>
      <c r="AA60" s="12" t="s">
        <v>1086</v>
      </c>
      <c r="AB60" s="13" t="str">
        <f t="shared" si="0"/>
        <v>N/A</v>
      </c>
      <c r="AC60" s="13">
        <f t="shared" si="0"/>
        <v>0</v>
      </c>
      <c r="AD60" s="20" t="str">
        <f t="shared" si="1"/>
        <v>N/A</v>
      </c>
      <c r="AE60" s="20" t="str">
        <f t="shared" si="74"/>
        <v>N/A</v>
      </c>
      <c r="AF60" s="13" t="s">
        <v>152</v>
      </c>
      <c r="AG60" s="13">
        <v>0</v>
      </c>
      <c r="AH60" s="13" t="s">
        <v>152</v>
      </c>
      <c r="AI60" s="13" t="s">
        <v>152</v>
      </c>
      <c r="AJ60" s="13" t="s">
        <v>152</v>
      </c>
      <c r="AK60" s="13" t="s">
        <v>152</v>
      </c>
      <c r="AL60" s="20" t="s">
        <v>152</v>
      </c>
      <c r="AM60" s="20" t="str">
        <f t="shared" si="75"/>
        <v>N/A</v>
      </c>
      <c r="AN60" s="13">
        <f t="shared" si="114"/>
        <v>6</v>
      </c>
      <c r="AO60" s="22">
        <f t="shared" si="115"/>
        <v>6</v>
      </c>
      <c r="AP60" s="22" t="s">
        <v>152</v>
      </c>
      <c r="AQ60" s="22" t="s">
        <v>152</v>
      </c>
      <c r="AR60" s="20">
        <f t="shared" si="116"/>
        <v>1</v>
      </c>
      <c r="AS60" s="20">
        <f t="shared" si="78"/>
        <v>1</v>
      </c>
      <c r="AT60" s="13" t="s">
        <v>152</v>
      </c>
      <c r="AU60" s="13">
        <v>0</v>
      </c>
      <c r="AV60" s="20" t="s">
        <v>152</v>
      </c>
      <c r="AW60" s="13" t="s">
        <v>152</v>
      </c>
      <c r="AX60" s="13" t="s">
        <v>152</v>
      </c>
      <c r="AY60" s="13" t="s">
        <v>152</v>
      </c>
      <c r="AZ60" s="20" t="str">
        <f t="shared" si="117"/>
        <v>N/A</v>
      </c>
      <c r="BA60" s="20" t="str">
        <f t="shared" si="80"/>
        <v>N/A</v>
      </c>
      <c r="BB60" s="20" t="s">
        <v>152</v>
      </c>
      <c r="BC60" s="13">
        <v>0</v>
      </c>
      <c r="BD60" s="20" t="str">
        <f t="shared" si="128"/>
        <v>N/A</v>
      </c>
      <c r="BE60" s="20" t="str">
        <f t="shared" si="129"/>
        <v>N/A</v>
      </c>
      <c r="BF60" s="20" t="s">
        <v>152</v>
      </c>
      <c r="BG60" s="20" t="str">
        <f t="shared" si="81"/>
        <v>N/A</v>
      </c>
      <c r="BH60" s="13">
        <v>6</v>
      </c>
      <c r="BI60" s="13">
        <v>6</v>
      </c>
      <c r="BJ60" s="13"/>
      <c r="BK60" s="13" t="s">
        <v>152</v>
      </c>
      <c r="BL60" s="12" t="s">
        <v>1086</v>
      </c>
      <c r="BM60" s="13" t="s">
        <v>154</v>
      </c>
      <c r="BN60" s="20">
        <f>BI60/BH60</f>
        <v>1</v>
      </c>
      <c r="BO60" s="20">
        <f t="shared" si="82"/>
        <v>1</v>
      </c>
      <c r="BP60" s="13" t="s">
        <v>152</v>
      </c>
      <c r="BQ60" s="13">
        <v>0</v>
      </c>
      <c r="BR60" s="13" t="s">
        <v>152</v>
      </c>
      <c r="BS60" s="20" t="s">
        <v>152</v>
      </c>
      <c r="BT60" s="13" t="s">
        <v>152</v>
      </c>
      <c r="BU60" s="13" t="s">
        <v>152</v>
      </c>
      <c r="BV60" s="20" t="s">
        <v>152</v>
      </c>
      <c r="BW60" s="20" t="s">
        <v>152</v>
      </c>
      <c r="BX60" s="13" t="s">
        <v>152</v>
      </c>
      <c r="BY60" s="20" t="s">
        <v>152</v>
      </c>
      <c r="BZ60" s="20" t="s">
        <v>152</v>
      </c>
      <c r="CA60" s="20" t="s">
        <v>152</v>
      </c>
      <c r="CB60" s="13" t="s">
        <v>152</v>
      </c>
      <c r="CC60" s="13" t="s">
        <v>152</v>
      </c>
      <c r="CD60" s="20" t="str">
        <f t="shared" si="118"/>
        <v>N/A</v>
      </c>
      <c r="CE60" s="20" t="str">
        <f t="shared" si="84"/>
        <v>N/A</v>
      </c>
      <c r="CF60" s="24">
        <f t="shared" si="119"/>
        <v>6</v>
      </c>
      <c r="CG60" s="24">
        <f t="shared" si="120"/>
        <v>6</v>
      </c>
      <c r="CH60" s="24" t="s">
        <v>152</v>
      </c>
      <c r="CI60" s="24" t="s">
        <v>152</v>
      </c>
      <c r="CJ60" s="20">
        <f t="shared" si="4"/>
        <v>1</v>
      </c>
      <c r="CK60" s="20">
        <f t="shared" si="87"/>
        <v>1</v>
      </c>
      <c r="CL60" s="20">
        <f>IF(CK60&gt;100%,100%,CK60)</f>
        <v>1</v>
      </c>
      <c r="CM60" s="20" t="s">
        <v>156</v>
      </c>
      <c r="CN60" s="20" t="s">
        <v>345</v>
      </c>
      <c r="CO60" s="27">
        <v>6</v>
      </c>
      <c r="CP60" s="13" t="s">
        <v>1087</v>
      </c>
      <c r="CQ60" s="13">
        <v>12</v>
      </c>
      <c r="CR60" s="13" t="s">
        <v>156</v>
      </c>
      <c r="CS60" s="13" t="s">
        <v>158</v>
      </c>
      <c r="CT60" s="74">
        <v>12</v>
      </c>
      <c r="CU60" s="13"/>
      <c r="CV60" s="13"/>
      <c r="CW60" s="13"/>
      <c r="CX60" s="13"/>
      <c r="CY60" s="13"/>
      <c r="CZ60" s="13" t="s">
        <v>152</v>
      </c>
      <c r="DA60" s="13" t="s">
        <v>152</v>
      </c>
      <c r="DB60" s="20" t="s">
        <v>152</v>
      </c>
      <c r="DC60" s="20" t="s">
        <v>152</v>
      </c>
      <c r="DD60" s="13"/>
      <c r="DE60" s="13"/>
      <c r="DF60" s="16" t="str">
        <f t="shared" si="121"/>
        <v>N/A</v>
      </c>
      <c r="DG60" s="16" t="str">
        <f t="shared" si="89"/>
        <v>N/A</v>
      </c>
      <c r="DH60" s="13" t="s">
        <v>152</v>
      </c>
      <c r="DI60" s="22">
        <v>0</v>
      </c>
      <c r="DJ60" s="22" t="s">
        <v>152</v>
      </c>
      <c r="DK60" s="22" t="s">
        <v>152</v>
      </c>
      <c r="DL60" s="22" t="s">
        <v>152</v>
      </c>
      <c r="DM60" s="22" t="s">
        <v>152</v>
      </c>
      <c r="DN60" s="16" t="str">
        <f t="shared" si="90"/>
        <v>N/A</v>
      </c>
      <c r="DO60" s="16" t="str">
        <f t="shared" si="91"/>
        <v>N/A</v>
      </c>
      <c r="DP60" s="13">
        <v>12</v>
      </c>
      <c r="DQ60" s="13">
        <v>0</v>
      </c>
      <c r="DR60" s="13" t="s">
        <v>152</v>
      </c>
      <c r="DS60" s="13" t="s">
        <v>152</v>
      </c>
      <c r="DT60" s="13" t="s">
        <v>486</v>
      </c>
      <c r="DU60" s="12" t="s">
        <v>1086</v>
      </c>
      <c r="DV60" s="12" t="s">
        <v>1088</v>
      </c>
      <c r="DW60" s="16">
        <f t="shared" si="122"/>
        <v>0</v>
      </c>
      <c r="DX60" s="16">
        <f>DW60</f>
        <v>0</v>
      </c>
      <c r="DY60" s="13" t="s">
        <v>152</v>
      </c>
      <c r="DZ60" s="20"/>
      <c r="EA60" s="20"/>
      <c r="EB60" s="20"/>
      <c r="EC60" s="20"/>
      <c r="ED60" s="20"/>
      <c r="EE60" s="20"/>
      <c r="EF60" s="20"/>
      <c r="EG60" s="13">
        <f t="shared" si="123"/>
        <v>12</v>
      </c>
      <c r="EH60" s="13">
        <f t="shared" si="124"/>
        <v>0</v>
      </c>
      <c r="EI60" s="22" t="s">
        <v>152</v>
      </c>
      <c r="EJ60" s="22" t="s">
        <v>152</v>
      </c>
      <c r="EK60" s="16">
        <f t="shared" si="95"/>
        <v>0</v>
      </c>
      <c r="EL60" s="16">
        <f t="shared" si="96"/>
        <v>0</v>
      </c>
      <c r="EM60" s="13">
        <v>6</v>
      </c>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4">
        <f t="shared" si="125"/>
        <v>18</v>
      </c>
      <c r="FX60" s="24">
        <f t="shared" si="125"/>
        <v>6</v>
      </c>
      <c r="FY60" s="24" t="s">
        <v>152</v>
      </c>
      <c r="FZ60" s="24" t="s">
        <v>152</v>
      </c>
      <c r="GA60" s="16">
        <f t="shared" si="7"/>
        <v>0.33333333333333331</v>
      </c>
      <c r="GB60" s="16">
        <f t="shared" si="98"/>
        <v>0.33333333333333331</v>
      </c>
      <c r="GC60" s="24">
        <f t="shared" si="126"/>
        <v>24</v>
      </c>
      <c r="GD60" s="24"/>
      <c r="GE60" s="24"/>
      <c r="GF60" s="24"/>
      <c r="GG60" s="20"/>
      <c r="GH60" s="20"/>
      <c r="GI60" s="50" t="s">
        <v>1084</v>
      </c>
      <c r="GJ60" s="13" t="s">
        <v>1089</v>
      </c>
    </row>
    <row r="61" spans="1:192" ht="173.25" x14ac:dyDescent="0.25">
      <c r="A61" s="11">
        <v>1</v>
      </c>
      <c r="B61" s="12" t="s">
        <v>129</v>
      </c>
      <c r="C61" s="12" t="s">
        <v>130</v>
      </c>
      <c r="D61" s="13">
        <v>1.4</v>
      </c>
      <c r="E61" s="12" t="s">
        <v>1001</v>
      </c>
      <c r="F61" s="12" t="s">
        <v>1002</v>
      </c>
      <c r="G61" s="13" t="s">
        <v>1003</v>
      </c>
      <c r="H61" s="12" t="s">
        <v>1004</v>
      </c>
      <c r="I61" s="14" t="s">
        <v>1090</v>
      </c>
      <c r="J61" s="15" t="s">
        <v>1091</v>
      </c>
      <c r="K61" s="13" t="s">
        <v>275</v>
      </c>
      <c r="L61" s="13" t="s">
        <v>138</v>
      </c>
      <c r="M61" s="13" t="s">
        <v>138</v>
      </c>
      <c r="N61" s="11" t="s">
        <v>139</v>
      </c>
      <c r="O61" s="13" t="s">
        <v>140</v>
      </c>
      <c r="P61" s="13" t="s">
        <v>141</v>
      </c>
      <c r="Q61" s="15" t="s">
        <v>1092</v>
      </c>
      <c r="R61" s="15" t="s">
        <v>1093</v>
      </c>
      <c r="S61" s="15" t="s">
        <v>1094</v>
      </c>
      <c r="T61" s="15" t="s">
        <v>1095</v>
      </c>
      <c r="U61" s="15" t="s">
        <v>1096</v>
      </c>
      <c r="V61" s="13" t="s">
        <v>1097</v>
      </c>
      <c r="W61" s="13" t="s">
        <v>1098</v>
      </c>
      <c r="X61" s="13" t="s">
        <v>1099</v>
      </c>
      <c r="Y61" s="13" t="s">
        <v>1099</v>
      </c>
      <c r="Z61" s="13" t="s">
        <v>1100</v>
      </c>
      <c r="AA61" s="12" t="s">
        <v>1101</v>
      </c>
      <c r="AB61" s="13" t="str">
        <f t="shared" si="0"/>
        <v>N/A</v>
      </c>
      <c r="AC61" s="13">
        <f t="shared" si="0"/>
        <v>0</v>
      </c>
      <c r="AD61" s="20" t="str">
        <f t="shared" si="1"/>
        <v>N/A</v>
      </c>
      <c r="AE61" s="20" t="str">
        <f t="shared" si="74"/>
        <v>N/A</v>
      </c>
      <c r="AF61" s="13" t="s">
        <v>152</v>
      </c>
      <c r="AG61" s="13">
        <v>0</v>
      </c>
      <c r="AH61" s="13" t="s">
        <v>152</v>
      </c>
      <c r="AI61" s="13" t="s">
        <v>152</v>
      </c>
      <c r="AJ61" s="13" t="s">
        <v>152</v>
      </c>
      <c r="AK61" s="13" t="s">
        <v>152</v>
      </c>
      <c r="AL61" s="20" t="s">
        <v>152</v>
      </c>
      <c r="AM61" s="20" t="str">
        <f t="shared" si="75"/>
        <v>N/A</v>
      </c>
      <c r="AN61" s="13">
        <f t="shared" si="114"/>
        <v>1</v>
      </c>
      <c r="AO61" s="22">
        <f t="shared" si="115"/>
        <v>1</v>
      </c>
      <c r="AP61" s="22" t="s">
        <v>152</v>
      </c>
      <c r="AQ61" s="22" t="s">
        <v>152</v>
      </c>
      <c r="AR61" s="20">
        <f t="shared" si="116"/>
        <v>1</v>
      </c>
      <c r="AS61" s="20">
        <f t="shared" si="78"/>
        <v>1</v>
      </c>
      <c r="AT61" s="13" t="s">
        <v>152</v>
      </c>
      <c r="AU61" s="13">
        <v>0</v>
      </c>
      <c r="AV61" s="20" t="s">
        <v>152</v>
      </c>
      <c r="AW61" s="13" t="s">
        <v>152</v>
      </c>
      <c r="AX61" s="13" t="s">
        <v>152</v>
      </c>
      <c r="AY61" s="13" t="s">
        <v>152</v>
      </c>
      <c r="AZ61" s="20" t="str">
        <f t="shared" si="117"/>
        <v>N/A</v>
      </c>
      <c r="BA61" s="20" t="str">
        <f t="shared" si="80"/>
        <v>N/A</v>
      </c>
      <c r="BB61" s="20" t="s">
        <v>152</v>
      </c>
      <c r="BC61" s="13">
        <v>0</v>
      </c>
      <c r="BD61" s="20" t="str">
        <f t="shared" si="128"/>
        <v>N/A</v>
      </c>
      <c r="BE61" s="20" t="str">
        <f t="shared" si="129"/>
        <v>N/A</v>
      </c>
      <c r="BF61" s="20" t="s">
        <v>152</v>
      </c>
      <c r="BG61" s="20" t="str">
        <f t="shared" si="81"/>
        <v>N/A</v>
      </c>
      <c r="BH61" s="13" t="s">
        <v>152</v>
      </c>
      <c r="BI61" s="13">
        <v>0</v>
      </c>
      <c r="BJ61" s="13"/>
      <c r="BK61" s="13" t="s">
        <v>152</v>
      </c>
      <c r="BL61" s="13" t="s">
        <v>152</v>
      </c>
      <c r="BM61" s="13" t="s">
        <v>152</v>
      </c>
      <c r="BN61" s="20" t="s">
        <v>152</v>
      </c>
      <c r="BO61" s="26" t="str">
        <f t="shared" si="82"/>
        <v>N/A</v>
      </c>
      <c r="BP61" s="13" t="s">
        <v>152</v>
      </c>
      <c r="BQ61" s="13">
        <v>0</v>
      </c>
      <c r="BR61" s="13" t="s">
        <v>152</v>
      </c>
      <c r="BS61" s="20" t="s">
        <v>152</v>
      </c>
      <c r="BT61" s="13" t="s">
        <v>152</v>
      </c>
      <c r="BU61" s="13" t="s">
        <v>152</v>
      </c>
      <c r="BV61" s="20" t="s">
        <v>152</v>
      </c>
      <c r="BW61" s="20" t="s">
        <v>152</v>
      </c>
      <c r="BX61" s="13">
        <v>1</v>
      </c>
      <c r="BY61" s="13">
        <v>1</v>
      </c>
      <c r="BZ61" s="20" t="s">
        <v>152</v>
      </c>
      <c r="CA61" s="20" t="s">
        <v>152</v>
      </c>
      <c r="CB61" s="12" t="s">
        <v>1102</v>
      </c>
      <c r="CC61" s="13" t="s">
        <v>154</v>
      </c>
      <c r="CD61" s="20">
        <f t="shared" si="118"/>
        <v>1</v>
      </c>
      <c r="CE61" s="20">
        <f t="shared" si="84"/>
        <v>1</v>
      </c>
      <c r="CF61" s="24" t="str">
        <f t="shared" si="119"/>
        <v>N/A</v>
      </c>
      <c r="CG61" s="24">
        <f t="shared" si="120"/>
        <v>0</v>
      </c>
      <c r="CH61" s="24" t="s">
        <v>152</v>
      </c>
      <c r="CI61" s="24" t="s">
        <v>152</v>
      </c>
      <c r="CJ61" s="20" t="str">
        <f t="shared" si="4"/>
        <v>N/A</v>
      </c>
      <c r="CK61" s="20" t="str">
        <f t="shared" si="87"/>
        <v>N/A</v>
      </c>
      <c r="CL61" s="20" t="str">
        <f>CK61</f>
        <v>N/A</v>
      </c>
      <c r="CM61" s="20" t="s">
        <v>156</v>
      </c>
      <c r="CN61" s="20" t="s">
        <v>345</v>
      </c>
      <c r="CO61" s="27" t="s">
        <v>152</v>
      </c>
      <c r="CP61" s="13" t="s">
        <v>1103</v>
      </c>
      <c r="CQ61" s="13">
        <v>2</v>
      </c>
      <c r="CR61" s="13" t="s">
        <v>156</v>
      </c>
      <c r="CS61" s="13" t="s">
        <v>156</v>
      </c>
      <c r="CT61" s="13">
        <v>2</v>
      </c>
      <c r="CU61" s="13"/>
      <c r="CV61" s="13"/>
      <c r="CW61" s="13"/>
      <c r="CX61" s="13"/>
      <c r="CY61" s="13"/>
      <c r="CZ61" s="13">
        <v>1</v>
      </c>
      <c r="DA61" s="13">
        <v>1</v>
      </c>
      <c r="DB61" s="20" t="s">
        <v>152</v>
      </c>
      <c r="DC61" s="20" t="s">
        <v>152</v>
      </c>
      <c r="DD61" s="12" t="s">
        <v>1104</v>
      </c>
      <c r="DE61" s="13" t="s">
        <v>154</v>
      </c>
      <c r="DF61" s="16">
        <f t="shared" si="121"/>
        <v>1</v>
      </c>
      <c r="DG61" s="16">
        <f t="shared" si="89"/>
        <v>1</v>
      </c>
      <c r="DH61" s="13">
        <v>1</v>
      </c>
      <c r="DI61" s="13">
        <v>1</v>
      </c>
      <c r="DJ61" s="13" t="s">
        <v>152</v>
      </c>
      <c r="DK61" s="13" t="s">
        <v>152</v>
      </c>
      <c r="DL61" s="12" t="s">
        <v>1104</v>
      </c>
      <c r="DM61" s="13" t="s">
        <v>154</v>
      </c>
      <c r="DN61" s="16">
        <f t="shared" si="90"/>
        <v>1</v>
      </c>
      <c r="DO61" s="16">
        <f t="shared" si="91"/>
        <v>1</v>
      </c>
      <c r="DP61" s="13" t="s">
        <v>152</v>
      </c>
      <c r="DQ61" s="29">
        <v>0</v>
      </c>
      <c r="DR61" s="29"/>
      <c r="DS61" s="29"/>
      <c r="DT61" s="29"/>
      <c r="DU61" s="29"/>
      <c r="DV61" s="29"/>
      <c r="DW61" s="16" t="str">
        <f t="shared" si="122"/>
        <v>N/A</v>
      </c>
      <c r="DX61" s="16" t="str">
        <f t="shared" si="127"/>
        <v>N/A</v>
      </c>
      <c r="DY61" s="29" t="s">
        <v>152</v>
      </c>
      <c r="DZ61" s="20"/>
      <c r="EA61" s="20"/>
      <c r="EB61" s="20"/>
      <c r="EC61" s="20"/>
      <c r="ED61" s="20"/>
      <c r="EE61" s="20"/>
      <c r="EF61" s="20"/>
      <c r="EG61" s="13">
        <f t="shared" si="123"/>
        <v>3</v>
      </c>
      <c r="EH61" s="13">
        <f t="shared" si="124"/>
        <v>3</v>
      </c>
      <c r="EI61" s="22" t="s">
        <v>152</v>
      </c>
      <c r="EJ61" s="22" t="s">
        <v>152</v>
      </c>
      <c r="EK61" s="16">
        <f t="shared" si="95"/>
        <v>1</v>
      </c>
      <c r="EL61" s="16">
        <f t="shared" si="96"/>
        <v>1</v>
      </c>
      <c r="EM61" s="13" t="s">
        <v>152</v>
      </c>
      <c r="EN61" s="20"/>
      <c r="EO61" s="20"/>
      <c r="EP61" s="20"/>
      <c r="EQ61" s="20"/>
      <c r="ER61" s="20"/>
      <c r="ES61" s="20"/>
      <c r="ET61" s="20"/>
      <c r="EU61" s="20"/>
      <c r="EV61" s="20"/>
      <c r="EW61" s="20"/>
      <c r="EX61" s="20"/>
      <c r="EY61" s="20"/>
      <c r="EZ61" s="20"/>
      <c r="FA61" s="20"/>
      <c r="FB61" s="20"/>
      <c r="FC61" s="20"/>
      <c r="FD61" s="20"/>
      <c r="FE61" s="20"/>
      <c r="FF61" s="20"/>
      <c r="FG61" s="20"/>
      <c r="FH61" s="20"/>
      <c r="FI61" s="20"/>
      <c r="FJ61" s="20"/>
      <c r="FK61" s="20"/>
      <c r="FL61" s="20"/>
      <c r="FM61" s="20"/>
      <c r="FN61" s="20"/>
      <c r="FO61" s="20"/>
      <c r="FP61" s="20"/>
      <c r="FQ61" s="20"/>
      <c r="FR61" s="20"/>
      <c r="FS61" s="20"/>
      <c r="FT61" s="20"/>
      <c r="FU61" s="20"/>
      <c r="FV61" s="20"/>
      <c r="FW61" s="24">
        <f t="shared" si="125"/>
        <v>3</v>
      </c>
      <c r="FX61" s="24">
        <f t="shared" si="125"/>
        <v>3</v>
      </c>
      <c r="FY61" s="24" t="s">
        <v>152</v>
      </c>
      <c r="FZ61" s="24" t="s">
        <v>152</v>
      </c>
      <c r="GA61" s="16">
        <f t="shared" si="7"/>
        <v>1</v>
      </c>
      <c r="GB61" s="16">
        <f t="shared" si="98"/>
        <v>1</v>
      </c>
      <c r="GC61" s="24">
        <f t="shared" si="126"/>
        <v>3</v>
      </c>
      <c r="GD61" s="24"/>
      <c r="GE61" s="24"/>
      <c r="GF61" s="24"/>
      <c r="GG61" s="20"/>
      <c r="GH61" s="20"/>
      <c r="GI61" s="50" t="s">
        <v>1099</v>
      </c>
      <c r="GJ61" s="13" t="s">
        <v>1105</v>
      </c>
    </row>
    <row r="62" spans="1:192" ht="141.75" x14ac:dyDescent="0.25">
      <c r="A62" s="11">
        <v>1</v>
      </c>
      <c r="B62" s="12" t="s">
        <v>129</v>
      </c>
      <c r="C62" s="12" t="s">
        <v>130</v>
      </c>
      <c r="D62" s="13">
        <v>1.4</v>
      </c>
      <c r="E62" s="12" t="s">
        <v>1001</v>
      </c>
      <c r="F62" s="12" t="s">
        <v>1002</v>
      </c>
      <c r="G62" s="13" t="s">
        <v>1003</v>
      </c>
      <c r="H62" s="12" t="s">
        <v>1004</v>
      </c>
      <c r="I62" s="14" t="s">
        <v>1106</v>
      </c>
      <c r="J62" s="15" t="s">
        <v>1107</v>
      </c>
      <c r="K62" s="13" t="s">
        <v>275</v>
      </c>
      <c r="L62" s="13" t="s">
        <v>138</v>
      </c>
      <c r="M62" s="13" t="s">
        <v>138</v>
      </c>
      <c r="N62" s="11" t="s">
        <v>139</v>
      </c>
      <c r="O62" s="13" t="s">
        <v>305</v>
      </c>
      <c r="P62" s="13" t="s">
        <v>141</v>
      </c>
      <c r="Q62" s="15" t="s">
        <v>1108</v>
      </c>
      <c r="R62" s="15" t="s">
        <v>1109</v>
      </c>
      <c r="S62" s="15" t="s">
        <v>1110</v>
      </c>
      <c r="T62" s="15" t="s">
        <v>1111</v>
      </c>
      <c r="U62" s="15" t="s">
        <v>1112</v>
      </c>
      <c r="V62" s="13" t="s">
        <v>1113</v>
      </c>
      <c r="W62" s="13" t="s">
        <v>1114</v>
      </c>
      <c r="X62" s="13" t="s">
        <v>1115</v>
      </c>
      <c r="Y62" s="13" t="s">
        <v>1115</v>
      </c>
      <c r="Z62" s="13" t="s">
        <v>1116</v>
      </c>
      <c r="AA62" s="12" t="s">
        <v>1117</v>
      </c>
      <c r="AB62" s="13" t="str">
        <f t="shared" si="0"/>
        <v>N/A</v>
      </c>
      <c r="AC62" s="13">
        <f t="shared" si="0"/>
        <v>0</v>
      </c>
      <c r="AD62" s="20" t="str">
        <f t="shared" si="1"/>
        <v>N/A</v>
      </c>
      <c r="AE62" s="20" t="str">
        <f t="shared" si="74"/>
        <v>N/A</v>
      </c>
      <c r="AF62" s="13" t="s">
        <v>152</v>
      </c>
      <c r="AG62" s="13">
        <v>0</v>
      </c>
      <c r="AH62" s="13" t="s">
        <v>152</v>
      </c>
      <c r="AI62" s="13" t="s">
        <v>152</v>
      </c>
      <c r="AJ62" s="13" t="s">
        <v>152</v>
      </c>
      <c r="AK62" s="13" t="s">
        <v>152</v>
      </c>
      <c r="AL62" s="20" t="s">
        <v>152</v>
      </c>
      <c r="AM62" s="20" t="str">
        <f t="shared" si="75"/>
        <v>N/A</v>
      </c>
      <c r="AN62" s="13">
        <f t="shared" si="114"/>
        <v>1</v>
      </c>
      <c r="AO62" s="22">
        <f t="shared" si="115"/>
        <v>0</v>
      </c>
      <c r="AP62" s="22" t="s">
        <v>152</v>
      </c>
      <c r="AQ62" s="22" t="s">
        <v>152</v>
      </c>
      <c r="AR62" s="20">
        <f t="shared" si="116"/>
        <v>0</v>
      </c>
      <c r="AS62" s="20">
        <f t="shared" si="78"/>
        <v>0</v>
      </c>
      <c r="AT62" s="13" t="s">
        <v>152</v>
      </c>
      <c r="AU62" s="13">
        <v>0</v>
      </c>
      <c r="AV62" s="20" t="s">
        <v>152</v>
      </c>
      <c r="AW62" s="13" t="s">
        <v>152</v>
      </c>
      <c r="AX62" s="13" t="s">
        <v>152</v>
      </c>
      <c r="AY62" s="13" t="s">
        <v>152</v>
      </c>
      <c r="AZ62" s="20" t="str">
        <f t="shared" si="117"/>
        <v>N/A</v>
      </c>
      <c r="BA62" s="20" t="str">
        <f t="shared" si="80"/>
        <v>N/A</v>
      </c>
      <c r="BB62" s="20" t="s">
        <v>152</v>
      </c>
      <c r="BC62" s="13">
        <v>0</v>
      </c>
      <c r="BD62" s="20" t="str">
        <f t="shared" si="128"/>
        <v>N/A</v>
      </c>
      <c r="BE62" s="20" t="str">
        <f t="shared" si="129"/>
        <v>N/A</v>
      </c>
      <c r="BF62" s="20" t="s">
        <v>152</v>
      </c>
      <c r="BG62" s="20" t="str">
        <f t="shared" si="81"/>
        <v>N/A</v>
      </c>
      <c r="BH62" s="13" t="s">
        <v>152</v>
      </c>
      <c r="BI62" s="13">
        <v>0</v>
      </c>
      <c r="BJ62" s="13"/>
      <c r="BK62" s="13" t="s">
        <v>152</v>
      </c>
      <c r="BL62" s="13" t="s">
        <v>152</v>
      </c>
      <c r="BM62" s="13" t="s">
        <v>152</v>
      </c>
      <c r="BN62" s="20" t="s">
        <v>152</v>
      </c>
      <c r="BO62" s="26" t="str">
        <f t="shared" si="82"/>
        <v>N/A</v>
      </c>
      <c r="BP62" s="13" t="s">
        <v>152</v>
      </c>
      <c r="BQ62" s="13">
        <v>0</v>
      </c>
      <c r="BR62" s="13" t="s">
        <v>152</v>
      </c>
      <c r="BS62" s="20" t="s">
        <v>152</v>
      </c>
      <c r="BT62" s="13" t="s">
        <v>152</v>
      </c>
      <c r="BU62" s="13" t="s">
        <v>152</v>
      </c>
      <c r="BV62" s="20" t="s">
        <v>152</v>
      </c>
      <c r="BW62" s="20" t="s">
        <v>152</v>
      </c>
      <c r="BX62" s="13">
        <v>1</v>
      </c>
      <c r="BY62" s="13">
        <v>0</v>
      </c>
      <c r="BZ62" s="20" t="s">
        <v>152</v>
      </c>
      <c r="CA62" s="20" t="s">
        <v>152</v>
      </c>
      <c r="CB62" s="12" t="s">
        <v>217</v>
      </c>
      <c r="CC62" s="12" t="s">
        <v>1118</v>
      </c>
      <c r="CD62" s="20">
        <f t="shared" si="118"/>
        <v>0</v>
      </c>
      <c r="CE62" s="20">
        <f t="shared" si="84"/>
        <v>0</v>
      </c>
      <c r="CF62" s="24" t="str">
        <f t="shared" si="119"/>
        <v>N/A</v>
      </c>
      <c r="CG62" s="24">
        <f t="shared" si="120"/>
        <v>0</v>
      </c>
      <c r="CH62" s="24" t="s">
        <v>152</v>
      </c>
      <c r="CI62" s="24" t="s">
        <v>152</v>
      </c>
      <c r="CJ62" s="20" t="str">
        <f t="shared" si="4"/>
        <v>N/A</v>
      </c>
      <c r="CK62" s="20" t="str">
        <f t="shared" si="87"/>
        <v>N/A</v>
      </c>
      <c r="CL62" s="20" t="str">
        <f>CK62</f>
        <v>N/A</v>
      </c>
      <c r="CM62" s="20" t="s">
        <v>156</v>
      </c>
      <c r="CN62" s="20" t="s">
        <v>469</v>
      </c>
      <c r="CO62" s="27">
        <v>1</v>
      </c>
      <c r="CP62" s="13" t="s">
        <v>1119</v>
      </c>
      <c r="CQ62" s="13">
        <v>1</v>
      </c>
      <c r="CR62" s="13" t="s">
        <v>156</v>
      </c>
      <c r="CS62" s="13" t="s">
        <v>156</v>
      </c>
      <c r="CT62" s="13">
        <v>1</v>
      </c>
      <c r="CU62" s="13"/>
      <c r="CV62" s="13"/>
      <c r="CW62" s="13"/>
      <c r="CX62" s="13"/>
      <c r="CY62" s="13"/>
      <c r="CZ62" s="13">
        <v>1</v>
      </c>
      <c r="DA62" s="13">
        <v>1</v>
      </c>
      <c r="DB62" s="20" t="s">
        <v>152</v>
      </c>
      <c r="DC62" s="20" t="s">
        <v>152</v>
      </c>
      <c r="DD62" s="12" t="s">
        <v>1117</v>
      </c>
      <c r="DE62" s="13" t="s">
        <v>154</v>
      </c>
      <c r="DF62" s="16">
        <f t="shared" si="121"/>
        <v>1</v>
      </c>
      <c r="DG62" s="16">
        <f t="shared" si="89"/>
        <v>1</v>
      </c>
      <c r="DH62" s="13" t="s">
        <v>152</v>
      </c>
      <c r="DI62" s="22">
        <v>0</v>
      </c>
      <c r="DJ62" s="22" t="s">
        <v>152</v>
      </c>
      <c r="DK62" s="22" t="s">
        <v>152</v>
      </c>
      <c r="DL62" s="22" t="s">
        <v>152</v>
      </c>
      <c r="DM62" s="22" t="s">
        <v>152</v>
      </c>
      <c r="DN62" s="16" t="str">
        <f t="shared" si="90"/>
        <v>N/A</v>
      </c>
      <c r="DO62" s="16" t="str">
        <f t="shared" si="91"/>
        <v>N/A</v>
      </c>
      <c r="DP62" s="13" t="s">
        <v>152</v>
      </c>
      <c r="DQ62" s="13">
        <v>0</v>
      </c>
      <c r="DR62" s="13"/>
      <c r="DS62" s="13"/>
      <c r="DT62" s="13"/>
      <c r="DU62" s="13"/>
      <c r="DV62" s="13"/>
      <c r="DW62" s="16" t="str">
        <f t="shared" si="122"/>
        <v>N/A</v>
      </c>
      <c r="DX62" s="16" t="str">
        <f t="shared" si="127"/>
        <v>N/A</v>
      </c>
      <c r="DY62" s="13" t="s">
        <v>152</v>
      </c>
      <c r="DZ62" s="20"/>
      <c r="EA62" s="20"/>
      <c r="EB62" s="20"/>
      <c r="EC62" s="20"/>
      <c r="ED62" s="20"/>
      <c r="EE62" s="20"/>
      <c r="EF62" s="20"/>
      <c r="EG62" s="13">
        <f t="shared" si="123"/>
        <v>2</v>
      </c>
      <c r="EH62" s="13">
        <f t="shared" si="124"/>
        <v>1</v>
      </c>
      <c r="EI62" s="22" t="s">
        <v>152</v>
      </c>
      <c r="EJ62" s="22" t="s">
        <v>152</v>
      </c>
      <c r="EK62" s="16">
        <f t="shared" si="95"/>
        <v>0.5</v>
      </c>
      <c r="EL62" s="16">
        <f t="shared" si="96"/>
        <v>0.5</v>
      </c>
      <c r="EM62" s="13">
        <v>1</v>
      </c>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4">
        <f t="shared" si="125"/>
        <v>2</v>
      </c>
      <c r="FX62" s="24">
        <f t="shared" si="125"/>
        <v>1</v>
      </c>
      <c r="FY62" s="24" t="s">
        <v>152</v>
      </c>
      <c r="FZ62" s="24" t="s">
        <v>152</v>
      </c>
      <c r="GA62" s="16">
        <f t="shared" si="7"/>
        <v>0.5</v>
      </c>
      <c r="GB62" s="16">
        <f t="shared" si="98"/>
        <v>0.5</v>
      </c>
      <c r="GC62" s="24">
        <f t="shared" si="126"/>
        <v>3</v>
      </c>
      <c r="GD62" s="24"/>
      <c r="GE62" s="24"/>
      <c r="GF62" s="24"/>
      <c r="GG62" s="20"/>
      <c r="GH62" s="20"/>
      <c r="GI62" s="50" t="s">
        <v>1115</v>
      </c>
      <c r="GJ62" s="13" t="s">
        <v>1120</v>
      </c>
    </row>
    <row r="63" spans="1:192" ht="173.25" x14ac:dyDescent="0.25">
      <c r="A63" s="11">
        <v>1</v>
      </c>
      <c r="B63" s="12" t="s">
        <v>129</v>
      </c>
      <c r="C63" s="12" t="s">
        <v>130</v>
      </c>
      <c r="D63" s="13">
        <v>1.4</v>
      </c>
      <c r="E63" s="12" t="s">
        <v>1001</v>
      </c>
      <c r="F63" s="12" t="s">
        <v>1002</v>
      </c>
      <c r="G63" s="13" t="s">
        <v>1003</v>
      </c>
      <c r="H63" s="12" t="s">
        <v>1004</v>
      </c>
      <c r="I63" s="13" t="s">
        <v>1121</v>
      </c>
      <c r="J63" s="15" t="s">
        <v>1122</v>
      </c>
      <c r="K63" s="13" t="s">
        <v>1123</v>
      </c>
      <c r="L63" s="12" t="s">
        <v>1124</v>
      </c>
      <c r="M63" s="13" t="s">
        <v>138</v>
      </c>
      <c r="N63" s="13" t="s">
        <v>139</v>
      </c>
      <c r="O63" s="13" t="s">
        <v>140</v>
      </c>
      <c r="P63" s="13" t="s">
        <v>141</v>
      </c>
      <c r="Q63" s="15" t="s">
        <v>1125</v>
      </c>
      <c r="R63" s="15" t="s">
        <v>1126</v>
      </c>
      <c r="S63" s="15" t="s">
        <v>1127</v>
      </c>
      <c r="T63" s="15" t="s">
        <v>1128</v>
      </c>
      <c r="U63" s="15" t="s">
        <v>1129</v>
      </c>
      <c r="V63" s="13" t="s">
        <v>1130</v>
      </c>
      <c r="W63" s="13" t="s">
        <v>1131</v>
      </c>
      <c r="X63" s="13" t="s">
        <v>1132</v>
      </c>
      <c r="Y63" s="13" t="s">
        <v>1132</v>
      </c>
      <c r="Z63" s="13" t="s">
        <v>1133</v>
      </c>
      <c r="AA63" s="12" t="s">
        <v>1134</v>
      </c>
      <c r="AB63" s="13" t="str">
        <f t="shared" si="0"/>
        <v>N/A</v>
      </c>
      <c r="AC63" s="13">
        <f t="shared" si="0"/>
        <v>0</v>
      </c>
      <c r="AD63" s="16" t="str">
        <f t="shared" si="1"/>
        <v>N/A</v>
      </c>
      <c r="AE63" s="16" t="str">
        <f t="shared" si="74"/>
        <v>N/A</v>
      </c>
      <c r="AF63" s="13" t="s">
        <v>152</v>
      </c>
      <c r="AG63" s="13">
        <v>0</v>
      </c>
      <c r="AH63" s="13" t="s">
        <v>152</v>
      </c>
      <c r="AI63" s="13" t="s">
        <v>152</v>
      </c>
      <c r="AJ63" s="13" t="s">
        <v>152</v>
      </c>
      <c r="AK63" s="13" t="s">
        <v>152</v>
      </c>
      <c r="AL63" s="16" t="s">
        <v>152</v>
      </c>
      <c r="AM63" s="16" t="str">
        <f t="shared" si="75"/>
        <v>N/A</v>
      </c>
      <c r="AN63" s="13">
        <f t="shared" si="114"/>
        <v>270</v>
      </c>
      <c r="AO63" s="22">
        <f t="shared" si="115"/>
        <v>254</v>
      </c>
      <c r="AP63" s="22" t="s">
        <v>152</v>
      </c>
      <c r="AQ63" s="22" t="s">
        <v>152</v>
      </c>
      <c r="AR63" s="16">
        <f t="shared" si="116"/>
        <v>0.94074074074074077</v>
      </c>
      <c r="AS63" s="16">
        <f t="shared" si="78"/>
        <v>0.94074074074074077</v>
      </c>
      <c r="AT63" s="13" t="s">
        <v>152</v>
      </c>
      <c r="AU63" s="13">
        <v>0</v>
      </c>
      <c r="AV63" s="20" t="s">
        <v>152</v>
      </c>
      <c r="AW63" s="13" t="s">
        <v>152</v>
      </c>
      <c r="AX63" s="16" t="s">
        <v>152</v>
      </c>
      <c r="AY63" s="16" t="s">
        <v>152</v>
      </c>
      <c r="AZ63" s="16" t="str">
        <f t="shared" si="117"/>
        <v>N/A</v>
      </c>
      <c r="BA63" s="16" t="str">
        <f t="shared" si="80"/>
        <v>N/A</v>
      </c>
      <c r="BB63" s="13" t="s">
        <v>152</v>
      </c>
      <c r="BC63" s="13">
        <v>0</v>
      </c>
      <c r="BD63" s="20" t="str">
        <f t="shared" si="128"/>
        <v>N/A</v>
      </c>
      <c r="BE63" s="20" t="str">
        <f t="shared" si="129"/>
        <v>N/A</v>
      </c>
      <c r="BF63" s="16" t="s">
        <v>152</v>
      </c>
      <c r="BG63" s="16" t="str">
        <f t="shared" si="81"/>
        <v>N/A</v>
      </c>
      <c r="BH63" s="13">
        <v>100</v>
      </c>
      <c r="BI63" s="13">
        <v>108</v>
      </c>
      <c r="BJ63" s="13"/>
      <c r="BK63" s="13" t="s">
        <v>152</v>
      </c>
      <c r="BL63" s="16" t="s">
        <v>1135</v>
      </c>
      <c r="BM63" s="16" t="s">
        <v>1136</v>
      </c>
      <c r="BN63" s="16">
        <f>BI63/BH63</f>
        <v>1.08</v>
      </c>
      <c r="BO63" s="16">
        <f t="shared" si="82"/>
        <v>1.08</v>
      </c>
      <c r="BP63" s="13">
        <v>100</v>
      </c>
      <c r="BQ63" s="13">
        <v>74</v>
      </c>
      <c r="BR63" s="13" t="s">
        <v>152</v>
      </c>
      <c r="BS63" s="13" t="s">
        <v>152</v>
      </c>
      <c r="BT63" s="16" t="s">
        <v>1137</v>
      </c>
      <c r="BU63" s="16" t="s">
        <v>1138</v>
      </c>
      <c r="BV63" s="16">
        <f>IFERROR((BQ63*100%)/BP63,0)</f>
        <v>0.74</v>
      </c>
      <c r="BW63" s="16">
        <f>BV63</f>
        <v>0.74</v>
      </c>
      <c r="BX63" s="13">
        <v>70</v>
      </c>
      <c r="BY63" s="13">
        <v>72</v>
      </c>
      <c r="BZ63" s="20" t="s">
        <v>152</v>
      </c>
      <c r="CA63" s="20" t="s">
        <v>152</v>
      </c>
      <c r="CB63" s="16" t="s">
        <v>1137</v>
      </c>
      <c r="CC63" s="16" t="s">
        <v>1139</v>
      </c>
      <c r="CD63" s="16">
        <f t="shared" si="118"/>
        <v>1.0285714285714285</v>
      </c>
      <c r="CE63" s="16">
        <f t="shared" si="84"/>
        <v>1.0285714285714285</v>
      </c>
      <c r="CF63" s="24">
        <f t="shared" si="119"/>
        <v>200</v>
      </c>
      <c r="CG63" s="24">
        <f t="shared" si="120"/>
        <v>182</v>
      </c>
      <c r="CH63" s="24" t="s">
        <v>152</v>
      </c>
      <c r="CI63" s="24" t="s">
        <v>152</v>
      </c>
      <c r="CJ63" s="16">
        <f t="shared" si="4"/>
        <v>0.91</v>
      </c>
      <c r="CK63" s="16">
        <f t="shared" si="87"/>
        <v>0.91</v>
      </c>
      <c r="CL63" s="16">
        <f t="shared" ref="CL63:CL68" si="130">IF(CK63&gt;100%,100%,CK63)</f>
        <v>0.91</v>
      </c>
      <c r="CM63" s="20" t="s">
        <v>156</v>
      </c>
      <c r="CN63" s="20" t="s">
        <v>157</v>
      </c>
      <c r="CO63" s="27">
        <v>300</v>
      </c>
      <c r="CP63" s="13" t="s">
        <v>157</v>
      </c>
      <c r="CQ63" s="27">
        <v>300</v>
      </c>
      <c r="CR63" s="13" t="s">
        <v>158</v>
      </c>
      <c r="CS63" s="13" t="s">
        <v>158</v>
      </c>
      <c r="CT63" s="27">
        <v>100</v>
      </c>
      <c r="CU63" s="27"/>
      <c r="CV63" s="27"/>
      <c r="CW63" s="27"/>
      <c r="CX63" s="27"/>
      <c r="CY63" s="27"/>
      <c r="CZ63" s="27" t="s">
        <v>152</v>
      </c>
      <c r="DA63" s="13" t="s">
        <v>152</v>
      </c>
      <c r="DB63" s="20" t="s">
        <v>152</v>
      </c>
      <c r="DC63" s="20" t="s">
        <v>152</v>
      </c>
      <c r="DD63" s="13"/>
      <c r="DE63" s="13"/>
      <c r="DF63" s="16" t="str">
        <f t="shared" si="121"/>
        <v>N/A</v>
      </c>
      <c r="DG63" s="16" t="str">
        <f t="shared" si="89"/>
        <v>N/A</v>
      </c>
      <c r="DH63" s="27" t="s">
        <v>152</v>
      </c>
      <c r="DI63" s="22">
        <v>0</v>
      </c>
      <c r="DJ63" s="22" t="s">
        <v>152</v>
      </c>
      <c r="DK63" s="22" t="s">
        <v>152</v>
      </c>
      <c r="DL63" s="22" t="s">
        <v>152</v>
      </c>
      <c r="DM63" s="22" t="s">
        <v>152</v>
      </c>
      <c r="DN63" s="16" t="str">
        <f t="shared" si="90"/>
        <v>N/A</v>
      </c>
      <c r="DO63" s="16" t="str">
        <f t="shared" si="91"/>
        <v>N/A</v>
      </c>
      <c r="DP63" s="27" t="s">
        <v>152</v>
      </c>
      <c r="DQ63" s="75">
        <v>0</v>
      </c>
      <c r="DR63" s="75"/>
      <c r="DS63" s="75"/>
      <c r="DT63" s="75"/>
      <c r="DU63" s="75"/>
      <c r="DV63" s="75"/>
      <c r="DW63" s="16" t="str">
        <f t="shared" si="122"/>
        <v>N/A</v>
      </c>
      <c r="DX63" s="16" t="str">
        <f>IFERROR(AVERAGE(DW63),"N/A")</f>
        <v>N/A</v>
      </c>
      <c r="DY63" s="75">
        <v>100</v>
      </c>
      <c r="DZ63" s="27">
        <v>100</v>
      </c>
      <c r="EA63" s="27">
        <v>100</v>
      </c>
      <c r="EB63" s="20"/>
      <c r="EC63" s="20"/>
      <c r="ED63" s="20"/>
      <c r="EE63" s="20"/>
      <c r="EF63" s="20"/>
      <c r="EG63" s="13">
        <f t="shared" si="123"/>
        <v>70</v>
      </c>
      <c r="EH63" s="13">
        <f t="shared" si="124"/>
        <v>72</v>
      </c>
      <c r="EI63" s="22" t="s">
        <v>152</v>
      </c>
      <c r="EJ63" s="22" t="s">
        <v>152</v>
      </c>
      <c r="EK63" s="16">
        <f t="shared" si="95"/>
        <v>1.0285714285714285</v>
      </c>
      <c r="EL63" s="16">
        <f t="shared" si="96"/>
        <v>1.0285714285714285</v>
      </c>
      <c r="EM63" s="13">
        <v>300</v>
      </c>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4">
        <f t="shared" si="125"/>
        <v>270</v>
      </c>
      <c r="FX63" s="24">
        <f t="shared" si="125"/>
        <v>254</v>
      </c>
      <c r="FY63" s="24" t="s">
        <v>152</v>
      </c>
      <c r="FZ63" s="24" t="s">
        <v>152</v>
      </c>
      <c r="GA63" s="16">
        <f t="shared" si="7"/>
        <v>0.94074074074074077</v>
      </c>
      <c r="GB63" s="16">
        <f t="shared" si="98"/>
        <v>0.94074074074074077</v>
      </c>
      <c r="GC63" s="24">
        <f t="shared" si="126"/>
        <v>670</v>
      </c>
      <c r="GD63" s="24"/>
      <c r="GE63" s="24"/>
      <c r="GF63" s="24"/>
      <c r="GG63" s="20"/>
      <c r="GH63" s="20"/>
      <c r="GI63" s="25" t="s">
        <v>1132</v>
      </c>
      <c r="GJ63" s="14" t="s">
        <v>1140</v>
      </c>
    </row>
    <row r="64" spans="1:192" ht="110.25" x14ac:dyDescent="0.25">
      <c r="A64" s="11">
        <v>1</v>
      </c>
      <c r="B64" s="12" t="s">
        <v>129</v>
      </c>
      <c r="C64" s="12" t="s">
        <v>130</v>
      </c>
      <c r="D64" s="13">
        <v>1.4</v>
      </c>
      <c r="E64" s="12" t="s">
        <v>1001</v>
      </c>
      <c r="F64" s="12" t="s">
        <v>1002</v>
      </c>
      <c r="G64" s="13" t="s">
        <v>1003</v>
      </c>
      <c r="H64" s="12" t="s">
        <v>1004</v>
      </c>
      <c r="I64" s="14" t="s">
        <v>1141</v>
      </c>
      <c r="J64" s="15" t="s">
        <v>1142</v>
      </c>
      <c r="K64" s="13" t="s">
        <v>1123</v>
      </c>
      <c r="L64" s="12" t="s">
        <v>1143</v>
      </c>
      <c r="M64" s="12" t="s">
        <v>244</v>
      </c>
      <c r="N64" s="13" t="s">
        <v>139</v>
      </c>
      <c r="O64" s="13" t="s">
        <v>140</v>
      </c>
      <c r="P64" s="13" t="s">
        <v>141</v>
      </c>
      <c r="Q64" s="15" t="s">
        <v>1144</v>
      </c>
      <c r="R64" s="15" t="s">
        <v>1145</v>
      </c>
      <c r="S64" s="15" t="s">
        <v>1146</v>
      </c>
      <c r="T64" s="15" t="s">
        <v>1147</v>
      </c>
      <c r="U64" s="15" t="s">
        <v>1148</v>
      </c>
      <c r="V64" s="13" t="s">
        <v>1149</v>
      </c>
      <c r="W64" s="13" t="s">
        <v>1150</v>
      </c>
      <c r="X64" s="13" t="s">
        <v>1151</v>
      </c>
      <c r="Y64" s="13" t="s">
        <v>1151</v>
      </c>
      <c r="Z64" s="13" t="s">
        <v>1152</v>
      </c>
      <c r="AA64" s="12" t="s">
        <v>1153</v>
      </c>
      <c r="AB64" s="13">
        <f t="shared" si="0"/>
        <v>118</v>
      </c>
      <c r="AC64" s="13">
        <f t="shared" si="0"/>
        <v>118</v>
      </c>
      <c r="AD64" s="16">
        <f t="shared" si="1"/>
        <v>1</v>
      </c>
      <c r="AE64" s="16">
        <f t="shared" si="74"/>
        <v>1</v>
      </c>
      <c r="AF64" s="13">
        <v>118</v>
      </c>
      <c r="AG64" s="13">
        <v>118</v>
      </c>
      <c r="AH64" s="13" t="s">
        <v>152</v>
      </c>
      <c r="AI64" s="13" t="s">
        <v>152</v>
      </c>
      <c r="AJ64" s="12" t="s">
        <v>1153</v>
      </c>
      <c r="AK64" s="13" t="s">
        <v>154</v>
      </c>
      <c r="AL64" s="16">
        <f>AG64/AF64</f>
        <v>1</v>
      </c>
      <c r="AM64" s="16">
        <f t="shared" si="75"/>
        <v>1</v>
      </c>
      <c r="AN64" s="13">
        <f t="shared" si="114"/>
        <v>1500</v>
      </c>
      <c r="AO64" s="22">
        <f t="shared" si="115"/>
        <v>2691</v>
      </c>
      <c r="AP64" s="22" t="s">
        <v>152</v>
      </c>
      <c r="AQ64" s="22" t="s">
        <v>152</v>
      </c>
      <c r="AR64" s="16">
        <f t="shared" si="116"/>
        <v>1.794</v>
      </c>
      <c r="AS64" s="16">
        <f t="shared" si="78"/>
        <v>1.794</v>
      </c>
      <c r="AT64" s="13">
        <v>150</v>
      </c>
      <c r="AU64" s="13">
        <v>150</v>
      </c>
      <c r="AV64" s="20" t="s">
        <v>152</v>
      </c>
      <c r="AW64" s="13" t="s">
        <v>152</v>
      </c>
      <c r="AX64" s="16" t="s">
        <v>1153</v>
      </c>
      <c r="AY64" s="16" t="s">
        <v>154</v>
      </c>
      <c r="AZ64" s="16">
        <f t="shared" si="117"/>
        <v>1</v>
      </c>
      <c r="BA64" s="16">
        <f t="shared" si="80"/>
        <v>1</v>
      </c>
      <c r="BB64" s="13">
        <f>AF64+AT64</f>
        <v>268</v>
      </c>
      <c r="BC64" s="13">
        <f>AU64+AG64</f>
        <v>268</v>
      </c>
      <c r="BD64" s="13"/>
      <c r="BE64" s="13"/>
      <c r="BF64" s="16">
        <f>BC64/BB64</f>
        <v>1</v>
      </c>
      <c r="BG64" s="16">
        <f t="shared" si="81"/>
        <v>1</v>
      </c>
      <c r="BH64" s="13">
        <v>450</v>
      </c>
      <c r="BI64" s="13">
        <v>1792</v>
      </c>
      <c r="BJ64" s="13"/>
      <c r="BK64" s="13" t="s">
        <v>152</v>
      </c>
      <c r="BL64" s="16" t="s">
        <v>1153</v>
      </c>
      <c r="BM64" s="16" t="s">
        <v>154</v>
      </c>
      <c r="BN64" s="16">
        <f>BI64/BH64</f>
        <v>3.9822222222222221</v>
      </c>
      <c r="BO64" s="16">
        <f t="shared" si="82"/>
        <v>3.9822222222222221</v>
      </c>
      <c r="BP64" s="13">
        <v>450</v>
      </c>
      <c r="BQ64" s="13">
        <v>467</v>
      </c>
      <c r="BR64" s="13" t="s">
        <v>152</v>
      </c>
      <c r="BS64" s="13" t="s">
        <v>152</v>
      </c>
      <c r="BT64" s="16" t="s">
        <v>1153</v>
      </c>
      <c r="BU64" s="16" t="s">
        <v>154</v>
      </c>
      <c r="BV64" s="16">
        <f>IFERROR((BQ64*100%)/BP64,0)</f>
        <v>1.0377777777777777</v>
      </c>
      <c r="BW64" s="16">
        <f>BV64</f>
        <v>1.0377777777777777</v>
      </c>
      <c r="BX64" s="13">
        <v>450</v>
      </c>
      <c r="BY64" s="13">
        <v>282</v>
      </c>
      <c r="BZ64" s="20" t="s">
        <v>152</v>
      </c>
      <c r="CA64" s="20" t="s">
        <v>152</v>
      </c>
      <c r="CB64" s="16" t="s">
        <v>1153</v>
      </c>
      <c r="CC64" s="16" t="s">
        <v>154</v>
      </c>
      <c r="CD64" s="16">
        <f t="shared" si="118"/>
        <v>0.62666666666666671</v>
      </c>
      <c r="CE64" s="16">
        <f t="shared" si="84"/>
        <v>0.62666666666666671</v>
      </c>
      <c r="CF64" s="24">
        <f t="shared" si="119"/>
        <v>1168</v>
      </c>
      <c r="CG64" s="24">
        <f t="shared" si="120"/>
        <v>2527</v>
      </c>
      <c r="CH64" s="24" t="s">
        <v>152</v>
      </c>
      <c r="CI64" s="24" t="s">
        <v>152</v>
      </c>
      <c r="CJ64" s="16">
        <f t="shared" si="4"/>
        <v>2.1635273972602738</v>
      </c>
      <c r="CK64" s="16">
        <f t="shared" si="87"/>
        <v>2.1635273972602738</v>
      </c>
      <c r="CL64" s="16">
        <f t="shared" si="130"/>
        <v>1</v>
      </c>
      <c r="CM64" s="20" t="s">
        <v>156</v>
      </c>
      <c r="CN64" s="20" t="s">
        <v>157</v>
      </c>
      <c r="CO64" s="76">
        <v>1800</v>
      </c>
      <c r="CP64" s="24" t="s">
        <v>157</v>
      </c>
      <c r="CQ64" s="24">
        <v>1800</v>
      </c>
      <c r="CR64" s="24" t="s">
        <v>156</v>
      </c>
      <c r="CS64" s="24" t="s">
        <v>158</v>
      </c>
      <c r="CT64" s="24">
        <v>1800</v>
      </c>
      <c r="CU64" s="24"/>
      <c r="CV64" s="24"/>
      <c r="CW64" s="24"/>
      <c r="CX64" s="24"/>
      <c r="CY64" s="24"/>
      <c r="CZ64" s="13">
        <v>220</v>
      </c>
      <c r="DA64" s="13">
        <v>220</v>
      </c>
      <c r="DB64" s="20" t="s">
        <v>152</v>
      </c>
      <c r="DC64" s="20" t="s">
        <v>152</v>
      </c>
      <c r="DD64" s="12" t="s">
        <v>1153</v>
      </c>
      <c r="DE64" s="13" t="s">
        <v>154</v>
      </c>
      <c r="DF64" s="16">
        <f t="shared" si="121"/>
        <v>1</v>
      </c>
      <c r="DG64" s="16">
        <f t="shared" si="89"/>
        <v>1</v>
      </c>
      <c r="DH64" s="24" t="s">
        <v>152</v>
      </c>
      <c r="DI64" s="22">
        <v>0</v>
      </c>
      <c r="DJ64" s="22" t="s">
        <v>152</v>
      </c>
      <c r="DK64" s="22" t="s">
        <v>152</v>
      </c>
      <c r="DL64" s="22" t="s">
        <v>152</v>
      </c>
      <c r="DM64" s="22" t="s">
        <v>152</v>
      </c>
      <c r="DN64" s="16" t="str">
        <f t="shared" si="90"/>
        <v>N/A</v>
      </c>
      <c r="DO64" s="16" t="str">
        <f t="shared" si="91"/>
        <v>N/A</v>
      </c>
      <c r="DP64" s="24">
        <v>500</v>
      </c>
      <c r="DQ64" s="77">
        <v>649</v>
      </c>
      <c r="DR64" s="77" t="s">
        <v>152</v>
      </c>
      <c r="DS64" s="77" t="s">
        <v>152</v>
      </c>
      <c r="DT64" s="56" t="s">
        <v>1153</v>
      </c>
      <c r="DU64" s="77" t="s">
        <v>154</v>
      </c>
      <c r="DV64" s="77" t="s">
        <v>193</v>
      </c>
      <c r="DW64" s="16">
        <f t="shared" si="122"/>
        <v>1.298</v>
      </c>
      <c r="DX64" s="16">
        <f>DW64</f>
        <v>1.298</v>
      </c>
      <c r="DY64" s="77">
        <v>1080</v>
      </c>
      <c r="DZ64" s="20"/>
      <c r="EA64" s="20"/>
      <c r="EB64" s="20"/>
      <c r="EC64" s="20"/>
      <c r="ED64" s="20"/>
      <c r="EE64" s="20"/>
      <c r="EF64" s="20"/>
      <c r="EG64" s="13">
        <f t="shared" si="123"/>
        <v>1170</v>
      </c>
      <c r="EH64" s="13">
        <f t="shared" si="124"/>
        <v>1151</v>
      </c>
      <c r="EI64" s="22" t="s">
        <v>152</v>
      </c>
      <c r="EJ64" s="22" t="s">
        <v>152</v>
      </c>
      <c r="EK64" s="16">
        <f t="shared" si="95"/>
        <v>0.98376068376068371</v>
      </c>
      <c r="EL64" s="16">
        <f t="shared" si="96"/>
        <v>0.98376068376068371</v>
      </c>
      <c r="EM64" s="24">
        <v>1200</v>
      </c>
      <c r="EN64" s="20"/>
      <c r="EO64" s="20"/>
      <c r="EP64" s="20"/>
      <c r="EQ64" s="20"/>
      <c r="ER64" s="20"/>
      <c r="ES64" s="20"/>
      <c r="ET64" s="20"/>
      <c r="EU64" s="20"/>
      <c r="EV64" s="20"/>
      <c r="EW64" s="20"/>
      <c r="EX64" s="20"/>
      <c r="EY64" s="20"/>
      <c r="EZ64" s="20"/>
      <c r="FA64" s="20"/>
      <c r="FB64" s="20"/>
      <c r="FC64" s="20"/>
      <c r="FD64" s="20"/>
      <c r="FE64" s="20"/>
      <c r="FF64" s="20"/>
      <c r="FG64" s="20"/>
      <c r="FH64" s="20"/>
      <c r="FI64" s="20"/>
      <c r="FJ64" s="20"/>
      <c r="FK64" s="20"/>
      <c r="FL64" s="20"/>
      <c r="FM64" s="20"/>
      <c r="FN64" s="20"/>
      <c r="FO64" s="20"/>
      <c r="FP64" s="20"/>
      <c r="FQ64" s="20"/>
      <c r="FR64" s="20"/>
      <c r="FS64" s="20"/>
      <c r="FT64" s="20"/>
      <c r="FU64" s="20"/>
      <c r="FV64" s="20"/>
      <c r="FW64" s="24">
        <f t="shared" si="125"/>
        <v>2338</v>
      </c>
      <c r="FX64" s="24">
        <f t="shared" si="125"/>
        <v>3678</v>
      </c>
      <c r="FY64" s="24" t="s">
        <v>152</v>
      </c>
      <c r="FZ64" s="24" t="s">
        <v>152</v>
      </c>
      <c r="GA64" s="16">
        <f t="shared" si="7"/>
        <v>1.5731394354148844</v>
      </c>
      <c r="GB64" s="16">
        <f t="shared" si="98"/>
        <v>1.5731394354148844</v>
      </c>
      <c r="GC64" s="24">
        <f t="shared" si="126"/>
        <v>4618</v>
      </c>
      <c r="GD64" s="24"/>
      <c r="GE64" s="24"/>
      <c r="GF64" s="24"/>
      <c r="GG64" s="20"/>
      <c r="GH64" s="20"/>
      <c r="GI64" s="25" t="s">
        <v>1151</v>
      </c>
      <c r="GJ64" s="14" t="s">
        <v>1154</v>
      </c>
    </row>
    <row r="65" spans="1:192" ht="110.25" x14ac:dyDescent="0.25">
      <c r="A65" s="11">
        <v>1</v>
      </c>
      <c r="B65" s="12" t="s">
        <v>129</v>
      </c>
      <c r="C65" s="12" t="s">
        <v>130</v>
      </c>
      <c r="D65" s="13">
        <v>1.4</v>
      </c>
      <c r="E65" s="12" t="s">
        <v>1001</v>
      </c>
      <c r="F65" s="12" t="s">
        <v>1002</v>
      </c>
      <c r="G65" s="13" t="s">
        <v>1003</v>
      </c>
      <c r="H65" s="12" t="s">
        <v>1004</v>
      </c>
      <c r="I65" s="13" t="s">
        <v>1155</v>
      </c>
      <c r="J65" s="15" t="s">
        <v>1156</v>
      </c>
      <c r="K65" s="13" t="s">
        <v>275</v>
      </c>
      <c r="L65" s="13" t="s">
        <v>138</v>
      </c>
      <c r="M65" s="13" t="s">
        <v>138</v>
      </c>
      <c r="N65" s="11" t="s">
        <v>139</v>
      </c>
      <c r="O65" s="13" t="s">
        <v>305</v>
      </c>
      <c r="P65" s="13" t="s">
        <v>141</v>
      </c>
      <c r="Q65" s="15" t="s">
        <v>1157</v>
      </c>
      <c r="R65" s="15" t="s">
        <v>1158</v>
      </c>
      <c r="S65" s="15" t="s">
        <v>1159</v>
      </c>
      <c r="T65" s="15" t="s">
        <v>1160</v>
      </c>
      <c r="U65" s="15" t="s">
        <v>1161</v>
      </c>
      <c r="V65" s="13" t="s">
        <v>1162</v>
      </c>
      <c r="W65" s="13" t="s">
        <v>1163</v>
      </c>
      <c r="X65" s="13" t="s">
        <v>1164</v>
      </c>
      <c r="Y65" s="13" t="s">
        <v>1164</v>
      </c>
      <c r="Z65" s="13" t="s">
        <v>1165</v>
      </c>
      <c r="AA65" s="12" t="s">
        <v>1166</v>
      </c>
      <c r="AB65" s="13" t="str">
        <f t="shared" si="0"/>
        <v>N/A</v>
      </c>
      <c r="AC65" s="13">
        <f t="shared" si="0"/>
        <v>0</v>
      </c>
      <c r="AD65" s="16" t="str">
        <f t="shared" si="1"/>
        <v>N/A</v>
      </c>
      <c r="AE65" s="16" t="str">
        <f t="shared" si="74"/>
        <v>N/A</v>
      </c>
      <c r="AF65" s="13" t="s">
        <v>152</v>
      </c>
      <c r="AG65" s="13">
        <v>0</v>
      </c>
      <c r="AH65" s="13" t="s">
        <v>152</v>
      </c>
      <c r="AI65" s="13" t="s">
        <v>152</v>
      </c>
      <c r="AJ65" s="13" t="s">
        <v>152</v>
      </c>
      <c r="AK65" s="13" t="s">
        <v>152</v>
      </c>
      <c r="AL65" s="16" t="s">
        <v>152</v>
      </c>
      <c r="AM65" s="16" t="str">
        <f t="shared" si="75"/>
        <v>N/A</v>
      </c>
      <c r="AN65" s="13">
        <f t="shared" si="114"/>
        <v>1</v>
      </c>
      <c r="AO65" s="22">
        <f t="shared" si="115"/>
        <v>1</v>
      </c>
      <c r="AP65" s="22" t="s">
        <v>152</v>
      </c>
      <c r="AQ65" s="22" t="s">
        <v>152</v>
      </c>
      <c r="AR65" s="16">
        <f t="shared" si="116"/>
        <v>1</v>
      </c>
      <c r="AS65" s="16">
        <f t="shared" si="78"/>
        <v>1</v>
      </c>
      <c r="AT65" s="13" t="s">
        <v>152</v>
      </c>
      <c r="AU65" s="13">
        <v>0</v>
      </c>
      <c r="AV65" s="20" t="s">
        <v>152</v>
      </c>
      <c r="AW65" s="13" t="s">
        <v>152</v>
      </c>
      <c r="AX65" s="16" t="s">
        <v>152</v>
      </c>
      <c r="AY65" s="16" t="s">
        <v>152</v>
      </c>
      <c r="AZ65" s="16" t="str">
        <f t="shared" si="117"/>
        <v>N/A</v>
      </c>
      <c r="BA65" s="16" t="str">
        <f t="shared" si="80"/>
        <v>N/A</v>
      </c>
      <c r="BB65" s="20" t="s">
        <v>152</v>
      </c>
      <c r="BC65" s="13">
        <v>0</v>
      </c>
      <c r="BD65" s="20" t="str">
        <f>IFERROR((AZ65*100%)/AY65,"N/A")</f>
        <v>N/A</v>
      </c>
      <c r="BE65" s="20" t="str">
        <f>IFERROR((BB65*100%)/AZ65,"N/A")</f>
        <v>N/A</v>
      </c>
      <c r="BF65" s="16" t="s">
        <v>152</v>
      </c>
      <c r="BG65" s="16" t="str">
        <f t="shared" si="81"/>
        <v>N/A</v>
      </c>
      <c r="BH65" s="13">
        <v>1</v>
      </c>
      <c r="BI65" s="13">
        <v>1</v>
      </c>
      <c r="BJ65" s="13"/>
      <c r="BK65" s="13" t="s">
        <v>152</v>
      </c>
      <c r="BL65" s="16" t="s">
        <v>1166</v>
      </c>
      <c r="BM65" s="16" t="s">
        <v>154</v>
      </c>
      <c r="BN65" s="16">
        <f>BI65/BH65</f>
        <v>1</v>
      </c>
      <c r="BO65" s="16">
        <f t="shared" si="82"/>
        <v>1</v>
      </c>
      <c r="BP65" s="13" t="s">
        <v>152</v>
      </c>
      <c r="BQ65" s="13">
        <v>0</v>
      </c>
      <c r="BR65" s="13" t="s">
        <v>152</v>
      </c>
      <c r="BS65" s="20" t="s">
        <v>152</v>
      </c>
      <c r="BT65" s="16" t="s">
        <v>152</v>
      </c>
      <c r="BU65" s="16" t="s">
        <v>152</v>
      </c>
      <c r="BV65" s="16" t="s">
        <v>152</v>
      </c>
      <c r="BW65" s="16" t="s">
        <v>152</v>
      </c>
      <c r="BX65" s="13" t="s">
        <v>152</v>
      </c>
      <c r="BY65" s="20" t="s">
        <v>152</v>
      </c>
      <c r="BZ65" s="20" t="s">
        <v>152</v>
      </c>
      <c r="CA65" s="20" t="s">
        <v>152</v>
      </c>
      <c r="CB65" s="16" t="s">
        <v>152</v>
      </c>
      <c r="CC65" s="16" t="s">
        <v>152</v>
      </c>
      <c r="CD65" s="16" t="str">
        <f t="shared" si="118"/>
        <v>N/A</v>
      </c>
      <c r="CE65" s="16" t="str">
        <f t="shared" si="84"/>
        <v>N/A</v>
      </c>
      <c r="CF65" s="24">
        <f t="shared" si="119"/>
        <v>1</v>
      </c>
      <c r="CG65" s="24">
        <f t="shared" si="120"/>
        <v>1</v>
      </c>
      <c r="CH65" s="24" t="s">
        <v>152</v>
      </c>
      <c r="CI65" s="24" t="s">
        <v>152</v>
      </c>
      <c r="CJ65" s="16">
        <f t="shared" si="4"/>
        <v>1</v>
      </c>
      <c r="CK65" s="16">
        <f t="shared" si="87"/>
        <v>1</v>
      </c>
      <c r="CL65" s="16">
        <f t="shared" si="130"/>
        <v>1</v>
      </c>
      <c r="CM65" s="20" t="s">
        <v>156</v>
      </c>
      <c r="CN65" s="20" t="s">
        <v>157</v>
      </c>
      <c r="CO65" s="27">
        <v>1</v>
      </c>
      <c r="CP65" s="13" t="s">
        <v>157</v>
      </c>
      <c r="CQ65" s="13">
        <v>1</v>
      </c>
      <c r="CR65" s="13" t="s">
        <v>156</v>
      </c>
      <c r="CS65" s="13" t="s">
        <v>158</v>
      </c>
      <c r="CT65" s="13">
        <v>1</v>
      </c>
      <c r="CU65" s="13"/>
      <c r="CV65" s="13"/>
      <c r="CW65" s="13"/>
      <c r="CX65" s="13"/>
      <c r="CY65" s="13"/>
      <c r="CZ65" s="13" t="s">
        <v>152</v>
      </c>
      <c r="DA65" s="20" t="s">
        <v>152</v>
      </c>
      <c r="DB65" s="20" t="s">
        <v>152</v>
      </c>
      <c r="DC65" s="20" t="s">
        <v>152</v>
      </c>
      <c r="DD65" s="13"/>
      <c r="DE65" s="13"/>
      <c r="DF65" s="16" t="str">
        <f t="shared" si="121"/>
        <v>N/A</v>
      </c>
      <c r="DG65" s="16" t="str">
        <f t="shared" si="89"/>
        <v>N/A</v>
      </c>
      <c r="DH65" s="13" t="s">
        <v>152</v>
      </c>
      <c r="DI65" s="22">
        <v>0</v>
      </c>
      <c r="DJ65" s="22" t="s">
        <v>152</v>
      </c>
      <c r="DK65" s="22" t="s">
        <v>152</v>
      </c>
      <c r="DL65" s="22" t="s">
        <v>152</v>
      </c>
      <c r="DM65" s="22" t="s">
        <v>152</v>
      </c>
      <c r="DN65" s="16" t="str">
        <f t="shared" si="90"/>
        <v>N/A</v>
      </c>
      <c r="DO65" s="16" t="str">
        <f t="shared" si="91"/>
        <v>N/A</v>
      </c>
      <c r="DP65" s="13" t="s">
        <v>152</v>
      </c>
      <c r="DQ65" s="13">
        <v>0</v>
      </c>
      <c r="DR65" s="13"/>
      <c r="DS65" s="13"/>
      <c r="DT65" s="13"/>
      <c r="DU65" s="13"/>
      <c r="DV65" s="13"/>
      <c r="DW65" s="16" t="str">
        <f t="shared" si="122"/>
        <v>N/A</v>
      </c>
      <c r="DX65" s="16" t="str">
        <f t="shared" si="127"/>
        <v>N/A</v>
      </c>
      <c r="DY65" s="13">
        <v>1</v>
      </c>
      <c r="DZ65" s="20"/>
      <c r="EA65" s="20"/>
      <c r="EB65" s="20"/>
      <c r="EC65" s="20"/>
      <c r="ED65" s="20"/>
      <c r="EE65" s="20"/>
      <c r="EF65" s="20"/>
      <c r="EG65" s="13" t="str">
        <f t="shared" si="123"/>
        <v>N/A</v>
      </c>
      <c r="EH65" s="13">
        <f t="shared" si="124"/>
        <v>0</v>
      </c>
      <c r="EI65" s="22" t="s">
        <v>152</v>
      </c>
      <c r="EJ65" s="22" t="s">
        <v>152</v>
      </c>
      <c r="EK65" s="16" t="str">
        <f t="shared" si="95"/>
        <v>N/A</v>
      </c>
      <c r="EL65" s="16" t="str">
        <f t="shared" si="96"/>
        <v>N/A</v>
      </c>
      <c r="EM65" s="13">
        <v>1</v>
      </c>
      <c r="EN65" s="20"/>
      <c r="EO65" s="20"/>
      <c r="EP65" s="20"/>
      <c r="EQ65" s="20"/>
      <c r="ER65" s="20"/>
      <c r="ES65" s="20"/>
      <c r="ET65" s="20"/>
      <c r="EU65" s="20"/>
      <c r="EV65" s="20"/>
      <c r="EW65" s="20"/>
      <c r="EX65" s="20"/>
      <c r="EY65" s="20"/>
      <c r="EZ65" s="20"/>
      <c r="FA65" s="20"/>
      <c r="FB65" s="20"/>
      <c r="FC65" s="20"/>
      <c r="FD65" s="20"/>
      <c r="FE65" s="20"/>
      <c r="FF65" s="20"/>
      <c r="FG65" s="20"/>
      <c r="FH65" s="20"/>
      <c r="FI65" s="20"/>
      <c r="FJ65" s="20"/>
      <c r="FK65" s="20"/>
      <c r="FL65" s="20"/>
      <c r="FM65" s="20"/>
      <c r="FN65" s="20"/>
      <c r="FO65" s="20"/>
      <c r="FP65" s="20"/>
      <c r="FQ65" s="20"/>
      <c r="FR65" s="20"/>
      <c r="FS65" s="20"/>
      <c r="FT65" s="20"/>
      <c r="FU65" s="20"/>
      <c r="FV65" s="20"/>
      <c r="FW65" s="24">
        <f t="shared" si="125"/>
        <v>1</v>
      </c>
      <c r="FX65" s="24">
        <f t="shared" si="125"/>
        <v>1</v>
      </c>
      <c r="FY65" s="24" t="s">
        <v>152</v>
      </c>
      <c r="FZ65" s="24" t="s">
        <v>152</v>
      </c>
      <c r="GA65" s="16">
        <f t="shared" si="7"/>
        <v>1</v>
      </c>
      <c r="GB65" s="16">
        <f t="shared" si="98"/>
        <v>1</v>
      </c>
      <c r="GC65" s="24">
        <f t="shared" si="126"/>
        <v>3</v>
      </c>
      <c r="GD65" s="24"/>
      <c r="GE65" s="24"/>
      <c r="GF65" s="24"/>
      <c r="GG65" s="20"/>
      <c r="GH65" s="20"/>
      <c r="GI65" s="50" t="s">
        <v>1164</v>
      </c>
      <c r="GJ65" s="13" t="s">
        <v>1167</v>
      </c>
    </row>
    <row r="66" spans="1:192" ht="126" x14ac:dyDescent="0.25">
      <c r="A66" s="11">
        <v>1</v>
      </c>
      <c r="B66" s="12" t="s">
        <v>129</v>
      </c>
      <c r="C66" s="12" t="s">
        <v>130</v>
      </c>
      <c r="D66" s="13">
        <v>1.4</v>
      </c>
      <c r="E66" s="12" t="s">
        <v>1001</v>
      </c>
      <c r="F66" s="12" t="s">
        <v>1002</v>
      </c>
      <c r="G66" s="13" t="s">
        <v>1003</v>
      </c>
      <c r="H66" s="12" t="s">
        <v>1004</v>
      </c>
      <c r="I66" s="14" t="s">
        <v>1168</v>
      </c>
      <c r="J66" s="15" t="s">
        <v>1169</v>
      </c>
      <c r="K66" s="13" t="s">
        <v>628</v>
      </c>
      <c r="L66" s="12" t="s">
        <v>1170</v>
      </c>
      <c r="M66" s="13" t="s">
        <v>138</v>
      </c>
      <c r="N66" s="13" t="s">
        <v>139</v>
      </c>
      <c r="O66" s="13" t="s">
        <v>140</v>
      </c>
      <c r="P66" s="13" t="s">
        <v>141</v>
      </c>
      <c r="Q66" s="15" t="s">
        <v>1171</v>
      </c>
      <c r="R66" s="15" t="s">
        <v>1172</v>
      </c>
      <c r="S66" s="15" t="s">
        <v>1173</v>
      </c>
      <c r="T66" s="15" t="s">
        <v>1174</v>
      </c>
      <c r="U66" s="15" t="s">
        <v>1175</v>
      </c>
      <c r="V66" s="13" t="s">
        <v>1176</v>
      </c>
      <c r="W66" s="13" t="s">
        <v>1177</v>
      </c>
      <c r="X66" s="13" t="s">
        <v>771</v>
      </c>
      <c r="Y66" s="13" t="s">
        <v>771</v>
      </c>
      <c r="Z66" s="13" t="s">
        <v>1178</v>
      </c>
      <c r="AA66" s="12" t="s">
        <v>1179</v>
      </c>
      <c r="AB66" s="13" t="str">
        <f t="shared" ref="AB66:AC68" si="131">AF66</f>
        <v>N/A</v>
      </c>
      <c r="AC66" s="13">
        <f t="shared" si="131"/>
        <v>0</v>
      </c>
      <c r="AD66" s="16" t="str">
        <f t="shared" ref="AD66:AD68" si="132">IF(AB66="N/A","N/A",IF(AC66/AB66&lt;0,0%,AC66/AB66))</f>
        <v>N/A</v>
      </c>
      <c r="AE66" s="16" t="str">
        <f t="shared" si="74"/>
        <v>N/A</v>
      </c>
      <c r="AF66" s="13" t="s">
        <v>152</v>
      </c>
      <c r="AG66" s="13">
        <v>0</v>
      </c>
      <c r="AH66" s="13" t="s">
        <v>152</v>
      </c>
      <c r="AI66" s="13" t="s">
        <v>152</v>
      </c>
      <c r="AJ66" s="13" t="s">
        <v>152</v>
      </c>
      <c r="AK66" s="13" t="s">
        <v>152</v>
      </c>
      <c r="AL66" s="16" t="s">
        <v>152</v>
      </c>
      <c r="AM66" s="16" t="str">
        <f t="shared" si="75"/>
        <v>N/A</v>
      </c>
      <c r="AN66" s="13">
        <f t="shared" si="114"/>
        <v>3</v>
      </c>
      <c r="AO66" s="22">
        <f t="shared" si="115"/>
        <v>3</v>
      </c>
      <c r="AP66" s="22" t="s">
        <v>152</v>
      </c>
      <c r="AQ66" s="22" t="s">
        <v>152</v>
      </c>
      <c r="AR66" s="16">
        <f t="shared" si="116"/>
        <v>1</v>
      </c>
      <c r="AS66" s="16">
        <f t="shared" si="78"/>
        <v>1</v>
      </c>
      <c r="AT66" s="13" t="s">
        <v>152</v>
      </c>
      <c r="AU66" s="13">
        <v>0</v>
      </c>
      <c r="AV66" s="20" t="s">
        <v>152</v>
      </c>
      <c r="AW66" s="13" t="s">
        <v>152</v>
      </c>
      <c r="AX66" s="16" t="s">
        <v>152</v>
      </c>
      <c r="AY66" s="16" t="s">
        <v>152</v>
      </c>
      <c r="AZ66" s="16" t="str">
        <f t="shared" si="117"/>
        <v>N/A</v>
      </c>
      <c r="BA66" s="16" t="str">
        <f t="shared" si="80"/>
        <v>N/A</v>
      </c>
      <c r="BB66" s="20" t="s">
        <v>152</v>
      </c>
      <c r="BC66" s="13">
        <v>0</v>
      </c>
      <c r="BD66" s="20" t="str">
        <f>IFERROR((AZ66*100%)/AY66,"N/A")</f>
        <v>N/A</v>
      </c>
      <c r="BE66" s="20" t="str">
        <f>IFERROR((BB66*100%)/AZ66,"N/A")</f>
        <v>N/A</v>
      </c>
      <c r="BF66" s="16" t="s">
        <v>152</v>
      </c>
      <c r="BG66" s="16" t="str">
        <f t="shared" si="81"/>
        <v>N/A</v>
      </c>
      <c r="BH66" s="13">
        <v>1</v>
      </c>
      <c r="BI66" s="13">
        <v>0</v>
      </c>
      <c r="BJ66" s="13"/>
      <c r="BK66" s="13" t="s">
        <v>152</v>
      </c>
      <c r="BL66" s="16" t="s">
        <v>599</v>
      </c>
      <c r="BM66" s="16" t="s">
        <v>1179</v>
      </c>
      <c r="BN66" s="16">
        <f>BI66/BH66</f>
        <v>0</v>
      </c>
      <c r="BO66" s="16">
        <f t="shared" si="82"/>
        <v>0</v>
      </c>
      <c r="BP66" s="13">
        <v>1</v>
      </c>
      <c r="BQ66" s="13">
        <v>2</v>
      </c>
      <c r="BR66" s="13" t="s">
        <v>152</v>
      </c>
      <c r="BS66" s="13" t="s">
        <v>152</v>
      </c>
      <c r="BT66" s="16" t="s">
        <v>1179</v>
      </c>
      <c r="BU66" s="16" t="s">
        <v>154</v>
      </c>
      <c r="BV66" s="16">
        <f>IFERROR((BQ66*100%)/BP66,0)</f>
        <v>2</v>
      </c>
      <c r="BW66" s="16">
        <f>BV66</f>
        <v>2</v>
      </c>
      <c r="BX66" s="13">
        <v>1</v>
      </c>
      <c r="BY66" s="13">
        <v>1</v>
      </c>
      <c r="BZ66" s="20" t="s">
        <v>152</v>
      </c>
      <c r="CA66" s="20" t="s">
        <v>152</v>
      </c>
      <c r="CB66" s="16" t="s">
        <v>1179</v>
      </c>
      <c r="CC66" s="16" t="s">
        <v>154</v>
      </c>
      <c r="CD66" s="16">
        <f t="shared" si="118"/>
        <v>1</v>
      </c>
      <c r="CE66" s="16">
        <f t="shared" si="84"/>
        <v>1</v>
      </c>
      <c r="CF66" s="24">
        <f t="shared" si="119"/>
        <v>2</v>
      </c>
      <c r="CG66" s="24">
        <f t="shared" si="120"/>
        <v>2</v>
      </c>
      <c r="CH66" s="24" t="s">
        <v>152</v>
      </c>
      <c r="CI66" s="24" t="s">
        <v>152</v>
      </c>
      <c r="CJ66" s="16">
        <f t="shared" ref="CJ66:CJ68" si="133">IFERROR((CG66*100%)/CF66,"N/A")</f>
        <v>1</v>
      </c>
      <c r="CK66" s="16">
        <f t="shared" si="87"/>
        <v>1</v>
      </c>
      <c r="CL66" s="16">
        <f t="shared" si="130"/>
        <v>1</v>
      </c>
      <c r="CM66" s="20" t="s">
        <v>156</v>
      </c>
      <c r="CN66" s="20" t="s">
        <v>157</v>
      </c>
      <c r="CO66" s="27">
        <v>4</v>
      </c>
      <c r="CP66" s="13" t="s">
        <v>157</v>
      </c>
      <c r="CQ66" s="13">
        <v>4</v>
      </c>
      <c r="CR66" s="13" t="s">
        <v>158</v>
      </c>
      <c r="CS66" s="13" t="s">
        <v>158</v>
      </c>
      <c r="CT66" s="13">
        <v>1</v>
      </c>
      <c r="CU66" s="13"/>
      <c r="CV66" s="13"/>
      <c r="CW66" s="13"/>
      <c r="CX66" s="13"/>
      <c r="CY66" s="13"/>
      <c r="CZ66" s="13">
        <v>1</v>
      </c>
      <c r="DA66" s="13">
        <v>2</v>
      </c>
      <c r="DB66" s="20" t="s">
        <v>152</v>
      </c>
      <c r="DC66" s="20" t="s">
        <v>152</v>
      </c>
      <c r="DD66" s="12" t="s">
        <v>1179</v>
      </c>
      <c r="DE66" s="13" t="s">
        <v>154</v>
      </c>
      <c r="DF66" s="16">
        <f t="shared" si="121"/>
        <v>2</v>
      </c>
      <c r="DG66" s="16">
        <f t="shared" si="89"/>
        <v>2</v>
      </c>
      <c r="DH66" s="13" t="s">
        <v>152</v>
      </c>
      <c r="DI66" s="22">
        <v>0</v>
      </c>
      <c r="DJ66" s="22" t="s">
        <v>152</v>
      </c>
      <c r="DK66" s="22" t="s">
        <v>152</v>
      </c>
      <c r="DL66" s="22" t="s">
        <v>152</v>
      </c>
      <c r="DM66" s="22" t="s">
        <v>152</v>
      </c>
      <c r="DN66" s="16" t="str">
        <f t="shared" si="90"/>
        <v>N/A</v>
      </c>
      <c r="DO66" s="16" t="str">
        <f t="shared" si="91"/>
        <v>N/A</v>
      </c>
      <c r="DP66" s="13" t="s">
        <v>152</v>
      </c>
      <c r="DQ66" s="13">
        <v>0</v>
      </c>
      <c r="DR66" s="13"/>
      <c r="DS66" s="13"/>
      <c r="DT66" s="13"/>
      <c r="DU66" s="13"/>
      <c r="DV66" s="13"/>
      <c r="DW66" s="16" t="str">
        <f t="shared" si="122"/>
        <v>N/A</v>
      </c>
      <c r="DX66" s="16" t="str">
        <f>IFERROR(AVERAGE(DW66),"N/A")</f>
        <v>N/A</v>
      </c>
      <c r="DY66" s="13" t="s">
        <v>152</v>
      </c>
      <c r="DZ66" s="20"/>
      <c r="EA66" s="20"/>
      <c r="EB66" s="20"/>
      <c r="EC66" s="20"/>
      <c r="ED66" s="20"/>
      <c r="EE66" s="20"/>
      <c r="EF66" s="20"/>
      <c r="EG66" s="13">
        <f t="shared" si="123"/>
        <v>2</v>
      </c>
      <c r="EH66" s="13">
        <f t="shared" si="124"/>
        <v>3</v>
      </c>
      <c r="EI66" s="22" t="s">
        <v>152</v>
      </c>
      <c r="EJ66" s="22" t="s">
        <v>152</v>
      </c>
      <c r="EK66" s="16">
        <f t="shared" si="95"/>
        <v>1.5</v>
      </c>
      <c r="EL66" s="16">
        <f t="shared" si="96"/>
        <v>1.5</v>
      </c>
      <c r="EM66" s="13">
        <v>4</v>
      </c>
      <c r="EN66" s="20"/>
      <c r="EO66" s="20"/>
      <c r="EP66" s="20"/>
      <c r="EQ66" s="20"/>
      <c r="ER66" s="20"/>
      <c r="ES66" s="20"/>
      <c r="ET66" s="20"/>
      <c r="EU66" s="20"/>
      <c r="EV66" s="20"/>
      <c r="EW66" s="20"/>
      <c r="EX66" s="20"/>
      <c r="EY66" s="20"/>
      <c r="EZ66" s="20"/>
      <c r="FA66" s="20"/>
      <c r="FB66" s="20"/>
      <c r="FC66" s="20"/>
      <c r="FD66" s="20"/>
      <c r="FE66" s="20"/>
      <c r="FF66" s="20"/>
      <c r="FG66" s="20"/>
      <c r="FH66" s="20"/>
      <c r="FI66" s="20"/>
      <c r="FJ66" s="20"/>
      <c r="FK66" s="20"/>
      <c r="FL66" s="20"/>
      <c r="FM66" s="20"/>
      <c r="FN66" s="20"/>
      <c r="FO66" s="20"/>
      <c r="FP66" s="20"/>
      <c r="FQ66" s="20"/>
      <c r="FR66" s="20"/>
      <c r="FS66" s="20"/>
      <c r="FT66" s="20"/>
      <c r="FU66" s="20"/>
      <c r="FV66" s="20"/>
      <c r="FW66" s="24">
        <f t="shared" si="125"/>
        <v>4</v>
      </c>
      <c r="FX66" s="24">
        <f t="shared" si="125"/>
        <v>5</v>
      </c>
      <c r="FY66" s="24" t="s">
        <v>152</v>
      </c>
      <c r="FZ66" s="24" t="s">
        <v>152</v>
      </c>
      <c r="GA66" s="16">
        <f t="shared" ref="GA66:GA68" si="134">IFERROR((FX66*100%)/FW66,"N/A")</f>
        <v>1.25</v>
      </c>
      <c r="GB66" s="16">
        <f t="shared" si="98"/>
        <v>1.25</v>
      </c>
      <c r="GC66" s="24">
        <f t="shared" si="126"/>
        <v>8</v>
      </c>
      <c r="GD66" s="24"/>
      <c r="GE66" s="24"/>
      <c r="GF66" s="24"/>
      <c r="GG66" s="20"/>
      <c r="GH66" s="20"/>
      <c r="GI66" s="50" t="s">
        <v>773</v>
      </c>
      <c r="GJ66" s="13" t="s">
        <v>1180</v>
      </c>
    </row>
    <row r="67" spans="1:192" ht="94.5" x14ac:dyDescent="0.25">
      <c r="A67" s="11">
        <v>1</v>
      </c>
      <c r="B67" s="12" t="s">
        <v>129</v>
      </c>
      <c r="C67" s="12" t="s">
        <v>130</v>
      </c>
      <c r="D67" s="13">
        <v>1.4</v>
      </c>
      <c r="E67" s="12" t="s">
        <v>1001</v>
      </c>
      <c r="F67" s="12" t="s">
        <v>1002</v>
      </c>
      <c r="G67" s="13" t="s">
        <v>1003</v>
      </c>
      <c r="H67" s="12" t="s">
        <v>1004</v>
      </c>
      <c r="I67" s="13" t="s">
        <v>1181</v>
      </c>
      <c r="J67" s="15" t="s">
        <v>1182</v>
      </c>
      <c r="K67" s="13" t="s">
        <v>628</v>
      </c>
      <c r="L67" s="12" t="s">
        <v>765</v>
      </c>
      <c r="M67" s="13" t="s">
        <v>138</v>
      </c>
      <c r="N67" s="13" t="s">
        <v>139</v>
      </c>
      <c r="O67" s="13" t="s">
        <v>140</v>
      </c>
      <c r="P67" s="13" t="s">
        <v>141</v>
      </c>
      <c r="Q67" s="15" t="s">
        <v>1183</v>
      </c>
      <c r="R67" s="15" t="s">
        <v>1184</v>
      </c>
      <c r="S67" s="15" t="s">
        <v>1185</v>
      </c>
      <c r="T67" s="15" t="s">
        <v>1186</v>
      </c>
      <c r="U67" s="15" t="s">
        <v>1187</v>
      </c>
      <c r="V67" s="13" t="s">
        <v>1188</v>
      </c>
      <c r="W67" s="13" t="s">
        <v>1189</v>
      </c>
      <c r="X67" s="13" t="s">
        <v>1190</v>
      </c>
      <c r="Y67" s="13" t="s">
        <v>1190</v>
      </c>
      <c r="Z67" s="13" t="s">
        <v>1191</v>
      </c>
      <c r="AA67" s="12" t="s">
        <v>1192</v>
      </c>
      <c r="AB67" s="13" t="str">
        <f t="shared" si="131"/>
        <v>N/A</v>
      </c>
      <c r="AC67" s="13">
        <f t="shared" si="131"/>
        <v>0</v>
      </c>
      <c r="AD67" s="16" t="str">
        <f t="shared" si="132"/>
        <v>N/A</v>
      </c>
      <c r="AE67" s="16" t="str">
        <f t="shared" si="74"/>
        <v>N/A</v>
      </c>
      <c r="AF67" s="13" t="s">
        <v>152</v>
      </c>
      <c r="AG67" s="13">
        <v>0</v>
      </c>
      <c r="AH67" s="13" t="s">
        <v>152</v>
      </c>
      <c r="AI67" s="13" t="s">
        <v>152</v>
      </c>
      <c r="AJ67" s="13" t="s">
        <v>152</v>
      </c>
      <c r="AK67" s="13" t="s">
        <v>152</v>
      </c>
      <c r="AL67" s="16" t="s">
        <v>152</v>
      </c>
      <c r="AM67" s="16" t="str">
        <f t="shared" si="75"/>
        <v>N/A</v>
      </c>
      <c r="AN67" s="13">
        <f t="shared" si="114"/>
        <v>2</v>
      </c>
      <c r="AO67" s="22">
        <f t="shared" si="115"/>
        <v>1</v>
      </c>
      <c r="AP67" s="22" t="s">
        <v>152</v>
      </c>
      <c r="AQ67" s="22" t="s">
        <v>152</v>
      </c>
      <c r="AR67" s="16">
        <f t="shared" si="116"/>
        <v>0.5</v>
      </c>
      <c r="AS67" s="16">
        <f t="shared" si="78"/>
        <v>0.5</v>
      </c>
      <c r="AT67" s="13" t="s">
        <v>152</v>
      </c>
      <c r="AU67" s="13">
        <v>0</v>
      </c>
      <c r="AV67" s="20" t="s">
        <v>152</v>
      </c>
      <c r="AW67" s="13" t="s">
        <v>152</v>
      </c>
      <c r="AX67" s="16" t="s">
        <v>152</v>
      </c>
      <c r="AY67" s="16" t="s">
        <v>152</v>
      </c>
      <c r="AZ67" s="16" t="str">
        <f t="shared" si="117"/>
        <v>N/A</v>
      </c>
      <c r="BA67" s="16" t="str">
        <f t="shared" si="80"/>
        <v>N/A</v>
      </c>
      <c r="BB67" s="20" t="s">
        <v>152</v>
      </c>
      <c r="BC67" s="13">
        <v>0</v>
      </c>
      <c r="BD67" s="20" t="str">
        <f>IFERROR((AZ67*100%)/AY67,"N/A")</f>
        <v>N/A</v>
      </c>
      <c r="BE67" s="20" t="str">
        <f>IFERROR((BB67*100%)/AZ67,"N/A")</f>
        <v>N/A</v>
      </c>
      <c r="BF67" s="16" t="s">
        <v>152</v>
      </c>
      <c r="BG67" s="16" t="str">
        <f t="shared" si="81"/>
        <v>N/A</v>
      </c>
      <c r="BH67" s="13">
        <v>1</v>
      </c>
      <c r="BI67" s="13">
        <v>1</v>
      </c>
      <c r="BJ67" s="13"/>
      <c r="BK67" s="13" t="s">
        <v>152</v>
      </c>
      <c r="BL67" s="16" t="s">
        <v>1192</v>
      </c>
      <c r="BM67" s="16" t="s">
        <v>154</v>
      </c>
      <c r="BN67" s="16">
        <f>BI67/BH67</f>
        <v>1</v>
      </c>
      <c r="BO67" s="16">
        <f t="shared" si="82"/>
        <v>1</v>
      </c>
      <c r="BP67" s="13">
        <v>1</v>
      </c>
      <c r="BQ67" s="13">
        <v>0</v>
      </c>
      <c r="BR67" s="13" t="s">
        <v>152</v>
      </c>
      <c r="BS67" s="13" t="s">
        <v>152</v>
      </c>
      <c r="BT67" s="16" t="s">
        <v>217</v>
      </c>
      <c r="BU67" s="16" t="s">
        <v>1193</v>
      </c>
      <c r="BV67" s="16">
        <f>IFERROR((BQ67*100%)/BP67,0)</f>
        <v>0</v>
      </c>
      <c r="BW67" s="16">
        <f>BV67</f>
        <v>0</v>
      </c>
      <c r="BX67" s="13" t="s">
        <v>152</v>
      </c>
      <c r="BY67" s="20" t="s">
        <v>152</v>
      </c>
      <c r="BZ67" s="20" t="s">
        <v>152</v>
      </c>
      <c r="CA67" s="20" t="s">
        <v>152</v>
      </c>
      <c r="CB67" s="16" t="s">
        <v>152</v>
      </c>
      <c r="CC67" s="16" t="s">
        <v>152</v>
      </c>
      <c r="CD67" s="16" t="str">
        <f t="shared" si="118"/>
        <v>N/A</v>
      </c>
      <c r="CE67" s="16" t="str">
        <f t="shared" si="84"/>
        <v>N/A</v>
      </c>
      <c r="CF67" s="24">
        <f t="shared" si="119"/>
        <v>2</v>
      </c>
      <c r="CG67" s="24">
        <f t="shared" si="120"/>
        <v>1</v>
      </c>
      <c r="CH67" s="24" t="s">
        <v>152</v>
      </c>
      <c r="CI67" s="24" t="s">
        <v>152</v>
      </c>
      <c r="CJ67" s="16">
        <f t="shared" si="133"/>
        <v>0.5</v>
      </c>
      <c r="CK67" s="16">
        <f t="shared" si="87"/>
        <v>0.5</v>
      </c>
      <c r="CL67" s="16">
        <f t="shared" si="130"/>
        <v>0.5</v>
      </c>
      <c r="CM67" s="20" t="s">
        <v>156</v>
      </c>
      <c r="CN67" s="20" t="s">
        <v>157</v>
      </c>
      <c r="CO67" s="27">
        <v>2</v>
      </c>
      <c r="CP67" s="13" t="s">
        <v>157</v>
      </c>
      <c r="CQ67" s="13">
        <v>2</v>
      </c>
      <c r="CR67" s="13" t="s">
        <v>158</v>
      </c>
      <c r="CS67" s="13" t="s">
        <v>158</v>
      </c>
      <c r="CT67" s="13">
        <v>1</v>
      </c>
      <c r="CU67" s="13"/>
      <c r="CV67" s="13"/>
      <c r="CW67" s="13"/>
      <c r="CX67" s="13"/>
      <c r="CY67" s="13"/>
      <c r="CZ67" s="13" t="s">
        <v>152</v>
      </c>
      <c r="DA67" s="20" t="s">
        <v>152</v>
      </c>
      <c r="DB67" s="20" t="s">
        <v>152</v>
      </c>
      <c r="DC67" s="20" t="s">
        <v>152</v>
      </c>
      <c r="DD67" s="13"/>
      <c r="DE67" s="13"/>
      <c r="DF67" s="16" t="str">
        <f t="shared" si="121"/>
        <v>N/A</v>
      </c>
      <c r="DG67" s="16" t="str">
        <f t="shared" si="89"/>
        <v>N/A</v>
      </c>
      <c r="DH67" s="13" t="s">
        <v>152</v>
      </c>
      <c r="DI67" s="22">
        <v>0</v>
      </c>
      <c r="DJ67" s="22" t="s">
        <v>152</v>
      </c>
      <c r="DK67" s="22" t="s">
        <v>152</v>
      </c>
      <c r="DL67" s="22" t="s">
        <v>152</v>
      </c>
      <c r="DM67" s="22" t="s">
        <v>152</v>
      </c>
      <c r="DN67" s="16" t="str">
        <f t="shared" si="90"/>
        <v>N/A</v>
      </c>
      <c r="DO67" s="16" t="str">
        <f t="shared" si="91"/>
        <v>N/A</v>
      </c>
      <c r="DP67" s="13">
        <v>1</v>
      </c>
      <c r="DQ67" s="29">
        <v>0</v>
      </c>
      <c r="DR67" s="29" t="s">
        <v>152</v>
      </c>
      <c r="DS67" s="29" t="s">
        <v>152</v>
      </c>
      <c r="DT67" s="61" t="s">
        <v>683</v>
      </c>
      <c r="DU67" s="29" t="s">
        <v>1193</v>
      </c>
      <c r="DV67" s="29"/>
      <c r="DW67" s="16">
        <f t="shared" si="122"/>
        <v>0</v>
      </c>
      <c r="DX67" s="16">
        <f>DW67</f>
        <v>0</v>
      </c>
      <c r="DY67" s="29" t="s">
        <v>152</v>
      </c>
      <c r="DZ67" s="20"/>
      <c r="EA67" s="20"/>
      <c r="EB67" s="20"/>
      <c r="EC67" s="20"/>
      <c r="ED67" s="20"/>
      <c r="EE67" s="20"/>
      <c r="EF67" s="20"/>
      <c r="EG67" s="13">
        <f t="shared" si="123"/>
        <v>1</v>
      </c>
      <c r="EH67" s="13">
        <f t="shared" si="124"/>
        <v>0</v>
      </c>
      <c r="EI67" s="22" t="s">
        <v>152</v>
      </c>
      <c r="EJ67" s="22" t="s">
        <v>152</v>
      </c>
      <c r="EK67" s="16">
        <f t="shared" si="95"/>
        <v>0</v>
      </c>
      <c r="EL67" s="16">
        <f t="shared" si="96"/>
        <v>0</v>
      </c>
      <c r="EM67" s="13">
        <v>2</v>
      </c>
      <c r="EN67" s="20"/>
      <c r="EO67" s="20"/>
      <c r="EP67" s="20"/>
      <c r="EQ67" s="20"/>
      <c r="ER67" s="20"/>
      <c r="ES67" s="20"/>
      <c r="ET67" s="20"/>
      <c r="EU67" s="20"/>
      <c r="EV67" s="20"/>
      <c r="EW67" s="20"/>
      <c r="EX67" s="20"/>
      <c r="EY67" s="20"/>
      <c r="EZ67" s="20"/>
      <c r="FA67" s="20"/>
      <c r="FB67" s="20"/>
      <c r="FC67" s="20"/>
      <c r="FD67" s="20"/>
      <c r="FE67" s="20"/>
      <c r="FF67" s="20"/>
      <c r="FG67" s="20"/>
      <c r="FH67" s="20"/>
      <c r="FI67" s="20"/>
      <c r="FJ67" s="20"/>
      <c r="FK67" s="20"/>
      <c r="FL67" s="20"/>
      <c r="FM67" s="20"/>
      <c r="FN67" s="20"/>
      <c r="FO67" s="20"/>
      <c r="FP67" s="20"/>
      <c r="FQ67" s="20"/>
      <c r="FR67" s="20"/>
      <c r="FS67" s="20"/>
      <c r="FT67" s="20"/>
      <c r="FU67" s="20"/>
      <c r="FV67" s="20"/>
      <c r="FW67" s="24">
        <f t="shared" si="125"/>
        <v>3</v>
      </c>
      <c r="FX67" s="24">
        <f t="shared" si="125"/>
        <v>1</v>
      </c>
      <c r="FY67" s="24" t="s">
        <v>152</v>
      </c>
      <c r="FZ67" s="24" t="s">
        <v>152</v>
      </c>
      <c r="GA67" s="16">
        <f t="shared" si="134"/>
        <v>0.33333333333333331</v>
      </c>
      <c r="GB67" s="16">
        <f t="shared" si="98"/>
        <v>0.33333333333333331</v>
      </c>
      <c r="GC67" s="24">
        <f t="shared" si="126"/>
        <v>5</v>
      </c>
      <c r="GD67" s="24"/>
      <c r="GE67" s="24"/>
      <c r="GF67" s="24"/>
      <c r="GG67" s="20"/>
      <c r="GH67" s="20"/>
      <c r="GI67" s="50" t="s">
        <v>1190</v>
      </c>
      <c r="GJ67" s="13" t="s">
        <v>1194</v>
      </c>
    </row>
    <row r="68" spans="1:192" ht="94.5" x14ac:dyDescent="0.25">
      <c r="A68" s="11">
        <v>1</v>
      </c>
      <c r="B68" s="12" t="s">
        <v>129</v>
      </c>
      <c r="C68" s="12" t="s">
        <v>130</v>
      </c>
      <c r="D68" s="13">
        <v>1.4</v>
      </c>
      <c r="E68" s="12" t="s">
        <v>1001</v>
      </c>
      <c r="F68" s="12" t="s">
        <v>1002</v>
      </c>
      <c r="G68" s="13" t="s">
        <v>1003</v>
      </c>
      <c r="H68" s="12" t="s">
        <v>1004</v>
      </c>
      <c r="I68" s="13" t="s">
        <v>1195</v>
      </c>
      <c r="J68" s="15" t="s">
        <v>1196</v>
      </c>
      <c r="K68" s="13" t="s">
        <v>628</v>
      </c>
      <c r="L68" s="12" t="s">
        <v>1197</v>
      </c>
      <c r="M68" s="12" t="s">
        <v>1170</v>
      </c>
      <c r="N68" s="13" t="s">
        <v>139</v>
      </c>
      <c r="O68" s="13" t="s">
        <v>305</v>
      </c>
      <c r="P68" s="13" t="s">
        <v>141</v>
      </c>
      <c r="Q68" s="15" t="s">
        <v>1198</v>
      </c>
      <c r="R68" s="15" t="s">
        <v>1199</v>
      </c>
      <c r="S68" s="15" t="s">
        <v>1200</v>
      </c>
      <c r="T68" s="15" t="s">
        <v>1201</v>
      </c>
      <c r="U68" s="15" t="s">
        <v>1202</v>
      </c>
      <c r="V68" s="13" t="s">
        <v>1203</v>
      </c>
      <c r="W68" s="13" t="s">
        <v>1204</v>
      </c>
      <c r="X68" s="13" t="s">
        <v>1205</v>
      </c>
      <c r="Y68" s="13" t="s">
        <v>1205</v>
      </c>
      <c r="Z68" s="13" t="s">
        <v>1206</v>
      </c>
      <c r="AA68" s="12" t="s">
        <v>1207</v>
      </c>
      <c r="AB68" s="13" t="str">
        <f t="shared" si="131"/>
        <v>N/A</v>
      </c>
      <c r="AC68" s="13">
        <f t="shared" si="131"/>
        <v>0</v>
      </c>
      <c r="AD68" s="16" t="str">
        <f t="shared" si="132"/>
        <v>N/A</v>
      </c>
      <c r="AE68" s="16" t="str">
        <f t="shared" si="74"/>
        <v>N/A</v>
      </c>
      <c r="AF68" s="13" t="s">
        <v>152</v>
      </c>
      <c r="AG68" s="13">
        <v>0</v>
      </c>
      <c r="AH68" s="13" t="s">
        <v>152</v>
      </c>
      <c r="AI68" s="13" t="s">
        <v>152</v>
      </c>
      <c r="AJ68" s="13" t="s">
        <v>152</v>
      </c>
      <c r="AK68" s="13" t="s">
        <v>152</v>
      </c>
      <c r="AL68" s="16" t="s">
        <v>152</v>
      </c>
      <c r="AM68" s="16" t="str">
        <f t="shared" si="75"/>
        <v>N/A</v>
      </c>
      <c r="AN68" s="13">
        <f t="shared" si="114"/>
        <v>2</v>
      </c>
      <c r="AO68" s="22">
        <f t="shared" si="115"/>
        <v>2</v>
      </c>
      <c r="AP68" s="22" t="s">
        <v>152</v>
      </c>
      <c r="AQ68" s="22" t="s">
        <v>152</v>
      </c>
      <c r="AR68" s="16">
        <f t="shared" si="116"/>
        <v>1</v>
      </c>
      <c r="AS68" s="16">
        <f t="shared" si="78"/>
        <v>1</v>
      </c>
      <c r="AT68" s="13">
        <v>2</v>
      </c>
      <c r="AU68" s="13">
        <v>2</v>
      </c>
      <c r="AV68" s="20" t="s">
        <v>152</v>
      </c>
      <c r="AW68" s="13" t="s">
        <v>152</v>
      </c>
      <c r="AX68" s="16" t="s">
        <v>1207</v>
      </c>
      <c r="AY68" s="16" t="s">
        <v>154</v>
      </c>
      <c r="AZ68" s="16">
        <f t="shared" si="117"/>
        <v>1</v>
      </c>
      <c r="BA68" s="16">
        <f t="shared" si="80"/>
        <v>1</v>
      </c>
      <c r="BB68" s="13">
        <f>AT68</f>
        <v>2</v>
      </c>
      <c r="BC68" s="13">
        <f>AU68+AG68</f>
        <v>2</v>
      </c>
      <c r="BD68" s="13"/>
      <c r="BE68" s="13"/>
      <c r="BF68" s="16">
        <f>BC68/BB68</f>
        <v>1</v>
      </c>
      <c r="BG68" s="16">
        <f t="shared" si="81"/>
        <v>1</v>
      </c>
      <c r="BH68" s="13" t="s">
        <v>152</v>
      </c>
      <c r="BI68" s="13">
        <v>0</v>
      </c>
      <c r="BJ68" s="13"/>
      <c r="BK68" s="13" t="s">
        <v>152</v>
      </c>
      <c r="BL68" s="16" t="s">
        <v>152</v>
      </c>
      <c r="BM68" s="16" t="s">
        <v>152</v>
      </c>
      <c r="BN68" s="16" t="s">
        <v>152</v>
      </c>
      <c r="BO68" s="16" t="str">
        <f t="shared" si="82"/>
        <v>N/A</v>
      </c>
      <c r="BP68" s="13" t="s">
        <v>152</v>
      </c>
      <c r="BQ68" s="13">
        <v>0</v>
      </c>
      <c r="BR68" s="13" t="s">
        <v>152</v>
      </c>
      <c r="BS68" s="20" t="s">
        <v>152</v>
      </c>
      <c r="BT68" s="16" t="s">
        <v>152</v>
      </c>
      <c r="BU68" s="16" t="s">
        <v>152</v>
      </c>
      <c r="BV68" s="16" t="s">
        <v>152</v>
      </c>
      <c r="BW68" s="16" t="s">
        <v>152</v>
      </c>
      <c r="BX68" s="13" t="s">
        <v>152</v>
      </c>
      <c r="BY68" s="20" t="s">
        <v>152</v>
      </c>
      <c r="BZ68" s="20" t="s">
        <v>152</v>
      </c>
      <c r="CA68" s="20" t="s">
        <v>152</v>
      </c>
      <c r="CB68" s="16" t="s">
        <v>152</v>
      </c>
      <c r="CC68" s="16" t="s">
        <v>152</v>
      </c>
      <c r="CD68" s="16" t="str">
        <f t="shared" si="118"/>
        <v>N/A</v>
      </c>
      <c r="CE68" s="16" t="str">
        <f t="shared" si="84"/>
        <v>N/A</v>
      </c>
      <c r="CF68" s="24">
        <f t="shared" si="119"/>
        <v>2</v>
      </c>
      <c r="CG68" s="24">
        <f t="shared" si="120"/>
        <v>2</v>
      </c>
      <c r="CH68" s="24" t="s">
        <v>152</v>
      </c>
      <c r="CI68" s="24" t="s">
        <v>152</v>
      </c>
      <c r="CJ68" s="16">
        <f t="shared" si="133"/>
        <v>1</v>
      </c>
      <c r="CK68" s="16">
        <f t="shared" si="87"/>
        <v>1</v>
      </c>
      <c r="CL68" s="16">
        <f t="shared" si="130"/>
        <v>1</v>
      </c>
      <c r="CM68" s="20" t="s">
        <v>156</v>
      </c>
      <c r="CN68" s="20" t="s">
        <v>157</v>
      </c>
      <c r="CO68" s="27">
        <v>2</v>
      </c>
      <c r="CP68" s="13" t="s">
        <v>157</v>
      </c>
      <c r="CQ68" s="13">
        <v>2</v>
      </c>
      <c r="CR68" s="13" t="s">
        <v>156</v>
      </c>
      <c r="CS68" s="13" t="s">
        <v>156</v>
      </c>
      <c r="CT68" s="13">
        <v>2</v>
      </c>
      <c r="CU68" s="13"/>
      <c r="CV68" s="13"/>
      <c r="CW68" s="13"/>
      <c r="CX68" s="13"/>
      <c r="CY68" s="13"/>
      <c r="CZ68" s="13" t="s">
        <v>152</v>
      </c>
      <c r="DA68" s="20" t="s">
        <v>152</v>
      </c>
      <c r="DB68" s="20" t="s">
        <v>152</v>
      </c>
      <c r="DC68" s="20" t="s">
        <v>152</v>
      </c>
      <c r="DD68" s="13"/>
      <c r="DE68" s="13"/>
      <c r="DF68" s="16" t="str">
        <f t="shared" si="121"/>
        <v>N/A</v>
      </c>
      <c r="DG68" s="16" t="str">
        <f t="shared" si="89"/>
        <v>N/A</v>
      </c>
      <c r="DH68" s="13">
        <v>2</v>
      </c>
      <c r="DI68" s="13">
        <v>2</v>
      </c>
      <c r="DJ68" s="14" t="s">
        <v>152</v>
      </c>
      <c r="DK68" s="14" t="s">
        <v>152</v>
      </c>
      <c r="DL68" s="12" t="s">
        <v>1208</v>
      </c>
      <c r="DM68" s="13" t="s">
        <v>1209</v>
      </c>
      <c r="DN68" s="16">
        <f t="shared" si="90"/>
        <v>1</v>
      </c>
      <c r="DO68" s="16">
        <f t="shared" si="91"/>
        <v>1</v>
      </c>
      <c r="DP68" s="13" t="s">
        <v>152</v>
      </c>
      <c r="DQ68" s="13">
        <v>0</v>
      </c>
      <c r="DR68" s="13"/>
      <c r="DS68" s="13"/>
      <c r="DT68" s="13"/>
      <c r="DU68" s="13"/>
      <c r="DV68" s="13"/>
      <c r="DW68" s="16" t="str">
        <f t="shared" si="122"/>
        <v>N/A</v>
      </c>
      <c r="DX68" s="16" t="str">
        <f>IFERROR(AVERAGE(DW68),"N/A")</f>
        <v>N/A</v>
      </c>
      <c r="DY68" s="13" t="s">
        <v>152</v>
      </c>
      <c r="DZ68" s="20"/>
      <c r="EA68" s="20"/>
      <c r="EB68" s="20"/>
      <c r="EC68" s="20"/>
      <c r="ED68" s="20"/>
      <c r="EE68" s="20"/>
      <c r="EF68" s="20"/>
      <c r="EG68" s="13">
        <f t="shared" si="123"/>
        <v>2</v>
      </c>
      <c r="EH68" s="13">
        <f t="shared" si="124"/>
        <v>2</v>
      </c>
      <c r="EI68" s="22" t="s">
        <v>152</v>
      </c>
      <c r="EJ68" s="22" t="s">
        <v>152</v>
      </c>
      <c r="EK68" s="16">
        <f t="shared" si="95"/>
        <v>1</v>
      </c>
      <c r="EL68" s="16">
        <f t="shared" si="96"/>
        <v>1</v>
      </c>
      <c r="EM68" s="13">
        <v>2</v>
      </c>
      <c r="EN68" s="20"/>
      <c r="EO68" s="20"/>
      <c r="EP68" s="20"/>
      <c r="EQ68" s="20"/>
      <c r="ER68" s="20"/>
      <c r="ES68" s="20"/>
      <c r="ET68" s="20"/>
      <c r="EU68" s="20"/>
      <c r="EV68" s="20"/>
      <c r="EW68" s="20"/>
      <c r="EX68" s="20"/>
      <c r="EY68" s="20"/>
      <c r="EZ68" s="20"/>
      <c r="FA68" s="20"/>
      <c r="FB68" s="20"/>
      <c r="FC68" s="20"/>
      <c r="FD68" s="20"/>
      <c r="FE68" s="20"/>
      <c r="FF68" s="20"/>
      <c r="FG68" s="20"/>
      <c r="FH68" s="20"/>
      <c r="FI68" s="20"/>
      <c r="FJ68" s="20"/>
      <c r="FK68" s="20"/>
      <c r="FL68" s="20"/>
      <c r="FM68" s="20"/>
      <c r="FN68" s="20"/>
      <c r="FO68" s="20"/>
      <c r="FP68" s="20"/>
      <c r="FQ68" s="20"/>
      <c r="FR68" s="20"/>
      <c r="FS68" s="20"/>
      <c r="FT68" s="20"/>
      <c r="FU68" s="20"/>
      <c r="FV68" s="20"/>
      <c r="FW68" s="24">
        <f t="shared" si="125"/>
        <v>4</v>
      </c>
      <c r="FX68" s="24">
        <f t="shared" si="125"/>
        <v>4</v>
      </c>
      <c r="FY68" s="24" t="s">
        <v>152</v>
      </c>
      <c r="FZ68" s="24" t="s">
        <v>152</v>
      </c>
      <c r="GA68" s="16">
        <f t="shared" si="134"/>
        <v>1</v>
      </c>
      <c r="GB68" s="16">
        <f t="shared" si="98"/>
        <v>1</v>
      </c>
      <c r="GC68" s="24">
        <f t="shared" si="126"/>
        <v>6</v>
      </c>
      <c r="GD68" s="24"/>
      <c r="GE68" s="24"/>
      <c r="GF68" s="24"/>
      <c r="GG68" s="20"/>
      <c r="GH68" s="20"/>
      <c r="GI68" s="50" t="s">
        <v>1205</v>
      </c>
      <c r="GJ68" s="13" t="s">
        <v>1210</v>
      </c>
    </row>
  </sheetData>
  <protectedRanges>
    <protectedRange sqref="DH34:DI34 DP23:DV24 DP66:DV67 DP38:DV40 DP55:DV56 DP28 DP15:DV17 DP13:DV13 DP11:DY11 DP6:DY6 DH4 DJ4:DK4 DJ28:DK28 DH35 DM4 DM13 DM28 DM32 DM34:DM35 DH28:DH29 DJ35:DK35 DH23:DH24 DH6 DH10:DH11 DH13:DI13 DH15:DH17 DH42:DH50 DH55:DH56 DH38:DH40 DH66:DH67 DH32:DI32 DH31 DH2:DM3 DI5:DM6 DI8:DM12 DI14:DM18 DI21:DM27 DI29:DM31 DI36:DM60 DI62:DM67 EI2:EJ3 EI7:EJ7 EI9:EJ10 EI13:EJ19 EI21:EJ27 EI29:EJ32 EI34:EJ41 EI43:EJ50 EI52:EJ68 DP10:DV10 DX15:DY15 DY13 DX24:DY24 DY31:DY32 DP29:DV29 DY38:DY40 DY66:DY67 DY55:DY56 DY10 DY16:DY17 DY23 DP35 DP42:DY42 DP2:DV4 DY7:DZ7 DY34 DP43:DV50 DY43:DY50 DY2 DX3:DY3 DY4 DY28:DY29 DX35:DY35 DP7:DV7 DU19:DU20 DR28:DV28 DP31:DV32 DU33 DP34:DV34 DR35:DV35" name="PERIODOS"/>
    <protectedRange sqref="DP19:DT19 DM19 DH19:DI19 DY19 DV19" name="PERIODOS_22"/>
    <protectedRange sqref="DP27:DV27 DH27 DY27" name="PERIODOS_29"/>
    <protectedRange sqref="DP63:DV63 DH63 DY63" name="PERIODOS_48"/>
    <protectedRange sqref="DP64:DV64 DH64 DY64" name="PERIODOS_71"/>
    <protectedRange sqref="DP9:DV9 DH9 DY9" name="PERIODOS_98"/>
    <protectedRange sqref="DH51 DP51:DY51" name="PERIODOS_1_2"/>
    <protectedRange sqref="CT51" name="META 2020_1_2"/>
    <protectedRange sqref="DH52 DY52 DP52:DV52" name="PERIODOS_2_4"/>
    <protectedRange sqref="CT52" name="META 2020_2_4"/>
    <protectedRange sqref="DP53:DV53 DH53 DY53" name="PERIODOS_2_5"/>
    <protectedRange sqref="DP57:DV57 DH57 DY57" name="PERIODOS_3_5"/>
    <protectedRange sqref="CT58" name="META 2020_3_3"/>
    <protectedRange sqref="DP58:DV58 DH58 DY58" name="PERIODOS_3_7"/>
    <protectedRange sqref="DP59:DV59 DH59 DY59" name="PERIODOS_3_8"/>
    <protectedRange sqref="DP60 DH60 DY60" name="PERIODOS_3_10"/>
    <protectedRange sqref="CT60" name="META 2020_3_4"/>
    <protectedRange sqref="DH61 DP61:DV61 DY61" name="PERIODOS_3_6"/>
    <protectedRange sqref="DP65:DV65 DH65 DY65" name="PERIODOS_4_1"/>
    <protectedRange sqref="CT3" name="META 2020_45"/>
    <protectedRange sqref="CT16" name="META 2020_46"/>
    <protectedRange sqref="CT17" name="META 2020_47"/>
    <protectedRange sqref="CT43" name="META 2020_48"/>
    <protectedRange sqref="CT7" name="META 2020_49"/>
    <protectedRange sqref="DI61:DM61" name="PERIODOS_3_6_1"/>
    <protectedRange sqref="DQ60:DV60" name="PERIODOS_3_10_1"/>
  </protectedRanges>
  <conditionalFormatting sqref="DF2">
    <cfRule type="cellIs" dxfId="371" priority="369" operator="equal">
      <formula>"N/A"</formula>
    </cfRule>
    <cfRule type="cellIs" dxfId="370" priority="370" operator="lessThanOrEqual">
      <formula>0.3099</formula>
    </cfRule>
    <cfRule type="cellIs" dxfId="369" priority="371" operator="greaterThanOrEqual">
      <formula>0.71</formula>
    </cfRule>
    <cfRule type="cellIs" dxfId="368" priority="372" operator="between">
      <formula>0.31</formula>
      <formula>0.7099</formula>
    </cfRule>
  </conditionalFormatting>
  <conditionalFormatting sqref="DG2">
    <cfRule type="cellIs" dxfId="367" priority="365" operator="equal">
      <formula>"N/A"</formula>
    </cfRule>
    <cfRule type="cellIs" dxfId="366" priority="366" operator="lessThanOrEqual">
      <formula>0.3099</formula>
    </cfRule>
    <cfRule type="cellIs" dxfId="365" priority="367" operator="greaterThanOrEqual">
      <formula>0.71</formula>
    </cfRule>
    <cfRule type="cellIs" dxfId="364" priority="368" operator="between">
      <formula>0.31</formula>
      <formula>0.7099</formula>
    </cfRule>
  </conditionalFormatting>
  <conditionalFormatting sqref="DF3:DF18 DF23:DF50 DF52 DF63:DF68 DF54:DF59">
    <cfRule type="cellIs" dxfId="363" priority="361" operator="equal">
      <formula>"N/A"</formula>
    </cfRule>
    <cfRule type="cellIs" dxfId="362" priority="362" operator="lessThanOrEqual">
      <formula>0.3099</formula>
    </cfRule>
    <cfRule type="cellIs" dxfId="361" priority="363" operator="greaterThanOrEqual">
      <formula>0.71</formula>
    </cfRule>
    <cfRule type="cellIs" dxfId="360" priority="364" operator="between">
      <formula>0.31</formula>
      <formula>0.7099</formula>
    </cfRule>
  </conditionalFormatting>
  <conditionalFormatting sqref="DG4:DG7 DG9:DG11 DG13:DG14 DG16:DG18 DG25:DG32 DG34 DG36:DG50 DG23 DG52 DG63:DG68 DG54:DG59">
    <cfRule type="cellIs" dxfId="359" priority="357" operator="equal">
      <formula>"N/A"</formula>
    </cfRule>
    <cfRule type="cellIs" dxfId="358" priority="358" operator="lessThanOrEqual">
      <formula>0.3099</formula>
    </cfRule>
    <cfRule type="cellIs" dxfId="357" priority="359" operator="greaterThanOrEqual">
      <formula>0.71</formula>
    </cfRule>
    <cfRule type="cellIs" dxfId="356" priority="360" operator="between">
      <formula>0.31</formula>
      <formula>0.7099</formula>
    </cfRule>
  </conditionalFormatting>
  <conditionalFormatting sqref="GA2:GA3 GA23:GA32 GA52 GA63:GA68 GA54:GA59 GA5:GA18 GA34 GA36:GA50">
    <cfRule type="cellIs" dxfId="355" priority="353" operator="equal">
      <formula>"N/A"</formula>
    </cfRule>
    <cfRule type="cellIs" dxfId="354" priority="354" operator="lessThanOrEqual">
      <formula>0.3099</formula>
    </cfRule>
    <cfRule type="cellIs" dxfId="353" priority="355" operator="greaterThanOrEqual">
      <formula>0.71</formula>
    </cfRule>
    <cfRule type="cellIs" dxfId="352" priority="356" operator="between">
      <formula>0.31</formula>
      <formula>0.7099</formula>
    </cfRule>
  </conditionalFormatting>
  <conditionalFormatting sqref="GB2 GB4:GB7 GB9:GB11 GB13:GB14 GB16:GB18 GB25:GB32 GB34 GB36:GB50 GB23 GB52 GB63:GB68 GB54:GB59">
    <cfRule type="cellIs" dxfId="351" priority="349" operator="equal">
      <formula>"N/A"</formula>
    </cfRule>
    <cfRule type="cellIs" dxfId="350" priority="350" operator="lessThanOrEqual">
      <formula>0.3099</formula>
    </cfRule>
    <cfRule type="cellIs" dxfId="349" priority="351" operator="greaterThanOrEqual">
      <formula>0.71</formula>
    </cfRule>
    <cfRule type="cellIs" dxfId="348" priority="352" operator="between">
      <formula>0.31</formula>
      <formula>0.7099</formula>
    </cfRule>
  </conditionalFormatting>
  <conditionalFormatting sqref="DF19">
    <cfRule type="cellIs" dxfId="347" priority="345" operator="equal">
      <formula>"N/A"</formula>
    </cfRule>
    <cfRule type="cellIs" dxfId="346" priority="346" operator="lessThanOrEqual">
      <formula>0.3099</formula>
    </cfRule>
    <cfRule type="cellIs" dxfId="345" priority="347" operator="greaterThanOrEqual">
      <formula>0.71</formula>
    </cfRule>
    <cfRule type="cellIs" dxfId="344" priority="348" operator="between">
      <formula>0.31</formula>
      <formula>0.7099</formula>
    </cfRule>
  </conditionalFormatting>
  <conditionalFormatting sqref="DG19">
    <cfRule type="cellIs" dxfId="343" priority="341" operator="equal">
      <formula>"N/A"</formula>
    </cfRule>
    <cfRule type="cellIs" dxfId="342" priority="342" operator="lessThanOrEqual">
      <formula>0.3099</formula>
    </cfRule>
    <cfRule type="cellIs" dxfId="341" priority="343" operator="greaterThanOrEqual">
      <formula>0.71</formula>
    </cfRule>
    <cfRule type="cellIs" dxfId="340" priority="344" operator="between">
      <formula>0.31</formula>
      <formula>0.7099</formula>
    </cfRule>
  </conditionalFormatting>
  <conditionalFormatting sqref="GA19">
    <cfRule type="cellIs" dxfId="339" priority="337" operator="equal">
      <formula>"N/A"</formula>
    </cfRule>
    <cfRule type="cellIs" dxfId="338" priority="338" operator="lessThanOrEqual">
      <formula>0.3099</formula>
    </cfRule>
    <cfRule type="cellIs" dxfId="337" priority="339" operator="greaterThanOrEqual">
      <formula>0.71</formula>
    </cfRule>
    <cfRule type="cellIs" dxfId="336" priority="340" operator="between">
      <formula>0.31</formula>
      <formula>0.7099</formula>
    </cfRule>
  </conditionalFormatting>
  <conditionalFormatting sqref="GB19">
    <cfRule type="cellIs" dxfId="335" priority="333" operator="equal">
      <formula>"N/A"</formula>
    </cfRule>
    <cfRule type="cellIs" dxfId="334" priority="334" operator="lessThanOrEqual">
      <formula>0.3099</formula>
    </cfRule>
    <cfRule type="cellIs" dxfId="333" priority="335" operator="greaterThanOrEqual">
      <formula>0.71</formula>
    </cfRule>
    <cfRule type="cellIs" dxfId="332" priority="336" operator="between">
      <formula>0.31</formula>
      <formula>0.7099</formula>
    </cfRule>
  </conditionalFormatting>
  <conditionalFormatting sqref="DF20">
    <cfRule type="cellIs" dxfId="331" priority="329" operator="equal">
      <formula>"N/A"</formula>
    </cfRule>
    <cfRule type="cellIs" dxfId="330" priority="330" operator="lessThanOrEqual">
      <formula>0.3099</formula>
    </cfRule>
    <cfRule type="cellIs" dxfId="329" priority="331" operator="greaterThanOrEqual">
      <formula>0.71</formula>
    </cfRule>
    <cfRule type="cellIs" dxfId="328" priority="332" operator="between">
      <formula>0.31</formula>
      <formula>0.7099</formula>
    </cfRule>
  </conditionalFormatting>
  <conditionalFormatting sqref="DG20">
    <cfRule type="cellIs" dxfId="327" priority="325" operator="equal">
      <formula>"N/A"</formula>
    </cfRule>
    <cfRule type="cellIs" dxfId="326" priority="326" operator="lessThanOrEqual">
      <formula>0.3099</formula>
    </cfRule>
    <cfRule type="cellIs" dxfId="325" priority="327" operator="greaterThanOrEqual">
      <formula>0.71</formula>
    </cfRule>
    <cfRule type="cellIs" dxfId="324" priority="328" operator="between">
      <formula>0.31</formula>
      <formula>0.7099</formula>
    </cfRule>
  </conditionalFormatting>
  <conditionalFormatting sqref="GA20">
    <cfRule type="cellIs" dxfId="323" priority="321" operator="equal">
      <formula>"N/A"</formula>
    </cfRule>
    <cfRule type="cellIs" dxfId="322" priority="322" operator="lessThanOrEqual">
      <formula>0.3099</formula>
    </cfRule>
    <cfRule type="cellIs" dxfId="321" priority="323" operator="greaterThanOrEqual">
      <formula>0.71</formula>
    </cfRule>
    <cfRule type="cellIs" dxfId="320" priority="324" operator="between">
      <formula>0.31</formula>
      <formula>0.7099</formula>
    </cfRule>
  </conditionalFormatting>
  <conditionalFormatting sqref="GB20">
    <cfRule type="cellIs" dxfId="319" priority="317" operator="equal">
      <formula>"N/A"</formula>
    </cfRule>
    <cfRule type="cellIs" dxfId="318" priority="318" operator="lessThanOrEqual">
      <formula>0.3099</formula>
    </cfRule>
    <cfRule type="cellIs" dxfId="317" priority="319" operator="greaterThanOrEqual">
      <formula>0.71</formula>
    </cfRule>
    <cfRule type="cellIs" dxfId="316" priority="320" operator="between">
      <formula>0.31</formula>
      <formula>0.7099</formula>
    </cfRule>
  </conditionalFormatting>
  <conditionalFormatting sqref="DF21">
    <cfRule type="cellIs" dxfId="315" priority="313" operator="equal">
      <formula>"N/A"</formula>
    </cfRule>
    <cfRule type="cellIs" dxfId="314" priority="314" operator="lessThanOrEqual">
      <formula>0.3099</formula>
    </cfRule>
    <cfRule type="cellIs" dxfId="313" priority="315" operator="greaterThanOrEqual">
      <formula>0.71</formula>
    </cfRule>
    <cfRule type="cellIs" dxfId="312" priority="316" operator="between">
      <formula>0.31</formula>
      <formula>0.7099</formula>
    </cfRule>
  </conditionalFormatting>
  <conditionalFormatting sqref="DG21">
    <cfRule type="cellIs" dxfId="311" priority="309" operator="equal">
      <formula>"N/A"</formula>
    </cfRule>
    <cfRule type="cellIs" dxfId="310" priority="310" operator="lessThanOrEqual">
      <formula>0.3099</formula>
    </cfRule>
    <cfRule type="cellIs" dxfId="309" priority="311" operator="greaterThanOrEqual">
      <formula>0.71</formula>
    </cfRule>
    <cfRule type="cellIs" dxfId="308" priority="312" operator="between">
      <formula>0.31</formula>
      <formula>0.7099</formula>
    </cfRule>
  </conditionalFormatting>
  <conditionalFormatting sqref="GA21">
    <cfRule type="cellIs" dxfId="307" priority="305" operator="equal">
      <formula>"N/A"</formula>
    </cfRule>
    <cfRule type="cellIs" dxfId="306" priority="306" operator="lessThanOrEqual">
      <formula>0.3099</formula>
    </cfRule>
    <cfRule type="cellIs" dxfId="305" priority="307" operator="greaterThanOrEqual">
      <formula>0.71</formula>
    </cfRule>
    <cfRule type="cellIs" dxfId="304" priority="308" operator="between">
      <formula>0.31</formula>
      <formula>0.7099</formula>
    </cfRule>
  </conditionalFormatting>
  <conditionalFormatting sqref="GB21">
    <cfRule type="cellIs" dxfId="303" priority="301" operator="equal">
      <formula>"N/A"</formula>
    </cfRule>
    <cfRule type="cellIs" dxfId="302" priority="302" operator="lessThanOrEqual">
      <formula>0.3099</formula>
    </cfRule>
    <cfRule type="cellIs" dxfId="301" priority="303" operator="greaterThanOrEqual">
      <formula>0.71</formula>
    </cfRule>
    <cfRule type="cellIs" dxfId="300" priority="304" operator="between">
      <formula>0.31</formula>
      <formula>0.7099</formula>
    </cfRule>
  </conditionalFormatting>
  <conditionalFormatting sqref="DF22">
    <cfRule type="cellIs" dxfId="299" priority="297" operator="equal">
      <formula>"N/A"</formula>
    </cfRule>
    <cfRule type="cellIs" dxfId="298" priority="298" operator="lessThanOrEqual">
      <formula>0.3099</formula>
    </cfRule>
    <cfRule type="cellIs" dxfId="297" priority="299" operator="greaterThanOrEqual">
      <formula>0.71</formula>
    </cfRule>
    <cfRule type="cellIs" dxfId="296" priority="300" operator="between">
      <formula>0.31</formula>
      <formula>0.7099</formula>
    </cfRule>
  </conditionalFormatting>
  <conditionalFormatting sqref="DG22">
    <cfRule type="cellIs" dxfId="295" priority="293" operator="equal">
      <formula>"N/A"</formula>
    </cfRule>
    <cfRule type="cellIs" dxfId="294" priority="294" operator="lessThanOrEqual">
      <formula>0.3099</formula>
    </cfRule>
    <cfRule type="cellIs" dxfId="293" priority="295" operator="greaterThanOrEqual">
      <formula>0.71</formula>
    </cfRule>
    <cfRule type="cellIs" dxfId="292" priority="296" operator="between">
      <formula>0.31</formula>
      <formula>0.7099</formula>
    </cfRule>
  </conditionalFormatting>
  <conditionalFormatting sqref="GA22">
    <cfRule type="cellIs" dxfId="291" priority="289" operator="equal">
      <formula>"N/A"</formula>
    </cfRule>
    <cfRule type="cellIs" dxfId="290" priority="290" operator="lessThanOrEqual">
      <formula>0.3099</formula>
    </cfRule>
    <cfRule type="cellIs" dxfId="289" priority="291" operator="greaterThanOrEqual">
      <formula>0.71</formula>
    </cfRule>
    <cfRule type="cellIs" dxfId="288" priority="292" operator="between">
      <formula>0.31</formula>
      <formula>0.7099</formula>
    </cfRule>
  </conditionalFormatting>
  <conditionalFormatting sqref="GB22">
    <cfRule type="cellIs" dxfId="287" priority="285" operator="equal">
      <formula>"N/A"</formula>
    </cfRule>
    <cfRule type="cellIs" dxfId="286" priority="286" operator="lessThanOrEqual">
      <formula>0.3099</formula>
    </cfRule>
    <cfRule type="cellIs" dxfId="285" priority="287" operator="greaterThanOrEqual">
      <formula>0.71</formula>
    </cfRule>
    <cfRule type="cellIs" dxfId="284" priority="288" operator="between">
      <formula>0.31</formula>
      <formula>0.7099</formula>
    </cfRule>
  </conditionalFormatting>
  <conditionalFormatting sqref="DF51">
    <cfRule type="cellIs" dxfId="283" priority="281" operator="equal">
      <formula>"N/A"</formula>
    </cfRule>
    <cfRule type="cellIs" dxfId="282" priority="282" operator="lessThanOrEqual">
      <formula>0.3099</formula>
    </cfRule>
    <cfRule type="cellIs" dxfId="281" priority="283" operator="greaterThanOrEqual">
      <formula>0.71</formula>
    </cfRule>
    <cfRule type="cellIs" dxfId="280" priority="284" operator="between">
      <formula>0.31</formula>
      <formula>0.7099</formula>
    </cfRule>
  </conditionalFormatting>
  <conditionalFormatting sqref="DG51">
    <cfRule type="cellIs" dxfId="279" priority="277" operator="equal">
      <formula>"N/A"</formula>
    </cfRule>
    <cfRule type="cellIs" dxfId="278" priority="278" operator="lessThanOrEqual">
      <formula>0.3099</formula>
    </cfRule>
    <cfRule type="cellIs" dxfId="277" priority="279" operator="greaterThanOrEqual">
      <formula>0.71</formula>
    </cfRule>
    <cfRule type="cellIs" dxfId="276" priority="280" operator="between">
      <formula>0.31</formula>
      <formula>0.7099</formula>
    </cfRule>
  </conditionalFormatting>
  <conditionalFormatting sqref="GA51">
    <cfRule type="cellIs" dxfId="275" priority="273" operator="equal">
      <formula>"N/A"</formula>
    </cfRule>
    <cfRule type="cellIs" dxfId="274" priority="274" operator="lessThanOrEqual">
      <formula>0.3099</formula>
    </cfRule>
    <cfRule type="cellIs" dxfId="273" priority="275" operator="greaterThanOrEqual">
      <formula>0.71</formula>
    </cfRule>
    <cfRule type="cellIs" dxfId="272" priority="276" operator="between">
      <formula>0.31</formula>
      <formula>0.7099</formula>
    </cfRule>
  </conditionalFormatting>
  <conditionalFormatting sqref="GB51">
    <cfRule type="cellIs" dxfId="271" priority="269" operator="equal">
      <formula>"N/A"</formula>
    </cfRule>
    <cfRule type="cellIs" dxfId="270" priority="270" operator="lessThanOrEqual">
      <formula>0.3099</formula>
    </cfRule>
    <cfRule type="cellIs" dxfId="269" priority="271" operator="greaterThanOrEqual">
      <formula>0.71</formula>
    </cfRule>
    <cfRule type="cellIs" dxfId="268" priority="272" operator="between">
      <formula>0.31</formula>
      <formula>0.7099</formula>
    </cfRule>
  </conditionalFormatting>
  <conditionalFormatting sqref="DF61">
    <cfRule type="cellIs" dxfId="267" priority="265" operator="equal">
      <formula>"N/A"</formula>
    </cfRule>
    <cfRule type="cellIs" dxfId="266" priority="266" operator="lessThanOrEqual">
      <formula>0.3099</formula>
    </cfRule>
    <cfRule type="cellIs" dxfId="265" priority="267" operator="greaterThanOrEqual">
      <formula>0.71</formula>
    </cfRule>
    <cfRule type="cellIs" dxfId="264" priority="268" operator="between">
      <formula>0.31</formula>
      <formula>0.7099</formula>
    </cfRule>
  </conditionalFormatting>
  <conditionalFormatting sqref="DG61">
    <cfRule type="cellIs" dxfId="263" priority="261" operator="equal">
      <formula>"N/A"</formula>
    </cfRule>
    <cfRule type="cellIs" dxfId="262" priority="262" operator="lessThanOrEqual">
      <formula>0.3099</formula>
    </cfRule>
    <cfRule type="cellIs" dxfId="261" priority="263" operator="greaterThanOrEqual">
      <formula>0.71</formula>
    </cfRule>
    <cfRule type="cellIs" dxfId="260" priority="264" operator="between">
      <formula>0.31</formula>
      <formula>0.7099</formula>
    </cfRule>
  </conditionalFormatting>
  <conditionalFormatting sqref="GA61">
    <cfRule type="cellIs" dxfId="259" priority="257" operator="equal">
      <formula>"N/A"</formula>
    </cfRule>
    <cfRule type="cellIs" dxfId="258" priority="258" operator="lessThanOrEqual">
      <formula>0.3099</formula>
    </cfRule>
    <cfRule type="cellIs" dxfId="257" priority="259" operator="greaterThanOrEqual">
      <formula>0.71</formula>
    </cfRule>
    <cfRule type="cellIs" dxfId="256" priority="260" operator="between">
      <formula>0.31</formula>
      <formula>0.7099</formula>
    </cfRule>
  </conditionalFormatting>
  <conditionalFormatting sqref="GB61">
    <cfRule type="cellIs" dxfId="255" priority="253" operator="equal">
      <formula>"N/A"</formula>
    </cfRule>
    <cfRule type="cellIs" dxfId="254" priority="254" operator="lessThanOrEqual">
      <formula>0.3099</formula>
    </cfRule>
    <cfRule type="cellIs" dxfId="253" priority="255" operator="greaterThanOrEqual">
      <formula>0.71</formula>
    </cfRule>
    <cfRule type="cellIs" dxfId="252" priority="256" operator="between">
      <formula>0.31</formula>
      <formula>0.7099</formula>
    </cfRule>
  </conditionalFormatting>
  <conditionalFormatting sqref="DF62">
    <cfRule type="cellIs" dxfId="251" priority="249" operator="equal">
      <formula>"N/A"</formula>
    </cfRule>
    <cfRule type="cellIs" dxfId="250" priority="250" operator="lessThanOrEqual">
      <formula>0.3099</formula>
    </cfRule>
    <cfRule type="cellIs" dxfId="249" priority="251" operator="greaterThanOrEqual">
      <formula>0.71</formula>
    </cfRule>
    <cfRule type="cellIs" dxfId="248" priority="252" operator="between">
      <formula>0.31</formula>
      <formula>0.7099</formula>
    </cfRule>
  </conditionalFormatting>
  <conditionalFormatting sqref="DG62">
    <cfRule type="cellIs" dxfId="247" priority="245" operator="equal">
      <formula>"N/A"</formula>
    </cfRule>
    <cfRule type="cellIs" dxfId="246" priority="246" operator="lessThanOrEqual">
      <formula>0.3099</formula>
    </cfRule>
    <cfRule type="cellIs" dxfId="245" priority="247" operator="greaterThanOrEqual">
      <formula>0.71</formula>
    </cfRule>
    <cfRule type="cellIs" dxfId="244" priority="248" operator="between">
      <formula>0.31</formula>
      <formula>0.7099</formula>
    </cfRule>
  </conditionalFormatting>
  <conditionalFormatting sqref="GA62">
    <cfRule type="cellIs" dxfId="243" priority="241" operator="equal">
      <formula>"N/A"</formula>
    </cfRule>
    <cfRule type="cellIs" dxfId="242" priority="242" operator="lessThanOrEqual">
      <formula>0.3099</formula>
    </cfRule>
    <cfRule type="cellIs" dxfId="241" priority="243" operator="greaterThanOrEqual">
      <formula>0.71</formula>
    </cfRule>
    <cfRule type="cellIs" dxfId="240" priority="244" operator="between">
      <formula>0.31</formula>
      <formula>0.7099</formula>
    </cfRule>
  </conditionalFormatting>
  <conditionalFormatting sqref="GB62">
    <cfRule type="cellIs" dxfId="239" priority="237" operator="equal">
      <formula>"N/A"</formula>
    </cfRule>
    <cfRule type="cellIs" dxfId="238" priority="238" operator="lessThanOrEqual">
      <formula>0.3099</formula>
    </cfRule>
    <cfRule type="cellIs" dxfId="237" priority="239" operator="greaterThanOrEqual">
      <formula>0.71</formula>
    </cfRule>
    <cfRule type="cellIs" dxfId="236" priority="240" operator="between">
      <formula>0.31</formula>
      <formula>0.7099</formula>
    </cfRule>
  </conditionalFormatting>
  <conditionalFormatting sqref="DF53">
    <cfRule type="cellIs" dxfId="235" priority="233" operator="equal">
      <formula>"N/A"</formula>
    </cfRule>
    <cfRule type="cellIs" dxfId="234" priority="234" operator="lessThanOrEqual">
      <formula>0.3099</formula>
    </cfRule>
    <cfRule type="cellIs" dxfId="233" priority="235" operator="greaterThanOrEqual">
      <formula>0.71</formula>
    </cfRule>
    <cfRule type="cellIs" dxfId="232" priority="236" operator="between">
      <formula>0.31</formula>
      <formula>0.7099</formula>
    </cfRule>
  </conditionalFormatting>
  <conditionalFormatting sqref="DG53">
    <cfRule type="cellIs" dxfId="231" priority="229" operator="equal">
      <formula>"N/A"</formula>
    </cfRule>
    <cfRule type="cellIs" dxfId="230" priority="230" operator="lessThanOrEqual">
      <formula>0.3099</formula>
    </cfRule>
    <cfRule type="cellIs" dxfId="229" priority="231" operator="greaterThanOrEqual">
      <formula>0.71</formula>
    </cfRule>
    <cfRule type="cellIs" dxfId="228" priority="232" operator="between">
      <formula>0.31</formula>
      <formula>0.7099</formula>
    </cfRule>
  </conditionalFormatting>
  <conditionalFormatting sqref="GA53">
    <cfRule type="cellIs" dxfId="227" priority="225" operator="equal">
      <formula>"N/A"</formula>
    </cfRule>
    <cfRule type="cellIs" dxfId="226" priority="226" operator="lessThanOrEqual">
      <formula>0.3099</formula>
    </cfRule>
    <cfRule type="cellIs" dxfId="225" priority="227" operator="greaterThanOrEqual">
      <formula>0.71</formula>
    </cfRule>
    <cfRule type="cellIs" dxfId="224" priority="228" operator="between">
      <formula>0.31</formula>
      <formula>0.7099</formula>
    </cfRule>
  </conditionalFormatting>
  <conditionalFormatting sqref="GB53">
    <cfRule type="cellIs" dxfId="223" priority="221" operator="equal">
      <formula>"N/A"</formula>
    </cfRule>
    <cfRule type="cellIs" dxfId="222" priority="222" operator="lessThanOrEqual">
      <formula>0.3099</formula>
    </cfRule>
    <cfRule type="cellIs" dxfId="221" priority="223" operator="greaterThanOrEqual">
      <formula>0.71</formula>
    </cfRule>
    <cfRule type="cellIs" dxfId="220" priority="224" operator="between">
      <formula>0.31</formula>
      <formula>0.7099</formula>
    </cfRule>
  </conditionalFormatting>
  <conditionalFormatting sqref="DF60">
    <cfRule type="cellIs" dxfId="219" priority="217" operator="equal">
      <formula>"N/A"</formula>
    </cfRule>
    <cfRule type="cellIs" dxfId="218" priority="218" operator="lessThanOrEqual">
      <formula>0.3099</formula>
    </cfRule>
    <cfRule type="cellIs" dxfId="217" priority="219" operator="greaterThanOrEqual">
      <formula>0.71</formula>
    </cfRule>
    <cfRule type="cellIs" dxfId="216" priority="220" operator="between">
      <formula>0.31</formula>
      <formula>0.7099</formula>
    </cfRule>
  </conditionalFormatting>
  <conditionalFormatting sqref="DG60">
    <cfRule type="cellIs" dxfId="215" priority="213" operator="equal">
      <formula>"N/A"</formula>
    </cfRule>
    <cfRule type="cellIs" dxfId="214" priority="214" operator="lessThanOrEqual">
      <formula>0.3099</formula>
    </cfRule>
    <cfRule type="cellIs" dxfId="213" priority="215" operator="greaterThanOrEqual">
      <formula>0.71</formula>
    </cfRule>
    <cfRule type="cellIs" dxfId="212" priority="216" operator="between">
      <formula>0.31</formula>
      <formula>0.7099</formula>
    </cfRule>
  </conditionalFormatting>
  <conditionalFormatting sqref="GA60">
    <cfRule type="cellIs" dxfId="211" priority="209" operator="equal">
      <formula>"N/A"</formula>
    </cfRule>
    <cfRule type="cellIs" dxfId="210" priority="210" operator="lessThanOrEqual">
      <formula>0.3099</formula>
    </cfRule>
    <cfRule type="cellIs" dxfId="209" priority="211" operator="greaterThanOrEqual">
      <formula>0.71</formula>
    </cfRule>
    <cfRule type="cellIs" dxfId="208" priority="212" operator="between">
      <formula>0.31</formula>
      <formula>0.7099</formula>
    </cfRule>
  </conditionalFormatting>
  <conditionalFormatting sqref="GB60">
    <cfRule type="cellIs" dxfId="207" priority="205" operator="equal">
      <formula>"N/A"</formula>
    </cfRule>
    <cfRule type="cellIs" dxfId="206" priority="206" operator="lessThanOrEqual">
      <formula>0.3099</formula>
    </cfRule>
    <cfRule type="cellIs" dxfId="205" priority="207" operator="greaterThanOrEqual">
      <formula>0.71</formula>
    </cfRule>
    <cfRule type="cellIs" dxfId="204" priority="208" operator="between">
      <formula>0.31</formula>
      <formula>0.7099</formula>
    </cfRule>
  </conditionalFormatting>
  <conditionalFormatting sqref="BD8:BE8">
    <cfRule type="cellIs" dxfId="203" priority="197" operator="equal">
      <formula>"N/A"</formula>
    </cfRule>
  </conditionalFormatting>
  <conditionalFormatting sqref="BD8:BE8">
    <cfRule type="cellIs" dxfId="202" priority="198" operator="between">
      <formula>0</formula>
      <formula>0.3</formula>
    </cfRule>
  </conditionalFormatting>
  <conditionalFormatting sqref="BD8:BE8">
    <cfRule type="cellIs" dxfId="201" priority="199" operator="between">
      <formula>0.31</formula>
      <formula>0.7</formula>
    </cfRule>
  </conditionalFormatting>
  <conditionalFormatting sqref="BD8:BE8">
    <cfRule type="cellIs" dxfId="200" priority="200" operator="greaterThanOrEqual">
      <formula>0.71</formula>
    </cfRule>
  </conditionalFormatting>
  <conditionalFormatting sqref="BD65:BE67 BD57:BE63 BD54:BE55 BD50:BE50 BD46:BE47 BD44:BE44 BD38:BE42 BD27:BE30 BD21:BE24 BD17:BE18 BD15:BE15 BD12:BE13 BD9:BE10 BD52:BE52">
    <cfRule type="cellIs" dxfId="199" priority="201" operator="equal">
      <formula>"N/A"</formula>
    </cfRule>
  </conditionalFormatting>
  <conditionalFormatting sqref="BD65:BE67 BD57:BE63 BD54:BE55 BD50:BE50 BD46:BE47 BD44:BE44 BD38:BE42 BD27:BE30 BD21:BE24 BD17:BE18 BD15:BE15 BD12:BE13 BD9:BE10 BD52:BE52">
    <cfRule type="cellIs" dxfId="198" priority="202" operator="between">
      <formula>0</formula>
      <formula>0.3</formula>
    </cfRule>
  </conditionalFormatting>
  <conditionalFormatting sqref="BD65:BE67 BD57:BE63 BD54:BE55 BD50:BE50 BD46:BE47 BD44:BE44 BD38:BE42 BD27:BE30 BD21:BE24 BD17:BE18 BD15:BE15 BD12:BE13 BD9:BE10 BD52:BE52">
    <cfRule type="cellIs" dxfId="197" priority="203" operator="between">
      <formula>0.31</formula>
      <formula>0.7</formula>
    </cfRule>
  </conditionalFormatting>
  <conditionalFormatting sqref="BD65:BE67 BD57:BE63 BD54:BE55 BD50:BE50 BD46:BE47 BD44:BE44 BD38:BE42 BD27:BE30 BD21:BE24 BD17:BE18 BD15:BE15 BD12:BE13 BD9:BE10 BD52:BE52">
    <cfRule type="cellIs" dxfId="196" priority="204" operator="greaterThanOrEqual">
      <formula>0.71</formula>
    </cfRule>
  </conditionalFormatting>
  <conditionalFormatting sqref="DN2">
    <cfRule type="cellIs" dxfId="195" priority="193" operator="equal">
      <formula>"N/A"</formula>
    </cfRule>
    <cfRule type="cellIs" dxfId="194" priority="194" operator="lessThanOrEqual">
      <formula>0.3099</formula>
    </cfRule>
    <cfRule type="cellIs" dxfId="193" priority="195" operator="greaterThanOrEqual">
      <formula>0.71</formula>
    </cfRule>
    <cfRule type="cellIs" dxfId="192" priority="196" operator="between">
      <formula>0.31</formula>
      <formula>0.7099</formula>
    </cfRule>
  </conditionalFormatting>
  <conditionalFormatting sqref="DO2">
    <cfRule type="cellIs" dxfId="191" priority="189" operator="equal">
      <formula>"N/A"</formula>
    </cfRule>
    <cfRule type="cellIs" dxfId="190" priority="190" operator="lessThanOrEqual">
      <formula>0.3099</formula>
    </cfRule>
    <cfRule type="cellIs" dxfId="189" priority="191" operator="greaterThanOrEqual">
      <formula>0.71</formula>
    </cfRule>
    <cfRule type="cellIs" dxfId="188" priority="192" operator="between">
      <formula>0.31</formula>
      <formula>0.7099</formula>
    </cfRule>
  </conditionalFormatting>
  <conditionalFormatting sqref="DN3:DN18 DN23:DN50 DN52 DN63:DN68 DN54:DN59">
    <cfRule type="cellIs" dxfId="187" priority="185" operator="equal">
      <formula>"N/A"</formula>
    </cfRule>
    <cfRule type="cellIs" dxfId="186" priority="186" operator="lessThanOrEqual">
      <formula>0.3099</formula>
    </cfRule>
    <cfRule type="cellIs" dxfId="185" priority="187" operator="greaterThanOrEqual">
      <formula>0.71</formula>
    </cfRule>
    <cfRule type="cellIs" dxfId="184" priority="188" operator="between">
      <formula>0.31</formula>
      <formula>0.7099</formula>
    </cfRule>
  </conditionalFormatting>
  <conditionalFormatting sqref="DO4:DO7 DO9:DO11 DO13:DO14 DO16:DO18 DO25:DO32 DO34 DO36:DO50 DO23 DO52 DO63:DO68 DO54:DO59">
    <cfRule type="cellIs" dxfId="183" priority="181" operator="equal">
      <formula>"N/A"</formula>
    </cfRule>
    <cfRule type="cellIs" dxfId="182" priority="182" operator="lessThanOrEqual">
      <formula>0.3099</formula>
    </cfRule>
    <cfRule type="cellIs" dxfId="181" priority="183" operator="greaterThanOrEqual">
      <formula>0.71</formula>
    </cfRule>
    <cfRule type="cellIs" dxfId="180" priority="184" operator="between">
      <formula>0.31</formula>
      <formula>0.7099</formula>
    </cfRule>
  </conditionalFormatting>
  <conditionalFormatting sqref="DN19">
    <cfRule type="cellIs" dxfId="179" priority="177" operator="equal">
      <formula>"N/A"</formula>
    </cfRule>
    <cfRule type="cellIs" dxfId="178" priority="178" operator="lessThanOrEqual">
      <formula>0.3099</formula>
    </cfRule>
    <cfRule type="cellIs" dxfId="177" priority="179" operator="greaterThanOrEqual">
      <formula>0.71</formula>
    </cfRule>
    <cfRule type="cellIs" dxfId="176" priority="180" operator="between">
      <formula>0.31</formula>
      <formula>0.7099</formula>
    </cfRule>
  </conditionalFormatting>
  <conditionalFormatting sqref="DO19">
    <cfRule type="cellIs" dxfId="175" priority="173" operator="equal">
      <formula>"N/A"</formula>
    </cfRule>
    <cfRule type="cellIs" dxfId="174" priority="174" operator="lessThanOrEqual">
      <formula>0.3099</formula>
    </cfRule>
    <cfRule type="cellIs" dxfId="173" priority="175" operator="greaterThanOrEqual">
      <formula>0.71</formula>
    </cfRule>
    <cfRule type="cellIs" dxfId="172" priority="176" operator="between">
      <formula>0.31</formula>
      <formula>0.7099</formula>
    </cfRule>
  </conditionalFormatting>
  <conditionalFormatting sqref="DN20">
    <cfRule type="cellIs" dxfId="171" priority="169" operator="equal">
      <formula>"N/A"</formula>
    </cfRule>
    <cfRule type="cellIs" dxfId="170" priority="170" operator="lessThanOrEqual">
      <formula>0.3099</formula>
    </cfRule>
    <cfRule type="cellIs" dxfId="169" priority="171" operator="greaterThanOrEqual">
      <formula>0.71</formula>
    </cfRule>
    <cfRule type="cellIs" dxfId="168" priority="172" operator="between">
      <formula>0.31</formula>
      <formula>0.7099</formula>
    </cfRule>
  </conditionalFormatting>
  <conditionalFormatting sqref="DO20">
    <cfRule type="cellIs" dxfId="167" priority="165" operator="equal">
      <formula>"N/A"</formula>
    </cfRule>
    <cfRule type="cellIs" dxfId="166" priority="166" operator="lessThanOrEqual">
      <formula>0.3099</formula>
    </cfRule>
    <cfRule type="cellIs" dxfId="165" priority="167" operator="greaterThanOrEqual">
      <formula>0.71</formula>
    </cfRule>
    <cfRule type="cellIs" dxfId="164" priority="168" operator="between">
      <formula>0.31</formula>
      <formula>0.7099</formula>
    </cfRule>
  </conditionalFormatting>
  <conditionalFormatting sqref="DN21">
    <cfRule type="cellIs" dxfId="163" priority="161" operator="equal">
      <formula>"N/A"</formula>
    </cfRule>
    <cfRule type="cellIs" dxfId="162" priority="162" operator="lessThanOrEqual">
      <formula>0.3099</formula>
    </cfRule>
    <cfRule type="cellIs" dxfId="161" priority="163" operator="greaterThanOrEqual">
      <formula>0.71</formula>
    </cfRule>
    <cfRule type="cellIs" dxfId="160" priority="164" operator="between">
      <formula>0.31</formula>
      <formula>0.7099</formula>
    </cfRule>
  </conditionalFormatting>
  <conditionalFormatting sqref="DO21">
    <cfRule type="cellIs" dxfId="159" priority="157" operator="equal">
      <formula>"N/A"</formula>
    </cfRule>
    <cfRule type="cellIs" dxfId="158" priority="158" operator="lessThanOrEqual">
      <formula>0.3099</formula>
    </cfRule>
    <cfRule type="cellIs" dxfId="157" priority="159" operator="greaterThanOrEqual">
      <formula>0.71</formula>
    </cfRule>
    <cfRule type="cellIs" dxfId="156" priority="160" operator="between">
      <formula>0.31</formula>
      <formula>0.7099</formula>
    </cfRule>
  </conditionalFormatting>
  <conditionalFormatting sqref="DN22">
    <cfRule type="cellIs" dxfId="155" priority="153" operator="equal">
      <formula>"N/A"</formula>
    </cfRule>
    <cfRule type="cellIs" dxfId="154" priority="154" operator="lessThanOrEqual">
      <formula>0.3099</formula>
    </cfRule>
    <cfRule type="cellIs" dxfId="153" priority="155" operator="greaterThanOrEqual">
      <formula>0.71</formula>
    </cfRule>
    <cfRule type="cellIs" dxfId="152" priority="156" operator="between">
      <formula>0.31</formula>
      <formula>0.7099</formula>
    </cfRule>
  </conditionalFormatting>
  <conditionalFormatting sqref="DO22">
    <cfRule type="cellIs" dxfId="151" priority="149" operator="equal">
      <formula>"N/A"</formula>
    </cfRule>
    <cfRule type="cellIs" dxfId="150" priority="150" operator="lessThanOrEqual">
      <formula>0.3099</formula>
    </cfRule>
    <cfRule type="cellIs" dxfId="149" priority="151" operator="greaterThanOrEqual">
      <formula>0.71</formula>
    </cfRule>
    <cfRule type="cellIs" dxfId="148" priority="152" operator="between">
      <formula>0.31</formula>
      <formula>0.7099</formula>
    </cfRule>
  </conditionalFormatting>
  <conditionalFormatting sqref="DO51">
    <cfRule type="cellIs" dxfId="147" priority="145" operator="equal">
      <formula>"N/A"</formula>
    </cfRule>
    <cfRule type="cellIs" dxfId="146" priority="146" operator="lessThanOrEqual">
      <formula>0.3099</formula>
    </cfRule>
    <cfRule type="cellIs" dxfId="145" priority="147" operator="greaterThanOrEqual">
      <formula>0.71</formula>
    </cfRule>
    <cfRule type="cellIs" dxfId="144" priority="148" operator="between">
      <formula>0.31</formula>
      <formula>0.7099</formula>
    </cfRule>
  </conditionalFormatting>
  <conditionalFormatting sqref="DN61">
    <cfRule type="cellIs" dxfId="143" priority="141" operator="equal">
      <formula>"N/A"</formula>
    </cfRule>
    <cfRule type="cellIs" dxfId="142" priority="142" operator="lessThanOrEqual">
      <formula>0.3099</formula>
    </cfRule>
    <cfRule type="cellIs" dxfId="141" priority="143" operator="greaterThanOrEqual">
      <formula>0.71</formula>
    </cfRule>
    <cfRule type="cellIs" dxfId="140" priority="144" operator="between">
      <formula>0.31</formula>
      <formula>0.7099</formula>
    </cfRule>
  </conditionalFormatting>
  <conditionalFormatting sqref="DO61">
    <cfRule type="cellIs" dxfId="139" priority="137" operator="equal">
      <formula>"N/A"</formula>
    </cfRule>
    <cfRule type="cellIs" dxfId="138" priority="138" operator="lessThanOrEqual">
      <formula>0.3099</formula>
    </cfRule>
    <cfRule type="cellIs" dxfId="137" priority="139" operator="greaterThanOrEqual">
      <formula>0.71</formula>
    </cfRule>
    <cfRule type="cellIs" dxfId="136" priority="140" operator="between">
      <formula>0.31</formula>
      <formula>0.7099</formula>
    </cfRule>
  </conditionalFormatting>
  <conditionalFormatting sqref="DN62">
    <cfRule type="cellIs" dxfId="135" priority="133" operator="equal">
      <formula>"N/A"</formula>
    </cfRule>
    <cfRule type="cellIs" dxfId="134" priority="134" operator="lessThanOrEqual">
      <formula>0.3099</formula>
    </cfRule>
    <cfRule type="cellIs" dxfId="133" priority="135" operator="greaterThanOrEqual">
      <formula>0.71</formula>
    </cfRule>
    <cfRule type="cellIs" dxfId="132" priority="136" operator="between">
      <formula>0.31</formula>
      <formula>0.7099</formula>
    </cfRule>
  </conditionalFormatting>
  <conditionalFormatting sqref="DO62">
    <cfRule type="cellIs" dxfId="131" priority="129" operator="equal">
      <formula>"N/A"</formula>
    </cfRule>
    <cfRule type="cellIs" dxfId="130" priority="130" operator="lessThanOrEqual">
      <formula>0.3099</formula>
    </cfRule>
    <cfRule type="cellIs" dxfId="129" priority="131" operator="greaterThanOrEqual">
      <formula>0.71</formula>
    </cfRule>
    <cfRule type="cellIs" dxfId="128" priority="132" operator="between">
      <formula>0.31</formula>
      <formula>0.7099</formula>
    </cfRule>
  </conditionalFormatting>
  <conditionalFormatting sqref="DN53">
    <cfRule type="cellIs" dxfId="127" priority="125" operator="equal">
      <formula>"N/A"</formula>
    </cfRule>
    <cfRule type="cellIs" dxfId="126" priority="126" operator="lessThanOrEqual">
      <formula>0.3099</formula>
    </cfRule>
    <cfRule type="cellIs" dxfId="125" priority="127" operator="greaterThanOrEqual">
      <formula>0.71</formula>
    </cfRule>
    <cfRule type="cellIs" dxfId="124" priority="128" operator="between">
      <formula>0.31</formula>
      <formula>0.7099</formula>
    </cfRule>
  </conditionalFormatting>
  <conditionalFormatting sqref="DO53">
    <cfRule type="cellIs" dxfId="123" priority="121" operator="equal">
      <formula>"N/A"</formula>
    </cfRule>
    <cfRule type="cellIs" dxfId="122" priority="122" operator="lessThanOrEqual">
      <formula>0.3099</formula>
    </cfRule>
    <cfRule type="cellIs" dxfId="121" priority="123" operator="greaterThanOrEqual">
      <formula>0.71</formula>
    </cfRule>
    <cfRule type="cellIs" dxfId="120" priority="124" operator="between">
      <formula>0.31</formula>
      <formula>0.7099</formula>
    </cfRule>
  </conditionalFormatting>
  <conditionalFormatting sqref="DN60">
    <cfRule type="cellIs" dxfId="119" priority="117" operator="equal">
      <formula>"N/A"</formula>
    </cfRule>
    <cfRule type="cellIs" dxfId="118" priority="118" operator="lessThanOrEqual">
      <formula>0.3099</formula>
    </cfRule>
    <cfRule type="cellIs" dxfId="117" priority="119" operator="greaterThanOrEqual">
      <formula>0.71</formula>
    </cfRule>
    <cfRule type="cellIs" dxfId="116" priority="120" operator="between">
      <formula>0.31</formula>
      <formula>0.7099</formula>
    </cfRule>
  </conditionalFormatting>
  <conditionalFormatting sqref="DO60">
    <cfRule type="cellIs" dxfId="115" priority="113" operator="equal">
      <formula>"N/A"</formula>
    </cfRule>
    <cfRule type="cellIs" dxfId="114" priority="114" operator="lessThanOrEqual">
      <formula>0.3099</formula>
    </cfRule>
    <cfRule type="cellIs" dxfId="113" priority="115" operator="greaterThanOrEqual">
      <formula>0.71</formula>
    </cfRule>
    <cfRule type="cellIs" dxfId="112" priority="116" operator="between">
      <formula>0.31</formula>
      <formula>0.7099</formula>
    </cfRule>
  </conditionalFormatting>
  <conditionalFormatting sqref="EL2">
    <cfRule type="cellIs" dxfId="111" priority="109" operator="equal">
      <formula>"N/A"</formula>
    </cfRule>
    <cfRule type="cellIs" dxfId="110" priority="110" operator="lessThanOrEqual">
      <formula>0.3099</formula>
    </cfRule>
    <cfRule type="cellIs" dxfId="109" priority="111" operator="greaterThanOrEqual">
      <formula>0.71</formula>
    </cfRule>
    <cfRule type="cellIs" dxfId="108" priority="112" operator="between">
      <formula>0.31</formula>
      <formula>0.7099</formula>
    </cfRule>
  </conditionalFormatting>
  <conditionalFormatting sqref="EL4:EL7 EL9:EL11 EL16:EL18 EL25:EL32 EL34 EL36:EL50 EL23 EL52 EL63:EL68 EL54:EL59 EL13:EL14">
    <cfRule type="cellIs" dxfId="107" priority="105" operator="equal">
      <formula>"N/A"</formula>
    </cfRule>
    <cfRule type="cellIs" dxfId="106" priority="106" operator="lessThanOrEqual">
      <formula>0.3099</formula>
    </cfRule>
    <cfRule type="cellIs" dxfId="105" priority="107" operator="greaterThanOrEqual">
      <formula>0.71</formula>
    </cfRule>
    <cfRule type="cellIs" dxfId="104" priority="108" operator="between">
      <formula>0.31</formula>
      <formula>0.7099</formula>
    </cfRule>
  </conditionalFormatting>
  <conditionalFormatting sqref="EL19">
    <cfRule type="cellIs" dxfId="103" priority="101" operator="equal">
      <formula>"N/A"</formula>
    </cfRule>
    <cfRule type="cellIs" dxfId="102" priority="102" operator="lessThanOrEqual">
      <formula>0.3099</formula>
    </cfRule>
    <cfRule type="cellIs" dxfId="101" priority="103" operator="greaterThanOrEqual">
      <formula>0.71</formula>
    </cfRule>
    <cfRule type="cellIs" dxfId="100" priority="104" operator="between">
      <formula>0.31</formula>
      <formula>0.7099</formula>
    </cfRule>
  </conditionalFormatting>
  <conditionalFormatting sqref="EL20">
    <cfRule type="cellIs" dxfId="99" priority="97" operator="equal">
      <formula>"N/A"</formula>
    </cfRule>
    <cfRule type="cellIs" dxfId="98" priority="98" operator="lessThanOrEqual">
      <formula>0.3099</formula>
    </cfRule>
    <cfRule type="cellIs" dxfId="97" priority="99" operator="greaterThanOrEqual">
      <formula>0.71</formula>
    </cfRule>
    <cfRule type="cellIs" dxfId="96" priority="100" operator="between">
      <formula>0.31</formula>
      <formula>0.7099</formula>
    </cfRule>
  </conditionalFormatting>
  <conditionalFormatting sqref="EL21">
    <cfRule type="cellIs" dxfId="95" priority="93" operator="equal">
      <formula>"N/A"</formula>
    </cfRule>
    <cfRule type="cellIs" dxfId="94" priority="94" operator="lessThanOrEqual">
      <formula>0.3099</formula>
    </cfRule>
    <cfRule type="cellIs" dxfId="93" priority="95" operator="greaterThanOrEqual">
      <formula>0.71</formula>
    </cfRule>
    <cfRule type="cellIs" dxfId="92" priority="96" operator="between">
      <formula>0.31</formula>
      <formula>0.7099</formula>
    </cfRule>
  </conditionalFormatting>
  <conditionalFormatting sqref="EL22">
    <cfRule type="cellIs" dxfId="91" priority="89" operator="equal">
      <formula>"N/A"</formula>
    </cfRule>
    <cfRule type="cellIs" dxfId="90" priority="90" operator="lessThanOrEqual">
      <formula>0.3099</formula>
    </cfRule>
    <cfRule type="cellIs" dxfId="89" priority="91" operator="greaterThanOrEqual">
      <formula>0.71</formula>
    </cfRule>
    <cfRule type="cellIs" dxfId="88" priority="92" operator="between">
      <formula>0.31</formula>
      <formula>0.7099</formula>
    </cfRule>
  </conditionalFormatting>
  <conditionalFormatting sqref="EL51">
    <cfRule type="cellIs" dxfId="87" priority="85" operator="equal">
      <formula>"N/A"</formula>
    </cfRule>
    <cfRule type="cellIs" dxfId="86" priority="86" operator="lessThanOrEqual">
      <formula>0.3099</formula>
    </cfRule>
    <cfRule type="cellIs" dxfId="85" priority="87" operator="greaterThanOrEqual">
      <formula>0.71</formula>
    </cfRule>
    <cfRule type="cellIs" dxfId="84" priority="88" operator="between">
      <formula>0.31</formula>
      <formula>0.7099</formula>
    </cfRule>
  </conditionalFormatting>
  <conditionalFormatting sqref="EL61">
    <cfRule type="cellIs" dxfId="83" priority="81" operator="equal">
      <formula>"N/A"</formula>
    </cfRule>
    <cfRule type="cellIs" dxfId="82" priority="82" operator="lessThanOrEqual">
      <formula>0.3099</formula>
    </cfRule>
    <cfRule type="cellIs" dxfId="81" priority="83" operator="greaterThanOrEqual">
      <formula>0.71</formula>
    </cfRule>
    <cfRule type="cellIs" dxfId="80" priority="84" operator="between">
      <formula>0.31</formula>
      <formula>0.7099</formula>
    </cfRule>
  </conditionalFormatting>
  <conditionalFormatting sqref="EL62">
    <cfRule type="cellIs" dxfId="79" priority="77" operator="equal">
      <formula>"N/A"</formula>
    </cfRule>
    <cfRule type="cellIs" dxfId="78" priority="78" operator="lessThanOrEqual">
      <formula>0.3099</formula>
    </cfRule>
    <cfRule type="cellIs" dxfId="77" priority="79" operator="greaterThanOrEqual">
      <formula>0.71</formula>
    </cfRule>
    <cfRule type="cellIs" dxfId="76" priority="80" operator="between">
      <formula>0.31</formula>
      <formula>0.7099</formula>
    </cfRule>
  </conditionalFormatting>
  <conditionalFormatting sqref="EL53">
    <cfRule type="cellIs" dxfId="75" priority="73" operator="equal">
      <formula>"N/A"</formula>
    </cfRule>
    <cfRule type="cellIs" dxfId="74" priority="74" operator="lessThanOrEqual">
      <formula>0.3099</formula>
    </cfRule>
    <cfRule type="cellIs" dxfId="73" priority="75" operator="greaterThanOrEqual">
      <formula>0.71</formula>
    </cfRule>
    <cfRule type="cellIs" dxfId="72" priority="76" operator="between">
      <formula>0.31</formula>
      <formula>0.7099</formula>
    </cfRule>
  </conditionalFormatting>
  <conditionalFormatting sqref="EL60">
    <cfRule type="cellIs" dxfId="71" priority="69" operator="equal">
      <formula>"N/A"</formula>
    </cfRule>
    <cfRule type="cellIs" dxfId="70" priority="70" operator="lessThanOrEqual">
      <formula>0.3099</formula>
    </cfRule>
    <cfRule type="cellIs" dxfId="69" priority="71" operator="greaterThanOrEqual">
      <formula>0.71</formula>
    </cfRule>
    <cfRule type="cellIs" dxfId="68" priority="72" operator="between">
      <formula>0.31</formula>
      <formula>0.7099</formula>
    </cfRule>
  </conditionalFormatting>
  <conditionalFormatting sqref="EK2:EK32 EK36:EK68 EK34">
    <cfRule type="cellIs" dxfId="67" priority="65" operator="equal">
      <formula>"N/A"</formula>
    </cfRule>
    <cfRule type="cellIs" dxfId="66" priority="66" operator="lessThanOrEqual">
      <formula>0</formula>
    </cfRule>
    <cfRule type="cellIs" dxfId="65" priority="67" operator="greaterThanOrEqual">
      <formula>0.71</formula>
    </cfRule>
    <cfRule type="cellIs" dxfId="64" priority="68" operator="between">
      <formula>0.31</formula>
      <formula>0.7099</formula>
    </cfRule>
  </conditionalFormatting>
  <conditionalFormatting sqref="EK35">
    <cfRule type="cellIs" dxfId="63" priority="61" operator="equal">
      <formula>"N/A"</formula>
    </cfRule>
    <cfRule type="cellIs" dxfId="62" priority="62" operator="lessThanOrEqual">
      <formula>0.3099</formula>
    </cfRule>
    <cfRule type="cellIs" dxfId="61" priority="63" operator="greaterThanOrEqual">
      <formula>0.71</formula>
    </cfRule>
    <cfRule type="cellIs" dxfId="60" priority="64" operator="between">
      <formula>0.31</formula>
      <formula>0.7099</formula>
    </cfRule>
  </conditionalFormatting>
  <conditionalFormatting sqref="GA4">
    <cfRule type="cellIs" dxfId="59" priority="57" operator="equal">
      <formula>"N/A"</formula>
    </cfRule>
    <cfRule type="cellIs" dxfId="58" priority="58" operator="lessThanOrEqual">
      <formula>0.3099</formula>
    </cfRule>
    <cfRule type="cellIs" dxfId="57" priority="59" operator="greaterThanOrEqual">
      <formula>0.71</formula>
    </cfRule>
    <cfRule type="cellIs" dxfId="56" priority="60" operator="between">
      <formula>0.31</formula>
      <formula>0.7099</formula>
    </cfRule>
  </conditionalFormatting>
  <conditionalFormatting sqref="GA35">
    <cfRule type="cellIs" dxfId="55" priority="53" operator="equal">
      <formula>"N/A"</formula>
    </cfRule>
    <cfRule type="cellIs" dxfId="54" priority="54" operator="lessThanOrEqual">
      <formula>0.3099</formula>
    </cfRule>
    <cfRule type="cellIs" dxfId="53" priority="55" operator="greaterThanOrEqual">
      <formula>0.71</formula>
    </cfRule>
    <cfRule type="cellIs" dxfId="52" priority="56" operator="between">
      <formula>0.31</formula>
      <formula>0.7099</formula>
    </cfRule>
  </conditionalFormatting>
  <conditionalFormatting sqref="DW2:DW3 DW7 DW9:DW10 DW13:DW19 DW21:DW27 DW29:DW32 DW34 DW36:DW41 DW43:DW50 DW52:DW68">
    <cfRule type="cellIs" dxfId="51" priority="49" operator="equal">
      <formula>"N/A"</formula>
    </cfRule>
    <cfRule type="cellIs" dxfId="50" priority="50" operator="lessThanOrEqual">
      <formula>0.3099</formula>
    </cfRule>
    <cfRule type="cellIs" dxfId="49" priority="51" operator="greaterThanOrEqual">
      <formula>0.71</formula>
    </cfRule>
    <cfRule type="cellIs" dxfId="48" priority="52" operator="between">
      <formula>0.31</formula>
      <formula>0.7099</formula>
    </cfRule>
  </conditionalFormatting>
  <conditionalFormatting sqref="DX2 DX7 DX9:DX10 DX13:DX14 DX16:DX19 DX21:DX23 DX25:DX27 DX29:DX32 DX34 DX36:DX41 DX43:DX50 DX52:DX68">
    <cfRule type="cellIs" dxfId="47" priority="45" operator="equal">
      <formula>"N/A"</formula>
    </cfRule>
    <cfRule type="cellIs" dxfId="46" priority="46" operator="lessThanOrEqual">
      <formula>0.3099</formula>
    </cfRule>
    <cfRule type="cellIs" dxfId="45" priority="47" operator="greaterThanOrEqual">
      <formula>0.71</formula>
    </cfRule>
    <cfRule type="cellIs" dxfId="44" priority="48" operator="between">
      <formula>0.31</formula>
      <formula>0.7099</formula>
    </cfRule>
  </conditionalFormatting>
  <conditionalFormatting sqref="DW4">
    <cfRule type="cellIs" dxfId="43" priority="41" operator="equal">
      <formula>"N/A"</formula>
    </cfRule>
    <cfRule type="cellIs" dxfId="42" priority="42" operator="lessThanOrEqual">
      <formula>0.3099</formula>
    </cfRule>
    <cfRule type="cellIs" dxfId="41" priority="43" operator="greaterThanOrEqual">
      <formula>0.71</formula>
    </cfRule>
    <cfRule type="cellIs" dxfId="40" priority="44" operator="between">
      <formula>0.31</formula>
      <formula>0.7099</formula>
    </cfRule>
  </conditionalFormatting>
  <conditionalFormatting sqref="DX4">
    <cfRule type="cellIs" dxfId="39" priority="37" operator="equal">
      <formula>"N/A"</formula>
    </cfRule>
    <cfRule type="cellIs" dxfId="38" priority="38" operator="lessThanOrEqual">
      <formula>0.3099</formula>
    </cfRule>
    <cfRule type="cellIs" dxfId="37" priority="39" operator="greaterThanOrEqual">
      <formula>0.71</formula>
    </cfRule>
    <cfRule type="cellIs" dxfId="36" priority="40" operator="between">
      <formula>0.31</formula>
      <formula>0.7099</formula>
    </cfRule>
  </conditionalFormatting>
  <conditionalFormatting sqref="DW20">
    <cfRule type="cellIs" dxfId="35" priority="33" operator="equal">
      <formula>"N/A"</formula>
    </cfRule>
    <cfRule type="cellIs" dxfId="34" priority="34" operator="lessThanOrEqual">
      <formula>0.3099</formula>
    </cfRule>
    <cfRule type="cellIs" dxfId="33" priority="35" operator="greaterThanOrEqual">
      <formula>0.71</formula>
    </cfRule>
    <cfRule type="cellIs" dxfId="32" priority="36" operator="between">
      <formula>0.31</formula>
      <formula>0.7099</formula>
    </cfRule>
  </conditionalFormatting>
  <conditionalFormatting sqref="DX20">
    <cfRule type="cellIs" dxfId="31" priority="29" operator="equal">
      <formula>"N/A"</formula>
    </cfRule>
    <cfRule type="cellIs" dxfId="30" priority="30" operator="lessThanOrEqual">
      <formula>0.3099</formula>
    </cfRule>
    <cfRule type="cellIs" dxfId="29" priority="31" operator="greaterThanOrEqual">
      <formula>0.71</formula>
    </cfRule>
    <cfRule type="cellIs" dxfId="28" priority="32" operator="between">
      <formula>0.31</formula>
      <formula>0.7099</formula>
    </cfRule>
  </conditionalFormatting>
  <conditionalFormatting sqref="DW28">
    <cfRule type="cellIs" dxfId="27" priority="25" operator="equal">
      <formula>"N/A"</formula>
    </cfRule>
    <cfRule type="cellIs" dxfId="26" priority="26" operator="lessThanOrEqual">
      <formula>0.3099</formula>
    </cfRule>
    <cfRule type="cellIs" dxfId="25" priority="27" operator="greaterThanOrEqual">
      <formula>0.71</formula>
    </cfRule>
    <cfRule type="cellIs" dxfId="24" priority="28" operator="between">
      <formula>0.31</formula>
      <formula>0.7099</formula>
    </cfRule>
  </conditionalFormatting>
  <conditionalFormatting sqref="DX28">
    <cfRule type="cellIs" dxfId="23" priority="21" operator="equal">
      <formula>"N/A"</formula>
    </cfRule>
    <cfRule type="cellIs" dxfId="22" priority="22" operator="lessThanOrEqual">
      <formula>0.3099</formula>
    </cfRule>
    <cfRule type="cellIs" dxfId="21" priority="23" operator="greaterThanOrEqual">
      <formula>0.71</formula>
    </cfRule>
    <cfRule type="cellIs" dxfId="20" priority="24" operator="between">
      <formula>0.31</formula>
      <formula>0.7099</formula>
    </cfRule>
  </conditionalFormatting>
  <conditionalFormatting sqref="DW33">
    <cfRule type="cellIs" dxfId="19" priority="17" operator="equal">
      <formula>"N/A"</formula>
    </cfRule>
    <cfRule type="cellIs" dxfId="18" priority="18" operator="lessThanOrEqual">
      <formula>0.3099</formula>
    </cfRule>
    <cfRule type="cellIs" dxfId="17" priority="19" operator="greaterThanOrEqual">
      <formula>0.71</formula>
    </cfRule>
    <cfRule type="cellIs" dxfId="16" priority="20" operator="between">
      <formula>0.31</formula>
      <formula>0.7099</formula>
    </cfRule>
  </conditionalFormatting>
  <conditionalFormatting sqref="DW35">
    <cfRule type="cellIs" dxfId="15" priority="13" operator="equal">
      <formula>"N/A"</formula>
    </cfRule>
    <cfRule type="cellIs" dxfId="14" priority="14" operator="lessThanOrEqual">
      <formula>0.3099</formula>
    </cfRule>
    <cfRule type="cellIs" dxfId="13" priority="15" operator="greaterThanOrEqual">
      <formula>0.71</formula>
    </cfRule>
    <cfRule type="cellIs" dxfId="12" priority="16" operator="between">
      <formula>0.31</formula>
      <formula>0.7099</formula>
    </cfRule>
  </conditionalFormatting>
  <conditionalFormatting sqref="DN51">
    <cfRule type="cellIs" dxfId="11" priority="9" operator="equal">
      <formula>"N/A"</formula>
    </cfRule>
    <cfRule type="cellIs" dxfId="10" priority="10" operator="lessThanOrEqual">
      <formula>0.3099</formula>
    </cfRule>
    <cfRule type="cellIs" dxfId="9" priority="11" operator="greaterThanOrEqual">
      <formula>0.71</formula>
    </cfRule>
    <cfRule type="cellIs" dxfId="8" priority="12" operator="between">
      <formula>0.31</formula>
      <formula>0.7099</formula>
    </cfRule>
  </conditionalFormatting>
  <conditionalFormatting sqref="EK33">
    <cfRule type="cellIs" dxfId="7" priority="5" operator="equal">
      <formula>"N/A"</formula>
    </cfRule>
    <cfRule type="cellIs" dxfId="6" priority="6" operator="lessThanOrEqual">
      <formula>0.3099</formula>
    </cfRule>
    <cfRule type="cellIs" dxfId="5" priority="7" operator="greaterThanOrEqual">
      <formula>0.71</formula>
    </cfRule>
    <cfRule type="cellIs" dxfId="4" priority="8" operator="between">
      <formula>0.31</formula>
      <formula>0.7099</formula>
    </cfRule>
  </conditionalFormatting>
  <conditionalFormatting sqref="GA33">
    <cfRule type="cellIs" dxfId="3" priority="1" operator="equal">
      <formula>"N/A"</formula>
    </cfRule>
    <cfRule type="cellIs" dxfId="2" priority="2" operator="lessThanOrEqual">
      <formula>0.3099</formula>
    </cfRule>
    <cfRule type="cellIs" dxfId="1" priority="3" operator="greaterThanOrEqual">
      <formula>0.71</formula>
    </cfRule>
    <cfRule type="cellIs" dxfId="0" priority="4" operator="between">
      <formula>0.31</formula>
      <formula>0.7099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Ciudad Segura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dc:creator>
  <cp:lastModifiedBy>admin</cp:lastModifiedBy>
  <dcterms:created xsi:type="dcterms:W3CDTF">2021-02-08T18:23:07Z</dcterms:created>
  <dcterms:modified xsi:type="dcterms:W3CDTF">2021-02-15T20:34:36Z</dcterms:modified>
</cp:coreProperties>
</file>