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ewave#2022\OneDrive - Sinewave\Desktop\SAGAR_TAXBACE_2_PROJECT\Pycharm\"/>
    </mc:Choice>
  </mc:AlternateContent>
  <xr:revisionPtr revIDLastSave="0" documentId="13_ncr:1_{82CC4B17-1F5A-4080-A11F-231C35D9418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mo_data" sheetId="6" r:id="rId1"/>
    <sheet name="Prices" sheetId="1" r:id="rId2"/>
    <sheet name="Returns" sheetId="2" r:id="rId3"/>
    <sheet name="Variance Covariance" sheetId="4" r:id="rId4"/>
    <sheet name="Portfoli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5" i="2" l="1"/>
  <c r="W15" i="5" s="1"/>
  <c r="X15" i="5"/>
  <c r="X14" i="5"/>
  <c r="W14" i="5"/>
  <c r="X13" i="5"/>
  <c r="W13" i="5"/>
  <c r="Y3" i="5"/>
  <c r="Y4" i="5"/>
  <c r="Y5" i="5"/>
  <c r="Y6" i="5"/>
  <c r="Y7" i="5"/>
  <c r="Y9" i="5"/>
  <c r="Y2" i="5"/>
  <c r="X12" i="5"/>
  <c r="X11" i="5"/>
  <c r="X10" i="5"/>
  <c r="X9" i="5"/>
  <c r="X8" i="5"/>
  <c r="X7" i="5"/>
  <c r="X6" i="5"/>
  <c r="X5" i="5"/>
  <c r="X4" i="5"/>
  <c r="X3" i="5"/>
  <c r="W12" i="5"/>
  <c r="Y12" i="5" s="1"/>
  <c r="W11" i="5"/>
  <c r="Y11" i="5" s="1"/>
  <c r="W10" i="5"/>
  <c r="Y10" i="5" s="1"/>
  <c r="W9" i="5"/>
  <c r="W8" i="5"/>
  <c r="Y8" i="5" s="1"/>
  <c r="W7" i="5"/>
  <c r="W6" i="5"/>
  <c r="V27" i="5"/>
  <c r="V26" i="5"/>
  <c r="V25" i="5"/>
  <c r="V24" i="5"/>
  <c r="V23" i="5"/>
  <c r="V22" i="5"/>
  <c r="V21" i="5"/>
  <c r="V20" i="5"/>
  <c r="V19" i="5"/>
  <c r="V17" i="5"/>
  <c r="V18" i="5"/>
  <c r="V16" i="5"/>
  <c r="V14" i="5"/>
  <c r="V13" i="5"/>
  <c r="V12" i="5"/>
  <c r="V11" i="5"/>
  <c r="V10" i="5"/>
  <c r="V9" i="5"/>
  <c r="V8" i="5"/>
  <c r="V7" i="5"/>
  <c r="V6" i="5"/>
  <c r="V5" i="5"/>
  <c r="V4" i="5"/>
  <c r="V3" i="5"/>
  <c r="V2" i="5"/>
  <c r="W5" i="5"/>
  <c r="W4" i="5"/>
  <c r="W3" i="5"/>
  <c r="V15" i="5"/>
  <c r="K26" i="5" l="1"/>
  <c r="O22" i="5"/>
  <c r="T19" i="4" a="1"/>
  <c r="T19" i="4" s="1"/>
  <c r="S18" i="4" a="1"/>
  <c r="S18" i="4" s="1"/>
  <c r="R17" i="4" a="1"/>
  <c r="R17" i="4" s="1"/>
  <c r="Q16" i="4" a="1"/>
  <c r="Q16" i="4" s="1"/>
  <c r="P15" i="4" a="1"/>
  <c r="P15" i="4" s="1"/>
  <c r="O14" i="4" a="1"/>
  <c r="O14" i="4" s="1"/>
  <c r="N13" i="4" a="1"/>
  <c r="N13" i="4" s="1"/>
  <c r="M12" i="4" a="1"/>
  <c r="M12" i="4" s="1"/>
  <c r="L11" i="4" a="1"/>
  <c r="L11" i="4" s="1"/>
  <c r="K10" i="4" a="1"/>
  <c r="K10" i="4" s="1"/>
  <c r="J9" i="4" a="1"/>
  <c r="J9" i="4" s="1"/>
  <c r="I8" i="4" a="1"/>
  <c r="I8" i="4" s="1"/>
  <c r="H7" i="4" a="1"/>
  <c r="H7" i="4" s="1"/>
  <c r="G6" i="4" a="1"/>
  <c r="G6" i="4" s="1"/>
  <c r="F5" i="4" a="1"/>
  <c r="F5" i="4" s="1"/>
  <c r="E4" i="4" a="1"/>
  <c r="E4" i="4" s="1"/>
  <c r="D3" i="4" a="1"/>
  <c r="D3" i="4" s="1"/>
  <c r="C2" i="4" a="1"/>
  <c r="C2" i="4" s="1"/>
  <c r="T20" i="4"/>
  <c r="S19" i="4"/>
  <c r="R18" i="4"/>
  <c r="Q17" i="4"/>
  <c r="P16" i="4"/>
  <c r="O15" i="4"/>
  <c r="N14" i="4"/>
  <c r="M13" i="4"/>
  <c r="L12" i="4"/>
  <c r="K11" i="4"/>
  <c r="J10" i="4"/>
  <c r="I9" i="4"/>
  <c r="H8" i="4"/>
  <c r="G7" i="4"/>
  <c r="F6" i="4"/>
  <c r="E5" i="4"/>
  <c r="D4" i="4"/>
  <c r="C3" i="4"/>
  <c r="B2" i="4"/>
  <c r="C69" i="2" l="1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B69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B68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B67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B65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<sst xmlns="http://schemas.openxmlformats.org/spreadsheetml/2006/main" count="209" uniqueCount="44">
  <si>
    <t>ADANIPORTS.NS</t>
  </si>
  <si>
    <t>AXISBANK.NS</t>
  </si>
  <si>
    <t>BAJFINANCE.NS</t>
  </si>
  <si>
    <t>BPCL.NS</t>
  </si>
  <si>
    <t>CIPLA.NS</t>
  </si>
  <si>
    <t>HCLTECH.NS</t>
  </si>
  <si>
    <t>HDFCBANK.NS</t>
  </si>
  <si>
    <t>HINDUNILVR.NS</t>
  </si>
  <si>
    <t>ICICIBANK.NS</t>
  </si>
  <si>
    <t>INFY.NS</t>
  </si>
  <si>
    <t>NTPC.NS</t>
  </si>
  <si>
    <t>ONGC.NS</t>
  </si>
  <si>
    <t>RELIANCE.NS</t>
  </si>
  <si>
    <t>SBIN.NS</t>
  </si>
  <si>
    <t>TCS.NS</t>
  </si>
  <si>
    <t>TECHM.NS</t>
  </si>
  <si>
    <t>TITAN.NS</t>
  </si>
  <si>
    <t>UPL.NS</t>
  </si>
  <si>
    <t>WIPRO.NS</t>
  </si>
  <si>
    <t>Date</t>
  </si>
  <si>
    <t>Expected Return (Month)</t>
  </si>
  <si>
    <t>Expected Return (Annual)</t>
  </si>
  <si>
    <t>Variance</t>
  </si>
  <si>
    <t>Standard Deviation (Month)</t>
  </si>
  <si>
    <t>Standard Deviation (Annual)</t>
  </si>
  <si>
    <t>PV</t>
  </si>
  <si>
    <t>PR</t>
  </si>
  <si>
    <t>SD</t>
  </si>
  <si>
    <t>Sharpe</t>
  </si>
  <si>
    <t xml:space="preserve">S/N </t>
  </si>
  <si>
    <t xml:space="preserve">Name of Script </t>
  </si>
  <si>
    <t>Ass Name</t>
  </si>
  <si>
    <t>Purchase Date</t>
  </si>
  <si>
    <t xml:space="preserve">QTY </t>
  </si>
  <si>
    <t xml:space="preserve">Rate </t>
  </si>
  <si>
    <t>Net Purchase Value</t>
  </si>
  <si>
    <t>Sale/Valuation Date</t>
  </si>
  <si>
    <t>Sale/Market Rate</t>
  </si>
  <si>
    <t>Net Sale/Market Value</t>
  </si>
  <si>
    <t>Realized (Profit/Loss)</t>
  </si>
  <si>
    <t xml:space="preserve">Unrealized (Profit/Loss) </t>
  </si>
  <si>
    <t>Total (Profit/Loss</t>
  </si>
  <si>
    <t>Richa Anil Moolani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</si>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</sst>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0" fillId="0" borderId="2" xfId="0" applyBorder="1"/>
    <xf numFmtId="0" fontId="3" fillId="0" borderId="3" xfId="0" applyFont="1" applyBorder="1" applyAlignment="1">
      <alignment horizontal="center"/>
    </xf>
    <xf numFmtId="14" fontId="4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0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top"/>
    </xf>
    <xf numFmtId="0" fontId="0" fillId="2" borderId="1" xfId="0" applyFill="1" applyBorder="1"/>
    <xf numFmtId="0" fontId="4" fillId="2" borderId="1" xfId="0" applyFont="1" applyFill="1" applyBorder="1"/>
    <xf numFmtId="10" fontId="0" fillId="2" borderId="1" xfId="0" applyNumberFormat="1" applyFill="1" applyBorder="1"/>
    <xf numFmtId="0" fontId="0" fillId="2" borderId="0" xfId="0" applyFill="1"/>
    <xf numFmtId="164" fontId="1" fillId="0" borderId="1" xfId="0" applyNumberFormat="1" applyFont="1" applyFill="1" applyBorder="1" applyAlignment="1">
      <alignment horizontal="center" vertical="top"/>
    </xf>
    <xf numFmtId="0" fontId="0" fillId="0" borderId="1" xfId="0" applyFill="1" applyBorder="1"/>
    <xf numFmtId="0" fontId="4" fillId="0" borderId="1" xfId="0" applyFont="1" applyFill="1" applyBorder="1"/>
    <xf numFmtId="10" fontId="0" fillId="0" borderId="1" xfId="0" applyNumberFormat="1" applyFill="1" applyBorder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3DD7-D5C3-48BD-9AC6-76167FFFA401}">
  <dimension ref="A1:M27"/>
  <sheetViews>
    <sheetView workbookViewId="0">
      <selection activeCell="J31" sqref="J31"/>
    </sheetView>
  </sheetViews>
  <sheetFormatPr defaultRowHeight="15" x14ac:dyDescent="0.25"/>
  <cols>
    <col min="2" max="2" width="15.7109375" bestFit="1" customWidth="1"/>
    <col min="3" max="3" width="17.7109375" bestFit="1" customWidth="1"/>
    <col min="4" max="4" width="13.7109375" bestFit="1" customWidth="1"/>
    <col min="5" max="5" width="4.85546875" bestFit="1" customWidth="1"/>
    <col min="6" max="6" width="5.42578125" bestFit="1" customWidth="1"/>
    <col min="7" max="7" width="18.5703125" bestFit="1" customWidth="1"/>
    <col min="8" max="8" width="19" bestFit="1" customWidth="1"/>
    <col min="9" max="9" width="16.42578125" bestFit="1" customWidth="1"/>
    <col min="10" max="10" width="21.5703125" bestFit="1" customWidth="1"/>
    <col min="11" max="11" width="20.28515625" bestFit="1" customWidth="1"/>
    <col min="12" max="12" width="22.85546875" bestFit="1" customWidth="1"/>
    <col min="13" max="13" width="16.28515625" bestFit="1" customWidth="1"/>
  </cols>
  <sheetData>
    <row r="1" spans="1:13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1" t="s">
        <v>41</v>
      </c>
    </row>
    <row r="2" spans="1:13" x14ac:dyDescent="0.25">
      <c r="A2" s="11">
        <v>1</v>
      </c>
      <c r="B2" s="11" t="s">
        <v>14</v>
      </c>
      <c r="C2" s="11" t="s">
        <v>42</v>
      </c>
      <c r="D2" s="8">
        <v>44571</v>
      </c>
      <c r="E2" s="11">
        <v>50</v>
      </c>
      <c r="F2" s="11">
        <v>3500</v>
      </c>
      <c r="G2" s="11">
        <v>175000</v>
      </c>
      <c r="H2" s="8">
        <v>45092</v>
      </c>
      <c r="I2" s="11">
        <v>4000</v>
      </c>
      <c r="J2" s="11">
        <v>200000</v>
      </c>
      <c r="K2" s="11">
        <v>25000</v>
      </c>
      <c r="L2" s="11">
        <v>50000</v>
      </c>
      <c r="M2" s="11">
        <v>75000</v>
      </c>
    </row>
    <row r="3" spans="1:13" x14ac:dyDescent="0.25">
      <c r="A3" s="11">
        <v>2</v>
      </c>
      <c r="B3" s="11" t="s">
        <v>6</v>
      </c>
      <c r="C3" s="11" t="s">
        <v>42</v>
      </c>
      <c r="D3" s="8">
        <v>44612</v>
      </c>
      <c r="E3" s="11">
        <v>40</v>
      </c>
      <c r="F3" s="11">
        <v>1500</v>
      </c>
      <c r="G3" s="11">
        <v>60000</v>
      </c>
      <c r="H3" s="8">
        <v>45163</v>
      </c>
      <c r="I3" s="11">
        <v>1800</v>
      </c>
      <c r="J3" s="11">
        <v>72000</v>
      </c>
      <c r="K3" s="11">
        <v>9000</v>
      </c>
      <c r="L3" s="11">
        <v>12000</v>
      </c>
      <c r="M3" s="11">
        <v>21000</v>
      </c>
    </row>
    <row r="4" spans="1:13" x14ac:dyDescent="0.25">
      <c r="A4" s="11">
        <v>3</v>
      </c>
      <c r="B4" s="11" t="s">
        <v>9</v>
      </c>
      <c r="C4" s="11" t="s">
        <v>42</v>
      </c>
      <c r="D4" s="8">
        <v>44635</v>
      </c>
      <c r="E4" s="11">
        <v>60</v>
      </c>
      <c r="F4" s="11">
        <v>2000</v>
      </c>
      <c r="G4" s="11">
        <v>120000</v>
      </c>
      <c r="H4" s="8">
        <v>45296</v>
      </c>
      <c r="I4" s="11">
        <v>2200</v>
      </c>
      <c r="J4" s="11">
        <v>132000</v>
      </c>
      <c r="K4" s="11">
        <v>20000</v>
      </c>
      <c r="L4" s="11">
        <v>24000</v>
      </c>
      <c r="M4" s="11">
        <v>44000</v>
      </c>
    </row>
    <row r="5" spans="1:13" x14ac:dyDescent="0.25">
      <c r="A5" s="11">
        <v>4</v>
      </c>
      <c r="B5" s="11" t="s">
        <v>1</v>
      </c>
      <c r="C5" s="11" t="s">
        <v>42</v>
      </c>
      <c r="D5" s="8">
        <v>44656</v>
      </c>
      <c r="E5" s="11">
        <v>30</v>
      </c>
      <c r="F5" s="11">
        <v>800</v>
      </c>
      <c r="G5" s="11">
        <v>24000</v>
      </c>
      <c r="H5" s="8">
        <v>45250</v>
      </c>
      <c r="I5" s="11">
        <v>1000</v>
      </c>
      <c r="J5" s="11">
        <v>30000</v>
      </c>
      <c r="K5" s="11">
        <v>6000</v>
      </c>
      <c r="L5" s="11">
        <v>9000</v>
      </c>
      <c r="M5" s="11">
        <v>15000</v>
      </c>
    </row>
    <row r="6" spans="1:13" x14ac:dyDescent="0.25">
      <c r="A6" s="11">
        <v>5</v>
      </c>
      <c r="B6" s="11" t="s">
        <v>7</v>
      </c>
      <c r="C6" s="11" t="s">
        <v>42</v>
      </c>
      <c r="D6" s="8">
        <v>44693</v>
      </c>
      <c r="E6" s="11">
        <v>25</v>
      </c>
      <c r="F6" s="11">
        <v>2500</v>
      </c>
      <c r="G6" s="11">
        <v>62500</v>
      </c>
      <c r="H6" s="8">
        <v>45332</v>
      </c>
      <c r="I6" s="11">
        <v>3000</v>
      </c>
      <c r="J6" s="11">
        <v>75000</v>
      </c>
      <c r="K6" s="11">
        <v>12500</v>
      </c>
      <c r="L6" s="11">
        <v>25000</v>
      </c>
      <c r="M6" s="11">
        <v>37500</v>
      </c>
    </row>
    <row r="7" spans="1:13" x14ac:dyDescent="0.25">
      <c r="A7" s="11">
        <v>6</v>
      </c>
      <c r="B7" s="11" t="s">
        <v>8</v>
      </c>
      <c r="C7" s="11" t="s">
        <v>42</v>
      </c>
      <c r="D7" s="8">
        <v>44742</v>
      </c>
      <c r="E7" s="11">
        <v>35</v>
      </c>
      <c r="F7" s="11">
        <v>1200</v>
      </c>
      <c r="G7" s="11">
        <v>42000</v>
      </c>
      <c r="H7" s="8">
        <v>45217</v>
      </c>
      <c r="I7" s="11">
        <v>1400</v>
      </c>
      <c r="J7" s="11">
        <v>49000</v>
      </c>
      <c r="K7" s="11">
        <v>7000</v>
      </c>
      <c r="L7" s="11">
        <v>10500</v>
      </c>
      <c r="M7" s="11">
        <v>17500</v>
      </c>
    </row>
    <row r="8" spans="1:13" x14ac:dyDescent="0.25">
      <c r="A8" s="11">
        <v>7</v>
      </c>
      <c r="B8" s="11" t="s">
        <v>18</v>
      </c>
      <c r="C8" s="11" t="s">
        <v>42</v>
      </c>
      <c r="D8" s="8">
        <v>44762</v>
      </c>
      <c r="E8" s="11">
        <v>50</v>
      </c>
      <c r="F8" s="11">
        <v>400</v>
      </c>
      <c r="G8" s="11">
        <v>20000</v>
      </c>
      <c r="H8" s="8">
        <v>45327</v>
      </c>
      <c r="I8" s="11">
        <v>500</v>
      </c>
      <c r="J8" s="11">
        <v>25000</v>
      </c>
      <c r="K8" s="11">
        <v>10000</v>
      </c>
      <c r="L8" s="11">
        <v>15000</v>
      </c>
      <c r="M8" s="11">
        <v>25000</v>
      </c>
    </row>
    <row r="9" spans="1:13" x14ac:dyDescent="0.25">
      <c r="A9" s="11">
        <v>8</v>
      </c>
      <c r="B9" s="11" t="s">
        <v>4</v>
      </c>
      <c r="C9" s="11" t="s">
        <v>42</v>
      </c>
      <c r="D9" s="8">
        <v>44783</v>
      </c>
      <c r="E9" s="11">
        <v>40</v>
      </c>
      <c r="F9" s="11">
        <v>1000</v>
      </c>
      <c r="G9" s="11">
        <v>40000</v>
      </c>
      <c r="H9" s="8">
        <v>45105</v>
      </c>
      <c r="I9" s="11">
        <v>1200</v>
      </c>
      <c r="J9" s="11">
        <v>48000</v>
      </c>
      <c r="K9" s="11">
        <v>8000</v>
      </c>
      <c r="L9" s="11">
        <v>12000</v>
      </c>
      <c r="M9" s="11">
        <v>20000</v>
      </c>
    </row>
    <row r="10" spans="1:13" x14ac:dyDescent="0.25">
      <c r="A10" s="11">
        <v>9</v>
      </c>
      <c r="B10" s="11" t="s">
        <v>15</v>
      </c>
      <c r="C10" s="11" t="s">
        <v>42</v>
      </c>
      <c r="D10" s="8">
        <v>44809</v>
      </c>
      <c r="E10" s="11">
        <v>30</v>
      </c>
      <c r="F10" s="11">
        <v>1200</v>
      </c>
      <c r="G10" s="11">
        <v>36000</v>
      </c>
      <c r="H10" s="8">
        <v>45311</v>
      </c>
      <c r="I10" s="11">
        <v>1500</v>
      </c>
      <c r="J10" s="11">
        <v>45000</v>
      </c>
      <c r="K10" s="11">
        <v>9000</v>
      </c>
      <c r="L10" s="11">
        <v>15000</v>
      </c>
      <c r="M10" s="11">
        <v>24000</v>
      </c>
    </row>
    <row r="11" spans="1:13" x14ac:dyDescent="0.25">
      <c r="A11" s="11">
        <v>10</v>
      </c>
      <c r="B11" s="11" t="s">
        <v>11</v>
      </c>
      <c r="C11" s="11" t="s">
        <v>42</v>
      </c>
      <c r="D11" s="8">
        <v>44849</v>
      </c>
      <c r="E11" s="11">
        <v>70</v>
      </c>
      <c r="F11" s="11">
        <v>150</v>
      </c>
      <c r="G11" s="11">
        <v>10500</v>
      </c>
      <c r="H11" s="8">
        <v>45087</v>
      </c>
      <c r="I11" s="11">
        <v>180</v>
      </c>
      <c r="J11" s="11">
        <v>12600</v>
      </c>
      <c r="K11" s="11">
        <v>2100</v>
      </c>
      <c r="L11" s="11">
        <v>4200</v>
      </c>
      <c r="M11" s="11">
        <v>6300</v>
      </c>
    </row>
    <row r="12" spans="1:13" x14ac:dyDescent="0.25">
      <c r="A12" s="11">
        <v>11</v>
      </c>
      <c r="B12" s="11" t="s">
        <v>3</v>
      </c>
      <c r="C12" s="11" t="s">
        <v>42</v>
      </c>
      <c r="D12" s="8">
        <v>44885</v>
      </c>
      <c r="E12" s="11">
        <v>45</v>
      </c>
      <c r="F12" s="11">
        <v>400</v>
      </c>
      <c r="G12" s="11">
        <v>18000</v>
      </c>
      <c r="H12" s="8">
        <v>45137</v>
      </c>
      <c r="I12" s="11">
        <v>500</v>
      </c>
      <c r="J12" s="11">
        <v>22500</v>
      </c>
      <c r="K12" s="11">
        <v>4500</v>
      </c>
      <c r="L12" s="11">
        <v>6750</v>
      </c>
      <c r="M12" s="11">
        <v>11250</v>
      </c>
    </row>
    <row r="13" spans="1:13" x14ac:dyDescent="0.25">
      <c r="A13" s="11">
        <v>12</v>
      </c>
      <c r="B13" s="11" t="s">
        <v>13</v>
      </c>
      <c r="C13" s="11" t="s">
        <v>42</v>
      </c>
      <c r="D13" s="8">
        <v>44928</v>
      </c>
      <c r="E13" s="11">
        <v>55</v>
      </c>
      <c r="F13" s="11">
        <v>300</v>
      </c>
      <c r="G13" s="11">
        <v>16500</v>
      </c>
      <c r="H13" s="8">
        <v>45337</v>
      </c>
      <c r="I13" s="11">
        <v>400</v>
      </c>
      <c r="J13" s="11">
        <v>22000</v>
      </c>
      <c r="K13" s="11">
        <v>5500</v>
      </c>
      <c r="L13" s="11">
        <v>8250</v>
      </c>
      <c r="M13" s="11">
        <v>13750</v>
      </c>
    </row>
    <row r="14" spans="1:13" x14ac:dyDescent="0.25">
      <c r="A14" s="11">
        <v>13</v>
      </c>
      <c r="B14" s="11" t="s">
        <v>10</v>
      </c>
      <c r="C14" s="11" t="s">
        <v>42</v>
      </c>
      <c r="D14" s="8">
        <v>44967</v>
      </c>
      <c r="E14" s="11">
        <v>65</v>
      </c>
      <c r="F14" s="11">
        <v>100</v>
      </c>
      <c r="G14" s="11">
        <v>6500</v>
      </c>
      <c r="H14" s="8">
        <v>45265</v>
      </c>
      <c r="I14" s="11">
        <v>120</v>
      </c>
      <c r="J14" s="11">
        <v>7800</v>
      </c>
      <c r="K14" s="11">
        <v>1300</v>
      </c>
      <c r="L14" s="11">
        <v>1950</v>
      </c>
      <c r="M14" s="11">
        <v>3250</v>
      </c>
    </row>
    <row r="15" spans="1:13" x14ac:dyDescent="0.25">
      <c r="A15" s="11">
        <v>14</v>
      </c>
      <c r="B15" s="11" t="s">
        <v>12</v>
      </c>
      <c r="C15" s="11" t="s">
        <v>42</v>
      </c>
      <c r="D15" s="8">
        <v>45005</v>
      </c>
      <c r="E15" s="11">
        <v>20</v>
      </c>
      <c r="F15" s="11">
        <v>2500</v>
      </c>
      <c r="G15" s="11">
        <v>50000</v>
      </c>
      <c r="H15" s="8">
        <v>45301</v>
      </c>
      <c r="I15" s="11">
        <v>3000</v>
      </c>
      <c r="J15" s="11">
        <v>60000</v>
      </c>
      <c r="K15" s="11">
        <v>10000</v>
      </c>
      <c r="L15" s="11">
        <v>5000</v>
      </c>
      <c r="M15" s="11">
        <v>15000</v>
      </c>
    </row>
    <row r="16" spans="1:13" x14ac:dyDescent="0.25">
      <c r="A16" s="11">
        <v>15</v>
      </c>
      <c r="B16" s="11" t="s">
        <v>0</v>
      </c>
      <c r="C16" s="11" t="s">
        <v>42</v>
      </c>
      <c r="D16" s="8">
        <v>45031</v>
      </c>
      <c r="E16" s="11">
        <v>40</v>
      </c>
      <c r="F16" s="11">
        <v>700</v>
      </c>
      <c r="G16" s="11">
        <v>28000</v>
      </c>
      <c r="H16" s="8">
        <v>45252</v>
      </c>
      <c r="I16" s="11">
        <v>900</v>
      </c>
      <c r="J16" s="11">
        <v>36000</v>
      </c>
      <c r="K16" s="11">
        <v>8000</v>
      </c>
      <c r="L16" s="11">
        <v>8000</v>
      </c>
      <c r="M16" s="11">
        <v>16000</v>
      </c>
    </row>
    <row r="17" spans="1:13" x14ac:dyDescent="0.25">
      <c r="A17" s="11">
        <v>16</v>
      </c>
      <c r="B17" s="11" t="s">
        <v>16</v>
      </c>
      <c r="C17" s="11" t="s">
        <v>42</v>
      </c>
      <c r="D17" s="8">
        <v>45071</v>
      </c>
      <c r="E17" s="11">
        <v>25</v>
      </c>
      <c r="F17" s="11">
        <v>1500</v>
      </c>
      <c r="G17" s="11">
        <v>37500</v>
      </c>
      <c r="H17" s="8">
        <v>45350</v>
      </c>
      <c r="I17" s="11">
        <v>1800</v>
      </c>
      <c r="J17" s="11">
        <v>45000</v>
      </c>
      <c r="K17" s="11">
        <v>7500</v>
      </c>
      <c r="L17" s="11">
        <v>7500</v>
      </c>
      <c r="M17" s="11">
        <v>15000</v>
      </c>
    </row>
    <row r="18" spans="1:13" x14ac:dyDescent="0.25">
      <c r="A18" s="11">
        <v>17</v>
      </c>
      <c r="B18" s="11" t="s">
        <v>5</v>
      </c>
      <c r="C18" s="11" t="s">
        <v>42</v>
      </c>
      <c r="D18" s="8">
        <v>45107</v>
      </c>
      <c r="E18" s="11">
        <v>30</v>
      </c>
      <c r="F18" s="11">
        <v>800</v>
      </c>
      <c r="G18" s="11">
        <v>24000</v>
      </c>
      <c r="H18" s="8">
        <v>45332</v>
      </c>
      <c r="I18" s="11">
        <v>1000</v>
      </c>
      <c r="J18" s="11">
        <v>30000</v>
      </c>
      <c r="K18" s="11">
        <v>6000</v>
      </c>
      <c r="L18" s="11">
        <v>6000</v>
      </c>
      <c r="M18" s="11">
        <v>12000</v>
      </c>
    </row>
    <row r="19" spans="1:13" x14ac:dyDescent="0.25">
      <c r="A19" s="11">
        <v>18</v>
      </c>
      <c r="B19" s="11" t="s">
        <v>2</v>
      </c>
      <c r="C19" s="11" t="s">
        <v>42</v>
      </c>
      <c r="D19" s="8">
        <v>45127</v>
      </c>
      <c r="E19" s="11">
        <v>20</v>
      </c>
      <c r="F19" s="11">
        <v>5000</v>
      </c>
      <c r="G19" s="11">
        <v>100000</v>
      </c>
      <c r="H19" s="8">
        <v>45245</v>
      </c>
      <c r="I19" s="11">
        <v>5500</v>
      </c>
      <c r="J19" s="11">
        <v>110000</v>
      </c>
      <c r="K19" s="11">
        <v>5000</v>
      </c>
      <c r="L19" s="11">
        <v>10000</v>
      </c>
      <c r="M19" s="11">
        <v>15000</v>
      </c>
    </row>
    <row r="20" spans="1:13" x14ac:dyDescent="0.25">
      <c r="A20" s="11">
        <v>19</v>
      </c>
      <c r="B20" s="11" t="s">
        <v>17</v>
      </c>
      <c r="C20" s="11" t="s">
        <v>42</v>
      </c>
      <c r="D20" s="8">
        <v>45148</v>
      </c>
      <c r="E20" s="11">
        <v>35</v>
      </c>
      <c r="F20" s="11">
        <v>600</v>
      </c>
      <c r="G20" s="11">
        <v>21000</v>
      </c>
      <c r="H20" s="8">
        <v>45296</v>
      </c>
      <c r="I20" s="11">
        <v>750</v>
      </c>
      <c r="J20" s="11">
        <v>26250</v>
      </c>
      <c r="K20" s="11">
        <v>5250</v>
      </c>
      <c r="L20" s="11">
        <v>3675</v>
      </c>
      <c r="M20" s="11">
        <v>8925</v>
      </c>
    </row>
    <row r="21" spans="1:13" x14ac:dyDescent="0.25">
      <c r="A21" s="11">
        <v>20</v>
      </c>
      <c r="B21" s="11" t="s">
        <v>13</v>
      </c>
      <c r="C21" s="11" t="s">
        <v>42</v>
      </c>
      <c r="D21" s="8">
        <v>45149</v>
      </c>
      <c r="E21" s="11">
        <v>70</v>
      </c>
      <c r="F21" s="11">
        <v>150</v>
      </c>
      <c r="G21" s="11">
        <v>10500</v>
      </c>
      <c r="H21" s="11" t="s">
        <v>43</v>
      </c>
      <c r="I21" s="11"/>
      <c r="J21" s="11" t="s">
        <v>43</v>
      </c>
      <c r="K21" s="11" t="s">
        <v>43</v>
      </c>
      <c r="L21" s="11">
        <v>0</v>
      </c>
      <c r="M21" s="11">
        <v>0</v>
      </c>
    </row>
    <row r="22" spans="1:13" x14ac:dyDescent="0.25">
      <c r="A22" s="11">
        <v>20</v>
      </c>
      <c r="B22" s="11" t="s">
        <v>13</v>
      </c>
      <c r="C22" s="11" t="s">
        <v>42</v>
      </c>
      <c r="D22" s="8">
        <v>45194</v>
      </c>
      <c r="E22" s="11">
        <v>60</v>
      </c>
      <c r="F22" s="11">
        <v>350</v>
      </c>
      <c r="G22" s="11">
        <v>21000</v>
      </c>
      <c r="H22" s="11" t="s">
        <v>43</v>
      </c>
      <c r="I22" s="11"/>
      <c r="J22" s="11" t="s">
        <v>43</v>
      </c>
      <c r="K22" s="11" t="s">
        <v>43</v>
      </c>
      <c r="L22" s="11">
        <v>0</v>
      </c>
      <c r="M22" s="11">
        <v>0</v>
      </c>
    </row>
    <row r="23" spans="1:13" x14ac:dyDescent="0.25">
      <c r="A23" s="11">
        <v>21</v>
      </c>
      <c r="B23" s="11" t="s">
        <v>11</v>
      </c>
      <c r="C23" s="11" t="s">
        <v>42</v>
      </c>
      <c r="D23" s="8">
        <v>45214</v>
      </c>
      <c r="E23" s="11">
        <v>80</v>
      </c>
      <c r="F23" s="11">
        <v>200</v>
      </c>
      <c r="G23" s="11">
        <v>16000</v>
      </c>
      <c r="H23" s="8">
        <v>45350</v>
      </c>
      <c r="I23" s="11">
        <v>250</v>
      </c>
      <c r="J23" s="11">
        <v>20000</v>
      </c>
      <c r="K23" s="11">
        <v>4000</v>
      </c>
      <c r="L23" s="11">
        <v>4000</v>
      </c>
      <c r="M23" s="11">
        <v>8000</v>
      </c>
    </row>
    <row r="24" spans="1:13" x14ac:dyDescent="0.25">
      <c r="A24" s="11">
        <v>22</v>
      </c>
      <c r="B24" s="11" t="s">
        <v>14</v>
      </c>
      <c r="C24" s="11" t="s">
        <v>42</v>
      </c>
      <c r="D24" s="8">
        <v>45240</v>
      </c>
      <c r="E24" s="11">
        <v>30</v>
      </c>
      <c r="F24" s="11">
        <v>3800</v>
      </c>
      <c r="G24" s="11">
        <v>114000</v>
      </c>
      <c r="H24" s="8">
        <v>45306</v>
      </c>
      <c r="I24" s="11">
        <v>4200</v>
      </c>
      <c r="J24" s="11">
        <v>126000</v>
      </c>
      <c r="K24" s="11">
        <v>12000</v>
      </c>
      <c r="L24" s="11">
        <v>6000</v>
      </c>
      <c r="M24" s="11">
        <v>18000</v>
      </c>
    </row>
    <row r="25" spans="1:13" x14ac:dyDescent="0.25">
      <c r="A25" s="11">
        <v>23</v>
      </c>
      <c r="B25" s="11" t="s">
        <v>6</v>
      </c>
      <c r="C25" s="11" t="s">
        <v>42</v>
      </c>
      <c r="D25" s="8">
        <v>45265</v>
      </c>
      <c r="E25" s="11">
        <v>35</v>
      </c>
      <c r="F25" s="11">
        <v>1600</v>
      </c>
      <c r="G25" s="11">
        <v>56000</v>
      </c>
      <c r="H25" s="11" t="s">
        <v>43</v>
      </c>
      <c r="I25" s="11"/>
      <c r="J25" s="11" t="s">
        <v>43</v>
      </c>
      <c r="K25" s="11" t="s">
        <v>43</v>
      </c>
      <c r="L25" s="11">
        <v>0</v>
      </c>
      <c r="M25" s="11">
        <v>0</v>
      </c>
    </row>
    <row r="26" spans="1:13" x14ac:dyDescent="0.25">
      <c r="A26" s="11">
        <v>24</v>
      </c>
      <c r="B26" s="11" t="s">
        <v>9</v>
      </c>
      <c r="C26" s="11" t="s">
        <v>42</v>
      </c>
      <c r="D26" s="8">
        <v>45311</v>
      </c>
      <c r="E26" s="11">
        <v>40</v>
      </c>
      <c r="F26" s="11">
        <v>2400</v>
      </c>
      <c r="G26" s="11">
        <v>96000</v>
      </c>
      <c r="H26" s="11" t="s">
        <v>43</v>
      </c>
      <c r="I26" s="11"/>
      <c r="J26" s="11" t="s">
        <v>43</v>
      </c>
      <c r="K26" s="11" t="s">
        <v>43</v>
      </c>
      <c r="L26" s="11">
        <v>0</v>
      </c>
      <c r="M26" s="11">
        <v>0</v>
      </c>
    </row>
    <row r="27" spans="1:13" x14ac:dyDescent="0.25">
      <c r="A27" s="11">
        <v>25</v>
      </c>
      <c r="B27" s="11" t="s">
        <v>1</v>
      </c>
      <c r="C27" s="11" t="s">
        <v>42</v>
      </c>
      <c r="D27" s="8">
        <v>45337</v>
      </c>
      <c r="E27" s="11">
        <v>20</v>
      </c>
      <c r="F27" s="11">
        <v>1100</v>
      </c>
      <c r="G27" s="11">
        <v>22000</v>
      </c>
      <c r="H27" s="11" t="s">
        <v>43</v>
      </c>
      <c r="I27" s="11" t="s">
        <v>43</v>
      </c>
      <c r="J27" s="11" t="s">
        <v>43</v>
      </c>
      <c r="K27" s="11" t="s">
        <v>43</v>
      </c>
      <c r="L27" s="11">
        <v>0</v>
      </c>
      <c r="M27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workbookViewId="0">
      <selection activeCell="A38" sqref="A38"/>
    </sheetView>
  </sheetViews>
  <sheetFormatPr defaultRowHeight="15" x14ac:dyDescent="0.25"/>
  <cols>
    <col min="1" max="1" width="18.28515625" bestFit="1" customWidth="1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43496</v>
      </c>
      <c r="B2">
        <v>338.64999389648438</v>
      </c>
      <c r="C2">
        <v>722.70001220703125</v>
      </c>
      <c r="D2">
        <v>2574.85009765625</v>
      </c>
      <c r="E2">
        <v>345.45001220703119</v>
      </c>
      <c r="F2">
        <v>517.29998779296875</v>
      </c>
      <c r="G2">
        <v>502.60000610351563</v>
      </c>
      <c r="H2">
        <v>1039.974975585938</v>
      </c>
      <c r="I2">
        <v>1763.25</v>
      </c>
      <c r="J2">
        <v>364.45001220703119</v>
      </c>
      <c r="K2">
        <v>749.54998779296875</v>
      </c>
      <c r="L2">
        <v>116.4166641235352</v>
      </c>
      <c r="M2">
        <v>141.25</v>
      </c>
      <c r="N2">
        <v>1122.0234375</v>
      </c>
      <c r="O2">
        <v>293.64999389648438</v>
      </c>
      <c r="P2">
        <v>2014.099975585938</v>
      </c>
      <c r="Q2">
        <v>731.9000244140625</v>
      </c>
      <c r="R2">
        <v>995.79998779296875</v>
      </c>
      <c r="S2">
        <v>524.33331298828125</v>
      </c>
      <c r="T2">
        <v>276.90005493164063</v>
      </c>
    </row>
    <row r="3" spans="1:20" x14ac:dyDescent="0.25">
      <c r="A3" s="2">
        <v>43524</v>
      </c>
      <c r="B3">
        <v>325.85000610351563</v>
      </c>
      <c r="C3">
        <v>709.54998779296875</v>
      </c>
      <c r="D3">
        <v>2649</v>
      </c>
      <c r="E3">
        <v>337.54998779296881</v>
      </c>
      <c r="F3">
        <v>554.54998779296875</v>
      </c>
      <c r="G3">
        <v>526.95001220703125</v>
      </c>
      <c r="H3">
        <v>1038.775024414062</v>
      </c>
      <c r="I3">
        <v>1732.650024414062</v>
      </c>
      <c r="J3">
        <v>350.14999389648438</v>
      </c>
      <c r="K3">
        <v>734.29998779296875</v>
      </c>
      <c r="L3">
        <v>117.7083358764648</v>
      </c>
      <c r="M3">
        <v>148.6499938964844</v>
      </c>
      <c r="N3">
        <v>1125.589233398438</v>
      </c>
      <c r="O3">
        <v>269.04998779296881</v>
      </c>
      <c r="P3">
        <v>1983.449951171875</v>
      </c>
      <c r="Q3">
        <v>830.1500244140625</v>
      </c>
      <c r="R3">
        <v>1025.199951171875</v>
      </c>
      <c r="S3">
        <v>585.066650390625</v>
      </c>
      <c r="T3">
        <v>276.67507934570313</v>
      </c>
    </row>
    <row r="4" spans="1:20" x14ac:dyDescent="0.25">
      <c r="A4" s="2">
        <v>43555</v>
      </c>
      <c r="B4">
        <v>378.14999389648438</v>
      </c>
      <c r="C4">
        <v>777.25</v>
      </c>
      <c r="D4">
        <v>3025</v>
      </c>
      <c r="E4">
        <v>397.54998779296881</v>
      </c>
      <c r="F4">
        <v>528.9000244140625</v>
      </c>
      <c r="G4">
        <v>543.7249755859375</v>
      </c>
      <c r="H4">
        <v>1159.449951171875</v>
      </c>
      <c r="I4">
        <v>1706.800048828125</v>
      </c>
      <c r="J4">
        <v>400.5</v>
      </c>
      <c r="K4">
        <v>743.8499755859375</v>
      </c>
      <c r="L4">
        <v>134.69999694824219</v>
      </c>
      <c r="M4">
        <v>159.75</v>
      </c>
      <c r="N4">
        <v>1246.464111328125</v>
      </c>
      <c r="O4">
        <v>320.75</v>
      </c>
      <c r="P4">
        <v>2001.650024414062</v>
      </c>
      <c r="Q4">
        <v>775.9000244140625</v>
      </c>
      <c r="R4">
        <v>1141.849975585938</v>
      </c>
      <c r="S4">
        <v>639.23333740234375</v>
      </c>
      <c r="T4">
        <v>254.80000305175781</v>
      </c>
    </row>
    <row r="5" spans="1:20" x14ac:dyDescent="0.25">
      <c r="A5" s="2">
        <v>43585</v>
      </c>
      <c r="B5">
        <v>392.79998779296881</v>
      </c>
      <c r="C5">
        <v>766.8499755859375</v>
      </c>
      <c r="D5">
        <v>3095.949951171875</v>
      </c>
      <c r="E5">
        <v>379.85000610351563</v>
      </c>
      <c r="F5">
        <v>565</v>
      </c>
      <c r="G5">
        <v>591.67498779296875</v>
      </c>
      <c r="H5">
        <v>1158.724975585938</v>
      </c>
      <c r="I5">
        <v>1757.699951171875</v>
      </c>
      <c r="J5">
        <v>407.5</v>
      </c>
      <c r="K5">
        <v>751.3499755859375</v>
      </c>
      <c r="L5">
        <v>134.05000305175781</v>
      </c>
      <c r="M5">
        <v>169.19999694824219</v>
      </c>
      <c r="N5">
        <v>1273.482666015625</v>
      </c>
      <c r="O5">
        <v>309.95001220703119</v>
      </c>
      <c r="P5">
        <v>2260.35009765625</v>
      </c>
      <c r="Q5">
        <v>836.0999755859375</v>
      </c>
      <c r="R5">
        <v>1158.550048828125</v>
      </c>
      <c r="S5">
        <v>646.0999755859375</v>
      </c>
      <c r="T5">
        <v>298.54998779296881</v>
      </c>
    </row>
    <row r="6" spans="1:20" x14ac:dyDescent="0.25">
      <c r="A6" s="2">
        <v>43616</v>
      </c>
      <c r="B6">
        <v>416.39999389648438</v>
      </c>
      <c r="C6">
        <v>808.29998779296875</v>
      </c>
      <c r="D6">
        <v>3467.10009765625</v>
      </c>
      <c r="E6">
        <v>409.35000610351563</v>
      </c>
      <c r="F6">
        <v>558.8499755859375</v>
      </c>
      <c r="G6">
        <v>546.2750244140625</v>
      </c>
      <c r="H6">
        <v>1212.675048828125</v>
      </c>
      <c r="I6">
        <v>1788.5</v>
      </c>
      <c r="J6">
        <v>423.70001220703119</v>
      </c>
      <c r="K6">
        <v>737.75</v>
      </c>
      <c r="L6">
        <v>133.25</v>
      </c>
      <c r="M6">
        <v>171.94999694824219</v>
      </c>
      <c r="N6">
        <v>1216.19970703125</v>
      </c>
      <c r="O6">
        <v>352.5</v>
      </c>
      <c r="P6">
        <v>2196.550048828125</v>
      </c>
      <c r="Q6">
        <v>760.3499755859375</v>
      </c>
      <c r="R6">
        <v>1235.75</v>
      </c>
      <c r="S6">
        <v>665.9666748046875</v>
      </c>
      <c r="T6">
        <v>286.39999389648438</v>
      </c>
    </row>
    <row r="7" spans="1:20" x14ac:dyDescent="0.25">
      <c r="A7" s="2">
        <v>43646</v>
      </c>
      <c r="B7">
        <v>410.20001220703119</v>
      </c>
      <c r="C7">
        <v>808.54998779296875</v>
      </c>
      <c r="D7">
        <v>3681.10009765625</v>
      </c>
      <c r="E7">
        <v>392.45001220703119</v>
      </c>
      <c r="F7">
        <v>553.45001220703125</v>
      </c>
      <c r="G7">
        <v>532.32501220703125</v>
      </c>
      <c r="H7">
        <v>1221.875</v>
      </c>
      <c r="I7">
        <v>1787.599975585938</v>
      </c>
      <c r="J7">
        <v>437.10000610351563</v>
      </c>
      <c r="K7">
        <v>732</v>
      </c>
      <c r="L7">
        <v>141.3500061035156</v>
      </c>
      <c r="M7">
        <v>167.75</v>
      </c>
      <c r="N7">
        <v>1145.750366210938</v>
      </c>
      <c r="O7">
        <v>361.25</v>
      </c>
      <c r="P7">
        <v>2227.199951171875</v>
      </c>
      <c r="Q7">
        <v>706.5999755859375</v>
      </c>
      <c r="R7">
        <v>1334.699951171875</v>
      </c>
      <c r="S7">
        <v>624.9666748046875</v>
      </c>
      <c r="T7">
        <v>280.5</v>
      </c>
    </row>
    <row r="8" spans="1:20" x14ac:dyDescent="0.25">
      <c r="A8" s="2">
        <v>43677</v>
      </c>
      <c r="B8">
        <v>377.54998779296881</v>
      </c>
      <c r="C8">
        <v>674.0999755859375</v>
      </c>
      <c r="D8">
        <v>3252.050048828125</v>
      </c>
      <c r="E8">
        <v>345.5</v>
      </c>
      <c r="F8">
        <v>521.0999755859375</v>
      </c>
      <c r="G8">
        <v>517.2750244140625</v>
      </c>
      <c r="H8">
        <v>1125.824951171875</v>
      </c>
      <c r="I8">
        <v>1726.650024414062</v>
      </c>
      <c r="J8">
        <v>424.60000610351563</v>
      </c>
      <c r="K8">
        <v>793.6500244140625</v>
      </c>
      <c r="L8">
        <v>126.5500030517578</v>
      </c>
      <c r="M8">
        <v>138.8500061035156</v>
      </c>
      <c r="N8">
        <v>1066.340576171875</v>
      </c>
      <c r="O8">
        <v>332.20001220703119</v>
      </c>
      <c r="P8">
        <v>2205.699951171875</v>
      </c>
      <c r="Q8">
        <v>636.25</v>
      </c>
      <c r="R8">
        <v>1056.349975585938</v>
      </c>
      <c r="S8">
        <v>595.25</v>
      </c>
      <c r="T8">
        <v>265.29998779296881</v>
      </c>
    </row>
    <row r="9" spans="1:20" x14ac:dyDescent="0.25">
      <c r="A9" s="2">
        <v>43708</v>
      </c>
      <c r="B9">
        <v>365.70001220703119</v>
      </c>
      <c r="C9">
        <v>663.9000244140625</v>
      </c>
      <c r="D9">
        <v>3332.5</v>
      </c>
      <c r="E9">
        <v>355.25</v>
      </c>
      <c r="F9">
        <v>472.45001220703119</v>
      </c>
      <c r="G9">
        <v>550.17498779296875</v>
      </c>
      <c r="H9">
        <v>1113.974975585938</v>
      </c>
      <c r="I9">
        <v>1881.900024414062</v>
      </c>
      <c r="J9">
        <v>409.64999389648438</v>
      </c>
      <c r="K9">
        <v>814.9000244140625</v>
      </c>
      <c r="L9">
        <v>121.65000152587891</v>
      </c>
      <c r="M9">
        <v>121.1999969482422</v>
      </c>
      <c r="N9">
        <v>1141.590087890625</v>
      </c>
      <c r="O9">
        <v>273.85000610351563</v>
      </c>
      <c r="P9">
        <v>2259.60009765625</v>
      </c>
      <c r="Q9">
        <v>693.6500244140625</v>
      </c>
      <c r="R9">
        <v>1105.099975585938</v>
      </c>
      <c r="S9">
        <v>563.20001220703125</v>
      </c>
      <c r="T9">
        <v>254.3999938964844</v>
      </c>
    </row>
    <row r="10" spans="1:20" x14ac:dyDescent="0.25">
      <c r="A10" s="2">
        <v>43738</v>
      </c>
      <c r="B10">
        <v>413.95001220703119</v>
      </c>
      <c r="C10">
        <v>685</v>
      </c>
      <c r="D10">
        <v>4046.050048828125</v>
      </c>
      <c r="E10">
        <v>470.10000610351563</v>
      </c>
      <c r="F10">
        <v>425.5</v>
      </c>
      <c r="G10">
        <v>540.29998779296875</v>
      </c>
      <c r="H10">
        <v>1227.449951171875</v>
      </c>
      <c r="I10">
        <v>1981.949951171875</v>
      </c>
      <c r="J10">
        <v>433.70001220703119</v>
      </c>
      <c r="K10">
        <v>805.6500244140625</v>
      </c>
      <c r="L10">
        <v>117.5</v>
      </c>
      <c r="M10">
        <v>131.80000305175781</v>
      </c>
      <c r="N10">
        <v>1218.119750976562</v>
      </c>
      <c r="O10">
        <v>270.79998779296881</v>
      </c>
      <c r="P10">
        <v>2099.300048828125</v>
      </c>
      <c r="Q10">
        <v>714.5</v>
      </c>
      <c r="R10">
        <v>1273.050048828125</v>
      </c>
      <c r="S10">
        <v>603.95001220703125</v>
      </c>
      <c r="T10">
        <v>239.80000305175781</v>
      </c>
    </row>
    <row r="11" spans="1:20" x14ac:dyDescent="0.25">
      <c r="A11" s="2">
        <v>43769</v>
      </c>
      <c r="B11">
        <v>395.79998779296881</v>
      </c>
      <c r="C11">
        <v>736.3499755859375</v>
      </c>
      <c r="D11">
        <v>4027.550048828125</v>
      </c>
      <c r="E11">
        <v>526.5999755859375</v>
      </c>
      <c r="F11">
        <v>466.85000610351563</v>
      </c>
      <c r="G11">
        <v>581.375</v>
      </c>
      <c r="H11">
        <v>1230.349975585938</v>
      </c>
      <c r="I11">
        <v>2175.35009765625</v>
      </c>
      <c r="J11">
        <v>463.04998779296881</v>
      </c>
      <c r="K11">
        <v>685.5999755859375</v>
      </c>
      <c r="L11">
        <v>122.40000152587891</v>
      </c>
      <c r="M11">
        <v>141.69999694824219</v>
      </c>
      <c r="N11">
        <v>1338.903076171875</v>
      </c>
      <c r="O11">
        <v>312.39999389648438</v>
      </c>
      <c r="P11">
        <v>2269.64990234375</v>
      </c>
      <c r="Q11">
        <v>739</v>
      </c>
      <c r="R11">
        <v>1331.199951171875</v>
      </c>
      <c r="S11">
        <v>596.45001220703125</v>
      </c>
      <c r="T11">
        <v>259.29998779296881</v>
      </c>
    </row>
    <row r="12" spans="1:20" x14ac:dyDescent="0.25">
      <c r="A12" s="2">
        <v>43799</v>
      </c>
      <c r="B12">
        <v>382.04998779296881</v>
      </c>
      <c r="C12">
        <v>739.04998779296875</v>
      </c>
      <c r="D12">
        <v>4074.199951171875</v>
      </c>
      <c r="E12">
        <v>511.54998779296881</v>
      </c>
      <c r="F12">
        <v>466.70001220703119</v>
      </c>
      <c r="G12">
        <v>563.82501220703125</v>
      </c>
      <c r="H12">
        <v>1274.949951171875</v>
      </c>
      <c r="I12">
        <v>2035.300048828125</v>
      </c>
      <c r="J12">
        <v>512.5999755859375</v>
      </c>
      <c r="K12">
        <v>696.3499755859375</v>
      </c>
      <c r="L12">
        <v>116.34999847412109</v>
      </c>
      <c r="M12">
        <v>131.75</v>
      </c>
      <c r="N12">
        <v>1418.267211914062</v>
      </c>
      <c r="O12">
        <v>341.85000610351563</v>
      </c>
      <c r="P12">
        <v>2053.25</v>
      </c>
      <c r="Q12">
        <v>761.45001220703125</v>
      </c>
      <c r="R12">
        <v>1159.699951171875</v>
      </c>
      <c r="S12">
        <v>573.25</v>
      </c>
      <c r="T12">
        <v>237.69999694824219</v>
      </c>
    </row>
    <row r="13" spans="1:20" x14ac:dyDescent="0.25">
      <c r="A13" s="2">
        <v>43830</v>
      </c>
      <c r="B13">
        <v>366</v>
      </c>
      <c r="C13">
        <v>754.0999755859375</v>
      </c>
      <c r="D13">
        <v>4234.75</v>
      </c>
      <c r="E13">
        <v>491.54998779296881</v>
      </c>
      <c r="F13">
        <v>478.20001220703119</v>
      </c>
      <c r="G13">
        <v>568.0999755859375</v>
      </c>
      <c r="H13">
        <v>1272.099975585938</v>
      </c>
      <c r="I13">
        <v>1923</v>
      </c>
      <c r="J13">
        <v>538.9000244140625</v>
      </c>
      <c r="K13">
        <v>731.1500244140625</v>
      </c>
      <c r="L13">
        <v>119.0500030517578</v>
      </c>
      <c r="M13">
        <v>128.80000305175781</v>
      </c>
      <c r="N13">
        <v>1384.345458984375</v>
      </c>
      <c r="O13">
        <v>333.75</v>
      </c>
      <c r="P13">
        <v>2161.699951171875</v>
      </c>
      <c r="Q13">
        <v>762.29998779296875</v>
      </c>
      <c r="R13">
        <v>1187.949951171875</v>
      </c>
      <c r="S13">
        <v>584.5</v>
      </c>
      <c r="T13">
        <v>245.80000305175781</v>
      </c>
    </row>
    <row r="14" spans="1:20" x14ac:dyDescent="0.25">
      <c r="A14" s="2">
        <v>43861</v>
      </c>
      <c r="B14">
        <v>369.39999389648438</v>
      </c>
      <c r="C14">
        <v>729.29998779296875</v>
      </c>
      <c r="D14">
        <v>4365.89990234375</v>
      </c>
      <c r="E14">
        <v>456.95001220703119</v>
      </c>
      <c r="F14">
        <v>446.89999389648438</v>
      </c>
      <c r="G14">
        <v>591.4000244140625</v>
      </c>
      <c r="H14">
        <v>1226.300048828125</v>
      </c>
      <c r="I14">
        <v>2034.25</v>
      </c>
      <c r="J14">
        <v>525.6500244140625</v>
      </c>
      <c r="K14">
        <v>775.95001220703125</v>
      </c>
      <c r="L14">
        <v>112.84999847412109</v>
      </c>
      <c r="M14">
        <v>108.9499969482422</v>
      </c>
      <c r="N14">
        <v>1290.7177734375</v>
      </c>
      <c r="O14">
        <v>318.45001220703119</v>
      </c>
      <c r="P14">
        <v>2079.050048828125</v>
      </c>
      <c r="Q14">
        <v>796.5999755859375</v>
      </c>
      <c r="R14">
        <v>1187.75</v>
      </c>
      <c r="S14">
        <v>526.54998779296875</v>
      </c>
      <c r="T14">
        <v>236.80000305175781</v>
      </c>
    </row>
    <row r="15" spans="1:20" x14ac:dyDescent="0.25">
      <c r="A15" s="2">
        <v>43890</v>
      </c>
      <c r="B15">
        <v>342.20001220703119</v>
      </c>
      <c r="C15">
        <v>697.29998779296875</v>
      </c>
      <c r="D15">
        <v>4465.85009765625</v>
      </c>
      <c r="E15">
        <v>426.35000610351563</v>
      </c>
      <c r="F15">
        <v>402.10000610351563</v>
      </c>
      <c r="G15">
        <v>534.3499755859375</v>
      </c>
      <c r="H15">
        <v>1177.650024414062</v>
      </c>
      <c r="I15">
        <v>2174.75</v>
      </c>
      <c r="J15">
        <v>497.25</v>
      </c>
      <c r="K15">
        <v>731.70001220703125</v>
      </c>
      <c r="L15">
        <v>106.5500030517578</v>
      </c>
      <c r="M15">
        <v>91.949996948242188</v>
      </c>
      <c r="N15">
        <v>1214.828125</v>
      </c>
      <c r="O15">
        <v>303</v>
      </c>
      <c r="P15">
        <v>2000.150024414062</v>
      </c>
      <c r="Q15">
        <v>744.4000244140625</v>
      </c>
      <c r="R15">
        <v>1254.5</v>
      </c>
      <c r="S15">
        <v>519.70001220703125</v>
      </c>
      <c r="T15">
        <v>221.44999694824219</v>
      </c>
    </row>
    <row r="16" spans="1:20" x14ac:dyDescent="0.25">
      <c r="A16" s="2">
        <v>43921</v>
      </c>
      <c r="B16">
        <v>251.30000305175781</v>
      </c>
      <c r="C16">
        <v>379</v>
      </c>
      <c r="D16">
        <v>2215.800048828125</v>
      </c>
      <c r="E16">
        <v>316.89999389648438</v>
      </c>
      <c r="F16">
        <v>422.85000610351563</v>
      </c>
      <c r="G16">
        <v>436.39999389648438</v>
      </c>
      <c r="H16">
        <v>861.9000244140625</v>
      </c>
      <c r="I16">
        <v>2298.5</v>
      </c>
      <c r="J16">
        <v>323.75</v>
      </c>
      <c r="K16">
        <v>641.5</v>
      </c>
      <c r="L16">
        <v>84.199996948242188</v>
      </c>
      <c r="M16">
        <v>68.300003051757813</v>
      </c>
      <c r="N16">
        <v>1018.338073730469</v>
      </c>
      <c r="O16">
        <v>196.8500061035156</v>
      </c>
      <c r="P16">
        <v>1826.099975585938</v>
      </c>
      <c r="Q16">
        <v>565.5</v>
      </c>
      <c r="R16">
        <v>933.70001220703125</v>
      </c>
      <c r="S16">
        <v>326.5</v>
      </c>
      <c r="T16">
        <v>196.69999694824219</v>
      </c>
    </row>
    <row r="17" spans="1:20" x14ac:dyDescent="0.25">
      <c r="A17" s="2">
        <v>43951</v>
      </c>
      <c r="B17">
        <v>290.10000610351563</v>
      </c>
      <c r="C17">
        <v>444.89999389648438</v>
      </c>
      <c r="D17">
        <v>2318.10009765625</v>
      </c>
      <c r="E17">
        <v>370</v>
      </c>
      <c r="F17">
        <v>589.5999755859375</v>
      </c>
      <c r="G17">
        <v>543.54998779296875</v>
      </c>
      <c r="H17">
        <v>1001.799987792969</v>
      </c>
      <c r="I17">
        <v>2195</v>
      </c>
      <c r="J17">
        <v>380.14999389648438</v>
      </c>
      <c r="K17">
        <v>715.5</v>
      </c>
      <c r="L17">
        <v>95.050003051757813</v>
      </c>
      <c r="M17">
        <v>79.900001525878906</v>
      </c>
      <c r="N17">
        <v>1340.411743164062</v>
      </c>
      <c r="O17">
        <v>190.5</v>
      </c>
      <c r="P17">
        <v>2014.449951171875</v>
      </c>
      <c r="Q17">
        <v>546.25</v>
      </c>
      <c r="R17">
        <v>970.04998779296875</v>
      </c>
      <c r="S17">
        <v>420.04998779296881</v>
      </c>
      <c r="T17">
        <v>190.94999694824219</v>
      </c>
    </row>
    <row r="18" spans="1:20" x14ac:dyDescent="0.25">
      <c r="A18" s="2">
        <v>43982</v>
      </c>
      <c r="B18">
        <v>323.79998779296881</v>
      </c>
      <c r="C18">
        <v>384.95001220703119</v>
      </c>
      <c r="D18">
        <v>1953.650024414062</v>
      </c>
      <c r="E18">
        <v>342.79998779296881</v>
      </c>
      <c r="F18">
        <v>648.1500244140625</v>
      </c>
      <c r="G18">
        <v>550.25</v>
      </c>
      <c r="H18">
        <v>951.6500244140625</v>
      </c>
      <c r="I18">
        <v>2057.35009765625</v>
      </c>
      <c r="J18">
        <v>331.95001220703119</v>
      </c>
      <c r="K18">
        <v>691</v>
      </c>
      <c r="L18">
        <v>97.849998474121094</v>
      </c>
      <c r="M18">
        <v>83.199996948242188</v>
      </c>
      <c r="N18">
        <v>1351.640747070312</v>
      </c>
      <c r="O18">
        <v>161.30000305175781</v>
      </c>
      <c r="P18">
        <v>1972.349975585938</v>
      </c>
      <c r="Q18">
        <v>530.45001220703125</v>
      </c>
      <c r="R18">
        <v>890</v>
      </c>
      <c r="S18">
        <v>405.85000610351563</v>
      </c>
      <c r="T18">
        <v>212.80000305175781</v>
      </c>
    </row>
    <row r="19" spans="1:20" x14ac:dyDescent="0.25">
      <c r="A19" s="2">
        <v>44012</v>
      </c>
      <c r="B19">
        <v>343.89999389648438</v>
      </c>
      <c r="C19">
        <v>406.64999389648438</v>
      </c>
      <c r="D19">
        <v>2831</v>
      </c>
      <c r="E19">
        <v>374</v>
      </c>
      <c r="F19">
        <v>640.25</v>
      </c>
      <c r="G19">
        <v>556.8499755859375</v>
      </c>
      <c r="H19">
        <v>1065.849975585938</v>
      </c>
      <c r="I19">
        <v>2180</v>
      </c>
      <c r="J19">
        <v>351.45001220703119</v>
      </c>
      <c r="K19">
        <v>735.95001220703125</v>
      </c>
      <c r="L19">
        <v>95.800003051757813</v>
      </c>
      <c r="M19">
        <v>81.349998474121094</v>
      </c>
      <c r="N19">
        <v>1572.8837890625</v>
      </c>
      <c r="O19">
        <v>178.44999694824219</v>
      </c>
      <c r="P19">
        <v>2082.14990234375</v>
      </c>
      <c r="Q19">
        <v>543.4000244140625</v>
      </c>
      <c r="R19">
        <v>949.8499755859375</v>
      </c>
      <c r="S19">
        <v>425.20001220703119</v>
      </c>
      <c r="T19">
        <v>219.6499938964844</v>
      </c>
    </row>
    <row r="20" spans="1:20" x14ac:dyDescent="0.25">
      <c r="A20" s="2">
        <v>44043</v>
      </c>
      <c r="B20">
        <v>315.20001220703119</v>
      </c>
      <c r="C20">
        <v>431.64999389648438</v>
      </c>
      <c r="D20">
        <v>3251.300048828125</v>
      </c>
      <c r="E20">
        <v>413.79998779296881</v>
      </c>
      <c r="F20">
        <v>720.1500244140625</v>
      </c>
      <c r="G20">
        <v>705.20001220703125</v>
      </c>
      <c r="H20">
        <v>1032.800048828125</v>
      </c>
      <c r="I20">
        <v>2209.89990234375</v>
      </c>
      <c r="J20">
        <v>346.79998779296881</v>
      </c>
      <c r="K20">
        <v>966</v>
      </c>
      <c r="L20">
        <v>87</v>
      </c>
      <c r="M20">
        <v>78.300003051757813</v>
      </c>
      <c r="N20">
        <v>1907.9326171875</v>
      </c>
      <c r="O20">
        <v>191.44999694824219</v>
      </c>
      <c r="P20">
        <v>2281.39990234375</v>
      </c>
      <c r="Q20">
        <v>681.6500244140625</v>
      </c>
      <c r="R20">
        <v>1043.25</v>
      </c>
      <c r="S20">
        <v>478.14999389648438</v>
      </c>
      <c r="T20">
        <v>280.95001220703119</v>
      </c>
    </row>
    <row r="21" spans="1:20" x14ac:dyDescent="0.25">
      <c r="A21" s="2">
        <v>44074</v>
      </c>
      <c r="B21">
        <v>355.75</v>
      </c>
      <c r="C21">
        <v>496.75</v>
      </c>
      <c r="D21">
        <v>3487.800048828125</v>
      </c>
      <c r="E21">
        <v>407.79998779296881</v>
      </c>
      <c r="F21">
        <v>713.54998779296875</v>
      </c>
      <c r="G21">
        <v>694.4000244140625</v>
      </c>
      <c r="H21">
        <v>1115.849975585938</v>
      </c>
      <c r="I21">
        <v>2117.35009765625</v>
      </c>
      <c r="J21">
        <v>394.60000610351563</v>
      </c>
      <c r="K21">
        <v>928.5999755859375</v>
      </c>
      <c r="L21">
        <v>96.400001525878906</v>
      </c>
      <c r="M21">
        <v>81.949996948242188</v>
      </c>
      <c r="N21">
        <v>1920.485473632812</v>
      </c>
      <c r="O21">
        <v>212</v>
      </c>
      <c r="P21">
        <v>2257.25</v>
      </c>
      <c r="Q21">
        <v>741</v>
      </c>
      <c r="R21">
        <v>1100.5</v>
      </c>
      <c r="S21">
        <v>505.95001220703119</v>
      </c>
      <c r="T21">
        <v>271.29998779296881</v>
      </c>
    </row>
    <row r="22" spans="1:20" x14ac:dyDescent="0.25">
      <c r="A22" s="2">
        <v>44104</v>
      </c>
      <c r="B22">
        <v>341.75</v>
      </c>
      <c r="C22">
        <v>424.64999389648438</v>
      </c>
      <c r="D22">
        <v>3278.60009765625</v>
      </c>
      <c r="E22">
        <v>353.04998779296881</v>
      </c>
      <c r="F22">
        <v>774.70001220703125</v>
      </c>
      <c r="G22">
        <v>811.5999755859375</v>
      </c>
      <c r="H22">
        <v>1078.599975585938</v>
      </c>
      <c r="I22">
        <v>2068.25</v>
      </c>
      <c r="J22">
        <v>354.75</v>
      </c>
      <c r="K22">
        <v>1008.25</v>
      </c>
      <c r="L22">
        <v>85.099998474121094</v>
      </c>
      <c r="M22">
        <v>69.25</v>
      </c>
      <c r="N22">
        <v>2062.304443359375</v>
      </c>
      <c r="O22">
        <v>185.3999938964844</v>
      </c>
      <c r="P22">
        <v>2492.300048828125</v>
      </c>
      <c r="Q22">
        <v>791.75</v>
      </c>
      <c r="R22">
        <v>1201.349975585938</v>
      </c>
      <c r="S22">
        <v>502.89999389648438</v>
      </c>
      <c r="T22">
        <v>313.54998779296881</v>
      </c>
    </row>
    <row r="23" spans="1:20" x14ac:dyDescent="0.25">
      <c r="A23" s="2">
        <v>44135</v>
      </c>
      <c r="B23">
        <v>359.85000610351563</v>
      </c>
      <c r="C23">
        <v>492.5</v>
      </c>
      <c r="D23">
        <v>3309</v>
      </c>
      <c r="E23">
        <v>354.45001220703119</v>
      </c>
      <c r="F23">
        <v>754.5</v>
      </c>
      <c r="G23">
        <v>841.95001220703125</v>
      </c>
      <c r="H23">
        <v>1183.550048828125</v>
      </c>
      <c r="I23">
        <v>2071.300048828125</v>
      </c>
      <c r="J23">
        <v>392.60000610351563</v>
      </c>
      <c r="K23">
        <v>1060.599975585938</v>
      </c>
      <c r="L23">
        <v>87.599998474121094</v>
      </c>
      <c r="M23">
        <v>64.900001525878906</v>
      </c>
      <c r="N23">
        <v>1896.302856445312</v>
      </c>
      <c r="O23">
        <v>189.25</v>
      </c>
      <c r="P23">
        <v>2664.85009765625</v>
      </c>
      <c r="Q23">
        <v>813.29998779296875</v>
      </c>
      <c r="R23">
        <v>1165.75</v>
      </c>
      <c r="S23">
        <v>453.25</v>
      </c>
      <c r="T23">
        <v>340.70001220703119</v>
      </c>
    </row>
    <row r="24" spans="1:20" x14ac:dyDescent="0.25">
      <c r="A24" s="2">
        <v>44165</v>
      </c>
      <c r="B24">
        <v>411.54998779296881</v>
      </c>
      <c r="C24">
        <v>601.5999755859375</v>
      </c>
      <c r="D24">
        <v>4908.7998046875</v>
      </c>
      <c r="E24">
        <v>373</v>
      </c>
      <c r="F24">
        <v>745.5999755859375</v>
      </c>
      <c r="G24">
        <v>822.0999755859375</v>
      </c>
      <c r="H24">
        <v>1440.849975585938</v>
      </c>
      <c r="I24">
        <v>2138.199951171875</v>
      </c>
      <c r="J24">
        <v>473.35000610351563</v>
      </c>
      <c r="K24">
        <v>1100</v>
      </c>
      <c r="L24">
        <v>94.699996948242188</v>
      </c>
      <c r="M24">
        <v>78.5</v>
      </c>
      <c r="N24">
        <v>1781.204833984375</v>
      </c>
      <c r="O24">
        <v>244.25</v>
      </c>
      <c r="P24">
        <v>2679.64990234375</v>
      </c>
      <c r="Q24">
        <v>876.8499755859375</v>
      </c>
      <c r="R24">
        <v>1361.199951171875</v>
      </c>
      <c r="S24">
        <v>417.70001220703119</v>
      </c>
      <c r="T24">
        <v>350.5</v>
      </c>
    </row>
    <row r="25" spans="1:20" x14ac:dyDescent="0.25">
      <c r="A25" s="2">
        <v>44196</v>
      </c>
      <c r="B25">
        <v>483.75</v>
      </c>
      <c r="C25">
        <v>620.45001220703125</v>
      </c>
      <c r="D25">
        <v>5295.2001953125</v>
      </c>
      <c r="E25">
        <v>381.10000610351563</v>
      </c>
      <c r="F25">
        <v>819.95001220703125</v>
      </c>
      <c r="G25">
        <v>946.1500244140625</v>
      </c>
      <c r="H25">
        <v>1436.300048828125</v>
      </c>
      <c r="I25">
        <v>2395.39990234375</v>
      </c>
      <c r="J25">
        <v>535.04998779296875</v>
      </c>
      <c r="K25">
        <v>1255.800048828125</v>
      </c>
      <c r="L25">
        <v>99.349998474121094</v>
      </c>
      <c r="M25">
        <v>93.050003051757813</v>
      </c>
      <c r="N25">
        <v>1832.431274414062</v>
      </c>
      <c r="O25">
        <v>274.95001220703119</v>
      </c>
      <c r="P25">
        <v>2862.75</v>
      </c>
      <c r="Q25">
        <v>973.20001220703125</v>
      </c>
      <c r="R25">
        <v>1567.150024414062</v>
      </c>
      <c r="S25">
        <v>466.35000610351563</v>
      </c>
      <c r="T25">
        <v>386.25</v>
      </c>
    </row>
    <row r="26" spans="1:20" x14ac:dyDescent="0.25">
      <c r="A26" s="2">
        <v>44227</v>
      </c>
      <c r="B26">
        <v>509.70001220703119</v>
      </c>
      <c r="C26">
        <v>662.9000244140625</v>
      </c>
      <c r="D26">
        <v>4734.5498046875</v>
      </c>
      <c r="E26">
        <v>383.60000610351563</v>
      </c>
      <c r="F26">
        <v>825.9000244140625</v>
      </c>
      <c r="G26">
        <v>914</v>
      </c>
      <c r="H26">
        <v>1390.5</v>
      </c>
      <c r="I26">
        <v>2263.89990234375</v>
      </c>
      <c r="J26">
        <v>537</v>
      </c>
      <c r="K26">
        <v>1239.050048828125</v>
      </c>
      <c r="L26">
        <v>88.949996948242188</v>
      </c>
      <c r="M26">
        <v>88.300003051757813</v>
      </c>
      <c r="N26">
        <v>1700.119262695312</v>
      </c>
      <c r="O26">
        <v>282.10000610351563</v>
      </c>
      <c r="P26">
        <v>3111.35009765625</v>
      </c>
      <c r="Q26">
        <v>961.4000244140625</v>
      </c>
      <c r="R26">
        <v>1420.300048828125</v>
      </c>
      <c r="S26">
        <v>560.6500244140625</v>
      </c>
      <c r="T26">
        <v>417.89999389648438</v>
      </c>
    </row>
    <row r="27" spans="1:20" x14ac:dyDescent="0.25">
      <c r="A27" s="2">
        <v>44255</v>
      </c>
      <c r="B27">
        <v>675.9000244140625</v>
      </c>
      <c r="C27">
        <v>724.79998779296875</v>
      </c>
      <c r="D27">
        <v>5264.89990234375</v>
      </c>
      <c r="E27">
        <v>449.85000610351563</v>
      </c>
      <c r="F27">
        <v>787.04998779296875</v>
      </c>
      <c r="G27">
        <v>909.45001220703125</v>
      </c>
      <c r="H27">
        <v>1534.400024414062</v>
      </c>
      <c r="I27">
        <v>2132.050048828125</v>
      </c>
      <c r="J27">
        <v>597.75</v>
      </c>
      <c r="K27">
        <v>1253.300048828125</v>
      </c>
      <c r="L27">
        <v>107.3000030517578</v>
      </c>
      <c r="M27">
        <v>111</v>
      </c>
      <c r="N27">
        <v>1925.192749023438</v>
      </c>
      <c r="O27">
        <v>390.14999389648438</v>
      </c>
      <c r="P27">
        <v>2894.300048828125</v>
      </c>
      <c r="Q27">
        <v>918.8499755859375</v>
      </c>
      <c r="R27">
        <v>1406.900024414062</v>
      </c>
      <c r="S27">
        <v>561.54998779296875</v>
      </c>
      <c r="T27">
        <v>410.29998779296881</v>
      </c>
    </row>
    <row r="28" spans="1:20" x14ac:dyDescent="0.25">
      <c r="A28" s="2">
        <v>44286</v>
      </c>
      <c r="B28">
        <v>702.4000244140625</v>
      </c>
      <c r="C28">
        <v>697.45001220703125</v>
      </c>
      <c r="D28">
        <v>5149.85009765625</v>
      </c>
      <c r="E28">
        <v>427.95001220703119</v>
      </c>
      <c r="F28">
        <v>815.0999755859375</v>
      </c>
      <c r="G28">
        <v>982.6500244140625</v>
      </c>
      <c r="H28">
        <v>1493.650024414062</v>
      </c>
      <c r="I28">
        <v>2431.5</v>
      </c>
      <c r="J28">
        <v>582.0999755859375</v>
      </c>
      <c r="K28">
        <v>1368.050048828125</v>
      </c>
      <c r="L28">
        <v>106.5500030517578</v>
      </c>
      <c r="M28">
        <v>102.15000152587891</v>
      </c>
      <c r="N28">
        <v>1848.860595703125</v>
      </c>
      <c r="O28">
        <v>364.29998779296881</v>
      </c>
      <c r="P28">
        <v>3177.85009765625</v>
      </c>
      <c r="Q28">
        <v>991.45001220703125</v>
      </c>
      <c r="R28">
        <v>1558.050048828125</v>
      </c>
      <c r="S28">
        <v>641.8499755859375</v>
      </c>
      <c r="T28">
        <v>414.14999389648438</v>
      </c>
    </row>
    <row r="29" spans="1:20" x14ac:dyDescent="0.25">
      <c r="A29" s="2">
        <v>44316</v>
      </c>
      <c r="B29">
        <v>730.04998779296875</v>
      </c>
      <c r="C29">
        <v>714.9000244140625</v>
      </c>
      <c r="D29">
        <v>5451.89990234375</v>
      </c>
      <c r="E29">
        <v>421.79998779296881</v>
      </c>
      <c r="F29">
        <v>910.3499755859375</v>
      </c>
      <c r="G29">
        <v>898.95001220703125</v>
      </c>
      <c r="H29">
        <v>1412.300048828125</v>
      </c>
      <c r="I29">
        <v>2353.75</v>
      </c>
      <c r="J29">
        <v>600.5</v>
      </c>
      <c r="K29">
        <v>1354.349975585938</v>
      </c>
      <c r="L29">
        <v>102.4499969482422</v>
      </c>
      <c r="M29">
        <v>108.15000152587891</v>
      </c>
      <c r="N29">
        <v>1840.9228515625</v>
      </c>
      <c r="O29">
        <v>353.5</v>
      </c>
      <c r="P29">
        <v>3035.64990234375</v>
      </c>
      <c r="Q29">
        <v>960.4000244140625</v>
      </c>
      <c r="R29">
        <v>1491.650024414062</v>
      </c>
      <c r="S29">
        <v>606.9000244140625</v>
      </c>
      <c r="T29">
        <v>492.75</v>
      </c>
    </row>
    <row r="30" spans="1:20" x14ac:dyDescent="0.25">
      <c r="A30" s="2">
        <v>44347</v>
      </c>
      <c r="B30">
        <v>769.54998779296875</v>
      </c>
      <c r="C30">
        <v>750.70001220703125</v>
      </c>
      <c r="D30">
        <v>5627.9501953125</v>
      </c>
      <c r="E30">
        <v>472</v>
      </c>
      <c r="F30">
        <v>949.3499755859375</v>
      </c>
      <c r="G30">
        <v>945.20001220703125</v>
      </c>
      <c r="H30">
        <v>1515.849975585938</v>
      </c>
      <c r="I30">
        <v>2340.050048828125</v>
      </c>
      <c r="J30">
        <v>662.75</v>
      </c>
      <c r="K30">
        <v>1393.75</v>
      </c>
      <c r="L30">
        <v>110.5</v>
      </c>
      <c r="M30">
        <v>113.65000152587891</v>
      </c>
      <c r="N30">
        <v>1993.956176757812</v>
      </c>
      <c r="O30">
        <v>424.35000610351563</v>
      </c>
      <c r="P30">
        <v>3159.14990234375</v>
      </c>
      <c r="Q30">
        <v>1021.650024414062</v>
      </c>
      <c r="R30">
        <v>1596.25</v>
      </c>
      <c r="S30">
        <v>815.0999755859375</v>
      </c>
      <c r="T30">
        <v>539.04998779296875</v>
      </c>
    </row>
    <row r="31" spans="1:20" x14ac:dyDescent="0.25">
      <c r="A31" s="2">
        <v>44377</v>
      </c>
      <c r="B31">
        <v>703.70001220703125</v>
      </c>
      <c r="C31">
        <v>748.29998779296875</v>
      </c>
      <c r="D31">
        <v>6015.85009765625</v>
      </c>
      <c r="E31">
        <v>468.10000610351563</v>
      </c>
      <c r="F31">
        <v>971.9000244140625</v>
      </c>
      <c r="G31">
        <v>983.5</v>
      </c>
      <c r="H31">
        <v>1497.900024414062</v>
      </c>
      <c r="I31">
        <v>2471.300048828125</v>
      </c>
      <c r="J31">
        <v>630.9000244140625</v>
      </c>
      <c r="K31">
        <v>1580.800048828125</v>
      </c>
      <c r="L31">
        <v>116.40000152587891</v>
      </c>
      <c r="M31">
        <v>117.6999969482422</v>
      </c>
      <c r="N31">
        <v>1948.129272460938</v>
      </c>
      <c r="O31">
        <v>419.20001220703119</v>
      </c>
      <c r="P31">
        <v>3345.75</v>
      </c>
      <c r="Q31">
        <v>1095.449951171875</v>
      </c>
      <c r="R31">
        <v>1732.5</v>
      </c>
      <c r="S31">
        <v>792.8499755859375</v>
      </c>
      <c r="T31">
        <v>545.6500244140625</v>
      </c>
    </row>
    <row r="32" spans="1:20" x14ac:dyDescent="0.25">
      <c r="A32" s="2">
        <v>44408</v>
      </c>
      <c r="B32">
        <v>674.5</v>
      </c>
      <c r="C32">
        <v>708.9000244140625</v>
      </c>
      <c r="D32">
        <v>6228.10009765625</v>
      </c>
      <c r="E32">
        <v>445.5</v>
      </c>
      <c r="F32">
        <v>920.04998779296875</v>
      </c>
      <c r="G32">
        <v>1024.949951171875</v>
      </c>
      <c r="H32">
        <v>1426.449951171875</v>
      </c>
      <c r="I32">
        <v>2333.300048828125</v>
      </c>
      <c r="J32">
        <v>682.5</v>
      </c>
      <c r="K32">
        <v>1610.5</v>
      </c>
      <c r="L32">
        <v>118.1999969482422</v>
      </c>
      <c r="M32">
        <v>115.3000030517578</v>
      </c>
      <c r="N32">
        <v>1878.581298828125</v>
      </c>
      <c r="O32">
        <v>431.79998779296881</v>
      </c>
      <c r="P32">
        <v>3167.449951171875</v>
      </c>
      <c r="Q32">
        <v>1209.550048828125</v>
      </c>
      <c r="R32">
        <v>1714.550048828125</v>
      </c>
      <c r="S32">
        <v>808.54998779296875</v>
      </c>
      <c r="T32">
        <v>587.1500244140625</v>
      </c>
    </row>
    <row r="33" spans="1:20" x14ac:dyDescent="0.25">
      <c r="A33" s="2">
        <v>44439</v>
      </c>
      <c r="B33">
        <v>748.29998779296875</v>
      </c>
      <c r="C33">
        <v>786.5</v>
      </c>
      <c r="D33">
        <v>7524.5</v>
      </c>
      <c r="E33">
        <v>471.64999389648438</v>
      </c>
      <c r="F33">
        <v>947.79998779296875</v>
      </c>
      <c r="G33">
        <v>1182.300048828125</v>
      </c>
      <c r="H33">
        <v>1581.400024414062</v>
      </c>
      <c r="I33">
        <v>2724.10009765625</v>
      </c>
      <c r="J33">
        <v>719.04998779296875</v>
      </c>
      <c r="K33">
        <v>1706.449951171875</v>
      </c>
      <c r="L33">
        <v>115.9499969482422</v>
      </c>
      <c r="M33">
        <v>120.5500030517578</v>
      </c>
      <c r="N33">
        <v>2084.271728515625</v>
      </c>
      <c r="O33">
        <v>426.04998779296881</v>
      </c>
      <c r="P33">
        <v>3786.449951171875</v>
      </c>
      <c r="Q33">
        <v>1447.650024414062</v>
      </c>
      <c r="R33">
        <v>1921.599975585938</v>
      </c>
      <c r="S33">
        <v>741.25</v>
      </c>
      <c r="T33">
        <v>640.95001220703125</v>
      </c>
    </row>
    <row r="34" spans="1:20" x14ac:dyDescent="0.25">
      <c r="A34" s="2">
        <v>44469</v>
      </c>
      <c r="B34">
        <v>737.9000244140625</v>
      </c>
      <c r="C34">
        <v>766.54998779296875</v>
      </c>
      <c r="D34">
        <v>7668.10009765625</v>
      </c>
      <c r="E34">
        <v>432.20001220703119</v>
      </c>
      <c r="F34">
        <v>983.54998779296875</v>
      </c>
      <c r="G34">
        <v>1279.550048828125</v>
      </c>
      <c r="H34">
        <v>1594.949951171875</v>
      </c>
      <c r="I34">
        <v>2701.800048828125</v>
      </c>
      <c r="J34">
        <v>700.8499755859375</v>
      </c>
      <c r="K34">
        <v>1675.199951171875</v>
      </c>
      <c r="L34">
        <v>141.8500061035156</v>
      </c>
      <c r="M34">
        <v>144.5</v>
      </c>
      <c r="N34">
        <v>2325.266845703125</v>
      </c>
      <c r="O34">
        <v>453</v>
      </c>
      <c r="P34">
        <v>3775.550048828125</v>
      </c>
      <c r="Q34">
        <v>1380.599975585938</v>
      </c>
      <c r="R34">
        <v>2161.85009765625</v>
      </c>
      <c r="S34">
        <v>707.70001220703125</v>
      </c>
      <c r="T34">
        <v>634.0999755859375</v>
      </c>
    </row>
    <row r="35" spans="1:20" x14ac:dyDescent="0.25">
      <c r="A35" s="2">
        <v>44500</v>
      </c>
      <c r="B35">
        <v>693</v>
      </c>
      <c r="C35">
        <v>742</v>
      </c>
      <c r="D35">
        <v>7400.2001953125</v>
      </c>
      <c r="E35">
        <v>417.70001220703119</v>
      </c>
      <c r="F35">
        <v>905.04998779296875</v>
      </c>
      <c r="G35">
        <v>1143.75</v>
      </c>
      <c r="H35">
        <v>1582.849975585938</v>
      </c>
      <c r="I35">
        <v>2393.14990234375</v>
      </c>
      <c r="J35">
        <v>802.04998779296875</v>
      </c>
      <c r="K35">
        <v>1667.75</v>
      </c>
      <c r="L35">
        <v>132.6499938964844</v>
      </c>
      <c r="M35">
        <v>149.05000305175781</v>
      </c>
      <c r="N35">
        <v>2340.9580078125</v>
      </c>
      <c r="O35">
        <v>502.14999389648438</v>
      </c>
      <c r="P35">
        <v>3397.75</v>
      </c>
      <c r="Q35">
        <v>1477.849975585938</v>
      </c>
      <c r="R35">
        <v>2383.550048828125</v>
      </c>
      <c r="S35">
        <v>740.20001220703125</v>
      </c>
      <c r="T35">
        <v>646.75</v>
      </c>
    </row>
    <row r="36" spans="1:20" x14ac:dyDescent="0.25">
      <c r="A36" s="2">
        <v>44530</v>
      </c>
      <c r="B36">
        <v>683.8499755859375</v>
      </c>
      <c r="C36">
        <v>655.6500244140625</v>
      </c>
      <c r="D36">
        <v>6997.25</v>
      </c>
      <c r="E36">
        <v>370</v>
      </c>
      <c r="F36">
        <v>971.29998779296875</v>
      </c>
      <c r="G36">
        <v>1138.650024414062</v>
      </c>
      <c r="H36">
        <v>1493.550048828125</v>
      </c>
      <c r="I36">
        <v>2317.550048828125</v>
      </c>
      <c r="J36">
        <v>714.3499755859375</v>
      </c>
      <c r="K36">
        <v>1712.650024414062</v>
      </c>
      <c r="L36">
        <v>127.25</v>
      </c>
      <c r="M36">
        <v>142.1000061035156</v>
      </c>
      <c r="N36">
        <v>2220.183349609375</v>
      </c>
      <c r="O36">
        <v>460.54998779296881</v>
      </c>
      <c r="P36">
        <v>3529.14990234375</v>
      </c>
      <c r="Q36">
        <v>1541.449951171875</v>
      </c>
      <c r="R36">
        <v>2375.5</v>
      </c>
      <c r="S36">
        <v>681.70001220703125</v>
      </c>
      <c r="T36">
        <v>637.25</v>
      </c>
    </row>
    <row r="37" spans="1:20" x14ac:dyDescent="0.25">
      <c r="A37" s="2">
        <v>44561</v>
      </c>
      <c r="B37">
        <v>730.29998779296875</v>
      </c>
      <c r="C37">
        <v>678.54998779296875</v>
      </c>
      <c r="D37">
        <v>6977.2998046875</v>
      </c>
      <c r="E37">
        <v>385.45001220703119</v>
      </c>
      <c r="F37">
        <v>944.0999755859375</v>
      </c>
      <c r="G37">
        <v>1319.099975585938</v>
      </c>
      <c r="H37">
        <v>1479.400024414062</v>
      </c>
      <c r="I37">
        <v>2360.14990234375</v>
      </c>
      <c r="J37">
        <v>740.1500244140625</v>
      </c>
      <c r="K37">
        <v>1887.75</v>
      </c>
      <c r="L37">
        <v>124.40000152587891</v>
      </c>
      <c r="M37">
        <v>142.3999938964844</v>
      </c>
      <c r="N37">
        <v>2185.8017578125</v>
      </c>
      <c r="O37">
        <v>460.45001220703119</v>
      </c>
      <c r="P37">
        <v>3738.35009765625</v>
      </c>
      <c r="Q37">
        <v>1790.550048828125</v>
      </c>
      <c r="R37">
        <v>2522.39990234375</v>
      </c>
      <c r="S37">
        <v>747.0999755859375</v>
      </c>
      <c r="T37">
        <v>715.3499755859375</v>
      </c>
    </row>
    <row r="38" spans="1:20" x14ac:dyDescent="0.25">
      <c r="A38" s="2">
        <v>44592</v>
      </c>
      <c r="B38">
        <v>716.29998779296875</v>
      </c>
      <c r="C38">
        <v>773.04998779296875</v>
      </c>
      <c r="D38">
        <v>7000.25</v>
      </c>
      <c r="E38">
        <v>397.04998779296881</v>
      </c>
      <c r="F38">
        <v>945</v>
      </c>
      <c r="G38">
        <v>1099.400024414062</v>
      </c>
      <c r="H38">
        <v>1485.699951171875</v>
      </c>
      <c r="I38">
        <v>2273.75</v>
      </c>
      <c r="J38">
        <v>788.79998779296875</v>
      </c>
      <c r="K38">
        <v>1736.199951171875</v>
      </c>
      <c r="L38">
        <v>142.05000305175781</v>
      </c>
      <c r="M38">
        <v>172.6000061035156</v>
      </c>
      <c r="N38">
        <v>2202.8310546875</v>
      </c>
      <c r="O38">
        <v>538.29998779296875</v>
      </c>
      <c r="P38">
        <v>3736.25</v>
      </c>
      <c r="Q38">
        <v>1479</v>
      </c>
      <c r="R38">
        <v>2360.300048828125</v>
      </c>
      <c r="S38">
        <v>776.5</v>
      </c>
      <c r="T38">
        <v>572.5999755859375</v>
      </c>
    </row>
    <row r="39" spans="1:20" x14ac:dyDescent="0.25">
      <c r="A39" s="2">
        <v>44620</v>
      </c>
      <c r="B39">
        <v>707.5</v>
      </c>
      <c r="C39">
        <v>742.4000244140625</v>
      </c>
      <c r="D39">
        <v>7002.2998046875</v>
      </c>
      <c r="E39">
        <v>349.79998779296881</v>
      </c>
      <c r="F39">
        <v>925.04998779296875</v>
      </c>
      <c r="G39">
        <v>1126.949951171875</v>
      </c>
      <c r="H39">
        <v>1426.25</v>
      </c>
      <c r="I39">
        <v>2172.10009765625</v>
      </c>
      <c r="J39">
        <v>742.70001220703125</v>
      </c>
      <c r="K39">
        <v>1715.599975585938</v>
      </c>
      <c r="L39">
        <v>133.5</v>
      </c>
      <c r="M39">
        <v>160.6499938964844</v>
      </c>
      <c r="N39">
        <v>2177.86376953125</v>
      </c>
      <c r="O39">
        <v>483.20001220703119</v>
      </c>
      <c r="P39">
        <v>3554.199951171875</v>
      </c>
      <c r="Q39">
        <v>1410</v>
      </c>
      <c r="R39">
        <v>2546.550048828125</v>
      </c>
      <c r="S39">
        <v>665.45001220703125</v>
      </c>
      <c r="T39">
        <v>555.79998779296875</v>
      </c>
    </row>
    <row r="40" spans="1:20" x14ac:dyDescent="0.25">
      <c r="A40" s="2">
        <v>44651</v>
      </c>
      <c r="B40">
        <v>774.20001220703125</v>
      </c>
      <c r="C40">
        <v>761.1500244140625</v>
      </c>
      <c r="D40">
        <v>7259.9501953125</v>
      </c>
      <c r="E40">
        <v>359.35000610351563</v>
      </c>
      <c r="F40">
        <v>1018.049987792969</v>
      </c>
      <c r="G40">
        <v>1163.75</v>
      </c>
      <c r="H40">
        <v>1470.349975585938</v>
      </c>
      <c r="I40">
        <v>2048.64990234375</v>
      </c>
      <c r="J40">
        <v>730.29998779296875</v>
      </c>
      <c r="K40">
        <v>1906.849975585938</v>
      </c>
      <c r="L40">
        <v>135</v>
      </c>
      <c r="M40">
        <v>163.8999938964844</v>
      </c>
      <c r="N40">
        <v>2431.873291015625</v>
      </c>
      <c r="O40">
        <v>493.54998779296881</v>
      </c>
      <c r="P40">
        <v>3739.949951171875</v>
      </c>
      <c r="Q40">
        <v>1499.449951171875</v>
      </c>
      <c r="R40">
        <v>2536.14990234375</v>
      </c>
      <c r="S40">
        <v>769.5999755859375</v>
      </c>
      <c r="T40">
        <v>591.9000244140625</v>
      </c>
    </row>
    <row r="41" spans="1:20" x14ac:dyDescent="0.25">
      <c r="A41" s="2">
        <v>44681</v>
      </c>
      <c r="B41">
        <v>856.4000244140625</v>
      </c>
      <c r="C41">
        <v>728.5999755859375</v>
      </c>
      <c r="D41">
        <v>6671.7998046875</v>
      </c>
      <c r="E41">
        <v>362.60000610351563</v>
      </c>
      <c r="F41">
        <v>981.20001220703125</v>
      </c>
      <c r="G41">
        <v>1079.25</v>
      </c>
      <c r="H41">
        <v>1384.599975585938</v>
      </c>
      <c r="I41">
        <v>2234.85009765625</v>
      </c>
      <c r="J41">
        <v>743.29998779296875</v>
      </c>
      <c r="K41">
        <v>1567.550048828125</v>
      </c>
      <c r="L41">
        <v>156.19999694824219</v>
      </c>
      <c r="M41">
        <v>160.44999694824219</v>
      </c>
      <c r="N41">
        <v>2575.39990234375</v>
      </c>
      <c r="O41">
        <v>496.29998779296881</v>
      </c>
      <c r="P41">
        <v>3546.699951171875</v>
      </c>
      <c r="Q41">
        <v>1259</v>
      </c>
      <c r="R41">
        <v>2458.199951171875</v>
      </c>
      <c r="S41">
        <v>822.9000244140625</v>
      </c>
      <c r="T41">
        <v>508.79998779296881</v>
      </c>
    </row>
    <row r="42" spans="1:20" x14ac:dyDescent="0.25">
      <c r="A42" s="2">
        <v>44712</v>
      </c>
      <c r="B42">
        <v>739.8499755859375</v>
      </c>
      <c r="C42">
        <v>685.20001220703125</v>
      </c>
      <c r="D42">
        <v>6082.14990234375</v>
      </c>
      <c r="E42">
        <v>326.20001220703119</v>
      </c>
      <c r="F42">
        <v>992.95001220703125</v>
      </c>
      <c r="G42">
        <v>1040.75</v>
      </c>
      <c r="H42">
        <v>1388.949951171875</v>
      </c>
      <c r="I42">
        <v>2353.25</v>
      </c>
      <c r="J42">
        <v>752.8499755859375</v>
      </c>
      <c r="K42">
        <v>1503.599975585938</v>
      </c>
      <c r="L42">
        <v>156</v>
      </c>
      <c r="M42">
        <v>151.25</v>
      </c>
      <c r="N42">
        <v>2429.93505859375</v>
      </c>
      <c r="O42">
        <v>468.10000610351563</v>
      </c>
      <c r="P42">
        <v>3364.35009765625</v>
      </c>
      <c r="Q42">
        <v>1180.25</v>
      </c>
      <c r="R42">
        <v>2216</v>
      </c>
      <c r="S42">
        <v>779.5999755859375</v>
      </c>
      <c r="T42">
        <v>478.04998779296881</v>
      </c>
    </row>
    <row r="43" spans="1:20" x14ac:dyDescent="0.25">
      <c r="A43" s="2">
        <v>44742</v>
      </c>
      <c r="B43">
        <v>672.04998779296875</v>
      </c>
      <c r="C43">
        <v>636.79998779296875</v>
      </c>
      <c r="D43">
        <v>5400.5</v>
      </c>
      <c r="E43">
        <v>308.39999389648438</v>
      </c>
      <c r="F43">
        <v>917.20001220703125</v>
      </c>
      <c r="G43">
        <v>973.25</v>
      </c>
      <c r="H43">
        <v>1348</v>
      </c>
      <c r="I43">
        <v>2230.60009765625</v>
      </c>
      <c r="J43">
        <v>707.20001220703125</v>
      </c>
      <c r="K43">
        <v>1461.900024414062</v>
      </c>
      <c r="L43">
        <v>142.8999938964844</v>
      </c>
      <c r="M43">
        <v>151.55000305175781</v>
      </c>
      <c r="N43">
        <v>2395.7841796875</v>
      </c>
      <c r="O43">
        <v>465.89999389648438</v>
      </c>
      <c r="P43">
        <v>3267.10009765625</v>
      </c>
      <c r="Q43">
        <v>1000</v>
      </c>
      <c r="R43">
        <v>1941.25</v>
      </c>
      <c r="S43">
        <v>632.4000244140625</v>
      </c>
      <c r="T43">
        <v>416.04998779296881</v>
      </c>
    </row>
    <row r="44" spans="1:20" x14ac:dyDescent="0.25">
      <c r="A44" s="2">
        <v>44773</v>
      </c>
      <c r="B44">
        <v>763.70001220703125</v>
      </c>
      <c r="C44">
        <v>724.75</v>
      </c>
      <c r="D44">
        <v>7209.10009765625</v>
      </c>
      <c r="E44">
        <v>330.29998779296881</v>
      </c>
      <c r="F44">
        <v>977.4000244140625</v>
      </c>
      <c r="G44">
        <v>948.4000244140625</v>
      </c>
      <c r="H44">
        <v>1434.199951171875</v>
      </c>
      <c r="I44">
        <v>2637.39990234375</v>
      </c>
      <c r="J44">
        <v>818.5999755859375</v>
      </c>
      <c r="K44">
        <v>1549.699951171875</v>
      </c>
      <c r="L44">
        <v>152.94999694824219</v>
      </c>
      <c r="M44">
        <v>134.1499938964844</v>
      </c>
      <c r="N44">
        <v>2316.221435546875</v>
      </c>
      <c r="O44">
        <v>528.3499755859375</v>
      </c>
      <c r="P44">
        <v>3301.89990234375</v>
      </c>
      <c r="Q44">
        <v>1048.650024414062</v>
      </c>
      <c r="R44">
        <v>2352.050048828125</v>
      </c>
      <c r="S44">
        <v>741.0999755859375</v>
      </c>
      <c r="T44">
        <v>423.70001220703119</v>
      </c>
    </row>
    <row r="45" spans="1:20" x14ac:dyDescent="0.25">
      <c r="A45" s="2">
        <v>44804</v>
      </c>
      <c r="B45">
        <v>842.1500244140625</v>
      </c>
      <c r="C45">
        <v>751.5</v>
      </c>
      <c r="D45">
        <v>7306.25</v>
      </c>
      <c r="E45">
        <v>328.64999389648438</v>
      </c>
      <c r="F45">
        <v>1038.449951171875</v>
      </c>
      <c r="G45">
        <v>938.95001220703125</v>
      </c>
      <c r="H45">
        <v>1486.099975585938</v>
      </c>
      <c r="I45">
        <v>2659.85009765625</v>
      </c>
      <c r="J45">
        <v>887.29998779296875</v>
      </c>
      <c r="K45">
        <v>1492.949951171875</v>
      </c>
      <c r="L45">
        <v>164</v>
      </c>
      <c r="M45">
        <v>138.6000061035156</v>
      </c>
      <c r="N45">
        <v>2434.826904296875</v>
      </c>
      <c r="O45">
        <v>531.25</v>
      </c>
      <c r="P45">
        <v>3211.14990234375</v>
      </c>
      <c r="Q45">
        <v>1076.099975585938</v>
      </c>
      <c r="R45">
        <v>2604.64990234375</v>
      </c>
      <c r="S45">
        <v>769.25</v>
      </c>
      <c r="T45">
        <v>413.54998779296881</v>
      </c>
    </row>
    <row r="46" spans="1:20" x14ac:dyDescent="0.25">
      <c r="A46" s="2">
        <v>44834</v>
      </c>
      <c r="B46">
        <v>820.6500244140625</v>
      </c>
      <c r="C46">
        <v>733.20001220703125</v>
      </c>
      <c r="D46">
        <v>7335.75</v>
      </c>
      <c r="E46">
        <v>304.79998779296881</v>
      </c>
      <c r="F46">
        <v>1114.949951171875</v>
      </c>
      <c r="G46">
        <v>932.3499755859375</v>
      </c>
      <c r="H46">
        <v>1421.349975585938</v>
      </c>
      <c r="I46">
        <v>2696.449951171875</v>
      </c>
      <c r="J46">
        <v>862</v>
      </c>
      <c r="K46">
        <v>1413.449951171875</v>
      </c>
      <c r="L46">
        <v>159.6499938964844</v>
      </c>
      <c r="M46">
        <v>126.8000030517578</v>
      </c>
      <c r="N46">
        <v>2194.66259765625</v>
      </c>
      <c r="O46">
        <v>530.5999755859375</v>
      </c>
      <c r="P46">
        <v>3004.550048828125</v>
      </c>
      <c r="Q46">
        <v>1008.599975585938</v>
      </c>
      <c r="R46">
        <v>2606.949951171875</v>
      </c>
      <c r="S46">
        <v>672.04998779296875</v>
      </c>
      <c r="T46">
        <v>394.25</v>
      </c>
    </row>
    <row r="47" spans="1:20" x14ac:dyDescent="0.25">
      <c r="A47" s="2">
        <v>44865</v>
      </c>
      <c r="B47">
        <v>823.54998779296875</v>
      </c>
      <c r="C47">
        <v>906</v>
      </c>
      <c r="D47">
        <v>7144.10009765625</v>
      </c>
      <c r="E47">
        <v>303.64999389648438</v>
      </c>
      <c r="F47">
        <v>1167.400024414062</v>
      </c>
      <c r="G47">
        <v>1041.150024414062</v>
      </c>
      <c r="H47">
        <v>1496.699951171875</v>
      </c>
      <c r="I47">
        <v>2550.699951171875</v>
      </c>
      <c r="J47">
        <v>908.70001220703125</v>
      </c>
      <c r="K47">
        <v>1537.650024414062</v>
      </c>
      <c r="L47">
        <v>173.1000061035156</v>
      </c>
      <c r="M47">
        <v>134.05000305175781</v>
      </c>
      <c r="N47">
        <v>2353.280029296875</v>
      </c>
      <c r="O47">
        <v>573.79998779296875</v>
      </c>
      <c r="P47">
        <v>3193.14990234375</v>
      </c>
      <c r="Q47">
        <v>1063.400024414062</v>
      </c>
      <c r="R47">
        <v>2761.5</v>
      </c>
      <c r="S47">
        <v>730.20001220703125</v>
      </c>
      <c r="T47">
        <v>386.54998779296881</v>
      </c>
    </row>
    <row r="48" spans="1:20" x14ac:dyDescent="0.25">
      <c r="A48" s="2">
        <v>44895</v>
      </c>
      <c r="B48">
        <v>881</v>
      </c>
      <c r="C48">
        <v>901.25</v>
      </c>
      <c r="D48">
        <v>6720.9501953125</v>
      </c>
      <c r="E48">
        <v>341.14999389648438</v>
      </c>
      <c r="F48">
        <v>1139.650024414062</v>
      </c>
      <c r="G48">
        <v>1120.800048828125</v>
      </c>
      <c r="H48">
        <v>1608.449951171875</v>
      </c>
      <c r="I48">
        <v>2684.35009765625</v>
      </c>
      <c r="J48">
        <v>952.9000244140625</v>
      </c>
      <c r="K48">
        <v>1634.949951171875</v>
      </c>
      <c r="L48">
        <v>172.19999694824219</v>
      </c>
      <c r="M48">
        <v>141.1000061035156</v>
      </c>
      <c r="N48">
        <v>2521.03515625</v>
      </c>
      <c r="O48">
        <v>602.45001220703125</v>
      </c>
      <c r="P48">
        <v>3390.800048828125</v>
      </c>
      <c r="Q48">
        <v>1077</v>
      </c>
      <c r="R48">
        <v>2653</v>
      </c>
      <c r="S48">
        <v>789.70001220703125</v>
      </c>
      <c r="T48">
        <v>406.89999389648438</v>
      </c>
    </row>
    <row r="49" spans="1:20" x14ac:dyDescent="0.25">
      <c r="A49" s="2">
        <v>44926</v>
      </c>
      <c r="B49">
        <v>818.0999755859375</v>
      </c>
      <c r="C49">
        <v>933.75</v>
      </c>
      <c r="D49">
        <v>6575.2001953125</v>
      </c>
      <c r="E49">
        <v>330.5</v>
      </c>
      <c r="F49">
        <v>1075.949951171875</v>
      </c>
      <c r="G49">
        <v>1039.300048828125</v>
      </c>
      <c r="H49">
        <v>1628.150024414062</v>
      </c>
      <c r="I49">
        <v>2561.050048828125</v>
      </c>
      <c r="J49">
        <v>890.8499755859375</v>
      </c>
      <c r="K49">
        <v>1508.199951171875</v>
      </c>
      <c r="L49">
        <v>166.44999694824219</v>
      </c>
      <c r="M49">
        <v>146.75</v>
      </c>
      <c r="N49">
        <v>2351.064697265625</v>
      </c>
      <c r="O49">
        <v>613.70001220703125</v>
      </c>
      <c r="P49">
        <v>3256.699951171875</v>
      </c>
      <c r="Q49">
        <v>1016.400024414062</v>
      </c>
      <c r="R49">
        <v>2597.5</v>
      </c>
      <c r="S49">
        <v>716.1500244140625</v>
      </c>
      <c r="T49">
        <v>392.75</v>
      </c>
    </row>
    <row r="50" spans="1:20" x14ac:dyDescent="0.25">
      <c r="A50" s="2">
        <v>44957</v>
      </c>
      <c r="B50">
        <v>612.6500244140625</v>
      </c>
      <c r="C50">
        <v>871.5999755859375</v>
      </c>
      <c r="D50">
        <v>5886.39990234375</v>
      </c>
      <c r="E50">
        <v>343.25</v>
      </c>
      <c r="F50">
        <v>1017.950012207031</v>
      </c>
      <c r="G50">
        <v>1122.199951171875</v>
      </c>
      <c r="H50">
        <v>1603.5</v>
      </c>
      <c r="I50">
        <v>2576.75</v>
      </c>
      <c r="J50">
        <v>831.9000244140625</v>
      </c>
      <c r="K50">
        <v>1533.75</v>
      </c>
      <c r="L50">
        <v>171.1499938964844</v>
      </c>
      <c r="M50">
        <v>144.8999938964844</v>
      </c>
      <c r="N50">
        <v>2172.602783203125</v>
      </c>
      <c r="O50">
        <v>553.5</v>
      </c>
      <c r="P50">
        <v>3358.699951171875</v>
      </c>
      <c r="Q50">
        <v>1015</v>
      </c>
      <c r="R50">
        <v>2377.14990234375</v>
      </c>
      <c r="S50">
        <v>757.20001220703125</v>
      </c>
      <c r="T50">
        <v>398.85000610351563</v>
      </c>
    </row>
    <row r="51" spans="1:20" x14ac:dyDescent="0.25">
      <c r="A51" s="2">
        <v>44985</v>
      </c>
      <c r="B51">
        <v>592.45001220703125</v>
      </c>
      <c r="C51">
        <v>844.0999755859375</v>
      </c>
      <c r="D51">
        <v>6112.10009765625</v>
      </c>
      <c r="E51">
        <v>317.35000610351563</v>
      </c>
      <c r="F51">
        <v>906.4000244140625</v>
      </c>
      <c r="G51">
        <v>1077.599975585938</v>
      </c>
      <c r="H51">
        <v>1599.599975585938</v>
      </c>
      <c r="I51">
        <v>2460.64990234375</v>
      </c>
      <c r="J51">
        <v>854.8499755859375</v>
      </c>
      <c r="K51">
        <v>1487.550048828125</v>
      </c>
      <c r="L51">
        <v>170.5</v>
      </c>
      <c r="M51">
        <v>152.05000305175781</v>
      </c>
      <c r="N51">
        <v>2143.712890625</v>
      </c>
      <c r="O51">
        <v>522.79998779296875</v>
      </c>
      <c r="P51">
        <v>3312.85009765625</v>
      </c>
      <c r="Q51">
        <v>1100.25</v>
      </c>
      <c r="R51">
        <v>2372.800048828125</v>
      </c>
      <c r="S51">
        <v>694.20001220703125</v>
      </c>
      <c r="T51">
        <v>387.04998779296881</v>
      </c>
    </row>
    <row r="52" spans="1:20" x14ac:dyDescent="0.25">
      <c r="A52" s="2">
        <v>45016</v>
      </c>
      <c r="B52">
        <v>631.9000244140625</v>
      </c>
      <c r="C52">
        <v>858.5</v>
      </c>
      <c r="D52">
        <v>5616.75</v>
      </c>
      <c r="E52">
        <v>344.29998779296881</v>
      </c>
      <c r="F52">
        <v>900.5</v>
      </c>
      <c r="G52">
        <v>1085.25</v>
      </c>
      <c r="H52">
        <v>1609.550048828125</v>
      </c>
      <c r="I52">
        <v>2560.35009765625</v>
      </c>
      <c r="J52">
        <v>877.25</v>
      </c>
      <c r="K52">
        <v>1427.949951171875</v>
      </c>
      <c r="L52">
        <v>175.1000061035156</v>
      </c>
      <c r="M52">
        <v>151.05000305175781</v>
      </c>
      <c r="N52">
        <v>2151.558349609375</v>
      </c>
      <c r="O52">
        <v>523.75</v>
      </c>
      <c r="P52">
        <v>3205.89990234375</v>
      </c>
      <c r="Q52">
        <v>1101.849975585938</v>
      </c>
      <c r="R52">
        <v>2514.89990234375</v>
      </c>
      <c r="S52">
        <v>717.6500244140625</v>
      </c>
      <c r="T52">
        <v>365.25</v>
      </c>
    </row>
    <row r="53" spans="1:20" x14ac:dyDescent="0.25">
      <c r="A53" s="2">
        <v>45046</v>
      </c>
      <c r="B53">
        <v>681.29998779296875</v>
      </c>
      <c r="C53">
        <v>860</v>
      </c>
      <c r="D53">
        <v>6280.10009765625</v>
      </c>
      <c r="E53">
        <v>357.60000610351563</v>
      </c>
      <c r="F53">
        <v>908.04998779296875</v>
      </c>
      <c r="G53">
        <v>1064.099975585938</v>
      </c>
      <c r="H53">
        <v>1687.599975585938</v>
      </c>
      <c r="I53">
        <v>2457.300048828125</v>
      </c>
      <c r="J53">
        <v>917.6500244140625</v>
      </c>
      <c r="K53">
        <v>1252.75</v>
      </c>
      <c r="L53">
        <v>172</v>
      </c>
      <c r="M53">
        <v>158.94999694824219</v>
      </c>
      <c r="N53">
        <v>2234.12060546875</v>
      </c>
      <c r="O53">
        <v>578.29998779296875</v>
      </c>
      <c r="P53">
        <v>3219.25</v>
      </c>
      <c r="Q53">
        <v>1023.700012207031</v>
      </c>
      <c r="R53">
        <v>2641.85009765625</v>
      </c>
      <c r="S53">
        <v>740.29998779296875</v>
      </c>
      <c r="T53">
        <v>385</v>
      </c>
    </row>
    <row r="54" spans="1:20" x14ac:dyDescent="0.25">
      <c r="A54" s="2">
        <v>45077</v>
      </c>
      <c r="B54">
        <v>738.8499755859375</v>
      </c>
      <c r="C54">
        <v>914.8499755859375</v>
      </c>
      <c r="D54">
        <v>6989.85009765625</v>
      </c>
      <c r="E54">
        <v>363.5</v>
      </c>
      <c r="F54">
        <v>953.04998779296875</v>
      </c>
      <c r="G54">
        <v>1145.099975585938</v>
      </c>
      <c r="H54">
        <v>1610.849975585938</v>
      </c>
      <c r="I54">
        <v>2667.550048828125</v>
      </c>
      <c r="J54">
        <v>949.1500244140625</v>
      </c>
      <c r="K54">
        <v>1318.300048828125</v>
      </c>
      <c r="L54">
        <v>173.8500061035156</v>
      </c>
      <c r="M54">
        <v>154.8999938964844</v>
      </c>
      <c r="N54">
        <v>2279.716796875</v>
      </c>
      <c r="O54">
        <v>579.8499755859375</v>
      </c>
      <c r="P54">
        <v>3289.5</v>
      </c>
      <c r="Q54">
        <v>1115.550048828125</v>
      </c>
      <c r="R54">
        <v>2823.25</v>
      </c>
      <c r="S54">
        <v>685.0999755859375</v>
      </c>
      <c r="T54">
        <v>403.64999389648438</v>
      </c>
    </row>
    <row r="55" spans="1:20" x14ac:dyDescent="0.25">
      <c r="A55" s="2">
        <v>45107</v>
      </c>
      <c r="B55">
        <v>739.25</v>
      </c>
      <c r="C55">
        <v>987.45001220703125</v>
      </c>
      <c r="D55">
        <v>7160.60009765625</v>
      </c>
      <c r="E55">
        <v>364.70001220703119</v>
      </c>
      <c r="F55">
        <v>1014.950012207031</v>
      </c>
      <c r="G55">
        <v>1187.949951171875</v>
      </c>
      <c r="H55">
        <v>1701.400024414062</v>
      </c>
      <c r="I55">
        <v>2678.14990234375</v>
      </c>
      <c r="J55">
        <v>934.5999755859375</v>
      </c>
      <c r="K55">
        <v>1335.5</v>
      </c>
      <c r="L55">
        <v>189.1499938964844</v>
      </c>
      <c r="M55">
        <v>160.30000305175781</v>
      </c>
      <c r="N55">
        <v>2353.8798828125</v>
      </c>
      <c r="O55">
        <v>572.8499755859375</v>
      </c>
      <c r="P55">
        <v>3302.25</v>
      </c>
      <c r="Q55">
        <v>1130.849975585938</v>
      </c>
      <c r="R55">
        <v>3047.64990234375</v>
      </c>
      <c r="S55">
        <v>687.54998779296875</v>
      </c>
      <c r="T55">
        <v>389.14999389648438</v>
      </c>
    </row>
    <row r="56" spans="1:20" x14ac:dyDescent="0.25">
      <c r="A56" s="2">
        <v>45138</v>
      </c>
      <c r="B56">
        <v>777.8499755859375</v>
      </c>
      <c r="C56">
        <v>953.9000244140625</v>
      </c>
      <c r="D56">
        <v>7300.2998046875</v>
      </c>
      <c r="E56">
        <v>377.5</v>
      </c>
      <c r="F56">
        <v>1175</v>
      </c>
      <c r="G56">
        <v>1116.699951171875</v>
      </c>
      <c r="H56">
        <v>1651.199951171875</v>
      </c>
      <c r="I56">
        <v>2560.800048828125</v>
      </c>
      <c r="J56">
        <v>998.29998779296875</v>
      </c>
      <c r="K56">
        <v>1355.699951171875</v>
      </c>
      <c r="L56">
        <v>218.3500061035156</v>
      </c>
      <c r="M56">
        <v>177.05000305175781</v>
      </c>
      <c r="N56">
        <v>2549.25</v>
      </c>
      <c r="O56">
        <v>620.20001220703125</v>
      </c>
      <c r="P56">
        <v>3421.449951171875</v>
      </c>
      <c r="Q56">
        <v>1115.5</v>
      </c>
      <c r="R56">
        <v>3004.050048828125</v>
      </c>
      <c r="S56">
        <v>624.70001220703125</v>
      </c>
      <c r="T56">
        <v>405.04998779296881</v>
      </c>
    </row>
    <row r="57" spans="1:20" x14ac:dyDescent="0.25">
      <c r="A57" s="2">
        <v>45169</v>
      </c>
      <c r="B57">
        <v>792.20001220703125</v>
      </c>
      <c r="C57">
        <v>973.5</v>
      </c>
      <c r="D57">
        <v>7163</v>
      </c>
      <c r="E57">
        <v>340.54998779296881</v>
      </c>
      <c r="F57">
        <v>1257.599975585938</v>
      </c>
      <c r="G57">
        <v>1172.150024414062</v>
      </c>
      <c r="H57">
        <v>1571.449951171875</v>
      </c>
      <c r="I57">
        <v>2505.050048828125</v>
      </c>
      <c r="J57">
        <v>958.75</v>
      </c>
      <c r="K57">
        <v>1435.449951171875</v>
      </c>
      <c r="L57">
        <v>220.30000305175781</v>
      </c>
      <c r="M57">
        <v>174.1499938964844</v>
      </c>
      <c r="N57">
        <v>2407</v>
      </c>
      <c r="O57">
        <v>561.3499755859375</v>
      </c>
      <c r="P57">
        <v>3356.800048828125</v>
      </c>
      <c r="Q57">
        <v>1201.949951171875</v>
      </c>
      <c r="R57">
        <v>3104.449951171875</v>
      </c>
      <c r="S57">
        <v>591.1500244140625</v>
      </c>
      <c r="T57">
        <v>408.39999389648438</v>
      </c>
    </row>
    <row r="58" spans="1:20" x14ac:dyDescent="0.25">
      <c r="A58" s="2">
        <v>45199</v>
      </c>
      <c r="B58">
        <v>825.1500244140625</v>
      </c>
      <c r="C58">
        <v>1036.699951171875</v>
      </c>
      <c r="D58">
        <v>7810.75</v>
      </c>
      <c r="E58">
        <v>346.60000610351563</v>
      </c>
      <c r="F58">
        <v>1186.150024414062</v>
      </c>
      <c r="G58">
        <v>1234.800048828125</v>
      </c>
      <c r="H58">
        <v>1526.300048828125</v>
      </c>
      <c r="I58">
        <v>2465.60009765625</v>
      </c>
      <c r="J58">
        <v>951.9000244140625</v>
      </c>
      <c r="K58">
        <v>1435.449951171875</v>
      </c>
      <c r="L58">
        <v>245.55000305175781</v>
      </c>
      <c r="M58">
        <v>191.8500061035156</v>
      </c>
      <c r="N58">
        <v>2345</v>
      </c>
      <c r="O58">
        <v>598.54998779296875</v>
      </c>
      <c r="P58">
        <v>3528.60009765625</v>
      </c>
      <c r="Q58">
        <v>1222.800048828125</v>
      </c>
      <c r="R58">
        <v>3148.800048828125</v>
      </c>
      <c r="S58">
        <v>616.25</v>
      </c>
      <c r="T58">
        <v>406.04998779296881</v>
      </c>
    </row>
    <row r="59" spans="1:20" x14ac:dyDescent="0.25">
      <c r="A59" s="2">
        <v>45230</v>
      </c>
      <c r="B59">
        <v>784.75</v>
      </c>
      <c r="C59">
        <v>981.8499755859375</v>
      </c>
      <c r="D59">
        <v>7492.64990234375</v>
      </c>
      <c r="E59">
        <v>349.25</v>
      </c>
      <c r="F59">
        <v>1200</v>
      </c>
      <c r="G59">
        <v>1276</v>
      </c>
      <c r="H59">
        <v>1476.5</v>
      </c>
      <c r="I59">
        <v>2484</v>
      </c>
      <c r="J59">
        <v>915.3499755859375</v>
      </c>
      <c r="K59">
        <v>1368.400024414062</v>
      </c>
      <c r="L59">
        <v>235.80000305175781</v>
      </c>
      <c r="M59">
        <v>186.1499938964844</v>
      </c>
      <c r="N59">
        <v>2287.89990234375</v>
      </c>
      <c r="O59">
        <v>565.54998779296875</v>
      </c>
      <c r="P59">
        <v>3368.75</v>
      </c>
      <c r="Q59">
        <v>1133.150024414062</v>
      </c>
      <c r="R59">
        <v>3189.64990234375</v>
      </c>
      <c r="S59">
        <v>540.5</v>
      </c>
      <c r="T59">
        <v>381.79998779296881</v>
      </c>
    </row>
    <row r="60" spans="1:20" x14ac:dyDescent="0.25">
      <c r="A60" s="2">
        <v>45260</v>
      </c>
      <c r="B60">
        <v>825.5</v>
      </c>
      <c r="C60">
        <v>1074.25</v>
      </c>
      <c r="D60">
        <v>7121.89990234375</v>
      </c>
      <c r="E60">
        <v>435.70001220703119</v>
      </c>
      <c r="F60">
        <v>1212.300048828125</v>
      </c>
      <c r="G60">
        <v>1340.900024414062</v>
      </c>
      <c r="H60">
        <v>1558.800048828125</v>
      </c>
      <c r="I60">
        <v>2545.550048828125</v>
      </c>
      <c r="J60">
        <v>934.95001220703125</v>
      </c>
      <c r="K60">
        <v>1455.150024414062</v>
      </c>
      <c r="L60">
        <v>261.29998779296881</v>
      </c>
      <c r="M60">
        <v>194.94999694824219</v>
      </c>
      <c r="N60">
        <v>2377.449951171875</v>
      </c>
      <c r="O60">
        <v>564.75</v>
      </c>
      <c r="P60">
        <v>3487.60009765625</v>
      </c>
      <c r="Q60">
        <v>1220.949951171875</v>
      </c>
      <c r="R60">
        <v>3490.60009765625</v>
      </c>
      <c r="S60">
        <v>570.6500244140625</v>
      </c>
      <c r="T60">
        <v>413.04998779296881</v>
      </c>
    </row>
    <row r="61" spans="1:20" x14ac:dyDescent="0.25">
      <c r="A61" s="2">
        <v>45291</v>
      </c>
      <c r="B61">
        <v>1024.349975585938</v>
      </c>
      <c r="C61">
        <v>1102.300048828125</v>
      </c>
      <c r="D61">
        <v>7327.75</v>
      </c>
      <c r="E61">
        <v>450.64999389648438</v>
      </c>
      <c r="F61">
        <v>1246.300048828125</v>
      </c>
      <c r="G61">
        <v>1466.099975585938</v>
      </c>
      <c r="H61">
        <v>1709.25</v>
      </c>
      <c r="I61">
        <v>2663.949951171875</v>
      </c>
      <c r="J61">
        <v>996.5999755859375</v>
      </c>
      <c r="K61">
        <v>1542.900024414062</v>
      </c>
      <c r="L61">
        <v>311.14999389648438</v>
      </c>
      <c r="M61">
        <v>205.05000305175781</v>
      </c>
      <c r="N61">
        <v>2584.949951171875</v>
      </c>
      <c r="O61">
        <v>642.04998779296875</v>
      </c>
      <c r="P61">
        <v>3793.39990234375</v>
      </c>
      <c r="Q61">
        <v>1272.650024414062</v>
      </c>
      <c r="R61">
        <v>3675.449951171875</v>
      </c>
      <c r="S61">
        <v>587.25</v>
      </c>
      <c r="T61">
        <v>471.29998779296881</v>
      </c>
    </row>
    <row r="62" spans="1:20" x14ac:dyDescent="0.25">
      <c r="A62" s="2">
        <v>45322</v>
      </c>
      <c r="B62">
        <v>1207.650024414062</v>
      </c>
      <c r="C62">
        <v>1067.75</v>
      </c>
      <c r="D62">
        <v>6862.89990234375</v>
      </c>
      <c r="E62">
        <v>502.35000610351563</v>
      </c>
      <c r="F62">
        <v>1351</v>
      </c>
      <c r="G62">
        <v>1576</v>
      </c>
      <c r="H62">
        <v>1462.550048828125</v>
      </c>
      <c r="I62">
        <v>2481.550048828125</v>
      </c>
      <c r="J62">
        <v>1028.150024414062</v>
      </c>
      <c r="K62">
        <v>1660.900024414062</v>
      </c>
      <c r="L62">
        <v>317.5</v>
      </c>
      <c r="M62">
        <v>252.25</v>
      </c>
      <c r="N62">
        <v>2853.25</v>
      </c>
      <c r="O62">
        <v>640.5</v>
      </c>
      <c r="P62">
        <v>3815.949951171875</v>
      </c>
      <c r="Q62">
        <v>1333.650024414062</v>
      </c>
      <c r="R62">
        <v>3697.550048828125</v>
      </c>
      <c r="S62">
        <v>537.70001220703125</v>
      </c>
      <c r="T62">
        <v>478.14999389648438</v>
      </c>
    </row>
    <row r="63" spans="1:20" x14ac:dyDescent="0.25">
      <c r="A63" s="2">
        <v>45351</v>
      </c>
      <c r="B63">
        <v>1320.5</v>
      </c>
      <c r="C63">
        <v>1075.099975585938</v>
      </c>
      <c r="D63">
        <v>6495.35009765625</v>
      </c>
      <c r="E63">
        <v>603.8499755859375</v>
      </c>
      <c r="F63">
        <v>1480.349975585938</v>
      </c>
      <c r="G63">
        <v>1663.849975585938</v>
      </c>
      <c r="H63">
        <v>1403.400024414062</v>
      </c>
      <c r="I63">
        <v>2412.300048828125</v>
      </c>
      <c r="J63">
        <v>1052.199951171875</v>
      </c>
      <c r="K63">
        <v>1673.900024414062</v>
      </c>
      <c r="L63">
        <v>335.60000610351563</v>
      </c>
      <c r="M63">
        <v>264.60000610351563</v>
      </c>
      <c r="N63">
        <v>2921.60009765625</v>
      </c>
      <c r="O63">
        <v>748.0999755859375</v>
      </c>
      <c r="P63">
        <v>4095.10009765625</v>
      </c>
      <c r="Q63">
        <v>1273.849975585938</v>
      </c>
      <c r="R63">
        <v>3624.39990234375</v>
      </c>
      <c r="S63">
        <v>469.70001220703119</v>
      </c>
      <c r="T63">
        <v>518.5999755859375</v>
      </c>
    </row>
    <row r="64" spans="1:20" x14ac:dyDescent="0.25">
      <c r="A64" s="2">
        <v>45382</v>
      </c>
      <c r="B64">
        <v>1245.400024414062</v>
      </c>
      <c r="C64">
        <v>1034.75</v>
      </c>
      <c r="D64">
        <v>6649.5</v>
      </c>
      <c r="E64">
        <v>566.6500244140625</v>
      </c>
      <c r="F64">
        <v>1417.400024414062</v>
      </c>
      <c r="G64">
        <v>1587.099975585938</v>
      </c>
      <c r="H64">
        <v>1431.050048828125</v>
      </c>
      <c r="I64">
        <v>2241.949951171875</v>
      </c>
      <c r="J64">
        <v>1084.5</v>
      </c>
      <c r="K64">
        <v>1554.949951171875</v>
      </c>
      <c r="L64">
        <v>313.64999389648438</v>
      </c>
      <c r="M64">
        <v>263.85000610351563</v>
      </c>
      <c r="N64">
        <v>2887.5</v>
      </c>
      <c r="O64">
        <v>736.25</v>
      </c>
      <c r="P64">
        <v>3970.89990234375</v>
      </c>
      <c r="Q64">
        <v>1264.300048828125</v>
      </c>
      <c r="R64">
        <v>3590.5</v>
      </c>
      <c r="S64">
        <v>455.45001220703119</v>
      </c>
      <c r="T64">
        <v>493.5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BCAA-90D8-4EA8-9F5F-95C98916518B}">
  <dimension ref="A1:T71"/>
  <sheetViews>
    <sheetView topLeftCell="A45" workbookViewId="0">
      <selection activeCell="U74" sqref="U74"/>
    </sheetView>
  </sheetViews>
  <sheetFormatPr defaultRowHeight="15" x14ac:dyDescent="0.25"/>
  <cols>
    <col min="1" max="1" width="26.5703125" bestFit="1" customWidth="1"/>
    <col min="2" max="2" width="15.7109375" bestFit="1" customWidth="1"/>
    <col min="3" max="3" width="13.140625" bestFit="1" customWidth="1"/>
    <col min="4" max="4" width="15.140625" bestFit="1" customWidth="1"/>
    <col min="5" max="7" width="12" bestFit="1" customWidth="1"/>
    <col min="8" max="8" width="13.85546875" bestFit="1" customWidth="1"/>
    <col min="9" max="9" width="15.42578125" bestFit="1" customWidth="1"/>
    <col min="10" max="10" width="13.140625" bestFit="1" customWidth="1"/>
    <col min="11" max="11" width="12" bestFit="1" customWidth="1"/>
    <col min="12" max="12" width="11" bestFit="1" customWidth="1"/>
    <col min="13" max="13" width="12" bestFit="1" customWidth="1"/>
    <col min="14" max="14" width="12.42578125" bestFit="1" customWidth="1"/>
    <col min="15" max="20" width="12" bestFit="1" customWidth="1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43524</v>
      </c>
      <c r="B2" s="4">
        <f>(Prices!B3-Prices!B2)/Prices!B2</f>
        <v>-3.779710032087389E-2</v>
      </c>
      <c r="C2" s="4">
        <f>(Prices!C3-Prices!C2)/Prices!C2</f>
        <v>-1.819568865635417E-2</v>
      </c>
      <c r="D2" s="4">
        <f>(Prices!D3-Prices!D2)/Prices!D2</f>
        <v>2.8797755027077009E-2</v>
      </c>
      <c r="E2" s="4">
        <f>(Prices!E3-Prices!E2)/Prices!E2</f>
        <v>-2.2868791821978089E-2</v>
      </c>
      <c r="F2" s="4">
        <f>(Prices!F3-Prices!F2)/Prices!F2</f>
        <v>7.2008507401913974E-2</v>
      </c>
      <c r="G2" s="4">
        <f>(Prices!G3-Prices!G2)/Prices!G2</f>
        <v>4.8448081591348988E-2</v>
      </c>
      <c r="H2" s="4">
        <f>(Prices!H3-Prices!H2)/Prices!H2</f>
        <v>-1.1538269670381622E-3</v>
      </c>
      <c r="I2" s="4">
        <f>(Prices!I3-Prices!I2)/Prices!I2</f>
        <v>-1.7354303465724065E-2</v>
      </c>
      <c r="J2" s="4">
        <f>(Prices!J3-Prices!J2)/Prices!J2</f>
        <v>-3.9237255677257277E-2</v>
      </c>
      <c r="K2" s="4">
        <f>(Prices!K3-Prices!K2)/Prices!K2</f>
        <v>-2.034554098907165E-2</v>
      </c>
      <c r="L2" s="4">
        <f>(Prices!L3-Prices!L2)/Prices!L2</f>
        <v>1.1095247941127644E-2</v>
      </c>
      <c r="M2" s="4">
        <f>(Prices!M3-Prices!M2)/Prices!M2</f>
        <v>5.2389337320243562E-2</v>
      </c>
      <c r="N2" s="4">
        <f>(Prices!N3-Prices!N2)/Prices!N2</f>
        <v>3.1780048252672572E-3</v>
      </c>
      <c r="O2" s="4">
        <f>(Prices!O3-Prices!O2)/Prices!O2</f>
        <v>-8.3773221913252982E-2</v>
      </c>
      <c r="P2" s="4">
        <f>(Prices!P3-Prices!P2)/Prices!P2</f>
        <v>-1.5217727414522365E-2</v>
      </c>
      <c r="Q2" s="4">
        <f>(Prices!Q3-Prices!Q2)/Prices!Q2</f>
        <v>0.13423964574759517</v>
      </c>
      <c r="R2" s="4">
        <f>(Prices!R3-Prices!R2)/Prices!R2</f>
        <v>2.9523964389743126E-2</v>
      </c>
      <c r="S2" s="4">
        <f>(Prices!S3-Prices!S2)/Prices!S2</f>
        <v>0.11582963717527733</v>
      </c>
      <c r="T2" s="4">
        <f>(Prices!T3-Prices!T2)/Prices!T2</f>
        <v>-8.1247938355606534E-4</v>
      </c>
    </row>
    <row r="3" spans="1:20" x14ac:dyDescent="0.25">
      <c r="A3" s="2">
        <v>43555</v>
      </c>
      <c r="B3" s="4">
        <f>(Prices!B4-Prices!B3)/Prices!B3</f>
        <v>0.16050325859547215</v>
      </c>
      <c r="C3" s="4">
        <f>(Prices!C4-Prices!C3)/Prices!C3</f>
        <v>9.5412604286852082E-2</v>
      </c>
      <c r="D3" s="4">
        <f>(Prices!D4-Prices!D3)/Prices!D3</f>
        <v>0.14194035485088713</v>
      </c>
      <c r="E3" s="4">
        <f>(Prices!E4-Prices!E3)/Prices!E3</f>
        <v>0.17775145065862094</v>
      </c>
      <c r="F3" s="4">
        <f>(Prices!F4-Prices!F3)/Prices!F3</f>
        <v>-4.6253654212471469E-2</v>
      </c>
      <c r="G3" s="4">
        <f>(Prices!G4-Prices!G3)/Prices!G3</f>
        <v>3.1834069627681504E-2</v>
      </c>
      <c r="H3" s="4">
        <f>(Prices!H4-Prices!H3)/Prices!H3</f>
        <v>0.11617041603968252</v>
      </c>
      <c r="I3" s="4">
        <f>(Prices!I4-Prices!I3)/Prices!I3</f>
        <v>-1.4919328901795299E-2</v>
      </c>
      <c r="J3" s="4">
        <f>(Prices!J4-Prices!J3)/Prices!J3</f>
        <v>0.1437955361450062</v>
      </c>
      <c r="K3" s="4">
        <f>(Prices!K4-Prices!K3)/Prices!K3</f>
        <v>1.3005567141125036E-2</v>
      </c>
      <c r="L3" s="4">
        <f>(Prices!L4-Prices!L3)/Prices!L3</f>
        <v>0.14435393165026289</v>
      </c>
      <c r="M3" s="4">
        <f>(Prices!M4-Prices!M3)/Prices!M3</f>
        <v>7.4672092561573353E-2</v>
      </c>
      <c r="N3" s="4">
        <f>(Prices!N4-Prices!N3)/Prices!N3</f>
        <v>0.10738809002706545</v>
      </c>
      <c r="O3" s="4">
        <f>(Prices!O4-Prices!O3)/Prices!O3</f>
        <v>0.19215764561496215</v>
      </c>
      <c r="P3" s="4">
        <f>(Prices!P4-Prices!P3)/Prices!P3</f>
        <v>9.1759679801519355E-3</v>
      </c>
      <c r="Q3" s="4">
        <f>(Prices!Q4-Prices!Q3)/Prices!Q3</f>
        <v>-6.5349633686141009E-2</v>
      </c>
      <c r="R3" s="4">
        <f>(Prices!R4-Prices!R3)/Prices!R3</f>
        <v>0.11378270578409982</v>
      </c>
      <c r="S3" s="4">
        <f>(Prices!S4-Prices!S3)/Prices!S3</f>
        <v>9.2582079281999533E-2</v>
      </c>
      <c r="T3" s="4">
        <f>(Prices!T4-Prices!T3)/Prices!T3</f>
        <v>-7.9064136696650564E-2</v>
      </c>
    </row>
    <row r="4" spans="1:20" x14ac:dyDescent="0.25">
      <c r="A4" s="2">
        <v>43585</v>
      </c>
      <c r="B4" s="4">
        <f>(Prices!B5-Prices!B4)/Prices!B4</f>
        <v>3.8741224733418227E-2</v>
      </c>
      <c r="C4" s="4">
        <f>(Prices!C5-Prices!C4)/Prices!C4</f>
        <v>-1.3380539612817627E-2</v>
      </c>
      <c r="D4" s="4">
        <f>(Prices!D5-Prices!D4)/Prices!D4</f>
        <v>2.3454529313016528E-2</v>
      </c>
      <c r="E4" s="4">
        <f>(Prices!E5-Prices!E4)/Prices!E4</f>
        <v>-4.4522656855597142E-2</v>
      </c>
      <c r="F4" s="4">
        <f>(Prices!F5-Prices!F4)/Prices!F4</f>
        <v>6.8254819284477367E-2</v>
      </c>
      <c r="G4" s="4">
        <f>(Prices!G5-Prices!G4)/Prices!G4</f>
        <v>8.8187989075467058E-2</v>
      </c>
      <c r="H4" s="4">
        <f>(Prices!H5-Prices!H4)/Prices!H4</f>
        <v>-6.2527544652039575E-4</v>
      </c>
      <c r="I4" s="4">
        <f>(Prices!I5-Prices!I4)/Prices!I4</f>
        <v>2.9821830845796763E-2</v>
      </c>
      <c r="J4" s="4">
        <f>(Prices!J5-Prices!J4)/Prices!J4</f>
        <v>1.7478152309612985E-2</v>
      </c>
      <c r="K4" s="4">
        <f>(Prices!K5-Prices!K4)/Prices!K4</f>
        <v>1.0082678290191755E-2</v>
      </c>
      <c r="L4" s="4">
        <f>(Prices!L5-Prices!L4)/Prices!L4</f>
        <v>-4.8254930305167863E-3</v>
      </c>
      <c r="M4" s="4">
        <f>(Prices!M5-Prices!M4)/Prices!M4</f>
        <v>5.9154910474129498E-2</v>
      </c>
      <c r="N4" s="4">
        <f>(Prices!N5-Prices!N4)/Prices!N4</f>
        <v>2.1676159339005237E-2</v>
      </c>
      <c r="O4" s="4">
        <f>(Prices!O5-Prices!O4)/Prices!O4</f>
        <v>-3.36710453405107E-2</v>
      </c>
      <c r="P4" s="4">
        <f>(Prices!P5-Prices!P4)/Prices!P4</f>
        <v>0.12924340923080027</v>
      </c>
      <c r="Q4" s="4">
        <f>(Prices!Q5-Prices!Q4)/Prices!Q4</f>
        <v>7.7587252581073546E-2</v>
      </c>
      <c r="R4" s="4">
        <f>(Prices!R5-Prices!R4)/Prices!R4</f>
        <v>1.4625453079873682E-2</v>
      </c>
      <c r="S4" s="4">
        <f>(Prices!S5-Prices!S4)/Prices!S4</f>
        <v>1.0741990102546509E-2</v>
      </c>
      <c r="T4" s="4">
        <f>(Prices!T5-Prices!T4)/Prices!T4</f>
        <v>0.17170323476143762</v>
      </c>
    </row>
    <row r="5" spans="1:20" x14ac:dyDescent="0.25">
      <c r="A5" s="2">
        <v>43616</v>
      </c>
      <c r="B5" s="4">
        <f>(Prices!B6-Prices!B5)/Prices!B5</f>
        <v>6.0081483800743671E-2</v>
      </c>
      <c r="C5" s="4">
        <f>(Prices!C6-Prices!C5)/Prices!C5</f>
        <v>5.4052309482516415E-2</v>
      </c>
      <c r="D5" s="4">
        <f>(Prices!D6-Prices!D5)/Prices!D5</f>
        <v>0.11988247624735915</v>
      </c>
      <c r="E5" s="4">
        <f>(Prices!E6-Prices!E5)/Prices!E5</f>
        <v>7.7662233844905462E-2</v>
      </c>
      <c r="F5" s="4">
        <f>(Prices!F6-Prices!F5)/Prices!F5</f>
        <v>-1.0884998962942477E-2</v>
      </c>
      <c r="G5" s="4">
        <f>(Prices!G6-Prices!G5)/Prices!G5</f>
        <v>-7.6731253332601612E-2</v>
      </c>
      <c r="H5" s="4">
        <f>(Prices!H6-Prices!H5)/Prices!H5</f>
        <v>4.6559860518157775E-2</v>
      </c>
      <c r="I5" s="4">
        <f>(Prices!I6-Prices!I5)/Prices!I5</f>
        <v>1.7522927509664159E-2</v>
      </c>
      <c r="J5" s="4">
        <f>(Prices!J6-Prices!J5)/Prices!J5</f>
        <v>3.9754631182898632E-2</v>
      </c>
      <c r="K5" s="4">
        <f>(Prices!K6-Prices!K5)/Prices!K5</f>
        <v>-1.810072007433235E-2</v>
      </c>
      <c r="L5" s="4">
        <f>(Prices!L6-Prices!L5)/Prices!L5</f>
        <v>-5.9679450469607579E-3</v>
      </c>
      <c r="M5" s="4">
        <f>(Prices!M6-Prices!M5)/Prices!M5</f>
        <v>1.6252955375887019E-2</v>
      </c>
      <c r="N5" s="4">
        <f>(Prices!N6-Prices!N5)/Prices!N5</f>
        <v>-4.4981341727718629E-2</v>
      </c>
      <c r="O5" s="4">
        <f>(Prices!O6-Prices!O5)/Prices!O5</f>
        <v>0.13728016169442037</v>
      </c>
      <c r="P5" s="4">
        <f>(Prices!P6-Prices!P5)/Prices!P5</f>
        <v>-2.8225737638730864E-2</v>
      </c>
      <c r="Q5" s="4">
        <f>(Prices!Q6-Prices!Q5)/Prices!Q5</f>
        <v>-9.0599213266229939E-2</v>
      </c>
      <c r="R5" s="4">
        <f>(Prices!R6-Prices!R5)/Prices!R5</f>
        <v>6.6634972956034877E-2</v>
      </c>
      <c r="S5" s="4">
        <f>(Prices!S6-Prices!S5)/Prices!S5</f>
        <v>3.0748645673192011E-2</v>
      </c>
      <c r="T5" s="4">
        <f>(Prices!T6-Prices!T5)/Prices!T5</f>
        <v>-4.069668194027834E-2</v>
      </c>
    </row>
    <row r="6" spans="1:20" x14ac:dyDescent="0.25">
      <c r="A6" s="2">
        <v>43646</v>
      </c>
      <c r="B6" s="4">
        <f>(Prices!B7-Prices!B6)/Prices!B6</f>
        <v>-1.4889485543543203E-2</v>
      </c>
      <c r="C6" s="4">
        <f>(Prices!C7-Prices!C6)/Prices!C6</f>
        <v>3.0929110945877305E-4</v>
      </c>
      <c r="D6" s="4">
        <f>(Prices!D7-Prices!D6)/Prices!D6</f>
        <v>6.1723052110512586E-2</v>
      </c>
      <c r="E6" s="4">
        <f>(Prices!E7-Prices!E6)/Prices!E6</f>
        <v>-4.1284948441434231E-2</v>
      </c>
      <c r="F6" s="4">
        <f>(Prices!F7-Prices!F6)/Prices!F6</f>
        <v>-9.6626350806306282E-3</v>
      </c>
      <c r="G6" s="4">
        <f>(Prices!G7-Prices!G6)/Prices!G6</f>
        <v>-2.5536609919141199E-2</v>
      </c>
      <c r="H6" s="4">
        <f>(Prices!H7-Prices!H6)/Prices!H6</f>
        <v>7.5864933320475437E-3</v>
      </c>
      <c r="I6" s="4">
        <f>(Prices!I7-Prices!I6)/Prices!I6</f>
        <v>-5.0322863520382735E-4</v>
      </c>
      <c r="J6" s="4">
        <f>(Prices!J7-Prices!J6)/Prices!J6</f>
        <v>3.1626135261796584E-2</v>
      </c>
      <c r="K6" s="4">
        <f>(Prices!K7-Prices!K6)/Prices!K6</f>
        <v>-7.7939681463910539E-3</v>
      </c>
      <c r="L6" s="4">
        <f>(Prices!L7-Prices!L6)/Prices!L6</f>
        <v>6.0788038300304666E-2</v>
      </c>
      <c r="M6" s="4">
        <f>(Prices!M7-Prices!M6)/Prices!M6</f>
        <v>-2.4425687832413324E-2</v>
      </c>
      <c r="N6" s="4">
        <f>(Prices!N7-Prices!N6)/Prices!N6</f>
        <v>-5.7925799860846262E-2</v>
      </c>
      <c r="O6" s="4">
        <f>(Prices!O7-Prices!O6)/Prices!O6</f>
        <v>2.4822695035460994E-2</v>
      </c>
      <c r="P6" s="4">
        <f>(Prices!P7-Prices!P6)/Prices!P6</f>
        <v>1.3953655351537262E-2</v>
      </c>
      <c r="Q6" s="4">
        <f>(Prices!Q7-Prices!Q6)/Prices!Q6</f>
        <v>-7.0691131355109751E-2</v>
      </c>
      <c r="R6" s="4">
        <f>(Prices!R7-Prices!R6)/Prices!R6</f>
        <v>8.0072790752073644E-2</v>
      </c>
      <c r="S6" s="4">
        <f>(Prices!S7-Prices!S6)/Prices!S6</f>
        <v>-6.1564642122707333E-2</v>
      </c>
      <c r="T6" s="4">
        <f>(Prices!T7-Prices!T6)/Prices!T6</f>
        <v>-2.0600537787081281E-2</v>
      </c>
    </row>
    <row r="7" spans="1:20" x14ac:dyDescent="0.25">
      <c r="A7" s="2">
        <v>43677</v>
      </c>
      <c r="B7" s="4">
        <f>(Prices!B8-Prices!B7)/Prices!B7</f>
        <v>-7.9595376505214879E-2</v>
      </c>
      <c r="C7" s="4">
        <f>(Prices!C8-Prices!C7)/Prices!C7</f>
        <v>-0.16628534319075089</v>
      </c>
      <c r="D7" s="4">
        <f>(Prices!D8-Prices!D7)/Prices!D7</f>
        <v>-0.11655484432528755</v>
      </c>
      <c r="E7" s="4">
        <f>(Prices!E8-Prices!E7)/Prices!E7</f>
        <v>-0.11963310166050756</v>
      </c>
      <c r="F7" s="4">
        <f>(Prices!F8-Prices!F7)/Prices!F7</f>
        <v>-5.8451596183166123E-2</v>
      </c>
      <c r="G7" s="4">
        <f>(Prices!G8-Prices!G7)/Prices!G7</f>
        <v>-2.8272178552293022E-2</v>
      </c>
      <c r="H7" s="4">
        <f>(Prices!H8-Prices!H7)/Prices!H7</f>
        <v>-7.8608735613810737E-2</v>
      </c>
      <c r="I7" s="4">
        <f>(Prices!I8-Prices!I7)/Prices!I7</f>
        <v>-3.4095967780430177E-2</v>
      </c>
      <c r="J7" s="4">
        <f>(Prices!J8-Prices!J7)/Prices!J7</f>
        <v>-2.8597574526319509E-2</v>
      </c>
      <c r="K7" s="4">
        <f>(Prices!K8-Prices!K7)/Prices!K7</f>
        <v>8.4221344827954236E-2</v>
      </c>
      <c r="L7" s="4">
        <f>(Prices!L8-Prices!L7)/Prices!L7</f>
        <v>-0.10470465095642963</v>
      </c>
      <c r="M7" s="4">
        <f>(Prices!M8-Prices!M7)/Prices!M7</f>
        <v>-0.17228014245296217</v>
      </c>
      <c r="N7" s="4">
        <f>(Prices!N8-Prices!N7)/Prices!N7</f>
        <v>-6.9308107927275361E-2</v>
      </c>
      <c r="O7" s="4">
        <f>(Prices!O8-Prices!O7)/Prices!O7</f>
        <v>-8.0415191122405E-2</v>
      </c>
      <c r="P7" s="4">
        <f>(Prices!P8-Prices!P7)/Prices!P7</f>
        <v>-9.6533766484178715E-3</v>
      </c>
      <c r="Q7" s="4">
        <f>(Prices!Q8-Prices!Q7)/Prices!Q7</f>
        <v>-9.9561248254503312E-2</v>
      </c>
      <c r="R7" s="4">
        <f>(Prices!R8-Prices!R7)/Prices!R7</f>
        <v>-0.20854872688168155</v>
      </c>
      <c r="S7" s="4">
        <f>(Prices!S8-Prices!S7)/Prices!S7</f>
        <v>-4.7549215026504346E-2</v>
      </c>
      <c r="T7" s="4">
        <f>(Prices!T8-Prices!T7)/Prices!T7</f>
        <v>-5.4188991825423145E-2</v>
      </c>
    </row>
    <row r="8" spans="1:20" x14ac:dyDescent="0.25">
      <c r="A8" s="2">
        <v>43708</v>
      </c>
      <c r="B8" s="4">
        <f>(Prices!B9-Prices!B8)/Prices!B8</f>
        <v>-3.1386507665405093E-2</v>
      </c>
      <c r="C8" s="4">
        <f>(Prices!C9-Prices!C8)/Prices!C8</f>
        <v>-1.513121427279248E-2</v>
      </c>
      <c r="D8" s="4">
        <f>(Prices!D9-Prices!D8)/Prices!D8</f>
        <v>2.4738226645947565E-2</v>
      </c>
      <c r="E8" s="4">
        <f>(Prices!E9-Prices!E8)/Prices!E8</f>
        <v>2.8219971056439943E-2</v>
      </c>
      <c r="F8" s="4">
        <f>(Prices!F9-Prices!F8)/Prices!F8</f>
        <v>-9.3360133675314608E-2</v>
      </c>
      <c r="G8" s="4">
        <f>(Prices!G9-Prices!G8)/Prices!G8</f>
        <v>6.3602458704000484E-2</v>
      </c>
      <c r="H8" s="4">
        <f>(Prices!H9-Prices!H8)/Prices!H8</f>
        <v>-1.0525593320349105E-2</v>
      </c>
      <c r="I8" s="4">
        <f>(Prices!I9-Prices!I8)/Prices!I8</f>
        <v>8.9913994037491188E-2</v>
      </c>
      <c r="J8" s="4">
        <f>(Prices!J9-Prices!J8)/Prices!J8</f>
        <v>-3.5209637287161276E-2</v>
      </c>
      <c r="K8" s="4">
        <f>(Prices!K9-Prices!K8)/Prices!K8</f>
        <v>2.6775025951380132E-2</v>
      </c>
      <c r="L8" s="4">
        <f>(Prices!L9-Prices!L8)/Prices!L8</f>
        <v>-3.8719884691546282E-2</v>
      </c>
      <c r="M8" s="4">
        <f>(Prices!M9-Prices!M8)/Prices!M8</f>
        <v>-0.12711565271459146</v>
      </c>
      <c r="N8" s="4">
        <f>(Prices!N9-Prices!N8)/Prices!N8</f>
        <v>7.0567990565353039E-2</v>
      </c>
      <c r="O8" s="4">
        <f>(Prices!O9-Prices!O8)/Prices!O8</f>
        <v>-0.17564721240031478</v>
      </c>
      <c r="P8" s="4">
        <f>(Prices!P9-Prices!P8)/Prices!P8</f>
        <v>2.443675371880848E-2</v>
      </c>
      <c r="Q8" s="4">
        <f>(Prices!Q9-Prices!Q8)/Prices!Q8</f>
        <v>9.0216148391453838E-2</v>
      </c>
      <c r="R8" s="4">
        <f>(Prices!R9-Prices!R8)/Prices!R8</f>
        <v>4.614947803918798E-2</v>
      </c>
      <c r="S8" s="4">
        <f>(Prices!S9-Prices!S8)/Prices!S8</f>
        <v>-5.3842902634134819E-2</v>
      </c>
      <c r="T8" s="4">
        <f>(Prices!T9-Prices!T8)/Prices!T8</f>
        <v>-4.1085542397349795E-2</v>
      </c>
    </row>
    <row r="9" spans="1:20" x14ac:dyDescent="0.25">
      <c r="A9" s="2">
        <v>43738</v>
      </c>
      <c r="B9" s="4">
        <f>(Prices!B10-Prices!B9)/Prices!B9</f>
        <v>0.13193874320322571</v>
      </c>
      <c r="C9" s="4">
        <f>(Prices!C10-Prices!C9)/Prices!C9</f>
        <v>3.1781856921243044E-2</v>
      </c>
      <c r="D9" s="4">
        <f>(Prices!D10-Prices!D9)/Prices!D9</f>
        <v>0.21411854428450863</v>
      </c>
      <c r="E9" s="4">
        <f>(Prices!E10-Prices!E9)/Prices!E9</f>
        <v>0.32329347249406226</v>
      </c>
      <c r="F9" s="4">
        <f>(Prices!F10-Prices!F9)/Prices!F9</f>
        <v>-9.9375618571171373E-2</v>
      </c>
      <c r="G9" s="4">
        <f>(Prices!G10-Prices!G9)/Prices!G9</f>
        <v>-1.7948834860002705E-2</v>
      </c>
      <c r="H9" s="4">
        <f>(Prices!H10-Prices!H9)/Prices!H9</f>
        <v>0.10186492342545712</v>
      </c>
      <c r="I9" s="4">
        <f>(Prices!I10-Prices!I9)/Prices!I9</f>
        <v>5.3164315563981115E-2</v>
      </c>
      <c r="J9" s="4">
        <f>(Prices!J10-Prices!J9)/Prices!J9</f>
        <v>5.8708699301541024E-2</v>
      </c>
      <c r="K9" s="4">
        <f>(Prices!K10-Prices!K9)/Prices!K9</f>
        <v>-1.1351085682751116E-2</v>
      </c>
      <c r="L9" s="4">
        <f>(Prices!L10-Prices!L9)/Prices!L9</f>
        <v>-3.4114274342989352E-2</v>
      </c>
      <c r="M9" s="4">
        <f>(Prices!M10-Prices!M9)/Prices!M9</f>
        <v>8.7458798435797694E-2</v>
      </c>
      <c r="N9" s="4">
        <f>(Prices!N10-Prices!N9)/Prices!N9</f>
        <v>6.7037778181260194E-2</v>
      </c>
      <c r="O9" s="4">
        <f>(Prices!O10-Prices!O9)/Prices!O9</f>
        <v>-1.1137550639286484E-2</v>
      </c>
      <c r="P9" s="4">
        <f>(Prices!P10-Prices!P9)/Prices!P9</f>
        <v>-7.0941778146670645E-2</v>
      </c>
      <c r="Q9" s="4">
        <f>(Prices!Q10-Prices!Q9)/Prices!Q9</f>
        <v>3.0058350540028908E-2</v>
      </c>
      <c r="R9" s="4">
        <f>(Prices!R10-Prices!R9)/Prices!R9</f>
        <v>0.15197726626782143</v>
      </c>
      <c r="S9" s="4">
        <f>(Prices!S10-Prices!S9)/Prices!S9</f>
        <v>7.2354401840851484E-2</v>
      </c>
      <c r="T9" s="4">
        <f>(Prices!T10-Prices!T9)/Prices!T9</f>
        <v>-5.738990249609574E-2</v>
      </c>
    </row>
    <row r="10" spans="1:20" x14ac:dyDescent="0.25">
      <c r="A10" s="2">
        <v>43769</v>
      </c>
      <c r="B10" s="4">
        <f>(Prices!B11-Prices!B10)/Prices!B10</f>
        <v>-4.3845932790998229E-2</v>
      </c>
      <c r="C10" s="4">
        <f>(Prices!C11-Prices!C10)/Prices!C10</f>
        <v>7.4963468008667877E-2</v>
      </c>
      <c r="D10" s="4">
        <f>(Prices!D11-Prices!D10)/Prices!D10</f>
        <v>-4.5723606422906791E-3</v>
      </c>
      <c r="E10" s="4">
        <f>(Prices!E11-Prices!E10)/Prices!E10</f>
        <v>0.12018712773634942</v>
      </c>
      <c r="F10" s="4">
        <f>(Prices!F11-Prices!F10)/Prices!F10</f>
        <v>9.7179802828473855E-2</v>
      </c>
      <c r="G10" s="4">
        <f>(Prices!G11-Prices!G10)/Prices!G10</f>
        <v>7.6022604358766538E-2</v>
      </c>
      <c r="H10" s="4">
        <f>(Prices!H11-Prices!H10)/Prices!H10</f>
        <v>2.3626416794381181E-3</v>
      </c>
      <c r="I10" s="4">
        <f>(Prices!I11-Prices!I10)/Prices!I10</f>
        <v>9.7580741819450367E-2</v>
      </c>
      <c r="J10" s="4">
        <f>(Prices!J11-Prices!J10)/Prices!J10</f>
        <v>6.7673448835244898E-2</v>
      </c>
      <c r="K10" s="4">
        <f>(Prices!K11-Prices!K10)/Prices!K10</f>
        <v>-0.14901017214693893</v>
      </c>
      <c r="L10" s="4">
        <f>(Prices!L11-Prices!L10)/Prices!L10</f>
        <v>4.1702140645777923E-2</v>
      </c>
      <c r="M10" s="4">
        <f>(Prices!M11-Prices!M10)/Prices!M10</f>
        <v>7.5113760753075631E-2</v>
      </c>
      <c r="N10" s="4">
        <f>(Prices!N11-Prices!N10)/Prices!N10</f>
        <v>9.9155542875387595E-2</v>
      </c>
      <c r="O10" s="4">
        <f>(Prices!O11-Prices!O10)/Prices!O10</f>
        <v>0.15361893640600707</v>
      </c>
      <c r="P10" s="4">
        <f>(Prices!P11-Prices!P10)/Prices!P10</f>
        <v>8.1146024652701737E-2</v>
      </c>
      <c r="Q10" s="4">
        <f>(Prices!Q11-Prices!Q10)/Prices!Q10</f>
        <v>3.4289713086074175E-2</v>
      </c>
      <c r="R10" s="4">
        <f>(Prices!R11-Prices!R10)/Prices!R10</f>
        <v>4.5677624691408215E-2</v>
      </c>
      <c r="S10" s="4">
        <f>(Prices!S11-Prices!S10)/Prices!S10</f>
        <v>-1.2418246292590578E-2</v>
      </c>
      <c r="T10" s="4">
        <f>(Prices!T11-Prices!T10)/Prices!T10</f>
        <v>8.1317700137819304E-2</v>
      </c>
    </row>
    <row r="11" spans="1:20" x14ac:dyDescent="0.25">
      <c r="A11" s="2">
        <v>43799</v>
      </c>
      <c r="B11" s="4">
        <f>(Prices!B12-Prices!B11)/Prices!B11</f>
        <v>-3.4739768630796967E-2</v>
      </c>
      <c r="C11" s="4">
        <f>(Prices!C12-Prices!C11)/Prices!C11</f>
        <v>3.666751268488551E-3</v>
      </c>
      <c r="D11" s="4">
        <f>(Prices!D12-Prices!D11)/Prices!D11</f>
        <v>1.1582699601044927E-2</v>
      </c>
      <c r="E11" s="4">
        <f>(Prices!E12-Prices!E11)/Prices!E11</f>
        <v>-2.8579545177955745E-2</v>
      </c>
      <c r="F11" s="4">
        <f>(Prices!F12-Prices!F11)/Prices!F11</f>
        <v>-3.2128926748085636E-4</v>
      </c>
      <c r="G11" s="4">
        <f>(Prices!G12-Prices!G11)/Prices!G11</f>
        <v>-3.0187035550150506E-2</v>
      </c>
      <c r="H11" s="4">
        <f>(Prices!H12-Prices!H11)/Prices!H11</f>
        <v>3.6249828480467025E-2</v>
      </c>
      <c r="I11" s="4">
        <f>(Prices!I12-Prices!I11)/Prices!I11</f>
        <v>-6.4380464082088085E-2</v>
      </c>
      <c r="J11" s="4">
        <f>(Prices!J12-Prices!J11)/Prices!J11</f>
        <v>0.107007858976821</v>
      </c>
      <c r="K11" s="4">
        <f>(Prices!K12-Prices!K11)/Prices!K11</f>
        <v>1.5679697174453191E-2</v>
      </c>
      <c r="L11" s="4">
        <f>(Prices!L12-Prices!L11)/Prices!L11</f>
        <v>-4.9428128891637856E-2</v>
      </c>
      <c r="M11" s="4">
        <f>(Prices!M12-Prices!M11)/Prices!M11</f>
        <v>-7.0218752029165929E-2</v>
      </c>
      <c r="N11" s="4">
        <f>(Prices!N12-Prices!N11)/Prices!N11</f>
        <v>5.9275489880194335E-2</v>
      </c>
      <c r="O11" s="4">
        <f>(Prices!O12-Prices!O11)/Prices!O11</f>
        <v>9.4270207370073411E-2</v>
      </c>
      <c r="P11" s="4">
        <f>(Prices!P12-Prices!P11)/Prices!P11</f>
        <v>-9.5345058337096403E-2</v>
      </c>
      <c r="Q11" s="4">
        <f>(Prices!Q12-Prices!Q11)/Prices!Q11</f>
        <v>3.037890691073241E-2</v>
      </c>
      <c r="R11" s="4">
        <f>(Prices!R12-Prices!R11)/Prices!R11</f>
        <v>-0.12883113453319017</v>
      </c>
      <c r="S11" s="4">
        <f>(Prices!S12-Prices!S11)/Prices!S11</f>
        <v>-3.8896825772850169E-2</v>
      </c>
      <c r="T11" s="4">
        <f>(Prices!T12-Prices!T11)/Prices!T11</f>
        <v>-8.3301164140325984E-2</v>
      </c>
    </row>
    <row r="12" spans="1:20" x14ac:dyDescent="0.25">
      <c r="A12" s="2">
        <v>43830</v>
      </c>
      <c r="B12" s="4">
        <f>(Prices!B13-Prices!B12)/Prices!B12</f>
        <v>-4.2010177478833538E-2</v>
      </c>
      <c r="C12" s="4">
        <f>(Prices!C13-Prices!C12)/Prices!C12</f>
        <v>2.0363964605307223E-2</v>
      </c>
      <c r="D12" s="4">
        <f>(Prices!D13-Prices!D12)/Prices!D12</f>
        <v>3.9406521710341064E-2</v>
      </c>
      <c r="E12" s="4">
        <f>(Prices!E13-Prices!E12)/Prices!E12</f>
        <v>-3.9096863409748078E-2</v>
      </c>
      <c r="F12" s="4">
        <f>(Prices!F13-Prices!F12)/Prices!F12</f>
        <v>2.4641096419981502E-2</v>
      </c>
      <c r="G12" s="4">
        <f>(Prices!G13-Prices!G12)/Prices!G12</f>
        <v>7.582074733031751E-3</v>
      </c>
      <c r="H12" s="4">
        <f>(Prices!H13-Prices!H12)/Prices!H12</f>
        <v>-2.2353627162521005E-3</v>
      </c>
      <c r="I12" s="4">
        <f>(Prices!I13-Prices!I12)/Prices!I12</f>
        <v>-5.5176163776335864E-2</v>
      </c>
      <c r="J12" s="4">
        <f>(Prices!J13-Prices!J12)/Prices!J12</f>
        <v>5.1307159736131883E-2</v>
      </c>
      <c r="K12" s="4">
        <f>(Prices!K13-Prices!K12)/Prices!K12</f>
        <v>4.9974940831789084E-2</v>
      </c>
      <c r="L12" s="4">
        <f>(Prices!L13-Prices!L12)/Prices!L12</f>
        <v>2.3205884082905661E-2</v>
      </c>
      <c r="M12" s="4">
        <f>(Prices!M13-Prices!M12)/Prices!M12</f>
        <v>-2.2390868677360058E-2</v>
      </c>
      <c r="N12" s="4">
        <f>(Prices!N13-Prices!N12)/Prices!N12</f>
        <v>-2.3917744586301897E-2</v>
      </c>
      <c r="O12" s="4">
        <f>(Prices!O13-Prices!O12)/Prices!O12</f>
        <v>-2.3694620327322332E-2</v>
      </c>
      <c r="P12" s="4">
        <f>(Prices!P13-Prices!P12)/Prices!P12</f>
        <v>5.2818678276817244E-2</v>
      </c>
      <c r="Q12" s="4">
        <f>(Prices!Q13-Prices!Q12)/Prices!Q12</f>
        <v>1.1162592058720716E-3</v>
      </c>
      <c r="R12" s="4">
        <f>(Prices!R13-Prices!R12)/Prices!R12</f>
        <v>2.4359749236389481E-2</v>
      </c>
      <c r="S12" s="4">
        <f>(Prices!S13-Prices!S12)/Prices!S12</f>
        <v>1.9624945486262538E-2</v>
      </c>
      <c r="T12" s="4">
        <f>(Prices!T13-Prices!T12)/Prices!T12</f>
        <v>3.4076593216277387E-2</v>
      </c>
    </row>
    <row r="13" spans="1:20" x14ac:dyDescent="0.25">
      <c r="A13" s="2">
        <v>43861</v>
      </c>
      <c r="B13" s="4">
        <f>(Prices!B14-Prices!B13)/Prices!B13</f>
        <v>9.2896008100665992E-3</v>
      </c>
      <c r="C13" s="4">
        <f>(Prices!C14-Prices!C13)/Prices!C13</f>
        <v>-3.2886869905676762E-2</v>
      </c>
      <c r="D13" s="4">
        <f>(Prices!D14-Prices!D13)/Prices!D13</f>
        <v>3.0969927939961037E-2</v>
      </c>
      <c r="E13" s="4">
        <f>(Prices!E14-Prices!E13)/Prices!E13</f>
        <v>-7.0389536049608126E-2</v>
      </c>
      <c r="F13" s="4">
        <f>(Prices!F14-Prices!F13)/Prices!F13</f>
        <v>-6.5453821646905011E-2</v>
      </c>
      <c r="G13" s="4">
        <f>(Prices!G14-Prices!G13)/Prices!G13</f>
        <v>4.1013993714914987E-2</v>
      </c>
      <c r="H13" s="4">
        <f>(Prices!H14-Prices!H13)/Prices!H13</f>
        <v>-3.6003401962740544E-2</v>
      </c>
      <c r="I13" s="4">
        <f>(Prices!I14-Prices!I13)/Prices!I13</f>
        <v>5.7852314092563702E-2</v>
      </c>
      <c r="J13" s="4">
        <f>(Prices!J14-Prices!J13)/Prices!J13</f>
        <v>-2.4587120801129146E-2</v>
      </c>
      <c r="K13" s="4">
        <f>(Prices!K14-Prices!K13)/Prices!K13</f>
        <v>6.1273317782996842E-2</v>
      </c>
      <c r="L13" s="4">
        <f>(Prices!L14-Prices!L13)/Prices!L13</f>
        <v>-5.2078995537204735E-2</v>
      </c>
      <c r="M13" s="4">
        <f>(Prices!M14-Prices!M13)/Prices!M13</f>
        <v>-0.15411495056827723</v>
      </c>
      <c r="N13" s="4">
        <f>(Prices!N14-Prices!N13)/Prices!N13</f>
        <v>-6.7633179954637149E-2</v>
      </c>
      <c r="O13" s="4">
        <f>(Prices!O14-Prices!O13)/Prices!O13</f>
        <v>-4.5842660053839121E-2</v>
      </c>
      <c r="P13" s="4">
        <f>(Prices!P14-Prices!P13)/Prices!P13</f>
        <v>-3.823375316215593E-2</v>
      </c>
      <c r="Q13" s="4">
        <f>(Prices!Q14-Prices!Q13)/Prices!Q13</f>
        <v>4.4995393338880918E-2</v>
      </c>
      <c r="R13" s="4">
        <f>(Prices!R14-Prices!R13)/Prices!R13</f>
        <v>-1.6831615816622115E-4</v>
      </c>
      <c r="S13" s="4">
        <f>(Prices!S14-Prices!S13)/Prices!S13</f>
        <v>-9.9144588891413601E-2</v>
      </c>
      <c r="T13" s="4">
        <f>(Prices!T14-Prices!T13)/Prices!T13</f>
        <v>-3.6615133800892916E-2</v>
      </c>
    </row>
    <row r="14" spans="1:20" x14ac:dyDescent="0.25">
      <c r="A14" s="2">
        <v>43890</v>
      </c>
      <c r="B14" s="4">
        <f>(Prices!B15-Prices!B14)/Prices!B14</f>
        <v>-7.3632869894078384E-2</v>
      </c>
      <c r="C14" s="4">
        <f>(Prices!C15-Prices!C14)/Prices!C14</f>
        <v>-4.3877691670939745E-2</v>
      </c>
      <c r="D14" s="4">
        <f>(Prices!D15-Prices!D14)/Prices!D14</f>
        <v>2.2893377665127789E-2</v>
      </c>
      <c r="E14" s="4">
        <f>(Prices!E15-Prices!E14)/Prices!E14</f>
        <v>-6.696576274441933E-2</v>
      </c>
      <c r="F14" s="4">
        <f>(Prices!F15-Prices!F14)/Prices!F14</f>
        <v>-0.10024611413028077</v>
      </c>
      <c r="G14" s="4">
        <f>(Prices!G15-Prices!G14)/Prices!G14</f>
        <v>-9.646609143218772E-2</v>
      </c>
      <c r="H14" s="4">
        <f>(Prices!H15-Prices!H14)/Prices!H14</f>
        <v>-3.9672202949477021E-2</v>
      </c>
      <c r="I14" s="4">
        <f>(Prices!I15-Prices!I14)/Prices!I14</f>
        <v>6.9067223792552535E-2</v>
      </c>
      <c r="J14" s="4">
        <f>(Prices!J15-Prices!J14)/Prices!J14</f>
        <v>-5.4028389793607939E-2</v>
      </c>
      <c r="K14" s="4">
        <f>(Prices!K15-Prices!K14)/Prices!K14</f>
        <v>-5.7026869390903054E-2</v>
      </c>
      <c r="L14" s="4">
        <f>(Prices!L15-Prices!L14)/Prices!L14</f>
        <v>-5.5826278312338821E-2</v>
      </c>
      <c r="M14" s="4">
        <f>(Prices!M15-Prices!M14)/Prices!M14</f>
        <v>-0.1560348827552151</v>
      </c>
      <c r="N14" s="4">
        <f>(Prices!N15-Prices!N14)/Prices!N14</f>
        <v>-5.8796469684760856E-2</v>
      </c>
      <c r="O14" s="4">
        <f>(Prices!O15-Prices!O14)/Prices!O14</f>
        <v>-4.8516287061678015E-2</v>
      </c>
      <c r="P14" s="4">
        <f>(Prices!P15-Prices!P14)/Prices!P14</f>
        <v>-3.7950036103525098E-2</v>
      </c>
      <c r="Q14" s="4">
        <f>(Prices!Q15-Prices!Q14)/Prices!Q14</f>
        <v>-6.5528436821102626E-2</v>
      </c>
      <c r="R14" s="4">
        <f>(Prices!R15-Prices!R14)/Prices!R14</f>
        <v>5.619869501157651E-2</v>
      </c>
      <c r="S14" s="4">
        <f>(Prices!S15-Prices!S14)/Prices!S14</f>
        <v>-1.3009164836655174E-2</v>
      </c>
      <c r="T14" s="4">
        <f>(Prices!T15-Prices!T14)/Prices!T14</f>
        <v>-6.4822660074715224E-2</v>
      </c>
    </row>
    <row r="15" spans="1:20" x14ac:dyDescent="0.25">
      <c r="A15" s="2">
        <v>43921</v>
      </c>
      <c r="B15" s="4">
        <f>(Prices!B16-Prices!B15)/Prices!B15</f>
        <v>-0.26563414936490076</v>
      </c>
      <c r="C15" s="4">
        <f>(Prices!C16-Prices!C15)/Prices!C15</f>
        <v>-0.45647496538817284</v>
      </c>
      <c r="D15" s="4">
        <f>(Prices!D16-Prices!D15)/Prices!D15</f>
        <v>-0.50383465625256596</v>
      </c>
      <c r="E15" s="4">
        <f>(Prices!E16-Prices!E15)/Prices!E15</f>
        <v>-0.25671399235410669</v>
      </c>
      <c r="F15" s="4">
        <f>(Prices!F16-Prices!F15)/Prices!F15</f>
        <v>5.160407780411267E-2</v>
      </c>
      <c r="G15" s="4">
        <f>(Prices!G16-Prices!G15)/Prices!G15</f>
        <v>-0.18330679547996012</v>
      </c>
      <c r="H15" s="4">
        <f>(Prices!H16-Prices!H15)/Prices!H15</f>
        <v>-0.2681187054338155</v>
      </c>
      <c r="I15" s="4">
        <f>(Prices!I16-Prices!I15)/Prices!I15</f>
        <v>5.6903092309460855E-2</v>
      </c>
      <c r="J15" s="4">
        <f>(Prices!J16-Prices!J15)/Prices!J15</f>
        <v>-0.34891905480140772</v>
      </c>
      <c r="K15" s="4">
        <f>(Prices!K16-Prices!K15)/Prices!K15</f>
        <v>-0.12327458070550033</v>
      </c>
      <c r="L15" s="4">
        <f>(Prices!L16-Prices!L15)/Prices!L15</f>
        <v>-0.20976072701432827</v>
      </c>
      <c r="M15" s="4">
        <f>(Prices!M16-Prices!M15)/Prices!M15</f>
        <v>-0.25720494487668921</v>
      </c>
      <c r="N15" s="4">
        <f>(Prices!N16-Prices!N15)/Prices!N15</f>
        <v>-0.16174308712973781</v>
      </c>
      <c r="O15" s="4">
        <f>(Prices!O16-Prices!O15)/Prices!O15</f>
        <v>-0.35033001285968451</v>
      </c>
      <c r="P15" s="4">
        <f>(Prices!P16-Prices!P15)/Prices!P15</f>
        <v>-8.7018496964552217E-2</v>
      </c>
      <c r="Q15" s="4">
        <f>(Prices!Q16-Prices!Q15)/Prices!Q15</f>
        <v>-0.24032780567797479</v>
      </c>
      <c r="R15" s="4">
        <f>(Prices!R16-Prices!R15)/Prices!R15</f>
        <v>-0.25571940039296032</v>
      </c>
      <c r="S15" s="4">
        <f>(Prices!S16-Prices!S15)/Prices!S15</f>
        <v>-0.37175294914187296</v>
      </c>
      <c r="T15" s="4">
        <f>(Prices!T16-Prices!T15)/Prices!T15</f>
        <v>-0.1117633792778269</v>
      </c>
    </row>
    <row r="16" spans="1:20" x14ac:dyDescent="0.25">
      <c r="A16" s="2">
        <v>43951</v>
      </c>
      <c r="B16" s="4">
        <f>(Prices!B17-Prices!B16)/Prices!B16</f>
        <v>0.15439714516742983</v>
      </c>
      <c r="C16" s="4">
        <f>(Prices!C17-Prices!C16)/Prices!C16</f>
        <v>0.17387861186407486</v>
      </c>
      <c r="D16" s="4">
        <f>(Prices!D17-Prices!D16)/Prices!D16</f>
        <v>4.616844777227469E-2</v>
      </c>
      <c r="E16" s="4">
        <f>(Prices!E17-Prices!E16)/Prices!E16</f>
        <v>0.167560767201721</v>
      </c>
      <c r="F16" s="4">
        <f>(Prices!F17-Prices!F16)/Prices!F16</f>
        <v>0.39434779963465511</v>
      </c>
      <c r="G16" s="4">
        <f>(Prices!G17-Prices!G16)/Prices!G16</f>
        <v>0.24553161181276445</v>
      </c>
      <c r="H16" s="4">
        <f>(Prices!H17-Prices!H16)/Prices!H16</f>
        <v>0.16231576681299362</v>
      </c>
      <c r="I16" s="4">
        <f>(Prices!I17-Prices!I16)/Prices!I16</f>
        <v>-4.5029366978464214E-2</v>
      </c>
      <c r="J16" s="4">
        <f>(Prices!J17-Prices!J16)/Prices!J16</f>
        <v>0.17420847535593628</v>
      </c>
      <c r="K16" s="4">
        <f>(Prices!K17-Prices!K16)/Prices!K16</f>
        <v>0.11535463756819954</v>
      </c>
      <c r="L16" s="4">
        <f>(Prices!L17-Prices!L16)/Prices!L16</f>
        <v>0.12885993464091375</v>
      </c>
      <c r="M16" s="4">
        <f>(Prices!M17-Prices!M16)/Prices!M16</f>
        <v>0.16983891589771383</v>
      </c>
      <c r="N16" s="4">
        <f>(Prices!N17-Prices!N16)/Prices!N16</f>
        <v>0.31627381686097961</v>
      </c>
      <c r="O16" s="4">
        <f>(Prices!O17-Prices!O16)/Prices!O16</f>
        <v>-3.2258094521858335E-2</v>
      </c>
      <c r="P16" s="4">
        <f>(Prices!P17-Prices!P16)/Prices!P16</f>
        <v>0.1031432988905777</v>
      </c>
      <c r="Q16" s="4">
        <f>(Prices!Q17-Prices!Q16)/Prices!Q16</f>
        <v>-3.4040671971706453E-2</v>
      </c>
      <c r="R16" s="4">
        <f>(Prices!R17-Prices!R16)/Prices!R16</f>
        <v>3.8931107540649303E-2</v>
      </c>
      <c r="S16" s="4">
        <f>(Prices!S17-Prices!S16)/Prices!S16</f>
        <v>0.28652369921276816</v>
      </c>
      <c r="T16" s="4">
        <f>(Prices!T17-Prices!T16)/Prices!T16</f>
        <v>-2.9232333956329452E-2</v>
      </c>
    </row>
    <row r="17" spans="1:20" x14ac:dyDescent="0.25">
      <c r="A17" s="2">
        <v>43982</v>
      </c>
      <c r="B17" s="4">
        <f>(Prices!B18-Prices!B17)/Prices!B17</f>
        <v>0.11616677345890199</v>
      </c>
      <c r="C17" s="4">
        <f>(Prices!C18-Prices!C17)/Prices!C17</f>
        <v>-0.13474934257563026</v>
      </c>
      <c r="D17" s="4">
        <f>(Prices!D18-Prices!D17)/Prices!D17</f>
        <v>-0.15721929937825838</v>
      </c>
      <c r="E17" s="4">
        <f>(Prices!E18-Prices!E17)/Prices!E17</f>
        <v>-7.3513546505489705E-2</v>
      </c>
      <c r="F17" s="4">
        <f>(Prices!F18-Prices!F17)/Prices!F17</f>
        <v>9.9304700224823877E-2</v>
      </c>
      <c r="G17" s="4">
        <f>(Prices!G18-Prices!G17)/Prices!G17</f>
        <v>1.2326395653573631E-2</v>
      </c>
      <c r="H17" s="4">
        <f>(Prices!H18-Prices!H17)/Prices!H17</f>
        <v>-5.0059856248740965E-2</v>
      </c>
      <c r="I17" s="4">
        <f>(Prices!I18-Prices!I17)/Prices!I17</f>
        <v>-6.2710661660022773E-2</v>
      </c>
      <c r="J17" s="4">
        <f>(Prices!J18-Prices!J17)/Prices!J17</f>
        <v>-0.12679200963653872</v>
      </c>
      <c r="K17" s="4">
        <f>(Prices!K18-Prices!K17)/Prices!K17</f>
        <v>-3.4241788958770093E-2</v>
      </c>
      <c r="L17" s="4">
        <f>(Prices!L18-Prices!L17)/Prices!L17</f>
        <v>2.945813079920253E-2</v>
      </c>
      <c r="M17" s="4">
        <f>(Prices!M18-Prices!M17)/Prices!M17</f>
        <v>4.1301568952967313E-2</v>
      </c>
      <c r="N17" s="4">
        <f>(Prices!N18-Prices!N17)/Prices!N17</f>
        <v>8.3772795661605937E-3</v>
      </c>
      <c r="O17" s="4">
        <f>(Prices!O18-Prices!O17)/Prices!O17</f>
        <v>-0.15328082387528708</v>
      </c>
      <c r="P17" s="4">
        <f>(Prices!P18-Prices!P17)/Prices!P17</f>
        <v>-2.0898993078207796E-2</v>
      </c>
      <c r="Q17" s="4">
        <f>(Prices!Q18-Prices!Q17)/Prices!Q17</f>
        <v>-2.8924462778890159E-2</v>
      </c>
      <c r="R17" s="4">
        <f>(Prices!R18-Prices!R17)/Prices!R17</f>
        <v>-8.2521507963828025E-2</v>
      </c>
      <c r="S17" s="4">
        <f>(Prices!S18-Prices!S17)/Prices!S17</f>
        <v>-3.3805456736382446E-2</v>
      </c>
      <c r="T17" s="4">
        <f>(Prices!T18-Prices!T17)/Prices!T17</f>
        <v>0.11442789448924769</v>
      </c>
    </row>
    <row r="18" spans="1:20" x14ac:dyDescent="0.25">
      <c r="A18" s="2">
        <v>44012</v>
      </c>
      <c r="B18" s="4">
        <f>(Prices!B19-Prices!B18)/Prices!B18</f>
        <v>6.2075376347349054E-2</v>
      </c>
      <c r="C18" s="4">
        <f>(Prices!C19-Prices!C18)/Prices!C18</f>
        <v>5.6370907913577739E-2</v>
      </c>
      <c r="D18" s="4">
        <f>(Prices!D19-Prices!D18)/Prices!D18</f>
        <v>0.44908246851893158</v>
      </c>
      <c r="E18" s="4">
        <f>(Prices!E19-Prices!E18)/Prices!E18</f>
        <v>9.1015208045672924E-2</v>
      </c>
      <c r="F18" s="4">
        <f>(Prices!F19-Prices!F18)/Prices!F18</f>
        <v>-1.218857381237352E-2</v>
      </c>
      <c r="G18" s="4">
        <f>(Prices!G19-Prices!G18)/Prices!G18</f>
        <v>1.1994503563721035E-2</v>
      </c>
      <c r="H18" s="4">
        <f>(Prices!H19-Prices!H18)/Prices!H18</f>
        <v>0.12000204722549043</v>
      </c>
      <c r="I18" s="4">
        <f>(Prices!I19-Prices!I18)/Prices!I18</f>
        <v>5.9615474528848432E-2</v>
      </c>
      <c r="J18" s="4">
        <f>(Prices!J19-Prices!J18)/Prices!J18</f>
        <v>5.8743784554640126E-2</v>
      </c>
      <c r="K18" s="4">
        <f>(Prices!K19-Prices!K18)/Prices!K18</f>
        <v>6.5050668895848401E-2</v>
      </c>
      <c r="L18" s="4">
        <f>(Prices!L19-Prices!L18)/Prices!L18</f>
        <v>-2.0950387882790356E-2</v>
      </c>
      <c r="M18" s="4">
        <f>(Prices!M19-Prices!M18)/Prices!M18</f>
        <v>-2.223555939878168E-2</v>
      </c>
      <c r="N18" s="4">
        <f>(Prices!N19-Prices!N18)/Prices!N18</f>
        <v>0.16368479751127163</v>
      </c>
      <c r="O18" s="4">
        <f>(Prices!O19-Prices!O18)/Prices!O18</f>
        <v>0.10632358073162156</v>
      </c>
      <c r="P18" s="4">
        <f>(Prices!P19-Prices!P18)/Prices!P18</f>
        <v>5.566959622629504E-2</v>
      </c>
      <c r="Q18" s="4">
        <f>(Prices!Q19-Prices!Q18)/Prices!Q18</f>
        <v>2.4413256497347279E-2</v>
      </c>
      <c r="R18" s="4">
        <f>(Prices!R19-Prices!R18)/Prices!R18</f>
        <v>6.724716357970506E-2</v>
      </c>
      <c r="S18" s="4">
        <f>(Prices!S19-Prices!S18)/Prices!S18</f>
        <v>4.7677727762754252E-2</v>
      </c>
      <c r="T18" s="4">
        <f>(Prices!T19-Prices!T18)/Prices!T18</f>
        <v>3.2189806139525837E-2</v>
      </c>
    </row>
    <row r="19" spans="1:20" x14ac:dyDescent="0.25">
      <c r="A19" s="2">
        <v>44043</v>
      </c>
      <c r="B19" s="4">
        <f>(Prices!B20-Prices!B19)/Prices!B19</f>
        <v>-8.3454440822386344E-2</v>
      </c>
      <c r="C19" s="4">
        <f>(Prices!C20-Prices!C19)/Prices!C19</f>
        <v>6.1477930346075273E-2</v>
      </c>
      <c r="D19" s="4">
        <f>(Prices!D20-Prices!D19)/Prices!D19</f>
        <v>0.14846345772805547</v>
      </c>
      <c r="E19" s="4">
        <f>(Prices!E20-Prices!E19)/Prices!E19</f>
        <v>0.1064170796603444</v>
      </c>
      <c r="F19" s="4">
        <f>(Prices!F20-Prices!F19)/Prices!F19</f>
        <v>0.12479504008443967</v>
      </c>
      <c r="G19" s="4">
        <f>(Prices!G20-Prices!G19)/Prices!G19</f>
        <v>0.26640934385423026</v>
      </c>
      <c r="H19" s="4">
        <f>(Prices!H20-Prices!H19)/Prices!H19</f>
        <v>-3.1008047581597177E-2</v>
      </c>
      <c r="I19" s="4">
        <f>(Prices!I20-Prices!I19)/Prices!I19</f>
        <v>1.3715551533830275E-2</v>
      </c>
      <c r="J19" s="4">
        <f>(Prices!J20-Prices!J19)/Prices!J19</f>
        <v>-1.3230969561961953E-2</v>
      </c>
      <c r="K19" s="4">
        <f>(Prices!K20-Prices!K19)/Prices!K19</f>
        <v>0.3125891486883392</v>
      </c>
      <c r="L19" s="4">
        <f>(Prices!L20-Prices!L19)/Prices!L19</f>
        <v>-9.1858066507612107E-2</v>
      </c>
      <c r="M19" s="4">
        <f>(Prices!M20-Prices!M19)/Prices!M19</f>
        <v>-3.7492261580478581E-2</v>
      </c>
      <c r="N19" s="4">
        <f>(Prices!N20-Prices!N19)/Prices!N19</f>
        <v>0.21301562801705914</v>
      </c>
      <c r="O19" s="4">
        <f>(Prices!O20-Prices!O19)/Prices!O19</f>
        <v>7.2849538931460636E-2</v>
      </c>
      <c r="P19" s="4">
        <f>(Prices!P20-Prices!P19)/Prices!P19</f>
        <v>9.5694358881517769E-2</v>
      </c>
      <c r="Q19" s="4">
        <f>(Prices!Q20-Prices!Q19)/Prices!Q19</f>
        <v>0.25441662456506559</v>
      </c>
      <c r="R19" s="4">
        <f>(Prices!R20-Prices!R19)/Prices!R19</f>
        <v>9.8331343701352922E-2</v>
      </c>
      <c r="S19" s="4">
        <f>(Prices!S20-Prices!S19)/Prices!S19</f>
        <v>0.12452958647534486</v>
      </c>
      <c r="T19" s="4">
        <f>(Prices!T20-Prices!T19)/Prices!T19</f>
        <v>0.27908044622771977</v>
      </c>
    </row>
    <row r="20" spans="1:20" x14ac:dyDescent="0.25">
      <c r="A20" s="2">
        <v>44074</v>
      </c>
      <c r="B20" s="4">
        <f>(Prices!B21-Prices!B20)/Prices!B20</f>
        <v>0.12864843344718707</v>
      </c>
      <c r="C20" s="4">
        <f>(Prices!C21-Prices!C20)/Prices!C20</f>
        <v>0.15081665011937312</v>
      </c>
      <c r="D20" s="4">
        <f>(Prices!D21-Prices!D20)/Prices!D20</f>
        <v>7.2740133622931025E-2</v>
      </c>
      <c r="E20" s="4">
        <f>(Prices!E21-Prices!E20)/Prices!E20</f>
        <v>-1.4499758765101517E-2</v>
      </c>
      <c r="F20" s="4">
        <f>(Prices!F21-Prices!F20)/Prices!F20</f>
        <v>-9.1648078835569781E-3</v>
      </c>
      <c r="G20" s="4">
        <f>(Prices!G21-Prices!G20)/Prices!G20</f>
        <v>-1.5314786735707133E-2</v>
      </c>
      <c r="H20" s="4">
        <f>(Prices!H21-Prices!H20)/Prices!H20</f>
        <v>8.041239623492101E-2</v>
      </c>
      <c r="I20" s="4">
        <f>(Prices!I21-Prices!I20)/Prices!I20</f>
        <v>-4.1879636534371809E-2</v>
      </c>
      <c r="J20" s="4">
        <f>(Prices!J21-Prices!J20)/Prices!J20</f>
        <v>0.13783166087964879</v>
      </c>
      <c r="K20" s="4">
        <f>(Prices!K21-Prices!K20)/Prices!K20</f>
        <v>-3.871638138101708E-2</v>
      </c>
      <c r="L20" s="4">
        <f>(Prices!L21-Prices!L20)/Prices!L20</f>
        <v>0.10804599455033226</v>
      </c>
      <c r="M20" s="4">
        <f>(Prices!M21-Prices!M20)/Prices!M20</f>
        <v>4.6615501331100317E-2</v>
      </c>
      <c r="N20" s="4">
        <f>(Prices!N21-Prices!N20)/Prices!N20</f>
        <v>6.579297576984831E-3</v>
      </c>
      <c r="O20" s="4">
        <f>(Prices!O21-Prices!O20)/Prices!O20</f>
        <v>0.10733874839033521</v>
      </c>
      <c r="P20" s="4">
        <f>(Prices!P21-Prices!P20)/Prices!P20</f>
        <v>-1.0585562977775218E-2</v>
      </c>
      <c r="Q20" s="4">
        <f>(Prices!Q21-Prices!Q20)/Prices!Q20</f>
        <v>8.7068104540822061E-2</v>
      </c>
      <c r="R20" s="4">
        <f>(Prices!R21-Prices!R20)/Prices!R20</f>
        <v>5.4876587586867961E-2</v>
      </c>
      <c r="S20" s="4">
        <f>(Prices!S21-Prices!S20)/Prices!S20</f>
        <v>5.8140789847140099E-2</v>
      </c>
      <c r="T20" s="4">
        <f>(Prices!T21-Prices!T20)/Prices!T20</f>
        <v>-3.4347834115598164E-2</v>
      </c>
    </row>
    <row r="21" spans="1:20" x14ac:dyDescent="0.25">
      <c r="A21" s="2">
        <v>44104</v>
      </c>
      <c r="B21" s="4">
        <f>(Prices!B22-Prices!B21)/Prices!B21</f>
        <v>-3.9353478566408993E-2</v>
      </c>
      <c r="C21" s="4">
        <f>(Prices!C22-Prices!C21)/Prices!C21</f>
        <v>-0.14514344459691117</v>
      </c>
      <c r="D21" s="4">
        <f>(Prices!D22-Prices!D21)/Prices!D21</f>
        <v>-5.9980488629835488E-2</v>
      </c>
      <c r="E21" s="4">
        <f>(Prices!E22-Prices!E21)/Prices!E21</f>
        <v>-0.1342569927387918</v>
      </c>
      <c r="F21" s="4">
        <f>(Prices!F22-Prices!F21)/Prices!F21</f>
        <v>8.5698304898303393E-2</v>
      </c>
      <c r="G21" s="4">
        <f>(Prices!G22-Prices!G21)/Prices!G21</f>
        <v>0.16877872559231083</v>
      </c>
      <c r="H21" s="4">
        <f>(Prices!H22-Prices!H21)/Prices!H21</f>
        <v>-3.3382623842815297E-2</v>
      </c>
      <c r="I21" s="4">
        <f>(Prices!I22-Prices!I21)/Prices!I21</f>
        <v>-2.3189409115951198E-2</v>
      </c>
      <c r="J21" s="4">
        <f>(Prices!J22-Prices!J21)/Prices!J21</f>
        <v>-0.1009883565309975</v>
      </c>
      <c r="K21" s="4">
        <f>(Prices!K22-Prices!K21)/Prices!K21</f>
        <v>8.5774312414561626E-2</v>
      </c>
      <c r="L21" s="4">
        <f>(Prices!L22-Prices!L21)/Prices!L21</f>
        <v>-0.11721994681425693</v>
      </c>
      <c r="M21" s="4">
        <f>(Prices!M22-Prices!M21)/Prices!M21</f>
        <v>-0.1549725127660862</v>
      </c>
      <c r="N21" s="4">
        <f>(Prices!N22-Prices!N21)/Prices!N21</f>
        <v>7.384537486675001E-2</v>
      </c>
      <c r="O21" s="4">
        <f>(Prices!O22-Prices!O21)/Prices!O21</f>
        <v>-0.12547172690337546</v>
      </c>
      <c r="P21" s="4">
        <f>(Prices!P22-Prices!P21)/Prices!P21</f>
        <v>0.10413115464752465</v>
      </c>
      <c r="Q21" s="4">
        <f>(Prices!Q22-Prices!Q21)/Prices!Q21</f>
        <v>6.8488529014844798E-2</v>
      </c>
      <c r="R21" s="4">
        <f>(Prices!R22-Prices!R21)/Prices!R21</f>
        <v>9.1640141377499276E-2</v>
      </c>
      <c r="S21" s="4">
        <f>(Prices!S22-Prices!S21)/Prices!S21</f>
        <v>-6.0282997074002876E-3</v>
      </c>
      <c r="T21" s="4">
        <f>(Prices!T22-Prices!T21)/Prices!T21</f>
        <v>0.15573166937346608</v>
      </c>
    </row>
    <row r="22" spans="1:20" x14ac:dyDescent="0.25">
      <c r="A22" s="2">
        <v>44135</v>
      </c>
      <c r="B22" s="4">
        <f>(Prices!B23-Prices!B22)/Prices!B22</f>
        <v>5.296270988592721E-2</v>
      </c>
      <c r="C22" s="4">
        <f>(Prices!C23-Prices!C22)/Prices!C22</f>
        <v>0.15977865790351387</v>
      </c>
      <c r="D22" s="4">
        <f>(Prices!D23-Prices!D22)/Prices!D22</f>
        <v>9.2722202886170134E-3</v>
      </c>
      <c r="E22" s="4">
        <f>(Prices!E23-Prices!E22)/Prices!E22</f>
        <v>3.9655132770699065E-3</v>
      </c>
      <c r="F22" s="4">
        <f>(Prices!F23-Prices!F22)/Prices!F22</f>
        <v>-2.6074624872515155E-2</v>
      </c>
      <c r="G22" s="4">
        <f>(Prices!G23-Prices!G22)/Prices!G22</f>
        <v>3.7395314852224373E-2</v>
      </c>
      <c r="H22" s="4">
        <f>(Prices!H23-Prices!H22)/Prices!H22</f>
        <v>9.7302128330917156E-2</v>
      </c>
      <c r="I22" s="4">
        <f>(Prices!I23-Prices!I22)/Prices!I22</f>
        <v>1.4747002674362383E-3</v>
      </c>
      <c r="J22" s="4">
        <f>(Prices!J23-Prices!J22)/Prices!J22</f>
        <v>0.10669487273718288</v>
      </c>
      <c r="K22" s="4">
        <f>(Prices!K23-Prices!K22)/Prices!K22</f>
        <v>5.1921622202765146E-2</v>
      </c>
      <c r="L22" s="4">
        <f>(Prices!L23-Prices!L22)/Prices!L22</f>
        <v>2.937720381699243E-2</v>
      </c>
      <c r="M22" s="4">
        <f>(Prices!M23-Prices!M22)/Prices!M22</f>
        <v>-6.2815862442181861E-2</v>
      </c>
      <c r="N22" s="4">
        <f>(Prices!N23-Prices!N22)/Prices!N22</f>
        <v>-8.0493249892656951E-2</v>
      </c>
      <c r="O22" s="4">
        <f>(Prices!O23-Prices!O22)/Prices!O22</f>
        <v>2.0765945147038115E-2</v>
      </c>
      <c r="P22" s="4">
        <f>(Prices!P23-Prices!P22)/Prices!P22</f>
        <v>6.9233256609394889E-2</v>
      </c>
      <c r="Q22" s="4">
        <f>(Prices!Q23-Prices!Q22)/Prices!Q22</f>
        <v>2.7218172141419323E-2</v>
      </c>
      <c r="R22" s="4">
        <f>(Prices!R23-Prices!R22)/Prices!R22</f>
        <v>-2.963330945137338E-2</v>
      </c>
      <c r="S22" s="4">
        <f>(Prices!S23-Prices!S22)/Prices!S22</f>
        <v>-9.8727370250682886E-2</v>
      </c>
      <c r="T22" s="4">
        <f>(Prices!T23-Prices!T22)/Prices!T22</f>
        <v>8.6589141990300572E-2</v>
      </c>
    </row>
    <row r="23" spans="1:20" x14ac:dyDescent="0.25">
      <c r="A23" s="2">
        <v>44165</v>
      </c>
      <c r="B23" s="4">
        <f>(Prices!B24-Prices!B23)/Prices!B23</f>
        <v>0.14367092069627754</v>
      </c>
      <c r="C23" s="4">
        <f>(Prices!C24-Prices!C23)/Prices!C23</f>
        <v>0.22152279306789341</v>
      </c>
      <c r="D23" s="4">
        <f>(Prices!D24-Prices!D23)/Prices!D23</f>
        <v>0.48346926705575705</v>
      </c>
      <c r="E23" s="4">
        <f>(Prices!E24-Prices!E23)/Prices!E23</f>
        <v>5.2334566664181459E-2</v>
      </c>
      <c r="F23" s="4">
        <f>(Prices!F24-Prices!F23)/Prices!F23</f>
        <v>-1.179592367668986E-2</v>
      </c>
      <c r="G23" s="4">
        <f>(Prices!G24-Prices!G23)/Prices!G23</f>
        <v>-2.3576265019653833E-2</v>
      </c>
      <c r="H23" s="4">
        <f>(Prices!H24-Prices!H23)/Prices!H23</f>
        <v>0.21739674381541765</v>
      </c>
      <c r="I23" s="4">
        <f>(Prices!I24-Prices!I23)/Prices!I23</f>
        <v>3.2298508553408191E-2</v>
      </c>
      <c r="J23" s="4">
        <f>(Prices!J24-Prices!J23)/Prices!J23</f>
        <v>0.20568007831031185</v>
      </c>
      <c r="K23" s="4">
        <f>(Prices!K24-Prices!K23)/Prices!K23</f>
        <v>3.7148807581572074E-2</v>
      </c>
      <c r="L23" s="4">
        <f>(Prices!L24-Prices!L23)/Prices!L23</f>
        <v>8.1050212303583363E-2</v>
      </c>
      <c r="M23" s="4">
        <f>(Prices!M24-Prices!M23)/Prices!M23</f>
        <v>0.20955313026761777</v>
      </c>
      <c r="N23" s="4">
        <f>(Prices!N24-Prices!N23)/Prices!N23</f>
        <v>-6.0696012807095821E-2</v>
      </c>
      <c r="O23" s="4">
        <f>(Prices!O24-Prices!O23)/Prices!O23</f>
        <v>0.29062087186261559</v>
      </c>
      <c r="P23" s="4">
        <f>(Prices!P24-Prices!P23)/Prices!P23</f>
        <v>5.5537100193802673E-3</v>
      </c>
      <c r="Q23" s="4">
        <f>(Prices!Q24-Prices!Q23)/Prices!Q23</f>
        <v>7.8138434460601328E-2</v>
      </c>
      <c r="R23" s="4">
        <f>(Prices!R24-Prices!R23)/Prices!R23</f>
        <v>0.16766026263939524</v>
      </c>
      <c r="S23" s="4">
        <f>(Prices!S24-Prices!S23)/Prices!S23</f>
        <v>-7.8433508644167246E-2</v>
      </c>
      <c r="T23" s="4">
        <f>(Prices!T24-Prices!T23)/Prices!T23</f>
        <v>2.8764271916179755E-2</v>
      </c>
    </row>
    <row r="24" spans="1:20" x14ac:dyDescent="0.25">
      <c r="A24" s="2">
        <v>44196</v>
      </c>
      <c r="B24" s="4">
        <f>(Prices!B25-Prices!B24)/Prices!B24</f>
        <v>0.17543436848150651</v>
      </c>
      <c r="C24" s="4">
        <f>(Prices!C25-Prices!C24)/Prices!C24</f>
        <v>3.1333173846515648E-2</v>
      </c>
      <c r="D24" s="4">
        <f>(Prices!D25-Prices!D24)/Prices!D24</f>
        <v>7.8715858458114227E-2</v>
      </c>
      <c r="E24" s="4">
        <f>(Prices!E25-Prices!E24)/Prices!E24</f>
        <v>2.171583405768264E-2</v>
      </c>
      <c r="F24" s="4">
        <f>(Prices!F25-Prices!F24)/Prices!F24</f>
        <v>9.9718400020956277E-2</v>
      </c>
      <c r="G24" s="4">
        <f>(Prices!G25-Prices!G24)/Prices!G24</f>
        <v>0.15089411569403161</v>
      </c>
      <c r="H24" s="4">
        <f>(Prices!H25-Prices!H24)/Prices!H24</f>
        <v>-3.1578074295782778E-3</v>
      </c>
      <c r="I24" s="4">
        <f>(Prices!I25-Prices!I24)/Prices!I24</f>
        <v>0.12028807269914697</v>
      </c>
      <c r="J24" s="4">
        <f>(Prices!J25-Prices!J24)/Prices!J24</f>
        <v>0.13034748261091206</v>
      </c>
      <c r="K24" s="4">
        <f>(Prices!K25-Prices!K24)/Prices!K24</f>
        <v>0.14163640802556818</v>
      </c>
      <c r="L24" s="4">
        <f>(Prices!L25-Prices!L24)/Prices!L24</f>
        <v>4.910244641739895E-2</v>
      </c>
      <c r="M24" s="4">
        <f>(Prices!M25-Prices!M24)/Prices!M24</f>
        <v>0.18535035734723329</v>
      </c>
      <c r="N24" s="4">
        <f>(Prices!N25-Prices!N24)/Prices!N24</f>
        <v>2.8759432633639715E-2</v>
      </c>
      <c r="O24" s="4">
        <f>(Prices!O25-Prices!O24)/Prices!O24</f>
        <v>0.12569094045867429</v>
      </c>
      <c r="P24" s="4">
        <f>(Prices!P25-Prices!P24)/Prices!P24</f>
        <v>6.832985812665375E-2</v>
      </c>
      <c r="Q24" s="4">
        <f>(Prices!Q25-Prices!Q24)/Prices!Q24</f>
        <v>0.109882008671677</v>
      </c>
      <c r="R24" s="4">
        <f>(Prices!R25-Prices!R24)/Prices!R24</f>
        <v>0.15130038247862257</v>
      </c>
      <c r="S24" s="4">
        <f>(Prices!S25-Prices!S24)/Prices!S24</f>
        <v>0.11647113352817254</v>
      </c>
      <c r="T24" s="4">
        <f>(Prices!T25-Prices!T24)/Prices!T24</f>
        <v>0.10199714693295292</v>
      </c>
    </row>
    <row r="25" spans="1:20" x14ac:dyDescent="0.25">
      <c r="A25" s="2">
        <v>44227</v>
      </c>
      <c r="B25" s="4">
        <f>(Prices!B26-Prices!B25)/Prices!B25</f>
        <v>5.3643436086886188E-2</v>
      </c>
      <c r="C25" s="4">
        <f>(Prices!C26-Prices!C25)/Prices!C25</f>
        <v>6.8418101977354082E-2</v>
      </c>
      <c r="D25" s="4">
        <f>(Prices!D26-Prices!D25)/Prices!D25</f>
        <v>-0.10587897906509894</v>
      </c>
      <c r="E25" s="4">
        <f>(Prices!E26-Prices!E25)/Prices!E25</f>
        <v>6.5599579112075425E-3</v>
      </c>
      <c r="F25" s="4">
        <f>(Prices!F26-Prices!F25)/Prices!F25</f>
        <v>7.2565548124279029E-3</v>
      </c>
      <c r="G25" s="4">
        <f>(Prices!G26-Prices!G25)/Prices!G25</f>
        <v>-3.3979837852852732E-2</v>
      </c>
      <c r="H25" s="4">
        <f>(Prices!H26-Prices!H25)/Prices!H25</f>
        <v>-3.1887521597937139E-2</v>
      </c>
      <c r="I25" s="4">
        <f>(Prices!I26-Prices!I25)/Prices!I25</f>
        <v>-5.4896887935636726E-2</v>
      </c>
      <c r="J25" s="4">
        <f>(Prices!J26-Prices!J25)/Prices!J25</f>
        <v>3.6445421017106613E-3</v>
      </c>
      <c r="K25" s="4">
        <f>(Prices!K26-Prices!K25)/Prices!K25</f>
        <v>-1.3338110645584541E-2</v>
      </c>
      <c r="L25" s="4">
        <f>(Prices!L26-Prices!L25)/Prices!L25</f>
        <v>-0.1046804397142283</v>
      </c>
      <c r="M25" s="4">
        <f>(Prices!M26-Prices!M25)/Prices!M25</f>
        <v>-5.104782207645793E-2</v>
      </c>
      <c r="N25" s="4">
        <f>(Prices!N26-Prices!N25)/Prices!N25</f>
        <v>-7.2205715742904505E-2</v>
      </c>
      <c r="O25" s="4">
        <f>(Prices!O26-Prices!O25)/Prices!O25</f>
        <v>2.6004704779211456E-2</v>
      </c>
      <c r="P25" s="4">
        <f>(Prices!P26-Prices!P25)/Prices!P25</f>
        <v>8.6839611442232123E-2</v>
      </c>
      <c r="Q25" s="4">
        <f>(Prices!Q26-Prices!Q25)/Prices!Q25</f>
        <v>-1.2124935927824989E-2</v>
      </c>
      <c r="R25" s="4">
        <f>(Prices!R26-Prices!R25)/Prices!R25</f>
        <v>-9.370511648420031E-2</v>
      </c>
      <c r="S25" s="4">
        <f>(Prices!S26-Prices!S25)/Prices!S25</f>
        <v>0.20220867819526761</v>
      </c>
      <c r="T25" s="4">
        <f>(Prices!T26-Prices!T25)/Prices!T25</f>
        <v>8.1941731770833331E-2</v>
      </c>
    </row>
    <row r="26" spans="1:20" x14ac:dyDescent="0.25">
      <c r="A26" s="2">
        <v>44255</v>
      </c>
      <c r="B26" s="4">
        <f>(Prices!B27-Prices!B26)/Prices!B26</f>
        <v>0.32607417741148448</v>
      </c>
      <c r="C26" s="4">
        <f>(Prices!C27-Prices!C26)/Prices!C26</f>
        <v>9.337752466311891E-2</v>
      </c>
      <c r="D26" s="4">
        <f>(Prices!D27-Prices!D26)/Prices!D26</f>
        <v>0.11201700679781007</v>
      </c>
      <c r="E26" s="4">
        <f>(Prices!E27-Prices!E26)/Prices!E26</f>
        <v>0.1727059409433957</v>
      </c>
      <c r="F26" s="4">
        <f>(Prices!F27-Prices!F26)/Prices!F26</f>
        <v>-4.7039636121401059E-2</v>
      </c>
      <c r="G26" s="4">
        <f>(Prices!G27-Prices!G26)/Prices!G26</f>
        <v>-4.9781048063115424E-3</v>
      </c>
      <c r="H26" s="4">
        <f>(Prices!H27-Prices!H26)/Prices!H26</f>
        <v>0.10348797153114854</v>
      </c>
      <c r="I26" s="4">
        <f>(Prices!I27-Prices!I26)/Prices!I26</f>
        <v>-5.8240142763876027E-2</v>
      </c>
      <c r="J26" s="4">
        <f>(Prices!J27-Prices!J26)/Prices!J26</f>
        <v>0.11312849162011174</v>
      </c>
      <c r="K26" s="4">
        <f>(Prices!K27-Prices!K26)/Prices!K26</f>
        <v>1.1500746086469579E-2</v>
      </c>
      <c r="L26" s="4">
        <f>(Prices!L27-Prices!L26)/Prices!L26</f>
        <v>0.20629574742080123</v>
      </c>
      <c r="M26" s="4">
        <f>(Prices!M27-Prices!M26)/Prices!M26</f>
        <v>0.2570780992491743</v>
      </c>
      <c r="N26" s="4">
        <f>(Prices!N27-Prices!N26)/Prices!N26</f>
        <v>0.13238688088934536</v>
      </c>
      <c r="O26" s="4">
        <f>(Prices!O27-Prices!O26)/Prices!O26</f>
        <v>0.38302015404182649</v>
      </c>
      <c r="P26" s="4">
        <f>(Prices!P27-Prices!P26)/Prices!P26</f>
        <v>-6.9760728306218808E-2</v>
      </c>
      <c r="Q26" s="4">
        <f>(Prices!Q27-Prices!Q26)/Prices!Q26</f>
        <v>-4.4258422870394318E-2</v>
      </c>
      <c r="R26" s="4">
        <f>(Prices!R27-Prices!R26)/Prices!R26</f>
        <v>-9.4346433523811932E-3</v>
      </c>
      <c r="S26" s="4">
        <f>(Prices!S27-Prices!S26)/Prices!S26</f>
        <v>1.6052141973003661E-3</v>
      </c>
      <c r="T26" s="4">
        <f>(Prices!T27-Prices!T26)/Prices!T26</f>
        <v>-1.8186183810756699E-2</v>
      </c>
    </row>
    <row r="27" spans="1:20" x14ac:dyDescent="0.25">
      <c r="A27" s="2">
        <v>44286</v>
      </c>
      <c r="B27" s="4">
        <f>(Prices!B28-Prices!B27)/Prices!B27</f>
        <v>3.9206981865362173E-2</v>
      </c>
      <c r="C27" s="4">
        <f>(Prices!C28-Prices!C27)/Prices!C27</f>
        <v>-3.7734514413029656E-2</v>
      </c>
      <c r="D27" s="4">
        <f>(Prices!D28-Prices!D27)/Prices!D27</f>
        <v>-2.1852230207887492E-2</v>
      </c>
      <c r="E27" s="4">
        <f>(Prices!E28-Prices!E27)/Prices!E27</f>
        <v>-4.8682880069684811E-2</v>
      </c>
      <c r="F27" s="4">
        <f>(Prices!F28-Prices!F27)/Prices!F27</f>
        <v>3.5639398040810615E-2</v>
      </c>
      <c r="G27" s="4">
        <f>(Prices!G28-Prices!G27)/Prices!G27</f>
        <v>8.0488219500257335E-2</v>
      </c>
      <c r="H27" s="4">
        <f>(Prices!H28-Prices!H27)/Prices!H27</f>
        <v>-2.6557611673371232E-2</v>
      </c>
      <c r="I27" s="4">
        <f>(Prices!I28-Prices!I27)/Prices!I27</f>
        <v>0.14045165184394559</v>
      </c>
      <c r="J27" s="4">
        <f>(Prices!J28-Prices!J27)/Prices!J27</f>
        <v>-2.6181554854140528E-2</v>
      </c>
      <c r="K27" s="4">
        <f>(Prices!K28-Prices!K27)/Prices!K27</f>
        <v>9.1558282557552648E-2</v>
      </c>
      <c r="L27" s="4">
        <f>(Prices!L28-Prices!L27)/Prices!L27</f>
        <v>-6.9897481702607782E-3</v>
      </c>
      <c r="M27" s="4">
        <f>(Prices!M28-Prices!M27)/Prices!M27</f>
        <v>-7.9729715983072921E-2</v>
      </c>
      <c r="N27" s="4">
        <f>(Prices!N28-Prices!N27)/Prices!N27</f>
        <v>-3.964909662112158E-2</v>
      </c>
      <c r="O27" s="4">
        <f>(Prices!O28-Prices!O27)/Prices!O27</f>
        <v>-6.6256584667214319E-2</v>
      </c>
      <c r="P27" s="4">
        <f>(Prices!P28-Prices!P27)/Prices!P27</f>
        <v>9.7968435906612986E-2</v>
      </c>
      <c r="Q27" s="4">
        <f>(Prices!Q28-Prices!Q27)/Prices!Q27</f>
        <v>7.9011850193278554E-2</v>
      </c>
      <c r="R27" s="4">
        <f>(Prices!R28-Prices!R27)/Prices!R27</f>
        <v>0.10743480118781935</v>
      </c>
      <c r="S27" s="4">
        <f>(Prices!S28-Prices!S27)/Prices!S27</f>
        <v>0.14299704307459377</v>
      </c>
      <c r="T27" s="4">
        <f>(Prices!T28-Prices!T27)/Prices!T27</f>
        <v>9.383393170994252E-3</v>
      </c>
    </row>
    <row r="28" spans="1:20" x14ac:dyDescent="0.25">
      <c r="A28" s="2">
        <v>44316</v>
      </c>
      <c r="B28" s="4">
        <f>(Prices!B29-Prices!B28)/Prices!B28</f>
        <v>3.9364980663222027E-2</v>
      </c>
      <c r="C28" s="4">
        <f>(Prices!C29-Prices!C28)/Prices!C28</f>
        <v>2.5019731739357089E-2</v>
      </c>
      <c r="D28" s="4">
        <f>(Prices!D29-Prices!D28)/Prices!D28</f>
        <v>5.8652154715137433E-2</v>
      </c>
      <c r="E28" s="4">
        <f>(Prices!E29-Prices!E28)/Prices!E28</f>
        <v>-1.4370894353631104E-2</v>
      </c>
      <c r="F28" s="4">
        <f>(Prices!F29-Prices!F28)/Prices!F28</f>
        <v>0.11685683088326583</v>
      </c>
      <c r="G28" s="4">
        <f>(Prices!G29-Prices!G28)/Prices!G28</f>
        <v>-8.517784575127868E-2</v>
      </c>
      <c r="H28" s="4">
        <f>(Prices!H29-Prices!H28)/Prices!H28</f>
        <v>-5.4463879929201958E-2</v>
      </c>
      <c r="I28" s="4">
        <f>(Prices!I29-Prices!I28)/Prices!I28</f>
        <v>-3.1976146411680034E-2</v>
      </c>
      <c r="J28" s="4">
        <f>(Prices!J29-Prices!J28)/Prices!J28</f>
        <v>3.1609732323972649E-2</v>
      </c>
      <c r="K28" s="4">
        <f>(Prices!K29-Prices!K28)/Prices!K28</f>
        <v>-1.0014307045215606E-2</v>
      </c>
      <c r="L28" s="4">
        <f>(Prices!L29-Prices!L28)/Prices!L28</f>
        <v>-3.8479643229329376E-2</v>
      </c>
      <c r="M28" s="4">
        <f>(Prices!M29-Prices!M28)/Prices!M28</f>
        <v>5.8737150370770645E-2</v>
      </c>
      <c r="N28" s="4">
        <f>(Prices!N29-Prices!N28)/Prices!N28</f>
        <v>-4.2933167373856336E-3</v>
      </c>
      <c r="O28" s="4">
        <f>(Prices!O29-Prices!O28)/Prices!O28</f>
        <v>-2.9645863724558852E-2</v>
      </c>
      <c r="P28" s="4">
        <f>(Prices!P29-Prices!P28)/Prices!P28</f>
        <v>-4.4747294851124816E-2</v>
      </c>
      <c r="Q28" s="4">
        <f>(Prices!Q29-Prices!Q28)/Prices!Q28</f>
        <v>-3.1317754209160269E-2</v>
      </c>
      <c r="R28" s="4">
        <f>(Prices!R29-Prices!R28)/Prices!R28</f>
        <v>-4.261738861598522E-2</v>
      </c>
      <c r="S28" s="4">
        <f>(Prices!S29-Prices!S28)/Prices!S28</f>
        <v>-5.4451900757602409E-2</v>
      </c>
      <c r="T28" s="4">
        <f>(Prices!T29-Prices!T28)/Prices!T28</f>
        <v>0.18978632684264019</v>
      </c>
    </row>
    <row r="29" spans="1:20" x14ac:dyDescent="0.25">
      <c r="A29" s="2">
        <v>44347</v>
      </c>
      <c r="B29" s="4">
        <f>(Prices!B30-Prices!B29)/Prices!B29</f>
        <v>5.4105884063382258E-2</v>
      </c>
      <c r="C29" s="4">
        <f>(Prices!C30-Prices!C29)/Prices!C29</f>
        <v>5.0076915051598565E-2</v>
      </c>
      <c r="D29" s="4">
        <f>(Prices!D30-Prices!D29)/Prices!D29</f>
        <v>3.229154902368378E-2</v>
      </c>
      <c r="E29" s="4">
        <f>(Prices!E30-Prices!E29)/Prices!E29</f>
        <v>0.11901378297732611</v>
      </c>
      <c r="F29" s="4">
        <f>(Prices!F30-Prices!F29)/Prices!F29</f>
        <v>4.2840666826950861E-2</v>
      </c>
      <c r="G29" s="4">
        <f>(Prices!G30-Prices!G29)/Prices!G29</f>
        <v>5.1448911921643609E-2</v>
      </c>
      <c r="H29" s="4">
        <f>(Prices!H30-Prices!H29)/Prices!H29</f>
        <v>7.3320061727488367E-2</v>
      </c>
      <c r="I29" s="4">
        <f>(Prices!I30-Prices!I29)/Prices!I29</f>
        <v>-5.8204784585767395E-3</v>
      </c>
      <c r="J29" s="4">
        <f>(Prices!J30-Prices!J29)/Prices!J29</f>
        <v>0.10366361365528726</v>
      </c>
      <c r="K29" s="4">
        <f>(Prices!K30-Prices!K29)/Prices!K29</f>
        <v>2.909146463196579E-2</v>
      </c>
      <c r="L29" s="4">
        <f>(Prices!L30-Prices!L29)/Prices!L29</f>
        <v>7.8574946720834593E-2</v>
      </c>
      <c r="M29" s="4">
        <f>(Prices!M30-Prices!M29)/Prices!M29</f>
        <v>5.0855292856227287E-2</v>
      </c>
      <c r="N29" s="4">
        <f>(Prices!N30-Prices!N29)/Prices!N29</f>
        <v>8.3128592306529095E-2</v>
      </c>
      <c r="O29" s="4">
        <f>(Prices!O30-Prices!O29)/Prices!O29</f>
        <v>0.20042434541305693</v>
      </c>
      <c r="P29" s="4">
        <f>(Prices!P30-Prices!P29)/Prices!P29</f>
        <v>4.0683215776841961E-2</v>
      </c>
      <c r="Q29" s="4">
        <f>(Prices!Q30-Prices!Q29)/Prices!Q29</f>
        <v>6.3775508582861615E-2</v>
      </c>
      <c r="R29" s="4">
        <f>(Prices!R30-Prices!R29)/Prices!R29</f>
        <v>7.0123671017956149E-2</v>
      </c>
      <c r="S29" s="4">
        <f>(Prices!S30-Prices!S29)/Prices!S29</f>
        <v>0.34305477475121815</v>
      </c>
      <c r="T29" s="4">
        <f>(Prices!T30-Prices!T29)/Prices!T29</f>
        <v>9.3962430833016239E-2</v>
      </c>
    </row>
    <row r="30" spans="1:20" x14ac:dyDescent="0.25">
      <c r="A30" s="2">
        <v>44377</v>
      </c>
      <c r="B30" s="4">
        <f>(Prices!B31-Prices!B30)/Prices!B30</f>
        <v>-8.556945829444032E-2</v>
      </c>
      <c r="C30" s="4">
        <f>(Prices!C31-Prices!C30)/Prices!C30</f>
        <v>-3.1970485880325403E-3</v>
      </c>
      <c r="D30" s="4">
        <f>(Prices!D31-Prices!D30)/Prices!D30</f>
        <v>6.8923833524118683E-2</v>
      </c>
      <c r="E30" s="4">
        <f>(Prices!E31-Prices!E30)/Prices!E30</f>
        <v>-8.2626989332296088E-3</v>
      </c>
      <c r="F30" s="4">
        <f>(Prices!F31-Prices!F30)/Prices!F30</f>
        <v>2.3753146266430502E-2</v>
      </c>
      <c r="G30" s="4">
        <f>(Prices!G31-Prices!G30)/Prices!G30</f>
        <v>4.0520511318592467E-2</v>
      </c>
      <c r="H30" s="4">
        <f>(Prices!H31-Prices!H30)/Prices!H30</f>
        <v>-1.1841509028581486E-2</v>
      </c>
      <c r="I30" s="4">
        <f>(Prices!I31-Prices!I30)/Prices!I30</f>
        <v>5.6088543946198402E-2</v>
      </c>
      <c r="J30" s="4">
        <f>(Prices!J31-Prices!J30)/Prices!J30</f>
        <v>-4.8057300016503206E-2</v>
      </c>
      <c r="K30" s="4">
        <f>(Prices!K31-Prices!K30)/Prices!K30</f>
        <v>0.13420631306053812</v>
      </c>
      <c r="L30" s="4">
        <f>(Prices!L31-Prices!L30)/Prices!L30</f>
        <v>5.3393678967229921E-2</v>
      </c>
      <c r="M30" s="4">
        <f>(Prices!M31-Prices!M30)/Prices!M30</f>
        <v>3.5635682956335756E-2</v>
      </c>
      <c r="N30" s="4">
        <f>(Prices!N31-Prices!N30)/Prices!N30</f>
        <v>-2.2982904454494576E-2</v>
      </c>
      <c r="O30" s="4">
        <f>(Prices!O31-Prices!O30)/Prices!O30</f>
        <v>-1.2136193760836534E-2</v>
      </c>
      <c r="P30" s="4">
        <f>(Prices!P31-Prices!P30)/Prices!P30</f>
        <v>5.9066553795947691E-2</v>
      </c>
      <c r="Q30" s="4">
        <f>(Prices!Q31-Prices!Q30)/Prices!Q30</f>
        <v>7.2236015263777612E-2</v>
      </c>
      <c r="R30" s="4">
        <f>(Prices!R31-Prices!R30)/Prices!R30</f>
        <v>8.5356303837118244E-2</v>
      </c>
      <c r="S30" s="4">
        <f>(Prices!S31-Prices!S30)/Prices!S30</f>
        <v>-2.7297264956983355E-2</v>
      </c>
      <c r="T30" s="4">
        <f>(Prices!T31-Prices!T30)/Prices!T30</f>
        <v>1.224383038782037E-2</v>
      </c>
    </row>
    <row r="31" spans="1:20" x14ac:dyDescent="0.25">
      <c r="A31" s="2">
        <v>44408</v>
      </c>
      <c r="B31" s="4">
        <f>(Prices!B32-Prices!B31)/Prices!B31</f>
        <v>-4.1494971863721516E-2</v>
      </c>
      <c r="C31" s="4">
        <f>(Prices!C32-Prices!C31)/Prices!C31</f>
        <v>-5.2652631326524875E-2</v>
      </c>
      <c r="D31" s="4">
        <f>(Prices!D32-Prices!D31)/Prices!D31</f>
        <v>3.5281796679523601E-2</v>
      </c>
      <c r="E31" s="4">
        <f>(Prices!E32-Prices!E31)/Prices!E31</f>
        <v>-4.8280294400418915E-2</v>
      </c>
      <c r="F31" s="4">
        <f>(Prices!F32-Prices!F31)/Prices!F31</f>
        <v>-5.3349146330511736E-2</v>
      </c>
      <c r="G31" s="4">
        <f>(Prices!G32-Prices!G31)/Prices!G31</f>
        <v>4.214534943759532E-2</v>
      </c>
      <c r="H31" s="4">
        <f>(Prices!H32-Prices!H31)/Prices!H31</f>
        <v>-4.7700161611344105E-2</v>
      </c>
      <c r="I31" s="4">
        <f>(Prices!I32-Prices!I31)/Prices!I31</f>
        <v>-5.584105421170478E-2</v>
      </c>
      <c r="J31" s="4">
        <f>(Prices!J32-Prices!J31)/Prices!J31</f>
        <v>8.1787880154007106E-2</v>
      </c>
      <c r="K31" s="4">
        <f>(Prices!K32-Prices!K31)/Prices!K31</f>
        <v>1.8787923997024229E-2</v>
      </c>
      <c r="L31" s="4">
        <f>(Prices!L32-Prices!L31)/Prices!L31</f>
        <v>1.5463877996282563E-2</v>
      </c>
      <c r="M31" s="4">
        <f>(Prices!M32-Prices!M31)/Prices!M31</f>
        <v>-2.0390772801292298E-2</v>
      </c>
      <c r="N31" s="4">
        <f>(Prices!N32-Prices!N31)/Prices!N31</f>
        <v>-3.5699876089309912E-2</v>
      </c>
      <c r="O31" s="4">
        <f>(Prices!O32-Prices!O31)/Prices!O31</f>
        <v>3.0057192793484074E-2</v>
      </c>
      <c r="P31" s="4">
        <f>(Prices!P32-Prices!P31)/Prices!P31</f>
        <v>-5.329150379679444E-2</v>
      </c>
      <c r="Q31" s="4">
        <f>(Prices!Q32-Prices!Q31)/Prices!Q31</f>
        <v>0.10415820232972725</v>
      </c>
      <c r="R31" s="4">
        <f>(Prices!R32-Prices!R31)/Prices!R31</f>
        <v>-1.0360722177128428E-2</v>
      </c>
      <c r="S31" s="4">
        <f>(Prices!S32-Prices!S31)/Prices!S31</f>
        <v>1.9801996204172823E-2</v>
      </c>
      <c r="T31" s="4">
        <f>(Prices!T32-Prices!T31)/Prices!T31</f>
        <v>7.6056076501717571E-2</v>
      </c>
    </row>
    <row r="32" spans="1:20" x14ac:dyDescent="0.25">
      <c r="A32" s="2">
        <v>44439</v>
      </c>
      <c r="B32" s="4">
        <f>(Prices!B33-Prices!B32)/Prices!B32</f>
        <v>0.1094143629250834</v>
      </c>
      <c r="C32" s="4">
        <f>(Prices!C33-Prices!C32)/Prices!C32</f>
        <v>0.10946533067208926</v>
      </c>
      <c r="D32" s="4">
        <f>(Prices!D33-Prices!D32)/Prices!D32</f>
        <v>0.20815335046262493</v>
      </c>
      <c r="E32" s="4">
        <f>(Prices!E33-Prices!E32)/Prices!E32</f>
        <v>5.8698078331053588E-2</v>
      </c>
      <c r="F32" s="4">
        <f>(Prices!F33-Prices!F32)/Prices!F32</f>
        <v>3.0161404671682202E-2</v>
      </c>
      <c r="G32" s="4">
        <f>(Prices!G33-Prices!G32)/Prices!G32</f>
        <v>0.15351978647966566</v>
      </c>
      <c r="H32" s="4">
        <f>(Prices!H33-Prices!H32)/Prices!H32</f>
        <v>0.10862636513457098</v>
      </c>
      <c r="I32" s="4">
        <f>(Prices!I33-Prices!I32)/Prices!I32</f>
        <v>0.16748812439463159</v>
      </c>
      <c r="J32" s="4">
        <f>(Prices!J33-Prices!J32)/Prices!J32</f>
        <v>5.355309566735348E-2</v>
      </c>
      <c r="K32" s="4">
        <f>(Prices!K33-Prices!K32)/Prices!K32</f>
        <v>5.9577740559996893E-2</v>
      </c>
      <c r="L32" s="4">
        <f>(Prices!L33-Prices!L32)/Prices!L32</f>
        <v>-1.9035533486394567E-2</v>
      </c>
      <c r="M32" s="4">
        <f>(Prices!M33-Prices!M32)/Prices!M32</f>
        <v>4.5533389948335841E-2</v>
      </c>
      <c r="N32" s="4">
        <f>(Prices!N33-Prices!N32)/Prices!N32</f>
        <v>0.10949242910903639</v>
      </c>
      <c r="O32" s="4">
        <f>(Prices!O33-Prices!O32)/Prices!O32</f>
        <v>-1.3316350538566713E-2</v>
      </c>
      <c r="P32" s="4">
        <f>(Prices!P33-Prices!P32)/Prices!P32</f>
        <v>0.19542534516480234</v>
      </c>
      <c r="Q32" s="4">
        <f>(Prices!Q33-Prices!Q32)/Prices!Q32</f>
        <v>0.19685004007615947</v>
      </c>
      <c r="R32" s="4">
        <f>(Prices!R33-Prices!R32)/Prices!R32</f>
        <v>0.12076050325817504</v>
      </c>
      <c r="S32" s="4">
        <f>(Prices!S33-Prices!S32)/Prices!S32</f>
        <v>-8.323540759263616E-2</v>
      </c>
      <c r="T32" s="4">
        <f>(Prices!T33-Prices!T32)/Prices!T32</f>
        <v>9.1629031007292611E-2</v>
      </c>
    </row>
    <row r="33" spans="1:20" x14ac:dyDescent="0.25">
      <c r="A33" s="2">
        <v>44469</v>
      </c>
      <c r="B33" s="4">
        <f>(Prices!B34-Prices!B33)/Prices!B33</f>
        <v>-1.3898120471149326E-2</v>
      </c>
      <c r="C33" s="4">
        <f>(Prices!C34-Prices!C33)/Prices!C33</f>
        <v>-2.5365559068062621E-2</v>
      </c>
      <c r="D33" s="4">
        <f>(Prices!D34-Prices!D33)/Prices!D33</f>
        <v>1.9084337518273639E-2</v>
      </c>
      <c r="E33" s="4">
        <f>(Prices!E34-Prices!E33)/Prices!E33</f>
        <v>-8.3642493798296302E-2</v>
      </c>
      <c r="F33" s="4">
        <f>(Prices!F34-Prices!F33)/Prices!F33</f>
        <v>3.7718928529685732E-2</v>
      </c>
      <c r="G33" s="4">
        <f>(Prices!G34-Prices!G33)/Prices!G33</f>
        <v>8.2254923440451932E-2</v>
      </c>
      <c r="H33" s="4">
        <f>(Prices!H34-Prices!H33)/Prices!H33</f>
        <v>8.5683107048347574E-3</v>
      </c>
      <c r="I33" s="4">
        <f>(Prices!I34-Prices!I33)/Prices!I33</f>
        <v>-8.1862075653209021E-3</v>
      </c>
      <c r="J33" s="4">
        <f>(Prices!J34-Prices!J33)/Prices!J33</f>
        <v>-2.5311191872617704E-2</v>
      </c>
      <c r="K33" s="4">
        <f>(Prices!K34-Prices!K33)/Prices!K33</f>
        <v>-1.8312872275298552E-2</v>
      </c>
      <c r="L33" s="4">
        <f>(Prices!L34-Prices!L33)/Prices!L33</f>
        <v>0.22337222800303005</v>
      </c>
      <c r="M33" s="4">
        <f>(Prices!M34-Prices!M33)/Prices!M33</f>
        <v>0.19867271955156515</v>
      </c>
      <c r="N33" s="4">
        <f>(Prices!N34-Prices!N33)/Prices!N33</f>
        <v>0.11562557505835945</v>
      </c>
      <c r="O33" s="4">
        <f>(Prices!O34-Prices!O33)/Prices!O33</f>
        <v>6.3255516909267132E-2</v>
      </c>
      <c r="P33" s="4">
        <f>(Prices!P34-Prices!P33)/Prices!P33</f>
        <v>-2.8786600864423337E-3</v>
      </c>
      <c r="Q33" s="4">
        <f>(Prices!Q34-Prices!Q33)/Prices!Q33</f>
        <v>-4.6316476839948023E-2</v>
      </c>
      <c r="R33" s="4">
        <f>(Prices!R34-Prices!R33)/Prices!R33</f>
        <v>0.12502608509716207</v>
      </c>
      <c r="S33" s="4">
        <f>(Prices!S34-Prices!S33)/Prices!S33</f>
        <v>-4.5261366331155142E-2</v>
      </c>
      <c r="T33" s="4">
        <f>(Prices!T34-Prices!T33)/Prices!T33</f>
        <v>-1.0687318028915399E-2</v>
      </c>
    </row>
    <row r="34" spans="1:20" x14ac:dyDescent="0.25">
      <c r="A34" s="2">
        <v>44500</v>
      </c>
      <c r="B34" s="4">
        <f>(Prices!B35-Prices!B34)/Prices!B34</f>
        <v>-6.0848384508071875E-2</v>
      </c>
      <c r="C34" s="4">
        <f>(Prices!C35-Prices!C34)/Prices!C34</f>
        <v>-3.2026597330791759E-2</v>
      </c>
      <c r="D34" s="4">
        <f>(Prices!D35-Prices!D34)/Prices!D34</f>
        <v>-3.4936933390532221E-2</v>
      </c>
      <c r="E34" s="4">
        <f>(Prices!E35-Prices!E34)/Prices!E34</f>
        <v>-3.3549281791908539E-2</v>
      </c>
      <c r="F34" s="4">
        <f>(Prices!F35-Prices!F34)/Prices!F34</f>
        <v>-7.9812923566955268E-2</v>
      </c>
      <c r="G34" s="4">
        <f>(Prices!G35-Prices!G34)/Prices!G34</f>
        <v>-0.10613109581176397</v>
      </c>
      <c r="H34" s="4">
        <f>(Prices!H35-Prices!H34)/Prices!H34</f>
        <v>-7.5864296412854193E-3</v>
      </c>
      <c r="I34" s="4">
        <f>(Prices!I35-Prices!I34)/Prices!I34</f>
        <v>-0.11423870786376233</v>
      </c>
      <c r="J34" s="4">
        <f>(Prices!J35-Prices!J34)/Prices!J34</f>
        <v>0.1443961129090775</v>
      </c>
      <c r="K34" s="4">
        <f>(Prices!K35-Prices!K34)/Prices!K34</f>
        <v>-4.4472011634571961E-3</v>
      </c>
      <c r="L34" s="4">
        <f>(Prices!L35-Prices!L34)/Prices!L34</f>
        <v>-6.4857326832382711E-2</v>
      </c>
      <c r="M34" s="4">
        <f>(Prices!M35-Prices!M34)/Prices!M34</f>
        <v>3.148791039278763E-2</v>
      </c>
      <c r="N34" s="4">
        <f>(Prices!N35-Prices!N34)/Prices!N34</f>
        <v>6.7481124320723862E-3</v>
      </c>
      <c r="O34" s="4">
        <f>(Prices!O35-Prices!O34)/Prices!O34</f>
        <v>0.1084988827736962</v>
      </c>
      <c r="P34" s="4">
        <f>(Prices!P35-Prices!P34)/Prices!P34</f>
        <v>-0.10006490284651068</v>
      </c>
      <c r="Q34" s="4">
        <f>(Prices!Q35-Prices!Q34)/Prices!Q34</f>
        <v>7.0440389482642363E-2</v>
      </c>
      <c r="R34" s="4">
        <f>(Prices!R35-Prices!R34)/Prices!R34</f>
        <v>0.1025510285899235</v>
      </c>
      <c r="S34" s="4">
        <f>(Prices!S35-Prices!S34)/Prices!S34</f>
        <v>4.5923413083808762E-2</v>
      </c>
      <c r="T34" s="4">
        <f>(Prices!T35-Prices!T34)/Prices!T34</f>
        <v>1.9949574043703906E-2</v>
      </c>
    </row>
    <row r="35" spans="1:20" x14ac:dyDescent="0.25">
      <c r="A35" s="2">
        <v>44530</v>
      </c>
      <c r="B35" s="4">
        <f>(Prices!B36-Prices!B35)/Prices!B35</f>
        <v>-1.320349843299062E-2</v>
      </c>
      <c r="C35" s="4">
        <f>(Prices!C36-Prices!C35)/Prices!C35</f>
        <v>-0.11637463016972709</v>
      </c>
      <c r="D35" s="4">
        <f>(Prices!D36-Prices!D35)/Prices!D35</f>
        <v>-5.4451256003552481E-2</v>
      </c>
      <c r="E35" s="4">
        <f>(Prices!E36-Prices!E35)/Prices!E35</f>
        <v>-0.1141968178430143</v>
      </c>
      <c r="F35" s="4">
        <f>(Prices!F36-Prices!F35)/Prices!F35</f>
        <v>7.3200376657156271E-2</v>
      </c>
      <c r="G35" s="4">
        <f>(Prices!G36-Prices!G35)/Prices!G35</f>
        <v>-4.458995047814605E-3</v>
      </c>
      <c r="H35" s="4">
        <f>(Prices!H36-Prices!H35)/Prices!H35</f>
        <v>-5.6417176697214147E-2</v>
      </c>
      <c r="I35" s="4">
        <f>(Prices!I36-Prices!I35)/Prices!I35</f>
        <v>-3.159010367114308E-2</v>
      </c>
      <c r="J35" s="4">
        <f>(Prices!J36-Prices!J35)/Prices!J35</f>
        <v>-0.10934482082389738</v>
      </c>
      <c r="K35" s="4">
        <f>(Prices!K36-Prices!K35)/Prices!K35</f>
        <v>2.6922515013678337E-2</v>
      </c>
      <c r="L35" s="4">
        <f>(Prices!L36-Prices!L35)/Prices!L35</f>
        <v>-4.0708587598566923E-2</v>
      </c>
      <c r="M35" s="4">
        <f>(Prices!M36-Prices!M35)/Prices!M35</f>
        <v>-4.6628626675229386E-2</v>
      </c>
      <c r="N35" s="4">
        <f>(Prices!N36-Prices!N35)/Prices!N35</f>
        <v>-5.1591979779245359E-2</v>
      </c>
      <c r="O35" s="4">
        <f>(Prices!O36-Prices!O35)/Prices!O35</f>
        <v>-8.2843784943052681E-2</v>
      </c>
      <c r="P35" s="4">
        <f>(Prices!P36-Prices!P35)/Prices!P35</f>
        <v>3.8672622277610182E-2</v>
      </c>
      <c r="Q35" s="4">
        <f>(Prices!Q36-Prices!Q35)/Prices!Q35</f>
        <v>4.3035474937651183E-2</v>
      </c>
      <c r="R35" s="4">
        <f>(Prices!R36-Prices!R35)/Prices!R35</f>
        <v>-3.3773357652308643E-3</v>
      </c>
      <c r="S35" s="4">
        <f>(Prices!S36-Prices!S35)/Prices!S35</f>
        <v>-7.9032692563152457E-2</v>
      </c>
      <c r="T35" s="4">
        <f>(Prices!T36-Prices!T35)/Prices!T35</f>
        <v>-1.4688828759180518E-2</v>
      </c>
    </row>
    <row r="36" spans="1:20" x14ac:dyDescent="0.25">
      <c r="A36" s="2">
        <v>44561</v>
      </c>
      <c r="B36" s="4">
        <f>(Prices!B37-Prices!B36)/Prices!B36</f>
        <v>6.7924272669940319E-2</v>
      </c>
      <c r="C36" s="4">
        <f>(Prices!C37-Prices!C36)/Prices!C36</f>
        <v>3.492711435398993E-2</v>
      </c>
      <c r="D36" s="4">
        <f>(Prices!D37-Prices!D36)/Prices!D36</f>
        <v>-2.8511479956411447E-3</v>
      </c>
      <c r="E36" s="4">
        <f>(Prices!E37-Prices!E36)/Prices!E36</f>
        <v>4.1756789748732953E-2</v>
      </c>
      <c r="F36" s="4">
        <f>(Prices!F37-Prices!F36)/Prices!F36</f>
        <v>-2.8003719292570294E-2</v>
      </c>
      <c r="G36" s="4">
        <f>(Prices!G37-Prices!G36)/Prices!G36</f>
        <v>0.15847709770588522</v>
      </c>
      <c r="H36" s="4">
        <f>(Prices!H37-Prices!H36)/Prices!H36</f>
        <v>-9.4740878788530727E-3</v>
      </c>
      <c r="I36" s="4">
        <f>(Prices!I37-Prices!I36)/Prices!I36</f>
        <v>1.8381416848868366E-2</v>
      </c>
      <c r="J36" s="4">
        <f>(Prices!J37-Prices!J36)/Prices!J36</f>
        <v>3.6116819080119378E-2</v>
      </c>
      <c r="K36" s="4">
        <f>(Prices!K37-Prices!K36)/Prices!K36</f>
        <v>0.10223920420977063</v>
      </c>
      <c r="L36" s="4">
        <f>(Prices!L37-Prices!L36)/Prices!L36</f>
        <v>-2.2396844590342583E-2</v>
      </c>
      <c r="M36" s="4">
        <f>(Prices!M37-Prices!M36)/Prices!M36</f>
        <v>2.1111033081186127E-3</v>
      </c>
      <c r="N36" s="4">
        <f>(Prices!N37-Prices!N36)/Prices!N36</f>
        <v>-1.5485924530928579E-2</v>
      </c>
      <c r="O36" s="4">
        <f>(Prices!O37-Prices!O36)/Prices!O36</f>
        <v>-2.1707868545760498E-4</v>
      </c>
      <c r="P36" s="4">
        <f>(Prices!P37-Prices!P36)/Prices!P36</f>
        <v>5.9277786747898603E-2</v>
      </c>
      <c r="Q36" s="4">
        <f>(Prices!Q37-Prices!Q36)/Prices!Q36</f>
        <v>0.16160115835540015</v>
      </c>
      <c r="R36" s="4">
        <f>(Prices!R37-Prices!R36)/Prices!R36</f>
        <v>6.1839571603346667E-2</v>
      </c>
      <c r="S36" s="4">
        <f>(Prices!S37-Prices!S36)/Prices!S36</f>
        <v>9.5936573577534837E-2</v>
      </c>
      <c r="T36" s="4">
        <f>(Prices!T37-Prices!T36)/Prices!T36</f>
        <v>0.12255782751814437</v>
      </c>
    </row>
    <row r="37" spans="1:20" x14ac:dyDescent="0.25">
      <c r="A37" s="2">
        <v>44592</v>
      </c>
      <c r="B37" s="4">
        <f>(Prices!B38-Prices!B37)/Prices!B37</f>
        <v>-1.9170204346174564E-2</v>
      </c>
      <c r="C37" s="4">
        <f>(Prices!C38-Prices!C37)/Prices!C37</f>
        <v>0.13926755832295842</v>
      </c>
      <c r="D37" s="4">
        <f>(Prices!D38-Prices!D37)/Prices!D37</f>
        <v>3.2892660420126372E-3</v>
      </c>
      <c r="E37" s="4">
        <f>(Prices!E38-Prices!E37)/Prices!E37</f>
        <v>3.0094630220707026E-2</v>
      </c>
      <c r="F37" s="4">
        <f>(Prices!F38-Prices!F37)/Prices!F37</f>
        <v>9.5331473078782481E-4</v>
      </c>
      <c r="G37" s="4">
        <f>(Prices!G38-Prices!G37)/Prices!G37</f>
        <v>-0.16655291883716869</v>
      </c>
      <c r="H37" s="4">
        <f>(Prices!H38-Prices!H37)/Prices!H37</f>
        <v>4.2584335905416337E-3</v>
      </c>
      <c r="I37" s="4">
        <f>(Prices!I38-Prices!I37)/Prices!I37</f>
        <v>-3.660780285944993E-2</v>
      </c>
      <c r="J37" s="4">
        <f>(Prices!J38-Prices!J37)/Prices!J37</f>
        <v>6.5729867964835709E-2</v>
      </c>
      <c r="K37" s="4">
        <f>(Prices!K38-Prices!K37)/Prices!K37</f>
        <v>-8.0280783381340218E-2</v>
      </c>
      <c r="L37" s="4">
        <f>(Prices!L38-Prices!L37)/Prices!L37</f>
        <v>0.14188103946451464</v>
      </c>
      <c r="M37" s="4">
        <f>(Prices!M38-Prices!M37)/Prices!M37</f>
        <v>0.21207874649899669</v>
      </c>
      <c r="N37" s="4">
        <f>(Prices!N38-Prices!N37)/Prices!N37</f>
        <v>7.7908697868568503E-3</v>
      </c>
      <c r="O37" s="4">
        <f>(Prices!O38-Prices!O37)/Prices!O37</f>
        <v>0.16907367471397533</v>
      </c>
      <c r="P37" s="4">
        <f>(Prices!P38-Prices!P37)/Prices!P37</f>
        <v>-5.6177126309455382E-4</v>
      </c>
      <c r="Q37" s="4">
        <f>(Prices!Q38-Prices!Q37)/Prices!Q37</f>
        <v>-0.17399683914561759</v>
      </c>
      <c r="R37" s="4">
        <f>(Prices!R38-Prices!R37)/Prices!R37</f>
        <v>-6.4264137246836203E-2</v>
      </c>
      <c r="S37" s="4">
        <f>(Prices!S38-Prices!S37)/Prices!S37</f>
        <v>3.9352195656283583E-2</v>
      </c>
      <c r="T37" s="4">
        <f>(Prices!T38-Prices!T37)/Prices!T37</f>
        <v>-0.19955267333737534</v>
      </c>
    </row>
    <row r="38" spans="1:20" x14ac:dyDescent="0.25">
      <c r="A38" s="2">
        <v>44620</v>
      </c>
      <c r="B38" s="4">
        <f>(Prices!B39-Prices!B38)/Prices!B38</f>
        <v>-1.2285338465637667E-2</v>
      </c>
      <c r="C38" s="4">
        <f>(Prices!C39-Prices!C38)/Prices!C38</f>
        <v>-3.9648100204245328E-2</v>
      </c>
      <c r="D38" s="4">
        <f>(Prices!D39-Prices!D38)/Prices!D38</f>
        <v>2.9281878325774081E-4</v>
      </c>
      <c r="E38" s="4">
        <f>(Prices!E39-Prices!E38)/Prices!E38</f>
        <v>-0.11900264816186636</v>
      </c>
      <c r="F38" s="4">
        <f>(Prices!F39-Prices!F38)/Prices!F38</f>
        <v>-2.1111124028604496E-2</v>
      </c>
      <c r="G38" s="4">
        <f>(Prices!G39-Prices!G38)/Prices!G38</f>
        <v>2.5059055981462259E-2</v>
      </c>
      <c r="H38" s="4">
        <f>(Prices!H39-Prices!H38)/Prices!H38</f>
        <v>-4.0014776284392206E-2</v>
      </c>
      <c r="I38" s="4">
        <f>(Prices!I39-Prices!I38)/Prices!I38</f>
        <v>-4.4705839403518417E-2</v>
      </c>
      <c r="J38" s="4">
        <f>(Prices!J39-Prices!J38)/Prices!J38</f>
        <v>-5.8443174821697717E-2</v>
      </c>
      <c r="K38" s="4">
        <f>(Prices!K39-Prices!K38)/Prices!K38</f>
        <v>-1.1864978784288511E-2</v>
      </c>
      <c r="L38" s="4">
        <f>(Prices!L39-Prices!L38)/Prices!L38</f>
        <v>-6.0190094108216984E-2</v>
      </c>
      <c r="M38" s="4">
        <f>(Prices!M39-Prices!M38)/Prices!M38</f>
        <v>-6.9235294232053851E-2</v>
      </c>
      <c r="N38" s="4">
        <f>(Prices!N39-Prices!N38)/Prices!N38</f>
        <v>-1.1334180668608711E-2</v>
      </c>
      <c r="O38" s="4">
        <f>(Prices!O39-Prices!O38)/Prices!O38</f>
        <v>-0.10235923617952805</v>
      </c>
      <c r="P38" s="4">
        <f>(Prices!P39-Prices!P38)/Prices!P38</f>
        <v>-4.8725339264804282E-2</v>
      </c>
      <c r="Q38" s="4">
        <f>(Prices!Q39-Prices!Q38)/Prices!Q38</f>
        <v>-4.665314401622718E-2</v>
      </c>
      <c r="R38" s="4">
        <f>(Prices!R39-Prices!R38)/Prices!R38</f>
        <v>7.8909459029360279E-2</v>
      </c>
      <c r="S38" s="4">
        <f>(Prices!S39-Prices!S38)/Prices!S38</f>
        <v>-0.14301350649448646</v>
      </c>
      <c r="T38" s="4">
        <f>(Prices!T39-Prices!T38)/Prices!T38</f>
        <v>-2.9339833233100372E-2</v>
      </c>
    </row>
    <row r="39" spans="1:20" x14ac:dyDescent="0.25">
      <c r="A39" s="2">
        <v>44651</v>
      </c>
      <c r="B39" s="4">
        <f>(Prices!B40-Prices!B39)/Prices!B39</f>
        <v>9.4275635628312718E-2</v>
      </c>
      <c r="C39" s="4">
        <f>(Prices!C40-Prices!C39)/Prices!C39</f>
        <v>2.5255925893588695E-2</v>
      </c>
      <c r="D39" s="4">
        <f>(Prices!D40-Prices!D39)/Prices!D39</f>
        <v>3.6795109865550589E-2</v>
      </c>
      <c r="E39" s="4">
        <f>(Prices!E40-Prices!E39)/Prices!E39</f>
        <v>2.7301368335664589E-2</v>
      </c>
      <c r="F39" s="4">
        <f>(Prices!F40-Prices!F39)/Prices!F39</f>
        <v>0.1005351075371444</v>
      </c>
      <c r="G39" s="4">
        <f>(Prices!G40-Prices!G39)/Prices!G39</f>
        <v>3.2654554703035341E-2</v>
      </c>
      <c r="H39" s="4">
        <f>(Prices!H40-Prices!H39)/Prices!H39</f>
        <v>3.0920228281113377E-2</v>
      </c>
      <c r="I39" s="4">
        <f>(Prices!I40-Prices!I39)/Prices!I39</f>
        <v>-5.6834487253007278E-2</v>
      </c>
      <c r="J39" s="4">
        <f>(Prices!J40-Prices!J39)/Prices!J39</f>
        <v>-1.6695872102134735E-2</v>
      </c>
      <c r="K39" s="4">
        <f>(Prices!K40-Prices!K39)/Prices!K39</f>
        <v>0.11147703586011148</v>
      </c>
      <c r="L39" s="4">
        <f>(Prices!L40-Prices!L39)/Prices!L39</f>
        <v>1.1235955056179775E-2</v>
      </c>
      <c r="M39" s="4">
        <f>(Prices!M40-Prices!M39)/Prices!M39</f>
        <v>2.0230315116564233E-2</v>
      </c>
      <c r="N39" s="4">
        <f>(Prices!N40-Prices!N39)/Prices!N39</f>
        <v>0.11663241982258901</v>
      </c>
      <c r="O39" s="4">
        <f>(Prices!O40-Prices!O39)/Prices!O39</f>
        <v>2.1419650919841198E-2</v>
      </c>
      <c r="P39" s="4">
        <f>(Prices!P40-Prices!P39)/Prices!P39</f>
        <v>5.2262113148348714E-2</v>
      </c>
      <c r="Q39" s="4">
        <f>(Prices!Q40-Prices!Q39)/Prices!Q39</f>
        <v>6.3439681682180851E-2</v>
      </c>
      <c r="R39" s="4">
        <f>(Prices!R40-Prices!R39)/Prices!R39</f>
        <v>-4.0840141701361625E-3</v>
      </c>
      <c r="S39" s="4">
        <f>(Prices!S40-Prices!S39)/Prices!S39</f>
        <v>0.15651057400011539</v>
      </c>
      <c r="T39" s="4">
        <f>(Prices!T40-Prices!T39)/Prices!T39</f>
        <v>6.4951488690101838E-2</v>
      </c>
    </row>
    <row r="40" spans="1:20" x14ac:dyDescent="0.25">
      <c r="A40" s="2">
        <v>44681</v>
      </c>
      <c r="B40" s="4">
        <f>(Prices!B41-Prices!B40)/Prices!B40</f>
        <v>0.10617412930891286</v>
      </c>
      <c r="C40" s="4">
        <f>(Prices!C41-Prices!C40)/Prices!C40</f>
        <v>-4.2764301102377562E-2</v>
      </c>
      <c r="D40" s="4">
        <f>(Prices!D41-Prices!D40)/Prices!D40</f>
        <v>-8.1013006260669457E-2</v>
      </c>
      <c r="E40" s="4">
        <f>(Prices!E41-Prices!E40)/Prices!E40</f>
        <v>9.0441072625550307E-3</v>
      </c>
      <c r="F40" s="4">
        <f>(Prices!F41-Prices!F40)/Prices!F40</f>
        <v>-3.6196626912028955E-2</v>
      </c>
      <c r="G40" s="4">
        <f>(Prices!G41-Prices!G40)/Prices!G40</f>
        <v>-7.2610096670247051E-2</v>
      </c>
      <c r="H40" s="4">
        <f>(Prices!H41-Prices!H40)/Prices!H40</f>
        <v>-5.8319448718886412E-2</v>
      </c>
      <c r="I40" s="4">
        <f>(Prices!I41-Prices!I40)/Prices!I40</f>
        <v>9.088922177453472E-2</v>
      </c>
      <c r="J40" s="4">
        <f>(Prices!J41-Prices!J40)/Prices!J40</f>
        <v>1.7800904035733523E-2</v>
      </c>
      <c r="K40" s="4">
        <f>(Prices!K41-Prices!K40)/Prices!K40</f>
        <v>-0.17793739995384414</v>
      </c>
      <c r="L40" s="4">
        <f>(Prices!L41-Prices!L40)/Prices!L40</f>
        <v>0.15703701443142362</v>
      </c>
      <c r="M40" s="4">
        <f>(Prices!M41-Prices!M40)/Prices!M40</f>
        <v>-2.1049402542511121E-2</v>
      </c>
      <c r="N40" s="4">
        <f>(Prices!N41-Prices!N40)/Prices!N40</f>
        <v>5.9018951299137742E-2</v>
      </c>
      <c r="O40" s="4">
        <f>(Prices!O41-Prices!O40)/Prices!O40</f>
        <v>5.5718773538974385E-3</v>
      </c>
      <c r="P40" s="4">
        <f>(Prices!P41-Prices!P40)/Prices!P40</f>
        <v>-5.1671814468920121E-2</v>
      </c>
      <c r="Q40" s="4">
        <f>(Prices!Q41-Prices!Q40)/Prices!Q40</f>
        <v>-0.1603587708839195</v>
      </c>
      <c r="R40" s="4">
        <f>(Prices!R41-Prices!R40)/Prices!R40</f>
        <v>-3.0735545678841208E-2</v>
      </c>
      <c r="S40" s="4">
        <f>(Prices!S41-Prices!S40)/Prices!S40</f>
        <v>6.9256822399903051E-2</v>
      </c>
      <c r="T40" s="4">
        <f>(Prices!T41-Prices!T40)/Prices!T40</f>
        <v>-0.14039539312970398</v>
      </c>
    </row>
    <row r="41" spans="1:20" x14ac:dyDescent="0.25">
      <c r="A41" s="2">
        <v>44712</v>
      </c>
      <c r="B41" s="4">
        <f>(Prices!B42-Prices!B41)/Prices!B41</f>
        <v>-0.13609300035677485</v>
      </c>
      <c r="C41" s="4">
        <f>(Prices!C42-Prices!C41)/Prices!C41</f>
        <v>-5.9566243251661044E-2</v>
      </c>
      <c r="D41" s="4">
        <f>(Prices!D42-Prices!D41)/Prices!D41</f>
        <v>-8.8379435775256837E-2</v>
      </c>
      <c r="E41" s="4">
        <f>(Prices!E42-Prices!E41)/Prices!E41</f>
        <v>-0.10038608186369667</v>
      </c>
      <c r="F41" s="4">
        <f>(Prices!F42-Prices!F41)/Prices!F41</f>
        <v>1.1975132341845888E-2</v>
      </c>
      <c r="G41" s="4">
        <f>(Prices!G42-Prices!G41)/Prices!G41</f>
        <v>-3.5672921009960619E-2</v>
      </c>
      <c r="H41" s="4">
        <f>(Prices!H42-Prices!H41)/Prices!H41</f>
        <v>3.1416839972831963E-3</v>
      </c>
      <c r="I41" s="4">
        <f>(Prices!I42-Prices!I41)/Prices!I41</f>
        <v>5.2978901120893658E-2</v>
      </c>
      <c r="J41" s="4">
        <f>(Prices!J42-Prices!J41)/Prices!J41</f>
        <v>1.2848093568957122E-2</v>
      </c>
      <c r="K41" s="4">
        <f>(Prices!K42-Prices!K41)/Prices!K41</f>
        <v>-4.0796192306583823E-2</v>
      </c>
      <c r="L41" s="4">
        <f>(Prices!L42-Prices!L41)/Prices!L41</f>
        <v>-1.2803902186275824E-3</v>
      </c>
      <c r="M41" s="4">
        <f>(Prices!M42-Prices!M41)/Prices!M41</f>
        <v>-5.7338716878940883E-2</v>
      </c>
      <c r="N41" s="4">
        <f>(Prices!N42-Prices!N41)/Prices!N41</f>
        <v>-5.6482429628742045E-2</v>
      </c>
      <c r="O41" s="4">
        <f>(Prices!O42-Prices!O41)/Prices!O41</f>
        <v>-5.6820435992468298E-2</v>
      </c>
      <c r="P41" s="4">
        <f>(Prices!P42-Prices!P41)/Prices!P41</f>
        <v>-5.1413949876243203E-2</v>
      </c>
      <c r="Q41" s="4">
        <f>(Prices!Q42-Prices!Q41)/Prices!Q41</f>
        <v>-6.2549642573471009E-2</v>
      </c>
      <c r="R41" s="4">
        <f>(Prices!R42-Prices!R41)/Prices!R41</f>
        <v>-9.8527359849801169E-2</v>
      </c>
      <c r="S41" s="4">
        <f>(Prices!S42-Prices!S41)/Prices!S41</f>
        <v>-5.2618844991475552E-2</v>
      </c>
      <c r="T41" s="4">
        <f>(Prices!T42-Prices!T41)/Prices!T41</f>
        <v>-6.0436322204693534E-2</v>
      </c>
    </row>
    <row r="42" spans="1:20" x14ac:dyDescent="0.25">
      <c r="A42" s="2">
        <v>44742</v>
      </c>
      <c r="B42" s="4">
        <f>(Prices!B43-Prices!B42)/Prices!B42</f>
        <v>-9.1640183861969218E-2</v>
      </c>
      <c r="C42" s="4">
        <f>(Prices!C43-Prices!C42)/Prices!C42</f>
        <v>-7.0636344938415682E-2</v>
      </c>
      <c r="D42" s="4">
        <f>(Prices!D43-Prices!D42)/Prices!D42</f>
        <v>-0.11207384120557057</v>
      </c>
      <c r="E42" s="4">
        <f>(Prices!E43-Prices!E42)/Prices!E42</f>
        <v>-5.4567803937571838E-2</v>
      </c>
      <c r="F42" s="4">
        <f>(Prices!F43-Prices!F42)/Prices!F42</f>
        <v>-7.6287828257970786E-2</v>
      </c>
      <c r="G42" s="4">
        <f>(Prices!G43-Prices!G42)/Prices!G42</f>
        <v>-6.4857074225318279E-2</v>
      </c>
      <c r="H42" s="4">
        <f>(Prices!H43-Prices!H42)/Prices!H42</f>
        <v>-2.9482668642829786E-2</v>
      </c>
      <c r="I42" s="4">
        <f>(Prices!I43-Prices!I42)/Prices!I42</f>
        <v>-5.2119367829066184E-2</v>
      </c>
      <c r="J42" s="4">
        <f>(Prices!J43-Prices!J42)/Prices!J42</f>
        <v>-6.0636202243849746E-2</v>
      </c>
      <c r="K42" s="4">
        <f>(Prices!K43-Prices!K42)/Prices!K42</f>
        <v>-2.7733407720777498E-2</v>
      </c>
      <c r="L42" s="4">
        <f>(Prices!L43-Prices!L42)/Prices!L42</f>
        <v>-8.3974398099458947E-2</v>
      </c>
      <c r="M42" s="4">
        <f>(Prices!M43-Prices!M42)/Prices!M42</f>
        <v>1.9834912512913224E-3</v>
      </c>
      <c r="N42" s="4">
        <f>(Prices!N43-Prices!N42)/Prices!N42</f>
        <v>-1.4054235229650033E-2</v>
      </c>
      <c r="O42" s="4">
        <f>(Prices!O43-Prices!O42)/Prices!O42</f>
        <v>-4.6998764758502043E-3</v>
      </c>
      <c r="P42" s="4">
        <f>(Prices!P43-Prices!P42)/Prices!P42</f>
        <v>-2.8906028557416929E-2</v>
      </c>
      <c r="Q42" s="4">
        <f>(Prices!Q43-Prices!Q42)/Prices!Q42</f>
        <v>-0.15272188095742428</v>
      </c>
      <c r="R42" s="4">
        <f>(Prices!R43-Prices!R42)/Prices!R42</f>
        <v>-0.12398465703971119</v>
      </c>
      <c r="S42" s="4">
        <f>(Prices!S43-Prices!S42)/Prices!S42</f>
        <v>-0.18881472008928857</v>
      </c>
      <c r="T42" s="4">
        <f>(Prices!T43-Prices!T42)/Prices!T42</f>
        <v>-0.12969355001186739</v>
      </c>
    </row>
    <row r="43" spans="1:20" x14ac:dyDescent="0.25">
      <c r="A43" s="2">
        <v>44773</v>
      </c>
      <c r="B43" s="4">
        <f>(Prices!B44-Prices!B43)/Prices!B43</f>
        <v>0.13637382051749422</v>
      </c>
      <c r="C43" s="4">
        <f>(Prices!C44-Prices!C43)/Prices!C43</f>
        <v>0.13811245900278635</v>
      </c>
      <c r="D43" s="4">
        <f>(Prices!D44-Prices!D43)/Prices!D43</f>
        <v>0.33489493522011848</v>
      </c>
      <c r="E43" s="4">
        <f>(Prices!E44-Prices!E43)/Prices!E43</f>
        <v>7.101165476622949E-2</v>
      </c>
      <c r="F43" s="4">
        <f>(Prices!F44-Prices!F43)/Prices!F43</f>
        <v>6.5634552339542324E-2</v>
      </c>
      <c r="G43" s="4">
        <f>(Prices!G44-Prices!G43)/Prices!G43</f>
        <v>-2.5532982877921911E-2</v>
      </c>
      <c r="H43" s="4">
        <f>(Prices!H44-Prices!H43)/Prices!H43</f>
        <v>6.3946551314447334E-2</v>
      </c>
      <c r="I43" s="4">
        <f>(Prices!I44-Prices!I43)/Prices!I43</f>
        <v>0.18237236029664627</v>
      </c>
      <c r="J43" s="4">
        <f>(Prices!J44-Prices!J43)/Prices!J43</f>
        <v>0.15752256993215966</v>
      </c>
      <c r="K43" s="4">
        <f>(Prices!K44-Prices!K43)/Prices!K43</f>
        <v>6.0058776449506981E-2</v>
      </c>
      <c r="L43" s="4">
        <f>(Prices!L44-Prices!L43)/Prices!L43</f>
        <v>7.0328925689373545E-2</v>
      </c>
      <c r="M43" s="4">
        <f>(Prices!M44-Prices!M43)/Prices!M43</f>
        <v>-0.11481365097255</v>
      </c>
      <c r="N43" s="4">
        <f>(Prices!N44-Prices!N43)/Prices!N43</f>
        <v>-3.3209478890123968E-2</v>
      </c>
      <c r="O43" s="4">
        <f>(Prices!O44-Prices!O43)/Prices!O43</f>
        <v>0.13404160229143194</v>
      </c>
      <c r="P43" s="4">
        <f>(Prices!P44-Prices!P43)/Prices!P43</f>
        <v>1.0651588150747099E-2</v>
      </c>
      <c r="Q43" s="4">
        <f>(Prices!Q44-Prices!Q43)/Prices!Q43</f>
        <v>4.8650024414062049E-2</v>
      </c>
      <c r="R43" s="4">
        <f>(Prices!R44-Prices!R43)/Prices!R43</f>
        <v>0.21161625181101096</v>
      </c>
      <c r="S43" s="4">
        <f>(Prices!S44-Prices!S43)/Prices!S43</f>
        <v>0.17188479913894492</v>
      </c>
      <c r="T43" s="4">
        <f>(Prices!T44-Prices!T43)/Prices!T43</f>
        <v>1.8387272295436588E-2</v>
      </c>
    </row>
    <row r="44" spans="1:20" x14ac:dyDescent="0.25">
      <c r="A44" s="2">
        <v>44804</v>
      </c>
      <c r="B44" s="4">
        <f>(Prices!B45-Prices!B44)/Prices!B44</f>
        <v>0.10272359690072161</v>
      </c>
      <c r="C44" s="4">
        <f>(Prices!C45-Prices!C44)/Prices!C44</f>
        <v>3.6909279061745431E-2</v>
      </c>
      <c r="D44" s="4">
        <f>(Prices!D45-Prices!D44)/Prices!D44</f>
        <v>1.3476009630568785E-2</v>
      </c>
      <c r="E44" s="4">
        <f>(Prices!E45-Prices!E44)/Prices!E44</f>
        <v>-4.9954403798484056E-3</v>
      </c>
      <c r="F44" s="4">
        <f>(Prices!F45-Prices!F44)/Prices!F44</f>
        <v>6.2461556407685859E-2</v>
      </c>
      <c r="G44" s="4">
        <f>(Prices!G45-Prices!G44)/Prices!G44</f>
        <v>-9.9641627623002511E-3</v>
      </c>
      <c r="H44" s="4">
        <f>(Prices!H45-Prices!H44)/Prices!H44</f>
        <v>3.6187439813852869E-2</v>
      </c>
      <c r="I44" s="4">
        <f>(Prices!I45-Prices!I44)/Prices!I44</f>
        <v>8.5122454477037871E-3</v>
      </c>
      <c r="J44" s="4">
        <f>(Prices!J45-Prices!J44)/Prices!J44</f>
        <v>8.3923789709200947E-2</v>
      </c>
      <c r="K44" s="4">
        <f>(Prices!K45-Prices!K44)/Prices!K44</f>
        <v>-3.6619992119820324E-2</v>
      </c>
      <c r="L44" s="4">
        <f>(Prices!L45-Prices!L44)/Prices!L44</f>
        <v>7.2245853365378615E-2</v>
      </c>
      <c r="M44" s="4">
        <f>(Prices!M45-Prices!M44)/Prices!M44</f>
        <v>3.3171915091289556E-2</v>
      </c>
      <c r="N44" s="4">
        <f>(Prices!N45-Prices!N44)/Prices!N44</f>
        <v>5.1206446382790025E-2</v>
      </c>
      <c r="O44" s="4">
        <f>(Prices!O45-Prices!O44)/Prices!O44</f>
        <v>5.4888323044708903E-3</v>
      </c>
      <c r="P44" s="4">
        <f>(Prices!P45-Prices!P44)/Prices!P44</f>
        <v>-2.7484176590448415E-2</v>
      </c>
      <c r="Q44" s="4">
        <f>(Prices!Q45-Prices!Q44)/Prices!Q44</f>
        <v>2.6176465486866026E-2</v>
      </c>
      <c r="R44" s="4">
        <f>(Prices!R45-Prices!R44)/Prices!R44</f>
        <v>0.10739561160336671</v>
      </c>
      <c r="S44" s="4">
        <f>(Prices!S45-Prices!S44)/Prices!S44</f>
        <v>3.7984111916622564E-2</v>
      </c>
      <c r="T44" s="4">
        <f>(Prices!T45-Prices!T44)/Prices!T44</f>
        <v>-2.3955685913699742E-2</v>
      </c>
    </row>
    <row r="45" spans="1:20" x14ac:dyDescent="0.25">
      <c r="A45" s="2">
        <v>44834</v>
      </c>
      <c r="B45" s="4">
        <f>(Prices!B46-Prices!B45)/Prices!B45</f>
        <v>-2.5529892984280232E-2</v>
      </c>
      <c r="C45" s="4">
        <f>(Prices!C46-Prices!C45)/Prices!C45</f>
        <v>-2.4351281161635062E-2</v>
      </c>
      <c r="D45" s="4">
        <f>(Prices!D46-Prices!D45)/Prices!D45</f>
        <v>4.0376390076988875E-3</v>
      </c>
      <c r="E45" s="4">
        <f>(Prices!E46-Prices!E45)/Prices!E45</f>
        <v>-7.2569622840241585E-2</v>
      </c>
      <c r="F45" s="4">
        <f>(Prices!F46-Prices!F45)/Prices!F45</f>
        <v>7.3667488658139865E-2</v>
      </c>
      <c r="G45" s="4">
        <f>(Prices!G46-Prices!G45)/Prices!G45</f>
        <v>-7.0291671923834991E-3</v>
      </c>
      <c r="H45" s="4">
        <f>(Prices!H46-Prices!H45)/Prices!H45</f>
        <v>-4.3570419933874525E-2</v>
      </c>
      <c r="I45" s="4">
        <f>(Prices!I46-Prices!I45)/Prices!I45</f>
        <v>1.3760118868305879E-2</v>
      </c>
      <c r="J45" s="4">
        <f>(Prices!J46-Prices!J45)/Prices!J45</f>
        <v>-2.8513454458507132E-2</v>
      </c>
      <c r="K45" s="4">
        <f>(Prices!K46-Prices!K45)/Prices!K45</f>
        <v>-5.3250278040196414E-2</v>
      </c>
      <c r="L45" s="4">
        <f>(Prices!L46-Prices!L45)/Prices!L45</f>
        <v>-2.6524427460460954E-2</v>
      </c>
      <c r="M45" s="4">
        <f>(Prices!M46-Prices!M45)/Prices!M45</f>
        <v>-8.5137103406364795E-2</v>
      </c>
      <c r="N45" s="4">
        <f>(Prices!N46-Prices!N45)/Prices!N45</f>
        <v>-9.8637117167053492E-2</v>
      </c>
      <c r="O45" s="4">
        <f>(Prices!O46-Prices!O45)/Prices!O45</f>
        <v>-1.2235753676470588E-3</v>
      </c>
      <c r="P45" s="4">
        <f>(Prices!P46-Prices!P45)/Prices!P45</f>
        <v>-6.4338277501412244E-2</v>
      </c>
      <c r="Q45" s="4">
        <f>(Prices!Q46-Prices!Q45)/Prices!Q45</f>
        <v>-6.2726513829020544E-2</v>
      </c>
      <c r="R45" s="4">
        <f>(Prices!R46-Prices!R45)/Prices!R45</f>
        <v>8.8305488812732188E-4</v>
      </c>
      <c r="S45" s="4">
        <f>(Prices!S46-Prices!S45)/Prices!S45</f>
        <v>-0.12635685694771692</v>
      </c>
      <c r="T45" s="4">
        <f>(Prices!T46-Prices!T45)/Prices!T45</f>
        <v>-4.666905661385428E-2</v>
      </c>
    </row>
    <row r="46" spans="1:20" x14ac:dyDescent="0.25">
      <c r="A46" s="2">
        <v>44865</v>
      </c>
      <c r="B46" s="4">
        <f>(Prices!B47-Prices!B46)/Prices!B46</f>
        <v>3.5337394658299078E-3</v>
      </c>
      <c r="C46" s="4">
        <f>(Prices!C47-Prices!C46)/Prices!C46</f>
        <v>0.23567919382982197</v>
      </c>
      <c r="D46" s="4">
        <f>(Prices!D47-Prices!D46)/Prices!D46</f>
        <v>-2.6125468063081483E-2</v>
      </c>
      <c r="E46" s="4">
        <f>(Prices!E47-Prices!E46)/Prices!E46</f>
        <v>-3.7729460057116188E-3</v>
      </c>
      <c r="F46" s="4">
        <f>(Prices!F47-Prices!F46)/Prices!F46</f>
        <v>4.7042536023306762E-2</v>
      </c>
      <c r="G46" s="4">
        <f>(Prices!G47-Prices!G46)/Prices!G46</f>
        <v>0.11669442985693103</v>
      </c>
      <c r="H46" s="4">
        <f>(Prices!H47-Prices!H46)/Prices!H46</f>
        <v>5.301296435093316E-2</v>
      </c>
      <c r="I46" s="4">
        <f>(Prices!I47-Prices!I46)/Prices!I46</f>
        <v>-5.4052551554556821E-2</v>
      </c>
      <c r="J46" s="4">
        <f>(Prices!J47-Prices!J46)/Prices!J46</f>
        <v>5.4176348268017691E-2</v>
      </c>
      <c r="K46" s="4">
        <f>(Prices!K47-Prices!K46)/Prices!K46</f>
        <v>8.7870159915612298E-2</v>
      </c>
      <c r="L46" s="4">
        <f>(Prices!L47-Prices!L46)/Prices!L46</f>
        <v>8.4246869534815375E-2</v>
      </c>
      <c r="M46" s="4">
        <f>(Prices!M47-Prices!M46)/Prices!M46</f>
        <v>5.7176654775321072E-2</v>
      </c>
      <c r="N46" s="4">
        <f>(Prices!N47-Prices!N46)/Prices!N46</f>
        <v>7.2274176363153766E-2</v>
      </c>
      <c r="O46" s="4">
        <f>(Prices!O47-Prices!O46)/Prices!O46</f>
        <v>8.1417290227587757E-2</v>
      </c>
      <c r="P46" s="4">
        <f>(Prices!P47-Prices!P46)/Prices!P46</f>
        <v>6.2771413506386833E-2</v>
      </c>
      <c r="Q46" s="4">
        <f>(Prices!Q47-Prices!Q46)/Prices!Q46</f>
        <v>5.4332788176292043E-2</v>
      </c>
      <c r="R46" s="4">
        <f>(Prices!R47-Prices!R46)/Prices!R46</f>
        <v>5.928385727491689E-2</v>
      </c>
      <c r="S46" s="4">
        <f>(Prices!S47-Prices!S46)/Prices!S46</f>
        <v>8.6526338025879349E-2</v>
      </c>
      <c r="T46" s="4">
        <f>(Prices!T47-Prices!T46)/Prices!T46</f>
        <v>-1.9530785560003025E-2</v>
      </c>
    </row>
    <row r="47" spans="1:20" x14ac:dyDescent="0.25">
      <c r="A47" s="2">
        <v>44895</v>
      </c>
      <c r="B47" s="4">
        <f>(Prices!B48-Prices!B47)/Prices!B47</f>
        <v>6.9758986167908904E-2</v>
      </c>
      <c r="C47" s="4">
        <f>(Prices!C48-Prices!C47)/Prices!C47</f>
        <v>-5.2428256070640175E-3</v>
      </c>
      <c r="D47" s="4">
        <f>(Prices!D48-Prices!D47)/Prices!D47</f>
        <v>-5.9230679380118417E-2</v>
      </c>
      <c r="E47" s="4">
        <f>(Prices!E48-Prices!E47)/Prices!E47</f>
        <v>0.12349745020177381</v>
      </c>
      <c r="F47" s="4">
        <f>(Prices!F48-Prices!F47)/Prices!F47</f>
        <v>-2.3770772160064155E-2</v>
      </c>
      <c r="G47" s="4">
        <f>(Prices!G48-Prices!G47)/Prices!G47</f>
        <v>7.6501966619929113E-2</v>
      </c>
      <c r="H47" s="4">
        <f>(Prices!H48-Prices!H47)/Prices!H47</f>
        <v>7.4664263810861234E-2</v>
      </c>
      <c r="I47" s="4">
        <f>(Prices!I48-Prices!I47)/Prices!I47</f>
        <v>5.239743954320137E-2</v>
      </c>
      <c r="J47" s="4">
        <f>(Prices!J48-Prices!J47)/Prices!J47</f>
        <v>4.8640928373797639E-2</v>
      </c>
      <c r="K47" s="4">
        <f>(Prices!K48-Prices!K47)/Prices!K47</f>
        <v>6.3278330707854102E-2</v>
      </c>
      <c r="L47" s="4">
        <f>(Prices!L48-Prices!L47)/Prices!L47</f>
        <v>-5.1993594658523252E-3</v>
      </c>
      <c r="M47" s="4">
        <f>(Prices!M48-Prices!M47)/Prices!M47</f>
        <v>5.2592337868397655E-2</v>
      </c>
      <c r="N47" s="4">
        <f>(Prices!N48-Prices!N47)/Prices!N47</f>
        <v>7.1285662932025873E-2</v>
      </c>
      <c r="O47" s="4">
        <f>(Prices!O48-Prices!O47)/Prices!O47</f>
        <v>4.9930332909661264E-2</v>
      </c>
      <c r="P47" s="4">
        <f>(Prices!P48-Prices!P47)/Prices!P47</f>
        <v>6.1898173442875688E-2</v>
      </c>
      <c r="Q47" s="4">
        <f>(Prices!Q48-Prices!Q47)/Prices!Q47</f>
        <v>1.2789143571283627E-2</v>
      </c>
      <c r="R47" s="4">
        <f>(Prices!R48-Prices!R47)/Prices!R47</f>
        <v>-3.9290240811153357E-2</v>
      </c>
      <c r="S47" s="4">
        <f>(Prices!S48-Prices!S47)/Prices!S47</f>
        <v>8.1484523425521607E-2</v>
      </c>
      <c r="T47" s="4">
        <f>(Prices!T48-Prices!T47)/Prices!T47</f>
        <v>5.2645212123030173E-2</v>
      </c>
    </row>
    <row r="48" spans="1:20" x14ac:dyDescent="0.25">
      <c r="A48" s="2">
        <v>44926</v>
      </c>
      <c r="B48" s="4">
        <f>(Prices!B49-Prices!B48)/Prices!B48</f>
        <v>-7.1396168460910903E-2</v>
      </c>
      <c r="C48" s="4">
        <f>(Prices!C49-Prices!C48)/Prices!C48</f>
        <v>3.6061026352288486E-2</v>
      </c>
      <c r="D48" s="4">
        <f>(Prices!D49-Prices!D48)/Prices!D48</f>
        <v>-2.1685921746846564E-2</v>
      </c>
      <c r="E48" s="4">
        <f>(Prices!E49-Prices!E48)/Prices!E48</f>
        <v>-3.1217921990395574E-2</v>
      </c>
      <c r="F48" s="4">
        <f>(Prices!F49-Prices!F48)/Prices!F48</f>
        <v>-5.5894416599462371E-2</v>
      </c>
      <c r="G48" s="4">
        <f>(Prices!G49-Prices!G48)/Prices!G48</f>
        <v>-7.2715914034099091E-2</v>
      </c>
      <c r="H48" s="4">
        <f>(Prices!H49-Prices!H48)/Prices!H48</f>
        <v>1.224786212827703E-2</v>
      </c>
      <c r="I48" s="4">
        <f>(Prices!I49-Prices!I48)/Prices!I48</f>
        <v>-4.5932923926644401E-2</v>
      </c>
      <c r="J48" s="4">
        <f>(Prices!J49-Prices!J48)/Prices!J48</f>
        <v>-6.5117060802133489E-2</v>
      </c>
      <c r="K48" s="4">
        <f>(Prices!K49-Prices!K48)/Prices!K48</f>
        <v>-7.7525308899608847E-2</v>
      </c>
      <c r="L48" s="4">
        <f>(Prices!L49-Prices!L48)/Prices!L48</f>
        <v>-3.3391405934393055E-2</v>
      </c>
      <c r="M48" s="4">
        <f>(Prices!M49-Prices!M48)/Prices!M48</f>
        <v>4.0042478044539434E-2</v>
      </c>
      <c r="N48" s="4">
        <f>(Prices!N49-Prices!N48)/Prices!N48</f>
        <v>-6.7420899927949987E-2</v>
      </c>
      <c r="O48" s="4">
        <f>(Prices!O49-Prices!O48)/Prices!O48</f>
        <v>1.8673748480453098E-2</v>
      </c>
      <c r="P48" s="4">
        <f>(Prices!P49-Prices!P48)/Prices!P48</f>
        <v>-3.9548217448739147E-2</v>
      </c>
      <c r="Q48" s="4">
        <f>(Prices!Q49-Prices!Q48)/Prices!Q48</f>
        <v>-5.6267386802170805E-2</v>
      </c>
      <c r="R48" s="4">
        <f>(Prices!R49-Prices!R48)/Prices!R48</f>
        <v>-2.0919713531850737E-2</v>
      </c>
      <c r="S48" s="4">
        <f>(Prices!S49-Prices!S48)/Prices!S48</f>
        <v>-9.3136617267376418E-2</v>
      </c>
      <c r="T48" s="4">
        <f>(Prices!T49-Prices!T48)/Prices!T48</f>
        <v>-3.4775114545919958E-2</v>
      </c>
    </row>
    <row r="49" spans="1:20" x14ac:dyDescent="0.25">
      <c r="A49" s="2">
        <v>44957</v>
      </c>
      <c r="B49" s="4">
        <f>(Prices!B50-Prices!B49)/Prices!B49</f>
        <v>-0.25113061643196866</v>
      </c>
      <c r="C49" s="4">
        <f>(Prices!C50-Prices!C49)/Prices!C49</f>
        <v>-6.6559597766064252E-2</v>
      </c>
      <c r="D49" s="4">
        <f>(Prices!D50-Prices!D49)/Prices!D49</f>
        <v>-0.10475731118571871</v>
      </c>
      <c r="E49" s="4">
        <f>(Prices!E50-Prices!E49)/Prices!E49</f>
        <v>3.8577912254160365E-2</v>
      </c>
      <c r="F49" s="4">
        <f>(Prices!F50-Prices!F49)/Prices!F49</f>
        <v>-5.3905796363179458E-2</v>
      </c>
      <c r="G49" s="4">
        <f>(Prices!G50-Prices!G49)/Prices!G49</f>
        <v>7.976512888383365E-2</v>
      </c>
      <c r="H49" s="4">
        <f>(Prices!H50-Prices!H49)/Prices!H49</f>
        <v>-1.5139897456890121E-2</v>
      </c>
      <c r="I49" s="4">
        <f>(Prices!I50-Prices!I49)/Prices!I49</f>
        <v>6.1302789373674756E-3</v>
      </c>
      <c r="J49" s="4">
        <f>(Prices!J50-Prices!J49)/Prices!J49</f>
        <v>-6.617270335906103E-2</v>
      </c>
      <c r="K49" s="4">
        <f>(Prices!K50-Prices!K49)/Prices!K49</f>
        <v>1.6940756965462406E-2</v>
      </c>
      <c r="L49" s="4">
        <f>(Prices!L50-Prices!L49)/Prices!L49</f>
        <v>2.8236689903356895E-2</v>
      </c>
      <c r="M49" s="4">
        <f>(Prices!M50-Prices!M49)/Prices!M49</f>
        <v>-1.260651518579623E-2</v>
      </c>
      <c r="N49" s="4">
        <f>(Prices!N50-Prices!N49)/Prices!N49</f>
        <v>-7.5906849466991611E-2</v>
      </c>
      <c r="O49" s="4">
        <f>(Prices!O50-Prices!O49)/Prices!O49</f>
        <v>-9.8093548980935683E-2</v>
      </c>
      <c r="P49" s="4">
        <f>(Prices!P50-Prices!P49)/Prices!P49</f>
        <v>3.1320048370835275E-2</v>
      </c>
      <c r="Q49" s="4">
        <f>(Prices!Q50-Prices!Q49)/Prices!Q49</f>
        <v>-1.3774344553652844E-3</v>
      </c>
      <c r="R49" s="4">
        <f>(Prices!R50-Prices!R49)/Prices!R49</f>
        <v>-8.4831606412415786E-2</v>
      </c>
      <c r="S49" s="4">
        <f>(Prices!S50-Prices!S49)/Prices!S49</f>
        <v>5.7320374772806729E-2</v>
      </c>
      <c r="T49" s="4">
        <f>(Prices!T50-Prices!T49)/Prices!T49</f>
        <v>1.5531524133712603E-2</v>
      </c>
    </row>
    <row r="50" spans="1:20" x14ac:dyDescent="0.25">
      <c r="A50" s="2">
        <v>44985</v>
      </c>
      <c r="B50" s="4">
        <f>(Prices!B51-Prices!B50)/Prices!B50</f>
        <v>-3.2971535790520062E-2</v>
      </c>
      <c r="C50" s="4">
        <f>(Prices!C51-Prices!C50)/Prices!C50</f>
        <v>-3.1551171145355973E-2</v>
      </c>
      <c r="D50" s="4">
        <f>(Prices!D51-Prices!D50)/Prices!D50</f>
        <v>3.8342654093656531E-2</v>
      </c>
      <c r="E50" s="4">
        <f>(Prices!E51-Prices!E50)/Prices!E50</f>
        <v>-7.5455189793108154E-2</v>
      </c>
      <c r="F50" s="4">
        <f>(Prices!F51-Prices!F50)/Prices!F50</f>
        <v>-0.10958297210598338</v>
      </c>
      <c r="G50" s="4">
        <f>(Prices!G51-Prices!G50)/Prices!G50</f>
        <v>-3.9743341228417287E-2</v>
      </c>
      <c r="H50" s="4">
        <f>(Prices!H51-Prices!H50)/Prices!H50</f>
        <v>-2.4321948325924823E-3</v>
      </c>
      <c r="I50" s="4">
        <f>(Prices!I51-Prices!I50)/Prices!I50</f>
        <v>-4.5056795442417773E-2</v>
      </c>
      <c r="J50" s="4">
        <f>(Prices!J51-Prices!J50)/Prices!J50</f>
        <v>2.7587390910391529E-2</v>
      </c>
      <c r="K50" s="4">
        <f>(Prices!K51-Prices!K50)/Prices!K50</f>
        <v>-3.0122217552974735E-2</v>
      </c>
      <c r="L50" s="4">
        <f>(Prices!L51-Prices!L50)/Prices!L50</f>
        <v>-3.7978026273114284E-3</v>
      </c>
      <c r="M50" s="4">
        <f>(Prices!M51-Prices!M50)/Prices!M50</f>
        <v>4.9344440693222726E-2</v>
      </c>
      <c r="N50" s="4">
        <f>(Prices!N51-Prices!N50)/Prices!N50</f>
        <v>-1.3297365170236906E-2</v>
      </c>
      <c r="O50" s="4">
        <f>(Prices!O51-Prices!O50)/Prices!O50</f>
        <v>-5.5465243373136859E-2</v>
      </c>
      <c r="P50" s="4">
        <f>(Prices!P51-Prices!P50)/Prices!P50</f>
        <v>-1.3651071599780042E-2</v>
      </c>
      <c r="Q50" s="4">
        <f>(Prices!Q51-Prices!Q50)/Prices!Q50</f>
        <v>8.3990147783251229E-2</v>
      </c>
      <c r="R50" s="4">
        <f>(Prices!R51-Prices!R50)/Prices!R50</f>
        <v>-1.8298608393758692E-3</v>
      </c>
      <c r="S50" s="4">
        <f>(Prices!S51-Prices!S50)/Prices!S50</f>
        <v>-8.3201266487532413E-2</v>
      </c>
      <c r="T50" s="4">
        <f>(Prices!T51-Prices!T50)/Prices!T50</f>
        <v>-2.9585102494606198E-2</v>
      </c>
    </row>
    <row r="51" spans="1:20" x14ac:dyDescent="0.25">
      <c r="A51" s="2">
        <v>45016</v>
      </c>
      <c r="B51" s="4">
        <f>(Prices!B52-Prices!B51)/Prices!B51</f>
        <v>6.6587916945211351E-2</v>
      </c>
      <c r="C51" s="4">
        <f>(Prices!C52-Prices!C51)/Prices!C51</f>
        <v>1.7059619512566186E-2</v>
      </c>
      <c r="D51" s="4">
        <f>(Prices!D52-Prices!D51)/Prices!D51</f>
        <v>-8.1044172991570809E-2</v>
      </c>
      <c r="E51" s="4">
        <f>(Prices!E52-Prices!E51)/Prices!E51</f>
        <v>8.4921951067057591E-2</v>
      </c>
      <c r="F51" s="4">
        <f>(Prices!F52-Prices!F51)/Prices!F51</f>
        <v>-6.5092941914653406E-3</v>
      </c>
      <c r="G51" s="4">
        <f>(Prices!G52-Prices!G51)/Prices!G51</f>
        <v>7.0991319482003462E-3</v>
      </c>
      <c r="H51" s="4">
        <f>(Prices!H52-Prices!H51)/Prices!H51</f>
        <v>6.2203509590216801E-3</v>
      </c>
      <c r="I51" s="4">
        <f>(Prices!I52-Prices!I51)/Prices!I51</f>
        <v>4.0517830357555677E-2</v>
      </c>
      <c r="J51" s="4">
        <f>(Prices!J52-Prices!J51)/Prices!J51</f>
        <v>2.620345680972724E-2</v>
      </c>
      <c r="K51" s="4">
        <f>(Prices!K52-Prices!K51)/Prices!K51</f>
        <v>-4.0065944472390883E-2</v>
      </c>
      <c r="L51" s="4">
        <f>(Prices!L52-Prices!L51)/Prices!L51</f>
        <v>2.6979507938507896E-2</v>
      </c>
      <c r="M51" s="4">
        <f>(Prices!M52-Prices!M51)/Prices!M51</f>
        <v>-6.5767838206461596E-3</v>
      </c>
      <c r="N51" s="4">
        <f>(Prices!N52-Prices!N51)/Prices!N51</f>
        <v>3.6597526742900978E-3</v>
      </c>
      <c r="O51" s="4">
        <f>(Prices!O52-Prices!O51)/Prices!O51</f>
        <v>1.8171618768427732E-3</v>
      </c>
      <c r="P51" s="4">
        <f>(Prices!P52-Prices!P51)/Prices!P51</f>
        <v>-3.2283439382954367E-2</v>
      </c>
      <c r="Q51" s="4">
        <f>(Prices!Q52-Prices!Q51)/Prices!Q51</f>
        <v>1.4541927615886888E-3</v>
      </c>
      <c r="R51" s="4">
        <f>(Prices!R52-Prices!R51)/Prices!R51</f>
        <v>5.9886990303209521E-2</v>
      </c>
      <c r="S51" s="4">
        <f>(Prices!S52-Prices!S51)/Prices!S51</f>
        <v>3.3779907511781712E-2</v>
      </c>
      <c r="T51" s="4">
        <f>(Prices!T52-Prices!T51)/Prices!T51</f>
        <v>-5.6323442657307397E-2</v>
      </c>
    </row>
    <row r="52" spans="1:20" x14ac:dyDescent="0.25">
      <c r="A52" s="2">
        <v>45046</v>
      </c>
      <c r="B52" s="4">
        <f>(Prices!B53-Prices!B52)/Prices!B52</f>
        <v>7.8176865754536098E-2</v>
      </c>
      <c r="C52" s="4">
        <f>(Prices!C53-Prices!C52)/Prices!C52</f>
        <v>1.7472335468841002E-3</v>
      </c>
      <c r="D52" s="4">
        <f>(Prices!D53-Prices!D52)/Prices!D52</f>
        <v>0.11810212269662171</v>
      </c>
      <c r="E52" s="4">
        <f>(Prices!E53-Prices!E52)/Prices!E52</f>
        <v>3.8629157078402976E-2</v>
      </c>
      <c r="F52" s="4">
        <f>(Prices!F53-Prices!F52)/Prices!F52</f>
        <v>8.3842174269503061E-3</v>
      </c>
      <c r="G52" s="4">
        <f>(Prices!G53-Prices!G52)/Prices!G52</f>
        <v>-1.9488619593699189E-2</v>
      </c>
      <c r="H52" s="4">
        <f>(Prices!H53-Prices!H52)/Prices!H52</f>
        <v>4.8491767506477504E-2</v>
      </c>
      <c r="I52" s="4">
        <f>(Prices!I53-Prices!I52)/Prices!I52</f>
        <v>-4.0248421074312153E-2</v>
      </c>
      <c r="J52" s="4">
        <f>(Prices!J53-Prices!J52)/Prices!J52</f>
        <v>4.6053034384796236E-2</v>
      </c>
      <c r="K52" s="4">
        <f>(Prices!K53-Prices!K52)/Prices!K52</f>
        <v>-0.1226933416175362</v>
      </c>
      <c r="L52" s="4">
        <f>(Prices!L53-Prices!L52)/Prices!L52</f>
        <v>-1.7704203286451833E-2</v>
      </c>
      <c r="M52" s="4">
        <f>(Prices!M53-Prices!M52)/Prices!M52</f>
        <v>5.2300521263660048E-2</v>
      </c>
      <c r="N52" s="4">
        <f>(Prices!N53-Prices!N52)/Prices!N52</f>
        <v>3.8373235787151461E-2</v>
      </c>
      <c r="O52" s="4">
        <f>(Prices!O53-Prices!O52)/Prices!O52</f>
        <v>0.1041527213230907</v>
      </c>
      <c r="P52" s="4">
        <f>(Prices!P53-Prices!P52)/Prices!P52</f>
        <v>4.1642278495626428E-3</v>
      </c>
      <c r="Q52" s="4">
        <f>(Prices!Q53-Prices!Q52)/Prices!Q52</f>
        <v>-7.092613795934298E-2</v>
      </c>
      <c r="R52" s="4">
        <f>(Prices!R53-Prices!R52)/Prices!R52</f>
        <v>5.0479223922267967E-2</v>
      </c>
      <c r="S52" s="4">
        <f>(Prices!S53-Prices!S52)/Prices!S52</f>
        <v>3.1561293957175288E-2</v>
      </c>
      <c r="T52" s="4">
        <f>(Prices!T53-Prices!T52)/Prices!T52</f>
        <v>5.4072553045859E-2</v>
      </c>
    </row>
    <row r="53" spans="1:20" x14ac:dyDescent="0.25">
      <c r="A53" s="2">
        <v>45077</v>
      </c>
      <c r="B53" s="4">
        <f>(Prices!B54-Prices!B53)/Prices!B53</f>
        <v>8.4470848119928124E-2</v>
      </c>
      <c r="C53" s="4">
        <f>(Prices!C54-Prices!C53)/Prices!C53</f>
        <v>6.3779041378997092E-2</v>
      </c>
      <c r="D53" s="4">
        <f>(Prices!D54-Prices!D53)/Prices!D53</f>
        <v>0.11301571455284297</v>
      </c>
      <c r="E53" s="4">
        <f>(Prices!E54-Prices!E53)/Prices!E53</f>
        <v>1.6498864082168066E-2</v>
      </c>
      <c r="F53" s="4">
        <f>(Prices!F54-Prices!F53)/Prices!F53</f>
        <v>4.9556743136325875E-2</v>
      </c>
      <c r="G53" s="4">
        <f>(Prices!G54-Prices!G53)/Prices!G53</f>
        <v>7.6120667097467051E-2</v>
      </c>
      <c r="H53" s="4">
        <f>(Prices!H54-Prices!H53)/Prices!H53</f>
        <v>-4.5478787100214461E-2</v>
      </c>
      <c r="I53" s="4">
        <f>(Prices!I54-Prices!I53)/Prices!I53</f>
        <v>8.5561386815691171E-2</v>
      </c>
      <c r="J53" s="4">
        <f>(Prices!J54-Prices!J53)/Prices!J53</f>
        <v>3.4326812141822115E-2</v>
      </c>
      <c r="K53" s="4">
        <f>(Prices!K54-Prices!K53)/Prices!K53</f>
        <v>5.2324924229195768E-2</v>
      </c>
      <c r="L53" s="4">
        <f>(Prices!L54-Prices!L53)/Prices!L53</f>
        <v>1.0755849439044167E-2</v>
      </c>
      <c r="M53" s="4">
        <f>(Prices!M54-Prices!M53)/Prices!M53</f>
        <v>-2.5479730289498272E-2</v>
      </c>
      <c r="N53" s="4">
        <f>(Prices!N54-Prices!N53)/Prices!N53</f>
        <v>2.0409010728712776E-2</v>
      </c>
      <c r="O53" s="4">
        <f>(Prices!O54-Prices!O53)/Prices!O53</f>
        <v>2.6802487042826037E-3</v>
      </c>
      <c r="P53" s="4">
        <f>(Prices!P54-Prices!P53)/Prices!P53</f>
        <v>2.1821852916051876E-2</v>
      </c>
      <c r="Q53" s="4">
        <f>(Prices!Q54-Prices!Q53)/Prices!Q53</f>
        <v>8.9723586525188415E-2</v>
      </c>
      <c r="R53" s="4">
        <f>(Prices!R54-Prices!R53)/Prices!R53</f>
        <v>6.8663964887591911E-2</v>
      </c>
      <c r="S53" s="4">
        <f>(Prices!S54-Prices!S53)/Prices!S53</f>
        <v>-7.4564383516467658E-2</v>
      </c>
      <c r="T53" s="4">
        <f>(Prices!T54-Prices!T53)/Prices!T53</f>
        <v>4.8441542588271103E-2</v>
      </c>
    </row>
    <row r="54" spans="1:20" x14ac:dyDescent="0.25">
      <c r="A54" s="2">
        <v>45107</v>
      </c>
      <c r="B54" s="4">
        <f>(Prices!B55-Prices!B54)/Prices!B54</f>
        <v>5.4141493845927876E-4</v>
      </c>
      <c r="C54" s="4">
        <f>(Prices!C55-Prices!C54)/Prices!C54</f>
        <v>7.9357313831259949E-2</v>
      </c>
      <c r="D54" s="4">
        <f>(Prices!D55-Prices!D54)/Prices!D54</f>
        <v>2.442827780487793E-2</v>
      </c>
      <c r="E54" s="4">
        <f>(Prices!E55-Prices!E54)/Prices!E54</f>
        <v>3.3012715461655934E-3</v>
      </c>
      <c r="F54" s="4">
        <f>(Prices!F55-Prices!F54)/Prices!F54</f>
        <v>6.4949399514088055E-2</v>
      </c>
      <c r="G54" s="4">
        <f>(Prices!G55-Prices!G54)/Prices!G54</f>
        <v>3.7420292113805237E-2</v>
      </c>
      <c r="H54" s="4">
        <f>(Prices!H55-Prices!H54)/Prices!H54</f>
        <v>5.6212589751064183E-2</v>
      </c>
      <c r="I54" s="4">
        <f>(Prices!I55-Prices!I54)/Prices!I54</f>
        <v>3.9736287310828886E-3</v>
      </c>
      <c r="J54" s="4">
        <f>(Prices!J55-Prices!J54)/Prices!J54</f>
        <v>-1.5329556396637257E-2</v>
      </c>
      <c r="K54" s="4">
        <f>(Prices!K55-Prices!K54)/Prices!K54</f>
        <v>1.3047068599568463E-2</v>
      </c>
      <c r="L54" s="4">
        <f>(Prices!L55-Prices!L54)/Prices!L54</f>
        <v>8.8006829196535824E-2</v>
      </c>
      <c r="M54" s="4">
        <f>(Prices!M55-Prices!M54)/Prices!M54</f>
        <v>3.4861261252741513E-2</v>
      </c>
      <c r="N54" s="4">
        <f>(Prices!N55-Prices!N54)/Prices!N54</f>
        <v>3.253171009625476E-2</v>
      </c>
      <c r="O54" s="4">
        <f>(Prices!O55-Prices!O54)/Prices!O54</f>
        <v>-1.207208811714877E-2</v>
      </c>
      <c r="P54" s="4">
        <f>(Prices!P55-Prices!P54)/Prices!P54</f>
        <v>3.875968992248062E-3</v>
      </c>
      <c r="Q54" s="4">
        <f>(Prices!Q55-Prices!Q54)/Prices!Q54</f>
        <v>1.3715141489066659E-2</v>
      </c>
      <c r="R54" s="4">
        <f>(Prices!R55-Prices!R54)/Prices!R54</f>
        <v>7.9482830901886126E-2</v>
      </c>
      <c r="S54" s="4">
        <f>(Prices!S55-Prices!S54)/Prices!S54</f>
        <v>3.5761382197333413E-3</v>
      </c>
      <c r="T54" s="4">
        <f>(Prices!T55-Prices!T54)/Prices!T54</f>
        <v>-3.5922210378426293E-2</v>
      </c>
    </row>
    <row r="55" spans="1:20" x14ac:dyDescent="0.25">
      <c r="A55" s="2">
        <v>45138</v>
      </c>
      <c r="B55" s="4">
        <f>(Prices!B56-Prices!B55)/Prices!B55</f>
        <v>5.221504982879608E-2</v>
      </c>
      <c r="C55" s="4">
        <f>(Prices!C56-Prices!C55)/Prices!C55</f>
        <v>-3.3976391086351594E-2</v>
      </c>
      <c r="D55" s="4">
        <f>(Prices!D56-Prices!D55)/Prices!D55</f>
        <v>1.950949712678067E-2</v>
      </c>
      <c r="E55" s="4">
        <f>(Prices!E56-Prices!E55)/Prices!E55</f>
        <v>3.5097305633493017E-2</v>
      </c>
      <c r="F55" s="4">
        <f>(Prices!F56-Prices!F55)/Prices!F55</f>
        <v>0.15769248324352131</v>
      </c>
      <c r="G55" s="4">
        <f>(Prices!G56-Prices!G55)/Prices!G55</f>
        <v>-5.997727423593404E-2</v>
      </c>
      <c r="H55" s="4">
        <f>(Prices!H56-Prices!H55)/Prices!H55</f>
        <v>-2.9505156060800713E-2</v>
      </c>
      <c r="I55" s="4">
        <f>(Prices!I56-Prices!I55)/Prices!I55</f>
        <v>-4.3817507531198202E-2</v>
      </c>
      <c r="J55" s="4">
        <f>(Prices!J56-Prices!J55)/Prices!J55</f>
        <v>6.8157515376667116E-2</v>
      </c>
      <c r="K55" s="4">
        <f>(Prices!K56-Prices!K55)/Prices!K55</f>
        <v>1.5125384628884313E-2</v>
      </c>
      <c r="L55" s="4">
        <f>(Prices!L56-Prices!L55)/Prices!L55</f>
        <v>0.15437490430484183</v>
      </c>
      <c r="M55" s="4">
        <f>(Prices!M56-Prices!M55)/Prices!M55</f>
        <v>0.10449157630141619</v>
      </c>
      <c r="N55" s="4">
        <f>(Prices!N56-Prices!N55)/Prices!N55</f>
        <v>8.2999187262718266E-2</v>
      </c>
      <c r="O55" s="4">
        <f>(Prices!O56-Prices!O55)/Prices!O55</f>
        <v>8.2656958434295019E-2</v>
      </c>
      <c r="P55" s="4">
        <f>(Prices!P56-Prices!P55)/Prices!P55</f>
        <v>3.6096586016163223E-2</v>
      </c>
      <c r="Q55" s="4">
        <f>(Prices!Q56-Prices!Q55)/Prices!Q55</f>
        <v>-1.3573839074440026E-2</v>
      </c>
      <c r="R55" s="4">
        <f>(Prices!R56-Prices!R55)/Prices!R55</f>
        <v>-1.4306057097337585E-2</v>
      </c>
      <c r="S55" s="4">
        <f>(Prices!S56-Prices!S55)/Prices!S55</f>
        <v>-9.1411499820813813E-2</v>
      </c>
      <c r="T55" s="4">
        <f>(Prices!T56-Prices!T55)/Prices!T55</f>
        <v>4.0858265825166377E-2</v>
      </c>
    </row>
    <row r="56" spans="1:20" x14ac:dyDescent="0.25">
      <c r="A56" s="2">
        <v>45169</v>
      </c>
      <c r="B56" s="4">
        <f>(Prices!B57-Prices!B56)/Prices!B56</f>
        <v>1.8448334603705784E-2</v>
      </c>
      <c r="C56" s="4">
        <f>(Prices!C57-Prices!C56)/Prices!C56</f>
        <v>2.0547201052832424E-2</v>
      </c>
      <c r="D56" s="4">
        <f>(Prices!D57-Prices!D56)/Prices!D56</f>
        <v>-1.8807420018468312E-2</v>
      </c>
      <c r="E56" s="4">
        <f>(Prices!E57-Prices!E56)/Prices!E56</f>
        <v>-9.7880827038493226E-2</v>
      </c>
      <c r="F56" s="4">
        <f>(Prices!F57-Prices!F56)/Prices!F56</f>
        <v>7.0297851562500388E-2</v>
      </c>
      <c r="G56" s="4">
        <f>(Prices!G57-Prices!G56)/Prices!G56</f>
        <v>4.9655301931371305E-2</v>
      </c>
      <c r="H56" s="4">
        <f>(Prices!H57-Prices!H56)/Prices!H56</f>
        <v>-4.8298208792581745E-2</v>
      </c>
      <c r="I56" s="4">
        <f>(Prices!I57-Prices!I56)/Prices!I56</f>
        <v>-2.1770540040997089E-2</v>
      </c>
      <c r="J56" s="4">
        <f>(Prices!J57-Prices!J56)/Prices!J56</f>
        <v>-3.9617337750755113E-2</v>
      </c>
      <c r="K56" s="4">
        <f>(Prices!K57-Prices!K56)/Prices!K56</f>
        <v>5.882570101965677E-2</v>
      </c>
      <c r="L56" s="4">
        <f>(Prices!L57-Prices!L56)/Prices!L56</f>
        <v>8.9306017574268329E-3</v>
      </c>
      <c r="M56" s="4">
        <f>(Prices!M57-Prices!M56)/Prices!M56</f>
        <v>-1.6379605226132847E-2</v>
      </c>
      <c r="N56" s="4">
        <f>(Prices!N57-Prices!N56)/Prices!N56</f>
        <v>-5.5800725703638324E-2</v>
      </c>
      <c r="O56" s="4">
        <f>(Prices!O57-Prices!O56)/Prices!O56</f>
        <v>-9.4888802745538806E-2</v>
      </c>
      <c r="P56" s="4">
        <f>(Prices!P57-Prices!P56)/Prices!P56</f>
        <v>-1.8895469250282872E-2</v>
      </c>
      <c r="Q56" s="4">
        <f>(Prices!Q57-Prices!Q56)/Prices!Q56</f>
        <v>7.7498835653854778E-2</v>
      </c>
      <c r="R56" s="4">
        <f>(Prices!R57-Prices!R56)/Prices!R56</f>
        <v>3.3421514526003268E-2</v>
      </c>
      <c r="S56" s="4">
        <f>(Prices!S57-Prices!S56)/Prices!S56</f>
        <v>-5.3705758183737608E-2</v>
      </c>
      <c r="T56" s="4">
        <f>(Prices!T57-Prices!T56)/Prices!T56</f>
        <v>8.2705991963338606E-3</v>
      </c>
    </row>
    <row r="57" spans="1:20" x14ac:dyDescent="0.25">
      <c r="A57" s="2">
        <v>45199</v>
      </c>
      <c r="B57" s="4">
        <f>(Prices!B58-Prices!B57)/Prices!B57</f>
        <v>4.1593046830729147E-2</v>
      </c>
      <c r="C57" s="4">
        <f>(Prices!C58-Prices!C57)/Prices!C57</f>
        <v>6.4920340186825881E-2</v>
      </c>
      <c r="D57" s="4">
        <f>(Prices!D58-Prices!D57)/Prices!D57</f>
        <v>9.0429987435432083E-2</v>
      </c>
      <c r="E57" s="4">
        <f>(Prices!E58-Prices!E57)/Prices!E57</f>
        <v>1.7765433937483553E-2</v>
      </c>
      <c r="F57" s="4">
        <f>(Prices!F58-Prices!F57)/Prices!F57</f>
        <v>-5.6814529706543708E-2</v>
      </c>
      <c r="G57" s="4">
        <f>(Prices!G58-Prices!G57)/Prices!G57</f>
        <v>5.3448810398976566E-2</v>
      </c>
      <c r="H57" s="4">
        <f>(Prices!H58-Prices!H57)/Prices!H57</f>
        <v>-2.8731365138342735E-2</v>
      </c>
      <c r="I57" s="4">
        <f>(Prices!I58-Prices!I57)/Prices!I57</f>
        <v>-1.5748168860071233E-2</v>
      </c>
      <c r="J57" s="4">
        <f>(Prices!J58-Prices!J57)/Prices!J57</f>
        <v>-7.1446942226206E-3</v>
      </c>
      <c r="K57" s="4">
        <f>(Prices!K58-Prices!K57)/Prices!K57</f>
        <v>0</v>
      </c>
      <c r="L57" s="4">
        <f>(Prices!L58-Prices!L57)/Prices!L57</f>
        <v>0.11461643055024245</v>
      </c>
      <c r="M57" s="4">
        <f>(Prices!M58-Prices!M57)/Prices!M57</f>
        <v>0.10163659389820115</v>
      </c>
      <c r="N57" s="4">
        <f>(Prices!N58-Prices!N57)/Prices!N57</f>
        <v>-2.5758205234732032E-2</v>
      </c>
      <c r="O57" s="4">
        <f>(Prices!O58-Prices!O57)/Prices!O57</f>
        <v>6.6268840874539728E-2</v>
      </c>
      <c r="P57" s="4">
        <f>(Prices!P58-Prices!P57)/Prices!P57</f>
        <v>5.1179708749140781E-2</v>
      </c>
      <c r="Q57" s="4">
        <f>(Prices!Q58-Prices!Q57)/Prices!Q57</f>
        <v>1.7346893384305735E-2</v>
      </c>
      <c r="R57" s="4">
        <f>(Prices!R58-Prices!R57)/Prices!R57</f>
        <v>1.4285976051734582E-2</v>
      </c>
      <c r="S57" s="4">
        <f>(Prices!S58-Prices!S57)/Prices!S57</f>
        <v>4.2459569566652991E-2</v>
      </c>
      <c r="T57" s="4">
        <f>(Prices!T58-Prices!T57)/Prices!T57</f>
        <v>-5.7541776166412373E-3</v>
      </c>
    </row>
    <row r="58" spans="1:20" x14ac:dyDescent="0.25">
      <c r="A58" s="2">
        <v>45230</v>
      </c>
      <c r="B58" s="4">
        <f>(Prices!B59-Prices!B58)/Prices!B58</f>
        <v>-4.8960823145767322E-2</v>
      </c>
      <c r="C58" s="4">
        <f>(Prices!C59-Prices!C58)/Prices!C58</f>
        <v>-5.2908245557391653E-2</v>
      </c>
      <c r="D58" s="4">
        <f>(Prices!D59-Prices!D58)/Prices!D58</f>
        <v>-4.0725935109464519E-2</v>
      </c>
      <c r="E58" s="4">
        <f>(Prices!E59-Prices!E58)/Prices!E58</f>
        <v>7.645683352045087E-3</v>
      </c>
      <c r="F58" s="4">
        <f>(Prices!F59-Prices!F58)/Prices!F58</f>
        <v>1.1676411331508936E-2</v>
      </c>
      <c r="G58" s="4">
        <f>(Prices!G59-Prices!G58)/Prices!G58</f>
        <v>3.3365686380540244E-2</v>
      </c>
      <c r="H58" s="4">
        <f>(Prices!H59-Prices!H58)/Prices!H58</f>
        <v>-3.2627954684507077E-2</v>
      </c>
      <c r="I58" s="4">
        <f>(Prices!I59-Prices!I58)/Prices!I58</f>
        <v>7.4626466640882183E-3</v>
      </c>
      <c r="J58" s="4">
        <f>(Prices!J59-Prices!J58)/Prices!J58</f>
        <v>-3.8396940740308527E-2</v>
      </c>
      <c r="K58" s="4">
        <f>(Prices!K59-Prices!K58)/Prices!K58</f>
        <v>-4.6710041477290534E-2</v>
      </c>
      <c r="L58" s="4">
        <f>(Prices!L59-Prices!L58)/Prices!L58</f>
        <v>-3.9706780202909887E-2</v>
      </c>
      <c r="M58" s="4">
        <f>(Prices!M59-Prices!M58)/Prices!M58</f>
        <v>-2.9710774176132496E-2</v>
      </c>
      <c r="N58" s="4">
        <f>(Prices!N59-Prices!N58)/Prices!N58</f>
        <v>-2.4349721815031984E-2</v>
      </c>
      <c r="O58" s="4">
        <f>(Prices!O59-Prices!O58)/Prices!O58</f>
        <v>-5.513323978450118E-2</v>
      </c>
      <c r="P58" s="4">
        <f>(Prices!P59-Prices!P58)/Prices!P58</f>
        <v>-4.5301279043330776E-2</v>
      </c>
      <c r="Q58" s="4">
        <f>(Prices!Q59-Prices!Q58)/Prices!Q58</f>
        <v>-7.3315358876522282E-2</v>
      </c>
      <c r="R58" s="4">
        <f>(Prices!R59-Prices!R58)/Prices!R58</f>
        <v>1.2973149416339697E-2</v>
      </c>
      <c r="S58" s="4">
        <f>(Prices!S59-Prices!S58)/Prices!S58</f>
        <v>-0.122920892494929</v>
      </c>
      <c r="T58" s="4">
        <f>(Prices!T59-Prices!T58)/Prices!T58</f>
        <v>-5.9721710944526017E-2</v>
      </c>
    </row>
    <row r="59" spans="1:20" x14ac:dyDescent="0.25">
      <c r="A59" s="2">
        <v>45260</v>
      </c>
      <c r="B59" s="4">
        <f>(Prices!B60-Prices!B59)/Prices!B59</f>
        <v>5.1927365402994585E-2</v>
      </c>
      <c r="C59" s="4">
        <f>(Prices!C60-Prices!C59)/Prices!C59</f>
        <v>9.4108088518229119E-2</v>
      </c>
      <c r="D59" s="4">
        <f>(Prices!D60-Prices!D59)/Prices!D59</f>
        <v>-4.948182616727187E-2</v>
      </c>
      <c r="E59" s="4">
        <f>(Prices!E60-Prices!E59)/Prices!E59</f>
        <v>0.24753045728570133</v>
      </c>
      <c r="F59" s="4">
        <f>(Prices!F60-Prices!F59)/Prices!F59</f>
        <v>1.0250040690104167E-2</v>
      </c>
      <c r="G59" s="4">
        <f>(Prices!G60-Prices!G59)/Prices!G59</f>
        <v>5.0862088098794708E-2</v>
      </c>
      <c r="H59" s="4">
        <f>(Prices!H60-Prices!H59)/Prices!H59</f>
        <v>5.5739958569674904E-2</v>
      </c>
      <c r="I59" s="4">
        <f>(Prices!I60-Prices!I59)/Prices!I59</f>
        <v>2.4778602587811997E-2</v>
      </c>
      <c r="J59" s="4">
        <f>(Prices!J60-Prices!J59)/Prices!J59</f>
        <v>2.1412615003946766E-2</v>
      </c>
      <c r="K59" s="4">
        <f>(Prices!K60-Prices!K59)/Prices!K59</f>
        <v>6.3395204949039413E-2</v>
      </c>
      <c r="L59" s="4">
        <f>(Prices!L60-Prices!L59)/Prices!L59</f>
        <v>0.10814242752835664</v>
      </c>
      <c r="M59" s="4">
        <f>(Prices!M60-Prices!M59)/Prices!M59</f>
        <v>4.7273721946245947E-2</v>
      </c>
      <c r="N59" s="4">
        <f>(Prices!N60-Prices!N59)/Prices!N59</f>
        <v>3.9140719721343115E-2</v>
      </c>
      <c r="O59" s="4">
        <f>(Prices!O60-Prices!O59)/Prices!O59</f>
        <v>-1.4145306519953494E-3</v>
      </c>
      <c r="P59" s="4">
        <f>(Prices!P60-Prices!P59)/Prices!P59</f>
        <v>3.5280177411873843E-2</v>
      </c>
      <c r="Q59" s="4">
        <f>(Prices!Q60-Prices!Q59)/Prices!Q59</f>
        <v>7.7483055964467917E-2</v>
      </c>
      <c r="R59" s="4">
        <f>(Prices!R60-Prices!R59)/Prices!R59</f>
        <v>9.4352109017156474E-2</v>
      </c>
      <c r="S59" s="4">
        <f>(Prices!S60-Prices!S59)/Prices!S59</f>
        <v>5.5781728795675299E-2</v>
      </c>
      <c r="T59" s="4">
        <f>(Prices!T60-Prices!T59)/Prices!T59</f>
        <v>8.1849138290034013E-2</v>
      </c>
    </row>
    <row r="60" spans="1:20" x14ac:dyDescent="0.25">
      <c r="A60" s="2">
        <v>45291</v>
      </c>
      <c r="B60" s="4">
        <f>(Prices!B61-Prices!B60)/Prices!B60</f>
        <v>0.24088428296297754</v>
      </c>
      <c r="C60" s="4">
        <f>(Prices!C61-Prices!C60)/Prices!C60</f>
        <v>2.6111285853502444E-2</v>
      </c>
      <c r="D60" s="4">
        <f>(Prices!D61-Prices!D60)/Prices!D60</f>
        <v>2.8903817868671067E-2</v>
      </c>
      <c r="E60" s="4">
        <f>(Prices!E61-Prices!E60)/Prices!E60</f>
        <v>3.4312557426207764E-2</v>
      </c>
      <c r="F60" s="4">
        <f>(Prices!F61-Prices!F60)/Prices!F60</f>
        <v>2.8045862105562269E-2</v>
      </c>
      <c r="G60" s="4">
        <f>(Prices!G61-Prices!G60)/Prices!G60</f>
        <v>9.3370086428766375E-2</v>
      </c>
      <c r="H60" s="4">
        <f>(Prices!H61-Prices!H60)/Prices!H60</f>
        <v>9.6516516845749578E-2</v>
      </c>
      <c r="I60" s="4">
        <f>(Prices!I61-Prices!I60)/Prices!I60</f>
        <v>4.6512502238271386E-2</v>
      </c>
      <c r="J60" s="4">
        <f>(Prices!J61-Prices!J60)/Prices!J60</f>
        <v>6.5939315015758032E-2</v>
      </c>
      <c r="K60" s="4">
        <f>(Prices!K61-Prices!K60)/Prices!K60</f>
        <v>6.0303060528301096E-2</v>
      </c>
      <c r="L60" s="4">
        <f>(Prices!L61-Prices!L60)/Prices!L60</f>
        <v>0.19077691707744104</v>
      </c>
      <c r="M60" s="4">
        <f>(Prices!M61-Prices!M60)/Prices!M60</f>
        <v>5.1808188056535871E-2</v>
      </c>
      <c r="N60" s="4">
        <f>(Prices!N61-Prices!N60)/Prices!N60</f>
        <v>8.7278388299076762E-2</v>
      </c>
      <c r="O60" s="4">
        <f>(Prices!O61-Prices!O60)/Prices!O60</f>
        <v>0.13687470171397742</v>
      </c>
      <c r="P60" s="4">
        <f>(Prices!P61-Prices!P60)/Prices!P60</f>
        <v>8.7682015175135686E-2</v>
      </c>
      <c r="Q60" s="4">
        <f>(Prices!Q61-Prices!Q60)/Prices!Q60</f>
        <v>4.2344138015292937E-2</v>
      </c>
      <c r="R60" s="4">
        <f>(Prices!R61-Prices!R60)/Prices!R60</f>
        <v>5.2956468327535353E-2</v>
      </c>
      <c r="S60" s="4">
        <f>(Prices!S61-Prices!S60)/Prices!S60</f>
        <v>2.9089590599741377E-2</v>
      </c>
      <c r="T60" s="4">
        <f>(Prices!T61-Prices!T60)/Prices!T60</f>
        <v>0.14102409326107132</v>
      </c>
    </row>
    <row r="61" spans="1:20" x14ac:dyDescent="0.25">
      <c r="A61" s="2">
        <v>45322</v>
      </c>
      <c r="B61" s="4">
        <f>(Prices!B62-Prices!B61)/Prices!B61</f>
        <v>0.17894279611152888</v>
      </c>
      <c r="C61" s="4">
        <f>(Prices!C62-Prices!C61)/Prices!C61</f>
        <v>-3.1343597294453338E-2</v>
      </c>
      <c r="D61" s="4">
        <f>(Prices!D62-Prices!D61)/Prices!D61</f>
        <v>-6.3436948266009346E-2</v>
      </c>
      <c r="E61" s="4">
        <f>(Prices!E62-Prices!E61)/Prices!E61</f>
        <v>0.11472320627370716</v>
      </c>
      <c r="F61" s="4">
        <f>(Prices!F62-Prices!F61)/Prices!F61</f>
        <v>8.4008623180527514E-2</v>
      </c>
      <c r="G61" s="4">
        <f>(Prices!G62-Prices!G61)/Prices!G61</f>
        <v>7.4960798202141479E-2</v>
      </c>
      <c r="H61" s="4">
        <f>(Prices!H62-Prices!H61)/Prices!H61</f>
        <v>-0.14433228092547901</v>
      </c>
      <c r="I61" s="4">
        <f>(Prices!I62-Prices!I61)/Prices!I61</f>
        <v>-6.8469718157997697E-2</v>
      </c>
      <c r="J61" s="4">
        <f>(Prices!J62-Prices!J61)/Prices!J61</f>
        <v>3.1657685732507788E-2</v>
      </c>
      <c r="K61" s="4">
        <f>(Prices!K62-Prices!K61)/Prices!K61</f>
        <v>7.6479355844726329E-2</v>
      </c>
      <c r="L61" s="4">
        <f>(Prices!L62-Prices!L61)/Prices!L61</f>
        <v>2.0408183281623946E-2</v>
      </c>
      <c r="M61" s="4">
        <f>(Prices!M62-Prices!M61)/Prices!M61</f>
        <v>0.23018774077427434</v>
      </c>
      <c r="N61" s="4">
        <f>(Prices!N62-Prices!N61)/Prices!N61</f>
        <v>0.10379313096816146</v>
      </c>
      <c r="O61" s="4">
        <f>(Prices!O62-Prices!O61)/Prices!O61</f>
        <v>-2.4141232340752711E-3</v>
      </c>
      <c r="P61" s="4">
        <f>(Prices!P62-Prices!P61)/Prices!P61</f>
        <v>5.9445482703240609E-3</v>
      </c>
      <c r="Q61" s="4">
        <f>(Prices!Q62-Prices!Q61)/Prices!Q61</f>
        <v>4.7931480634736852E-2</v>
      </c>
      <c r="R61" s="4">
        <f>(Prices!R62-Prices!R61)/Prices!R61</f>
        <v>6.0128958222390259E-3</v>
      </c>
      <c r="S61" s="4">
        <f>(Prices!S62-Prices!S61)/Prices!S61</f>
        <v>-8.4376309566570884E-2</v>
      </c>
      <c r="T61" s="4">
        <f>(Prices!T62-Prices!T61)/Prices!T61</f>
        <v>1.4534280248113686E-2</v>
      </c>
    </row>
    <row r="62" spans="1:20" x14ac:dyDescent="0.25">
      <c r="A62" s="2">
        <v>45351</v>
      </c>
      <c r="B62" s="4">
        <f>(Prices!B63-Prices!B62)/Prices!B62</f>
        <v>9.3445926638134641E-2</v>
      </c>
      <c r="C62" s="4">
        <f>(Prices!C63-Prices!C62)/Prices!C62</f>
        <v>6.883610944451374E-3</v>
      </c>
      <c r="D62" s="4">
        <f>(Prices!D63-Prices!D62)/Prices!D62</f>
        <v>-5.3556049180023449E-2</v>
      </c>
      <c r="E62" s="4">
        <f>(Prices!E63-Prices!E62)/Prices!E62</f>
        <v>0.20205030008799585</v>
      </c>
      <c r="F62" s="4">
        <f>(Prices!F63-Prices!F62)/Prices!F62</f>
        <v>9.5743875341182796E-2</v>
      </c>
      <c r="G62" s="4">
        <f>(Prices!G63-Prices!G62)/Prices!G62</f>
        <v>5.574237029564591E-2</v>
      </c>
      <c r="H62" s="4">
        <f>(Prices!H63-Prices!H62)/Prices!H62</f>
        <v>-4.0443077118254643E-2</v>
      </c>
      <c r="I62" s="4">
        <f>(Prices!I63-Prices!I62)/Prices!I62</f>
        <v>-2.7905945331508537E-2</v>
      </c>
      <c r="J62" s="4">
        <f>(Prices!J63-Prices!J62)/Prices!J62</f>
        <v>2.3391456681157885E-2</v>
      </c>
      <c r="K62" s="4">
        <f>(Prices!K63-Prices!K62)/Prices!K62</f>
        <v>7.8270815876387168E-3</v>
      </c>
      <c r="L62" s="4">
        <f>(Prices!L63-Prices!L62)/Prices!L62</f>
        <v>5.7007893239419294E-2</v>
      </c>
      <c r="M62" s="4">
        <f>(Prices!M63-Prices!M62)/Prices!M62</f>
        <v>4.8959389904918237E-2</v>
      </c>
      <c r="N62" s="4">
        <f>(Prices!N63-Prices!N62)/Prices!N62</f>
        <v>2.3955173103040392E-2</v>
      </c>
      <c r="O62" s="4">
        <f>(Prices!O63-Prices!O62)/Prices!O62</f>
        <v>0.16799371676180719</v>
      </c>
      <c r="P62" s="4">
        <f>(Prices!P63-Prices!P62)/Prices!P62</f>
        <v>7.3153513556604224E-2</v>
      </c>
      <c r="Q62" s="4">
        <f>(Prices!Q63-Prices!Q62)/Prices!Q62</f>
        <v>-4.483938644577852E-2</v>
      </c>
      <c r="R62" s="4">
        <f>(Prices!R63-Prices!R62)/Prices!R62</f>
        <v>-1.9783409424723997E-2</v>
      </c>
      <c r="S62" s="4">
        <f>(Prices!S63-Prices!S62)/Prices!S62</f>
        <v>-0.12646456845126114</v>
      </c>
      <c r="T62" s="4">
        <f>(Prices!T63-Prices!T62)/Prices!T62</f>
        <v>8.459684660836829E-2</v>
      </c>
    </row>
    <row r="63" spans="1:20" x14ac:dyDescent="0.25">
      <c r="A63" s="2">
        <v>45382</v>
      </c>
      <c r="B63" s="4">
        <f>(Prices!B64-Prices!B63)/Prices!B63</f>
        <v>-5.6872378330888262E-2</v>
      </c>
      <c r="C63" s="4">
        <f>(Prices!C64-Prices!C63)/Prices!C63</f>
        <v>-3.7531370572254828E-2</v>
      </c>
      <c r="D63" s="4">
        <f>(Prices!D64-Prices!D63)/Prices!D63</f>
        <v>2.3732346990714588E-2</v>
      </c>
      <c r="E63" s="4">
        <f>(Prices!E64-Prices!E63)/Prices!E63</f>
        <v>-6.1604624784125463E-2</v>
      </c>
      <c r="F63" s="4">
        <f>(Prices!F64-Prices!F63)/Prices!F63</f>
        <v>-4.2523695214004828E-2</v>
      </c>
      <c r="G63" s="4">
        <f>(Prices!G64-Prices!G63)/Prices!G63</f>
        <v>-4.6127956922902183E-2</v>
      </c>
      <c r="H63" s="4">
        <f>(Prices!H64-Prices!H63)/Prices!H63</f>
        <v>1.9702168970395454E-2</v>
      </c>
      <c r="I63" s="4">
        <f>(Prices!I64-Prices!I63)/Prices!I63</f>
        <v>-7.0617292297036033E-2</v>
      </c>
      <c r="J63" s="4">
        <f>(Prices!J64-Prices!J63)/Prices!J63</f>
        <v>3.0697633840555884E-2</v>
      </c>
      <c r="K63" s="4">
        <f>(Prices!K64-Prices!K63)/Prices!K63</f>
        <v>-7.1061635406705223E-2</v>
      </c>
      <c r="L63" s="4">
        <f>(Prices!L64-Prices!L63)/Prices!L63</f>
        <v>-6.5405279522732729E-2</v>
      </c>
      <c r="M63" s="4">
        <f>(Prices!M64-Prices!M63)/Prices!M63</f>
        <v>-2.8344670547988892E-3</v>
      </c>
      <c r="N63" s="4">
        <f>(Prices!N64-Prices!N63)/Prices!N63</f>
        <v>-1.167171978245948E-2</v>
      </c>
      <c r="O63" s="4">
        <f>(Prices!O64-Prices!O63)/Prices!O63</f>
        <v>-1.5840096207269883E-2</v>
      </c>
      <c r="P63" s="4">
        <f>(Prices!P64-Prices!P63)/Prices!P63</f>
        <v>-3.0328976667403938E-2</v>
      </c>
      <c r="Q63" s="4">
        <f>(Prices!Q64-Prices!Q63)/Prices!Q63</f>
        <v>-7.4969006875556408E-3</v>
      </c>
      <c r="R63" s="4">
        <f>(Prices!R64-Prices!R63)/Prices!R63</f>
        <v>-9.3532455736543667E-3</v>
      </c>
      <c r="S63" s="4">
        <f>(Prices!S64-Prices!S63)/Prices!S63</f>
        <v>-3.0338513156603839E-2</v>
      </c>
      <c r="T63" s="4">
        <f>(Prices!T64-Prices!T63)/Prices!T63</f>
        <v>-4.8399492417211205E-2</v>
      </c>
    </row>
    <row r="64" spans="1:20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t="s">
        <v>20</v>
      </c>
      <c r="B65" s="5">
        <f>AVERAGE(B2:B63)</f>
        <v>2.6392161727586176E-2</v>
      </c>
      <c r="C65" s="5">
        <f t="shared" ref="C65:T65" si="0">AVERAGE(C2:C63)</f>
        <v>1.1504150258650305E-2</v>
      </c>
      <c r="D65" s="5">
        <f t="shared" si="0"/>
        <v>2.4655215055474529E-2</v>
      </c>
      <c r="E65" s="5">
        <f t="shared" si="0"/>
        <v>1.2678985821133937E-2</v>
      </c>
      <c r="F65" s="5">
        <f t="shared" si="0"/>
        <v>1.9255141581210125E-2</v>
      </c>
      <c r="G65" s="5">
        <f t="shared" si="0"/>
        <v>2.2084811158564317E-2</v>
      </c>
      <c r="H65" s="5">
        <f t="shared" si="0"/>
        <v>7.8166561552025175E-3</v>
      </c>
      <c r="I65" s="5">
        <f t="shared" si="0"/>
        <v>5.7025810741380585E-3</v>
      </c>
      <c r="J65" s="5">
        <f t="shared" si="0"/>
        <v>2.1585087877066329E-2</v>
      </c>
      <c r="K65" s="5">
        <f t="shared" si="0"/>
        <v>1.4656291749043704E-2</v>
      </c>
      <c r="L65" s="5">
        <f t="shared" si="0"/>
        <v>1.9509266007079515E-2</v>
      </c>
      <c r="M65" s="5">
        <f t="shared" si="0"/>
        <v>1.509179017213854E-2</v>
      </c>
      <c r="N65" s="5">
        <f t="shared" si="0"/>
        <v>1.840674792802233E-2</v>
      </c>
      <c r="O65" s="5">
        <f t="shared" si="0"/>
        <v>2.1228747206367245E-2</v>
      </c>
      <c r="P65" s="5">
        <f t="shared" si="0"/>
        <v>1.2752287225916585E-2</v>
      </c>
      <c r="Q65" s="5">
        <f t="shared" si="0"/>
        <v>1.2655606211154568E-2</v>
      </c>
      <c r="R65" s="5">
        <f t="shared" si="0"/>
        <v>2.4610605839267486E-2</v>
      </c>
      <c r="S65" s="5">
        <f t="shared" si="0"/>
        <v>3.9991089956434023E-3</v>
      </c>
      <c r="T65" s="5">
        <f>AVERAGE(T2:T63)</f>
        <v>1.275827877446252E-2</v>
      </c>
    </row>
    <row r="66" spans="1:20" x14ac:dyDescent="0.25">
      <c r="A66" t="s">
        <v>21</v>
      </c>
      <c r="B66" s="4">
        <f>B65*12</f>
        <v>0.31670594073103409</v>
      </c>
      <c r="C66" s="4">
        <f t="shared" ref="C66:T66" si="1">C65*12</f>
        <v>0.13804980310380366</v>
      </c>
      <c r="D66" s="4">
        <f t="shared" si="1"/>
        <v>0.29586258066569437</v>
      </c>
      <c r="E66" s="4">
        <f t="shared" si="1"/>
        <v>0.15214782985360725</v>
      </c>
      <c r="F66" s="4">
        <f t="shared" si="1"/>
        <v>0.2310616989745215</v>
      </c>
      <c r="G66" s="4">
        <f t="shared" si="1"/>
        <v>0.26501773390277183</v>
      </c>
      <c r="H66" s="4">
        <f t="shared" si="1"/>
        <v>9.3799873862430216E-2</v>
      </c>
      <c r="I66" s="4">
        <f t="shared" si="1"/>
        <v>6.8430972889656702E-2</v>
      </c>
      <c r="J66" s="4">
        <f t="shared" si="1"/>
        <v>0.25902105452479596</v>
      </c>
      <c r="K66" s="4">
        <f t="shared" si="1"/>
        <v>0.17587550098852445</v>
      </c>
      <c r="L66" s="4">
        <f t="shared" si="1"/>
        <v>0.23411119208495418</v>
      </c>
      <c r="M66" s="4">
        <f t="shared" si="1"/>
        <v>0.18110148206566248</v>
      </c>
      <c r="N66" s="4">
        <f t="shared" si="1"/>
        <v>0.22088097513626798</v>
      </c>
      <c r="O66" s="4">
        <f t="shared" si="1"/>
        <v>0.25474496647640693</v>
      </c>
      <c r="P66" s="4">
        <f t="shared" si="1"/>
        <v>0.15302744671099902</v>
      </c>
      <c r="Q66" s="4">
        <f t="shared" si="1"/>
        <v>0.15186727453385482</v>
      </c>
      <c r="R66" s="4">
        <f t="shared" si="1"/>
        <v>0.29532727007120985</v>
      </c>
      <c r="S66" s="4">
        <f t="shared" si="1"/>
        <v>4.7989307947720827E-2</v>
      </c>
      <c r="T66" s="4">
        <f t="shared" si="1"/>
        <v>0.15309934529355024</v>
      </c>
    </row>
    <row r="67" spans="1:20" x14ac:dyDescent="0.25">
      <c r="A67" t="s">
        <v>22</v>
      </c>
      <c r="B67">
        <f>VAR(B2:B63)</f>
        <v>1.0516917028301761E-2</v>
      </c>
      <c r="C67">
        <f t="shared" ref="C67:T67" si="2">VAR(C2:C63)</f>
        <v>1.0181470231933469E-2</v>
      </c>
      <c r="D67">
        <f t="shared" si="2"/>
        <v>1.8264517889154799E-2</v>
      </c>
      <c r="E67">
        <f t="shared" si="2"/>
        <v>9.7811446292137127E-3</v>
      </c>
      <c r="F67">
        <f t="shared" si="2"/>
        <v>6.3277845777778632E-3</v>
      </c>
      <c r="G67">
        <f t="shared" si="2"/>
        <v>7.0517239174567601E-3</v>
      </c>
      <c r="H67">
        <f t="shared" si="2"/>
        <v>5.2872608744839889E-3</v>
      </c>
      <c r="I67">
        <f t="shared" si="2"/>
        <v>3.8288034918847651E-3</v>
      </c>
      <c r="J67">
        <f t="shared" si="2"/>
        <v>7.3150932187711478E-3</v>
      </c>
      <c r="K67">
        <f t="shared" si="2"/>
        <v>5.8888829591690305E-3</v>
      </c>
      <c r="L67">
        <f t="shared" si="2"/>
        <v>7.064060354634364E-3</v>
      </c>
      <c r="M67">
        <f t="shared" si="2"/>
        <v>1.0143394716766332E-2</v>
      </c>
      <c r="N67">
        <f t="shared" si="2"/>
        <v>6.5349834358020041E-3</v>
      </c>
      <c r="O67">
        <f t="shared" si="2"/>
        <v>1.2860949375546653E-2</v>
      </c>
      <c r="P67">
        <f t="shared" si="2"/>
        <v>3.6306980250980785E-3</v>
      </c>
      <c r="Q67">
        <f t="shared" si="2"/>
        <v>7.632228419806323E-3</v>
      </c>
      <c r="R67">
        <f t="shared" si="2"/>
        <v>7.2997144396913499E-3</v>
      </c>
      <c r="S67">
        <f t="shared" si="2"/>
        <v>1.251782300988977E-2</v>
      </c>
      <c r="T67">
        <f t="shared" si="2"/>
        <v>7.0901531131622939E-3</v>
      </c>
    </row>
    <row r="68" spans="1:20" x14ac:dyDescent="0.25">
      <c r="A68" t="s">
        <v>23</v>
      </c>
      <c r="B68" s="4">
        <f>SQRT(B67)</f>
        <v>0.10255202108345676</v>
      </c>
      <c r="C68" s="4">
        <f t="shared" ref="C68:T68" si="3">SQRT(C67)</f>
        <v>0.10090327166119772</v>
      </c>
      <c r="D68" s="4">
        <f t="shared" si="3"/>
        <v>0.13514628329759867</v>
      </c>
      <c r="E68" s="4">
        <f t="shared" si="3"/>
        <v>9.8899669510133917E-2</v>
      </c>
      <c r="F68" s="4">
        <f t="shared" si="3"/>
        <v>7.9547373167049726E-2</v>
      </c>
      <c r="G68" s="4">
        <f t="shared" si="3"/>
        <v>8.3974543270307581E-2</v>
      </c>
      <c r="H68" s="4">
        <f t="shared" si="3"/>
        <v>7.2713553581735979E-2</v>
      </c>
      <c r="I68" s="4">
        <f t="shared" si="3"/>
        <v>6.1877326153323441E-2</v>
      </c>
      <c r="J68" s="4">
        <f t="shared" si="3"/>
        <v>8.5528318227188052E-2</v>
      </c>
      <c r="K68" s="4">
        <f t="shared" si="3"/>
        <v>7.6739057585880149E-2</v>
      </c>
      <c r="L68" s="4">
        <f t="shared" si="3"/>
        <v>8.4047964607326234E-2</v>
      </c>
      <c r="M68" s="4">
        <f t="shared" si="3"/>
        <v>0.10071442159277058</v>
      </c>
      <c r="N68" s="4">
        <f t="shared" si="3"/>
        <v>8.0839244403952737E-2</v>
      </c>
      <c r="O68" s="4">
        <f t="shared" si="3"/>
        <v>0.11340612582901619</v>
      </c>
      <c r="P68" s="4">
        <f t="shared" si="3"/>
        <v>6.0255273836387784E-2</v>
      </c>
      <c r="Q68" s="4">
        <f t="shared" si="3"/>
        <v>8.7362625989643436E-2</v>
      </c>
      <c r="R68" s="4">
        <f t="shared" si="3"/>
        <v>8.5438366321526474E-2</v>
      </c>
      <c r="S68" s="4">
        <f t="shared" si="3"/>
        <v>0.11188307740623589</v>
      </c>
      <c r="T68" s="4">
        <f t="shared" si="3"/>
        <v>8.4203046935145368E-2</v>
      </c>
    </row>
    <row r="69" spans="1:20" x14ac:dyDescent="0.25">
      <c r="A69" s="3" t="s">
        <v>24</v>
      </c>
      <c r="B69" s="4">
        <f>B68*12</f>
        <v>1.2306242530014813</v>
      </c>
      <c r="C69" s="4">
        <f t="shared" ref="C69:T69" si="4">C68*12</f>
        <v>1.2108392599343727</v>
      </c>
      <c r="D69" s="4">
        <f t="shared" si="4"/>
        <v>1.621755399571184</v>
      </c>
      <c r="E69" s="4">
        <f t="shared" si="4"/>
        <v>1.1867960341216071</v>
      </c>
      <c r="F69" s="4">
        <f t="shared" si="4"/>
        <v>0.95456847800459665</v>
      </c>
      <c r="G69" s="4">
        <f t="shared" si="4"/>
        <v>1.007694519243691</v>
      </c>
      <c r="H69" s="4">
        <f t="shared" si="4"/>
        <v>0.87256264298083175</v>
      </c>
      <c r="I69" s="4">
        <f t="shared" si="4"/>
        <v>0.74252791383988126</v>
      </c>
      <c r="J69" s="4">
        <f t="shared" si="4"/>
        <v>1.0263398187262567</v>
      </c>
      <c r="K69" s="4">
        <f t="shared" si="4"/>
        <v>0.92086869103056179</v>
      </c>
      <c r="L69" s="4">
        <f t="shared" si="4"/>
        <v>1.0085755752879149</v>
      </c>
      <c r="M69" s="4">
        <f t="shared" si="4"/>
        <v>1.2085730591132471</v>
      </c>
      <c r="N69" s="4">
        <f t="shared" si="4"/>
        <v>0.97007093284743284</v>
      </c>
      <c r="O69" s="4">
        <f t="shared" si="4"/>
        <v>1.3608735099481941</v>
      </c>
      <c r="P69" s="4">
        <f t="shared" si="4"/>
        <v>0.72306328603665337</v>
      </c>
      <c r="Q69" s="4">
        <f t="shared" si="4"/>
        <v>1.0483515118757212</v>
      </c>
      <c r="R69" s="4">
        <f t="shared" si="4"/>
        <v>1.0252603958583177</v>
      </c>
      <c r="S69" s="4">
        <f t="shared" si="4"/>
        <v>1.3425969288748307</v>
      </c>
      <c r="T69" s="4">
        <f t="shared" si="4"/>
        <v>1.0104365632217445</v>
      </c>
    </row>
    <row r="71" spans="1:20" x14ac:dyDescent="0.25">
      <c r="A71" s="1" t="s">
        <v>19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13</v>
      </c>
      <c r="P71" s="1" t="s">
        <v>14</v>
      </c>
      <c r="Q71" s="1" t="s">
        <v>15</v>
      </c>
      <c r="R71" s="1" t="s">
        <v>16</v>
      </c>
      <c r="S71" s="1" t="s">
        <v>17</v>
      </c>
      <c r="T7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B244-0FBA-4A5E-AAE5-C828E77F3E09}">
  <dimension ref="A1:T20"/>
  <sheetViews>
    <sheetView workbookViewId="0">
      <selection activeCell="N1" sqref="N1:N1048576"/>
    </sheetView>
  </sheetViews>
  <sheetFormatPr defaultRowHeight="15" x14ac:dyDescent="0.25"/>
  <cols>
    <col min="1" max="2" width="15.7109375" bestFit="1" customWidth="1"/>
    <col min="3" max="3" width="13.140625" bestFit="1" customWidth="1"/>
    <col min="4" max="4" width="15.140625" bestFit="1" customWidth="1"/>
    <col min="5" max="5" width="12" bestFit="1" customWidth="1"/>
    <col min="6" max="6" width="12.7109375" bestFit="1" customWidth="1"/>
    <col min="7" max="7" width="12" bestFit="1" customWidth="1"/>
    <col min="8" max="8" width="13.85546875" bestFit="1" customWidth="1"/>
    <col min="9" max="9" width="15.42578125" bestFit="1" customWidth="1"/>
    <col min="10" max="10" width="13.140625" bestFit="1" customWidth="1"/>
    <col min="11" max="12" width="12.7109375" bestFit="1" customWidth="1"/>
    <col min="13" max="13" width="12" bestFit="1" customWidth="1"/>
    <col min="14" max="14" width="12.42578125" bestFit="1" customWidth="1"/>
    <col min="15" max="19" width="12" bestFit="1" customWidth="1"/>
    <col min="20" max="20" width="10.42578125" customWidth="1"/>
  </cols>
  <sheetData>
    <row r="1" spans="1:20" x14ac:dyDescent="0.25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f>VARP(Returns!$B$3:$B$63)</f>
        <v>1.0448264460587652E-2</v>
      </c>
      <c r="C2" cm="1">
        <f t="array" ref="C2:T2">TRANSPOSE(B3:B20)</f>
        <v>5.5950321508418189E-3</v>
      </c>
      <c r="D2">
        <v>6.5696458162078216E-3</v>
      </c>
      <c r="E2">
        <v>5.7312912739983625E-3</v>
      </c>
      <c r="F2">
        <v>1.7164177296443183E-3</v>
      </c>
      <c r="G2">
        <v>2.0945875149245355E-3</v>
      </c>
      <c r="H2">
        <v>3.9441816867324528E-3</v>
      </c>
      <c r="I2">
        <v>5.4602226148627443E-4</v>
      </c>
      <c r="J2">
        <v>5.2842360306762431E-3</v>
      </c>
      <c r="K2">
        <v>1.3228739091825914E-3</v>
      </c>
      <c r="L2">
        <v>4.8535344482393073E-3</v>
      </c>
      <c r="M2">
        <v>5.8180245413860252E-3</v>
      </c>
      <c r="N2">
        <v>3.8962884757653927E-3</v>
      </c>
      <c r="O2">
        <v>6.6467144969357041E-3</v>
      </c>
      <c r="P2">
        <v>1.2938386870421171E-3</v>
      </c>
      <c r="Q2">
        <v>1.9860065599572639E-3</v>
      </c>
      <c r="R2">
        <v>3.9238562378999383E-3</v>
      </c>
      <c r="S2">
        <v>4.4148546794816725E-3</v>
      </c>
      <c r="T2">
        <v>1.7912830752961635E-3</v>
      </c>
    </row>
    <row r="3" spans="1:20" x14ac:dyDescent="0.25">
      <c r="A3" s="1" t="s">
        <v>1</v>
      </c>
      <c r="B3">
        <v>5.5950321508418189E-3</v>
      </c>
      <c r="C3">
        <f>VARP(Returns!$C$3:$C$63)</f>
        <v>1.0166772842318369E-2</v>
      </c>
      <c r="D3" cm="1">
        <f t="array" ref="D3:T3">TRANSPOSE(C4:C20)</f>
        <v>9.1915953712735383E-3</v>
      </c>
      <c r="E3">
        <v>5.8435957058584568E-3</v>
      </c>
      <c r="F3">
        <v>9.6582727325153104E-4</v>
      </c>
      <c r="G3">
        <v>2.5138899393681619E-3</v>
      </c>
      <c r="H3">
        <v>5.6858019909268127E-3</v>
      </c>
      <c r="I3">
        <v>3.2798168900508267E-4</v>
      </c>
      <c r="J3">
        <v>6.7458705586880335E-3</v>
      </c>
      <c r="K3">
        <v>1.9577576752252469E-3</v>
      </c>
      <c r="L3">
        <v>4.6353527657480523E-3</v>
      </c>
      <c r="M3">
        <v>5.4430678649465105E-3</v>
      </c>
      <c r="N3">
        <v>3.1348009863925983E-3</v>
      </c>
      <c r="O3">
        <v>7.6701924059401246E-3</v>
      </c>
      <c r="P3">
        <v>1.9938006640322918E-3</v>
      </c>
      <c r="Q3">
        <v>3.3064435483727123E-3</v>
      </c>
      <c r="R3">
        <v>4.8026606696235782E-3</v>
      </c>
      <c r="S3">
        <v>5.781012744067524E-3</v>
      </c>
      <c r="T3">
        <v>1.1660086679535953E-3</v>
      </c>
    </row>
    <row r="4" spans="1:20" x14ac:dyDescent="0.25">
      <c r="A4" s="1" t="s">
        <v>2</v>
      </c>
      <c r="B4">
        <v>6.5696458162078216E-3</v>
      </c>
      <c r="C4">
        <v>9.1915953712735383E-3</v>
      </c>
      <c r="D4">
        <f>VARP(Returns!$D$3:$D$63)</f>
        <v>1.8264231955395113E-2</v>
      </c>
      <c r="E4" cm="1">
        <f t="array" ref="E4:T4">TRANSPOSE(D5:D20)</f>
        <v>5.9734066193052621E-3</v>
      </c>
      <c r="F4">
        <v>-4.6656408498782422E-4</v>
      </c>
      <c r="G4">
        <v>2.1357958856525303E-3</v>
      </c>
      <c r="H4">
        <v>7.043938966662595E-3</v>
      </c>
      <c r="I4">
        <v>2.1391381822262524E-3</v>
      </c>
      <c r="J4">
        <v>7.6152042485017326E-3</v>
      </c>
      <c r="K4">
        <v>3.0281691715670928E-3</v>
      </c>
      <c r="L4">
        <v>3.3935000366149054E-3</v>
      </c>
      <c r="M4">
        <v>4.6476222861413638E-3</v>
      </c>
      <c r="N4">
        <v>3.5521244111453099E-3</v>
      </c>
      <c r="O4">
        <v>9.0422211812697662E-3</v>
      </c>
      <c r="P4">
        <v>1.6555621222462747E-3</v>
      </c>
      <c r="Q4">
        <v>4.9066353798781154E-3</v>
      </c>
      <c r="R4">
        <v>7.8953445144609464E-3</v>
      </c>
      <c r="S4">
        <v>4.8123639246362548E-3</v>
      </c>
      <c r="T4">
        <v>2.1684186911625778E-3</v>
      </c>
    </row>
    <row r="5" spans="1:20" x14ac:dyDescent="0.25">
      <c r="A5" s="1" t="s">
        <v>3</v>
      </c>
      <c r="B5">
        <v>5.7312912739983625E-3</v>
      </c>
      <c r="C5">
        <v>5.8435957058584568E-3</v>
      </c>
      <c r="D5">
        <v>5.9734066193052621E-3</v>
      </c>
      <c r="E5">
        <f>VARP(Returns!$E$3:$E$63)</f>
        <v>9.7600895475924866E-3</v>
      </c>
      <c r="F5" cm="1">
        <f t="array" ref="F5:T5">TRANSPOSE(E6:E20)</f>
        <v>7.9669282561143392E-4</v>
      </c>
      <c r="G5">
        <v>2.4700478301689036E-3</v>
      </c>
      <c r="H5">
        <v>4.0568125658434623E-3</v>
      </c>
      <c r="I5">
        <v>8.3753672568160362E-4</v>
      </c>
      <c r="J5">
        <v>4.7605507665724424E-3</v>
      </c>
      <c r="K5">
        <v>1.5388915710942955E-3</v>
      </c>
      <c r="L5">
        <v>3.5582187871576907E-3</v>
      </c>
      <c r="M5">
        <v>5.2710917860265497E-3</v>
      </c>
      <c r="N5">
        <v>4.5147927709684793E-3</v>
      </c>
      <c r="O5">
        <v>6.3106190838993492E-3</v>
      </c>
      <c r="P5">
        <v>1.4184134021225587E-3</v>
      </c>
      <c r="Q5">
        <v>1.9349086962360544E-3</v>
      </c>
      <c r="R5">
        <v>3.4724045353133571E-3</v>
      </c>
      <c r="S5">
        <v>5.3776075744285815E-3</v>
      </c>
      <c r="T5">
        <v>1.4264695241581419E-3</v>
      </c>
    </row>
    <row r="6" spans="1:20" x14ac:dyDescent="0.25">
      <c r="A6" s="1" t="s">
        <v>4</v>
      </c>
      <c r="B6">
        <v>1.7164177296443183E-3</v>
      </c>
      <c r="C6">
        <v>9.6582727325153104E-4</v>
      </c>
      <c r="D6">
        <v>-4.6656408498782422E-4</v>
      </c>
      <c r="E6">
        <v>7.9669282561143392E-4</v>
      </c>
      <c r="F6">
        <f>VARP(Returns!$F$3:$F$63)</f>
        <v>6.2814150826057038E-3</v>
      </c>
      <c r="G6" cm="1">
        <f t="array" ref="G6:T6">TRANSPOSE(F7:F20)</f>
        <v>2.9204063808923974E-3</v>
      </c>
      <c r="H6">
        <v>8.7552542179178484E-5</v>
      </c>
      <c r="I6">
        <v>-6.4341968975016746E-5</v>
      </c>
      <c r="J6">
        <v>4.8967185135371095E-4</v>
      </c>
      <c r="K6">
        <v>1.8456511054461288E-3</v>
      </c>
      <c r="L6">
        <v>1.2446142579723195E-3</v>
      </c>
      <c r="M6">
        <v>1.7896070233824461E-3</v>
      </c>
      <c r="N6">
        <v>3.0114264262815515E-3</v>
      </c>
      <c r="O6">
        <v>-2.7639716427540914E-4</v>
      </c>
      <c r="P6">
        <v>1.9451295331763827E-3</v>
      </c>
      <c r="Q6">
        <v>6.9519461288720583E-4</v>
      </c>
      <c r="R6">
        <v>5.7485989022344861E-4</v>
      </c>
      <c r="S6">
        <v>2.0329765919504593E-3</v>
      </c>
      <c r="T6">
        <v>2.3839907904138354E-3</v>
      </c>
    </row>
    <row r="7" spans="1:20" x14ac:dyDescent="0.25">
      <c r="A7" s="1" t="s">
        <v>5</v>
      </c>
      <c r="B7">
        <v>2.0945875149245355E-3</v>
      </c>
      <c r="C7">
        <v>2.5138899393681619E-3</v>
      </c>
      <c r="D7">
        <v>2.1357958856525303E-3</v>
      </c>
      <c r="E7">
        <v>2.4700478301689036E-3</v>
      </c>
      <c r="F7">
        <v>2.9204063808923974E-3</v>
      </c>
      <c r="G7">
        <f>VARP(Returns!$G$3:$G$63)</f>
        <v>7.040143330052687E-3</v>
      </c>
      <c r="H7" cm="1">
        <f t="array" ref="H7:T7">TRANSPOSE(G8:G20)</f>
        <v>1.4822641042661763E-3</v>
      </c>
      <c r="I7">
        <v>1.0300192388395667E-3</v>
      </c>
      <c r="J7">
        <v>1.1953946851208075E-3</v>
      </c>
      <c r="K7">
        <v>4.462366250654248E-3</v>
      </c>
      <c r="L7">
        <v>1.0033643879590235E-3</v>
      </c>
      <c r="M7">
        <v>1.3641489119595562E-3</v>
      </c>
      <c r="N7">
        <v>3.8004892516327357E-3</v>
      </c>
      <c r="O7">
        <v>2.3307531841910425E-4</v>
      </c>
      <c r="P7">
        <v>3.4640764845356034E-3</v>
      </c>
      <c r="Q7">
        <v>4.8048013456916559E-3</v>
      </c>
      <c r="R7">
        <v>2.9140834885579749E-3</v>
      </c>
      <c r="S7">
        <v>3.6185107736407362E-3</v>
      </c>
      <c r="T7">
        <v>4.1324779483272135E-3</v>
      </c>
    </row>
    <row r="8" spans="1:20" x14ac:dyDescent="0.25">
      <c r="A8" s="1" t="s">
        <v>6</v>
      </c>
      <c r="B8">
        <v>3.9441816867324528E-3</v>
      </c>
      <c r="C8">
        <v>5.6858019909268127E-3</v>
      </c>
      <c r="D8">
        <v>7.043938966662595E-3</v>
      </c>
      <c r="E8">
        <v>4.0568125658434623E-3</v>
      </c>
      <c r="F8">
        <v>8.7552542179178484E-5</v>
      </c>
      <c r="G8">
        <v>1.4822641042661763E-3</v>
      </c>
      <c r="H8">
        <f>VARP(Returns!$H$3:$H$63)</f>
        <v>5.2859200754563958E-3</v>
      </c>
      <c r="I8" cm="1">
        <f t="array" ref="I8:T8">TRANSPOSE(H9:H20)</f>
        <v>4.0455923487072142E-4</v>
      </c>
      <c r="J8">
        <v>4.6093846719156336E-3</v>
      </c>
      <c r="K8">
        <v>1.0094218537594773E-3</v>
      </c>
      <c r="L8">
        <v>2.9662924554739538E-3</v>
      </c>
      <c r="M8">
        <v>3.2900660238890916E-3</v>
      </c>
      <c r="N8">
        <v>2.5989451014167297E-3</v>
      </c>
      <c r="O8">
        <v>5.1106674420734379E-3</v>
      </c>
      <c r="P8">
        <v>1.1497850835095462E-3</v>
      </c>
      <c r="Q8">
        <v>1.7401651515645765E-3</v>
      </c>
      <c r="R8">
        <v>3.2722594060375508E-3</v>
      </c>
      <c r="S8">
        <v>3.9109423827249114E-3</v>
      </c>
      <c r="T8">
        <v>4.8780717375955469E-4</v>
      </c>
    </row>
    <row r="9" spans="1:20" x14ac:dyDescent="0.25">
      <c r="A9" s="1" t="s">
        <v>7</v>
      </c>
      <c r="B9">
        <v>5.4602226148627443E-4</v>
      </c>
      <c r="C9">
        <v>3.2798168900508267E-4</v>
      </c>
      <c r="D9">
        <v>2.1391381822262524E-3</v>
      </c>
      <c r="E9">
        <v>8.3753672568160362E-4</v>
      </c>
      <c r="F9">
        <v>-6.4341968975016746E-5</v>
      </c>
      <c r="G9">
        <v>1.0300192388395667E-3</v>
      </c>
      <c r="H9">
        <v>4.0455923487072142E-4</v>
      </c>
      <c r="I9">
        <f>VARP(Returns!$I$3:$I$63)</f>
        <v>3.819945540976288E-3</v>
      </c>
      <c r="J9" cm="1">
        <f t="array" ref="J9:T9">TRANSPOSE(I10:I20)</f>
        <v>-2.5550469621346017E-5</v>
      </c>
      <c r="K9">
        <v>4.0776746678167561E-4</v>
      </c>
      <c r="L9">
        <v>6.576959883769658E-5</v>
      </c>
      <c r="M9">
        <v>-1.4345258198065209E-3</v>
      </c>
      <c r="N9">
        <v>-1.7882414892823737E-4</v>
      </c>
      <c r="O9">
        <v>-5.1668726858759427E-4</v>
      </c>
      <c r="P9">
        <v>1.1507848263503373E-3</v>
      </c>
      <c r="Q9">
        <v>1.0880798809704366E-3</v>
      </c>
      <c r="R9">
        <v>1.9482038548305045E-3</v>
      </c>
      <c r="S9">
        <v>4.0676570305728059E-4</v>
      </c>
      <c r="T9">
        <v>3.2622732698907363E-4</v>
      </c>
    </row>
    <row r="10" spans="1:20" x14ac:dyDescent="0.25">
      <c r="A10" s="1" t="s">
        <v>8</v>
      </c>
      <c r="B10">
        <v>5.2842360306762431E-3</v>
      </c>
      <c r="C10">
        <v>6.7458705586880335E-3</v>
      </c>
      <c r="D10">
        <v>7.6152042485017326E-3</v>
      </c>
      <c r="E10">
        <v>4.7605507665724424E-3</v>
      </c>
      <c r="F10">
        <v>4.8967185135371095E-4</v>
      </c>
      <c r="G10">
        <v>1.1953946851208075E-3</v>
      </c>
      <c r="H10">
        <v>4.6093846719156336E-3</v>
      </c>
      <c r="I10">
        <v>-2.5550469621346017E-5</v>
      </c>
      <c r="J10">
        <f>VARP(Returns!$J$3:$J$63)</f>
        <v>7.2534538305751555E-3</v>
      </c>
      <c r="K10" cm="1">
        <f t="array" ref="K10:T10">TRANSPOSE(J11:J20)</f>
        <v>1.1234309096481063E-3</v>
      </c>
      <c r="L10">
        <v>3.7615198792654452E-3</v>
      </c>
      <c r="M10">
        <v>4.6431232026199467E-3</v>
      </c>
      <c r="N10">
        <v>2.8073759502889053E-3</v>
      </c>
      <c r="O10">
        <v>7.3318449377878219E-3</v>
      </c>
      <c r="P10">
        <v>6.6933806360836153E-4</v>
      </c>
      <c r="Q10">
        <v>2.388302798984685E-3</v>
      </c>
      <c r="R10">
        <v>3.5951065005503271E-3</v>
      </c>
      <c r="S10">
        <v>5.0399907032022025E-3</v>
      </c>
      <c r="T10">
        <v>8.0581760908803924E-4</v>
      </c>
    </row>
    <row r="11" spans="1:20" x14ac:dyDescent="0.25">
      <c r="A11" s="1" t="s">
        <v>9</v>
      </c>
      <c r="B11">
        <v>1.3228739091825914E-3</v>
      </c>
      <c r="C11">
        <v>1.9577576752252469E-3</v>
      </c>
      <c r="D11">
        <v>3.0281691715670928E-3</v>
      </c>
      <c r="E11">
        <v>1.5388915710942955E-3</v>
      </c>
      <c r="F11">
        <v>1.8456511054461288E-3</v>
      </c>
      <c r="G11">
        <v>4.462366250654248E-3</v>
      </c>
      <c r="H11">
        <v>1.0094218537594773E-3</v>
      </c>
      <c r="I11">
        <v>4.0776746678167561E-4</v>
      </c>
      <c r="J11">
        <v>1.1234309096481063E-3</v>
      </c>
      <c r="K11">
        <f>VARP(Returns!$K$3:$K$63)</f>
        <v>5.8684696417028465E-3</v>
      </c>
      <c r="L11" cm="1">
        <f t="array" ref="L11:T11">TRANSPOSE(K12:K20)</f>
        <v>-1.5535679639641219E-4</v>
      </c>
      <c r="M11">
        <v>3.016676426630933E-4</v>
      </c>
      <c r="N11">
        <v>2.2097921578492809E-3</v>
      </c>
      <c r="O11">
        <v>5.864228782567866E-4</v>
      </c>
      <c r="P11">
        <v>2.3748289895340231E-3</v>
      </c>
      <c r="Q11">
        <v>4.4406998615410054E-3</v>
      </c>
      <c r="R11">
        <v>2.0497581463452142E-3</v>
      </c>
      <c r="S11">
        <v>2.965199077233277E-3</v>
      </c>
      <c r="T11">
        <v>3.4592560869143554E-3</v>
      </c>
    </row>
    <row r="12" spans="1:20" x14ac:dyDescent="0.25">
      <c r="A12" s="1" t="s">
        <v>10</v>
      </c>
      <c r="B12">
        <v>4.8535344482393073E-3</v>
      </c>
      <c r="C12">
        <v>4.6353527657480523E-3</v>
      </c>
      <c r="D12">
        <v>3.3935000366149054E-3</v>
      </c>
      <c r="E12">
        <v>3.5582187871576907E-3</v>
      </c>
      <c r="F12">
        <v>1.2446142579723195E-3</v>
      </c>
      <c r="G12">
        <v>1.0033643879590235E-3</v>
      </c>
      <c r="H12">
        <v>2.9662924554739538E-3</v>
      </c>
      <c r="I12">
        <v>6.576959883769658E-5</v>
      </c>
      <c r="J12">
        <v>3.7615198792654452E-3</v>
      </c>
      <c r="K12">
        <v>-1.5535679639641219E-4</v>
      </c>
      <c r="L12">
        <f>VARP(Returns!$L$3:$L$63)</f>
        <v>7.062880743400589E-3</v>
      </c>
      <c r="M12" cm="1">
        <f t="array" ref="M12:T12">TRANSPOSE(L13:L20)</f>
        <v>5.7679107717169996E-3</v>
      </c>
      <c r="N12">
        <v>2.7024167472653642E-3</v>
      </c>
      <c r="O12">
        <v>5.5753806039701001E-3</v>
      </c>
      <c r="P12">
        <v>6.9835349805723182E-4</v>
      </c>
      <c r="Q12">
        <v>-4.646012150411547E-5</v>
      </c>
      <c r="R12">
        <v>2.5411952220671143E-3</v>
      </c>
      <c r="S12">
        <v>3.1505064386424864E-3</v>
      </c>
      <c r="T12">
        <v>-4.6638759731028247E-4</v>
      </c>
    </row>
    <row r="13" spans="1:20" x14ac:dyDescent="0.25">
      <c r="A13" s="1" t="s">
        <v>11</v>
      </c>
      <c r="B13">
        <v>5.8180245413860252E-3</v>
      </c>
      <c r="C13">
        <v>5.4430678649465105E-3</v>
      </c>
      <c r="D13">
        <v>4.6476222861413638E-3</v>
      </c>
      <c r="E13">
        <v>5.2710917860265497E-3</v>
      </c>
      <c r="F13">
        <v>1.7896070233824461E-3</v>
      </c>
      <c r="G13">
        <v>1.3641489119595562E-3</v>
      </c>
      <c r="H13">
        <v>3.2900660238890916E-3</v>
      </c>
      <c r="I13">
        <v>-1.4345258198065209E-3</v>
      </c>
      <c r="J13">
        <v>4.6431232026199467E-3</v>
      </c>
      <c r="K13">
        <v>3.016676426630933E-4</v>
      </c>
      <c r="L13">
        <v>5.7679107717169996E-3</v>
      </c>
      <c r="M13">
        <f>VARP(Returns!$M$3:$M$63)</f>
        <v>1.0120215830595292E-2</v>
      </c>
      <c r="N13" cm="1">
        <f t="array" ref="N13:T13">TRANSPOSE(M14:M20)</f>
        <v>3.9270231747912925E-3</v>
      </c>
      <c r="O13">
        <v>7.1277892335437337E-3</v>
      </c>
      <c r="P13">
        <v>8.5830545411738634E-4</v>
      </c>
      <c r="Q13">
        <v>8.5136492728527175E-4</v>
      </c>
      <c r="R13">
        <v>2.6227189584789585E-3</v>
      </c>
      <c r="S13">
        <v>2.9648769665223174E-3</v>
      </c>
      <c r="T13">
        <v>6.676573118533784E-4</v>
      </c>
    </row>
    <row r="14" spans="1:20" x14ac:dyDescent="0.25">
      <c r="A14" s="1" t="s">
        <v>12</v>
      </c>
      <c r="B14">
        <v>3.8962884757653927E-3</v>
      </c>
      <c r="C14">
        <v>3.1348009863925983E-3</v>
      </c>
      <c r="D14">
        <v>3.5521244111453099E-3</v>
      </c>
      <c r="E14">
        <v>4.5147927709684793E-3</v>
      </c>
      <c r="F14">
        <v>3.0114264262815515E-3</v>
      </c>
      <c r="G14">
        <v>3.8004892516327357E-3</v>
      </c>
      <c r="H14">
        <v>2.5989451014167297E-3</v>
      </c>
      <c r="I14">
        <v>-1.7882414892823737E-4</v>
      </c>
      <c r="J14">
        <v>2.8073759502889053E-3</v>
      </c>
      <c r="K14">
        <v>2.2097921578492809E-3</v>
      </c>
      <c r="L14">
        <v>2.7024167472653642E-3</v>
      </c>
      <c r="M14">
        <v>3.9270231747912925E-3</v>
      </c>
      <c r="N14">
        <f>VARP(Returns!$N$3:$N$63)</f>
        <v>6.5311192309585831E-3</v>
      </c>
      <c r="O14" cm="1">
        <f t="array" ref="O14:T14">TRANSPOSE(N15:N20)</f>
        <v>3.1198203641138486E-3</v>
      </c>
      <c r="P14">
        <v>1.8329850516758583E-3</v>
      </c>
      <c r="Q14">
        <v>2.0697044652300805E-3</v>
      </c>
      <c r="R14">
        <v>2.3300938518535292E-3</v>
      </c>
      <c r="S14">
        <v>4.2603750913007641E-3</v>
      </c>
      <c r="T14">
        <v>1.7702748266486552E-3</v>
      </c>
    </row>
    <row r="15" spans="1:20" x14ac:dyDescent="0.25">
      <c r="A15" s="1" t="s">
        <v>13</v>
      </c>
      <c r="B15">
        <v>6.6467144969357041E-3</v>
      </c>
      <c r="C15">
        <v>7.6701924059401246E-3</v>
      </c>
      <c r="D15">
        <v>9.0422211812697662E-3</v>
      </c>
      <c r="E15">
        <v>6.3106190838993492E-3</v>
      </c>
      <c r="F15">
        <v>-2.7639716427540914E-4</v>
      </c>
      <c r="G15">
        <v>2.3307531841910425E-4</v>
      </c>
      <c r="H15">
        <v>5.1106674420734379E-3</v>
      </c>
      <c r="I15">
        <v>-5.1668726858759427E-4</v>
      </c>
      <c r="J15">
        <v>7.3318449377878219E-3</v>
      </c>
      <c r="K15">
        <v>5.864228782567866E-4</v>
      </c>
      <c r="L15">
        <v>5.5753806039701001E-3</v>
      </c>
      <c r="M15">
        <v>7.1277892335437337E-3</v>
      </c>
      <c r="N15">
        <v>3.1198203641138486E-3</v>
      </c>
      <c r="O15">
        <f>VARP(Returns!$O$3:$O$63)</f>
        <v>1.2677241867302132E-2</v>
      </c>
      <c r="P15" cm="1">
        <f t="array" ref="P15:T15">TRANSPOSE(O16:O20)</f>
        <v>4.847167613675905E-4</v>
      </c>
      <c r="Q15">
        <v>1.168707434132777E-3</v>
      </c>
      <c r="R15">
        <v>3.6597682109099422E-3</v>
      </c>
      <c r="S15">
        <v>4.877300139901306E-3</v>
      </c>
      <c r="T15">
        <v>9.1100306322898885E-4</v>
      </c>
    </row>
    <row r="16" spans="1:20" x14ac:dyDescent="0.25">
      <c r="A16" s="1" t="s">
        <v>14</v>
      </c>
      <c r="B16">
        <v>1.2938386870421171E-3</v>
      </c>
      <c r="C16">
        <v>1.9938006640322918E-3</v>
      </c>
      <c r="D16">
        <v>1.6555621222462747E-3</v>
      </c>
      <c r="E16">
        <v>1.4184134021225587E-3</v>
      </c>
      <c r="F16">
        <v>1.9451295331763827E-3</v>
      </c>
      <c r="G16">
        <v>3.4640764845356034E-3</v>
      </c>
      <c r="H16">
        <v>1.1497850835095462E-3</v>
      </c>
      <c r="I16">
        <v>1.1507848263503373E-3</v>
      </c>
      <c r="J16">
        <v>6.6933806360836153E-4</v>
      </c>
      <c r="K16">
        <v>2.3748289895340231E-3</v>
      </c>
      <c r="L16">
        <v>6.9835349805723182E-4</v>
      </c>
      <c r="M16">
        <v>8.5830545411738634E-4</v>
      </c>
      <c r="N16">
        <v>1.8329850516758583E-3</v>
      </c>
      <c r="O16">
        <v>4.847167613675905E-4</v>
      </c>
      <c r="P16">
        <f>VARP(Returns!$P$3:$P$63)</f>
        <v>3.6176628338653039E-3</v>
      </c>
      <c r="Q16" cm="1">
        <f t="array" ref="Q16:T16">TRANSPOSE(P17:P20)</f>
        <v>2.5813427532182034E-3</v>
      </c>
      <c r="R16">
        <v>1.4757356478058623E-3</v>
      </c>
      <c r="S16">
        <v>2.4391857661934684E-3</v>
      </c>
      <c r="T16">
        <v>2.9345929476115489E-3</v>
      </c>
    </row>
    <row r="17" spans="1:20" x14ac:dyDescent="0.25">
      <c r="A17" s="1" t="s">
        <v>15</v>
      </c>
      <c r="B17">
        <v>1.9860065599572639E-3</v>
      </c>
      <c r="C17">
        <v>3.3064435483727123E-3</v>
      </c>
      <c r="D17">
        <v>4.9066353798781154E-3</v>
      </c>
      <c r="E17">
        <v>1.9349086962360544E-3</v>
      </c>
      <c r="F17">
        <v>6.9519461288720583E-4</v>
      </c>
      <c r="G17">
        <v>4.8048013456916559E-3</v>
      </c>
      <c r="H17">
        <v>1.7401651515645765E-3</v>
      </c>
      <c r="I17">
        <v>1.0880798809704366E-3</v>
      </c>
      <c r="J17">
        <v>2.388302798984685E-3</v>
      </c>
      <c r="K17">
        <v>4.4406998615410054E-3</v>
      </c>
      <c r="L17">
        <v>-4.646012150411547E-5</v>
      </c>
      <c r="M17">
        <v>8.5136492728527175E-4</v>
      </c>
      <c r="N17">
        <v>2.0697044652300805E-3</v>
      </c>
      <c r="O17">
        <v>1.168707434132777E-3</v>
      </c>
      <c r="P17">
        <v>2.5813427532182034E-3</v>
      </c>
      <c r="Q17">
        <f>VARP(Returns!$Q$3:$Q$63)</f>
        <v>7.3859166548130616E-3</v>
      </c>
      <c r="R17" cm="1">
        <f t="array" ref="R17:T17">TRANSPOSE(Q18:Q20)</f>
        <v>4.0243559189427945E-3</v>
      </c>
      <c r="S17">
        <v>3.356075913047615E-3</v>
      </c>
      <c r="T17">
        <v>4.7350676972831218E-3</v>
      </c>
    </row>
    <row r="18" spans="1:20" x14ac:dyDescent="0.25">
      <c r="A18" s="1" t="s">
        <v>16</v>
      </c>
      <c r="B18">
        <v>3.9238562378999383E-3</v>
      </c>
      <c r="C18">
        <v>4.8026606696235782E-3</v>
      </c>
      <c r="D18">
        <v>7.8953445144609464E-3</v>
      </c>
      <c r="E18">
        <v>3.4724045353133571E-3</v>
      </c>
      <c r="F18">
        <v>5.7485989022344861E-4</v>
      </c>
      <c r="G18">
        <v>2.9140834885579749E-3</v>
      </c>
      <c r="H18">
        <v>3.2722594060375508E-3</v>
      </c>
      <c r="I18">
        <v>1.9482038548305045E-3</v>
      </c>
      <c r="J18">
        <v>3.5951065005503271E-3</v>
      </c>
      <c r="K18">
        <v>2.0497581463452142E-3</v>
      </c>
      <c r="L18">
        <v>2.5411952220671143E-3</v>
      </c>
      <c r="M18">
        <v>2.6227189584789585E-3</v>
      </c>
      <c r="N18">
        <v>2.3300938518535292E-3</v>
      </c>
      <c r="O18">
        <v>3.6597682109099422E-3</v>
      </c>
      <c r="P18">
        <v>1.4757356478058623E-3</v>
      </c>
      <c r="Q18">
        <v>4.0243559189427945E-3</v>
      </c>
      <c r="R18">
        <f>VARP(Returns!$R$3:$R$63)</f>
        <v>7.2993121962838733E-3</v>
      </c>
      <c r="S18" cm="1">
        <f t="array" ref="S18:T18">TRANSPOSE(R19:R20)</f>
        <v>3.8532517686612742E-3</v>
      </c>
      <c r="T18">
        <v>1.9381106568088569E-3</v>
      </c>
    </row>
    <row r="19" spans="1:20" x14ac:dyDescent="0.25">
      <c r="A19" s="1" t="s">
        <v>17</v>
      </c>
      <c r="B19">
        <v>4.4148546794816725E-3</v>
      </c>
      <c r="C19">
        <v>5.781012744067524E-3</v>
      </c>
      <c r="D19">
        <v>4.8123639246362548E-3</v>
      </c>
      <c r="E19">
        <v>5.3776075744285815E-3</v>
      </c>
      <c r="F19">
        <v>2.0329765919504593E-3</v>
      </c>
      <c r="G19">
        <v>3.6185107736407362E-3</v>
      </c>
      <c r="H19">
        <v>3.9109423827249114E-3</v>
      </c>
      <c r="I19">
        <v>4.0676570305728059E-4</v>
      </c>
      <c r="J19">
        <v>5.0399907032022025E-3</v>
      </c>
      <c r="K19">
        <v>2.965199077233277E-3</v>
      </c>
      <c r="L19">
        <v>3.1505064386424864E-3</v>
      </c>
      <c r="M19">
        <v>2.9648769665223174E-3</v>
      </c>
      <c r="N19">
        <v>4.2603750913007641E-3</v>
      </c>
      <c r="O19">
        <v>4.877300139901306E-3</v>
      </c>
      <c r="P19">
        <v>2.4391857661934684E-3</v>
      </c>
      <c r="Q19">
        <v>3.356075913047615E-3</v>
      </c>
      <c r="R19">
        <v>3.8532517686612742E-3</v>
      </c>
      <c r="S19">
        <f>VARP(Returns!$S$3:$S$63)</f>
        <v>1.2309444575049129E-2</v>
      </c>
      <c r="T19" cm="1">
        <f t="array" ref="T19">TRANSPOSE(S20)</f>
        <v>2.478642022349866E-3</v>
      </c>
    </row>
    <row r="20" spans="1:20" ht="15.75" thickBot="1" x14ac:dyDescent="0.3">
      <c r="A20" s="1" t="s">
        <v>18</v>
      </c>
      <c r="B20" s="6">
        <v>1.7912830752961635E-3</v>
      </c>
      <c r="C20" s="6">
        <v>1.1660086679535953E-3</v>
      </c>
      <c r="D20" s="6">
        <v>2.1684186911625778E-3</v>
      </c>
      <c r="E20" s="6">
        <v>1.4264695241581419E-3</v>
      </c>
      <c r="F20" s="6">
        <v>2.3839907904138354E-3</v>
      </c>
      <c r="G20" s="6">
        <v>4.1324779483272135E-3</v>
      </c>
      <c r="H20" s="6">
        <v>4.8780717375955469E-4</v>
      </c>
      <c r="I20" s="6">
        <v>3.2622732698907363E-4</v>
      </c>
      <c r="J20" s="6">
        <v>8.0581760908803924E-4</v>
      </c>
      <c r="K20" s="6">
        <v>3.4592560869143554E-3</v>
      </c>
      <c r="L20" s="6">
        <v>-4.6638759731028247E-4</v>
      </c>
      <c r="M20" s="6">
        <v>6.676573118533784E-4</v>
      </c>
      <c r="N20" s="6">
        <v>1.7702748266486552E-3</v>
      </c>
      <c r="O20" s="6">
        <v>9.1100306322898885E-4</v>
      </c>
      <c r="P20" s="6">
        <v>2.9345929476115489E-3</v>
      </c>
      <c r="Q20" s="6">
        <v>4.7350676972831218E-3</v>
      </c>
      <c r="R20" s="6">
        <v>1.9381106568088569E-3</v>
      </c>
      <c r="S20" s="6">
        <v>2.478642022349866E-3</v>
      </c>
      <c r="T20" s="6">
        <f>VARP(Returns!$T$3:$T$63)</f>
        <v>7.0870845134383019E-3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CD8F-3CA5-4B43-85FC-59AC8F9F07DF}">
  <dimension ref="A1:Y27"/>
  <sheetViews>
    <sheetView tabSelected="1" zoomScale="73" zoomScaleNormal="73" workbookViewId="0">
      <selection activeCell="O29" sqref="O29"/>
    </sheetView>
  </sheetViews>
  <sheetFormatPr defaultRowHeight="15" x14ac:dyDescent="0.25"/>
  <cols>
    <col min="1" max="1" width="18.28515625" bestFit="1" customWidth="1"/>
    <col min="2" max="2" width="15.28515625" customWidth="1"/>
    <col min="3" max="3" width="13.140625" bestFit="1" customWidth="1"/>
    <col min="4" max="7" width="15.28515625" customWidth="1"/>
    <col min="8" max="8" width="13.85546875" bestFit="1" customWidth="1"/>
    <col min="9" max="9" width="15.28515625" bestFit="1" customWidth="1"/>
    <col min="10" max="10" width="15.28515625" customWidth="1"/>
    <col min="11" max="11" width="11" bestFit="1" customWidth="1"/>
    <col min="12" max="16" width="15.28515625" customWidth="1"/>
    <col min="17" max="17" width="15.140625" bestFit="1" customWidth="1"/>
    <col min="18" max="21" width="15.28515625" customWidth="1"/>
    <col min="22" max="22" width="9.85546875" customWidth="1"/>
    <col min="23" max="23" width="17.7109375" customWidth="1"/>
    <col min="24" max="24" width="10.5703125" customWidth="1"/>
    <col min="25" max="25" width="23.85546875" bestFit="1" customWidth="1"/>
  </cols>
  <sheetData>
    <row r="1" spans="1:25" x14ac:dyDescent="0.25">
      <c r="A1" s="9" t="s">
        <v>19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0" t="s">
        <v>25</v>
      </c>
      <c r="W1" s="10" t="s">
        <v>26</v>
      </c>
      <c r="X1" s="10" t="s">
        <v>27</v>
      </c>
      <c r="Y1" s="10" t="s">
        <v>28</v>
      </c>
    </row>
    <row r="2" spans="1:25" x14ac:dyDescent="0.25">
      <c r="A2" s="2">
        <v>44592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1">
        <v>175000</v>
      </c>
      <c r="R2" s="12"/>
      <c r="S2" s="12"/>
      <c r="T2" s="12"/>
      <c r="U2" s="12"/>
      <c r="V2" s="11">
        <f>SUM(B2:U2)</f>
        <v>175000</v>
      </c>
      <c r="W2" s="5">
        <v>1.2800000000000001E-2</v>
      </c>
      <c r="X2" s="4">
        <v>6.0299999999999999E-2</v>
      </c>
      <c r="Y2" s="13">
        <f>(W2-0.41%)/X2</f>
        <v>0.14427860696517414</v>
      </c>
    </row>
    <row r="3" spans="1:25" x14ac:dyDescent="0.25">
      <c r="A3" s="2">
        <v>44620</v>
      </c>
      <c r="B3" s="12"/>
      <c r="C3" s="12"/>
      <c r="D3" s="12"/>
      <c r="E3" s="12"/>
      <c r="F3" s="12"/>
      <c r="G3" s="12"/>
      <c r="H3" s="11">
        <v>60000</v>
      </c>
      <c r="I3" s="12"/>
      <c r="J3" s="12"/>
      <c r="K3" s="12"/>
      <c r="L3" s="12"/>
      <c r="M3" s="12"/>
      <c r="N3" s="12"/>
      <c r="O3" s="12"/>
      <c r="P3" s="12"/>
      <c r="Q3" s="11">
        <v>175000</v>
      </c>
      <c r="R3" s="12"/>
      <c r="S3" s="12"/>
      <c r="T3" s="12"/>
      <c r="U3" s="12"/>
      <c r="V3" s="12">
        <f>SUM(B3:U3)</f>
        <v>235000</v>
      </c>
      <c r="W3" s="13">
        <f>AVERAGE(Returns!P65,Returns!H65)</f>
        <v>1.028447169055955E-2</v>
      </c>
      <c r="X3" s="13">
        <f>AVERAGE(Returns!P68,Returns!H68)</f>
        <v>6.6484413709061885E-2</v>
      </c>
      <c r="Y3" s="13">
        <f t="shared" ref="Y3:Y12" si="0">(W3-0.41%)/X3</f>
        <v>9.3021376673681974E-2</v>
      </c>
    </row>
    <row r="4" spans="1:25" s="18" customFormat="1" x14ac:dyDescent="0.25">
      <c r="A4" s="14">
        <v>44651</v>
      </c>
      <c r="B4" s="15"/>
      <c r="C4" s="15"/>
      <c r="D4" s="15"/>
      <c r="E4" s="15"/>
      <c r="F4" s="15"/>
      <c r="G4" s="15"/>
      <c r="H4" s="16">
        <v>60000</v>
      </c>
      <c r="I4" s="15"/>
      <c r="J4" s="15"/>
      <c r="K4" s="15">
        <v>120000</v>
      </c>
      <c r="L4" s="15"/>
      <c r="M4" s="15"/>
      <c r="N4" s="15"/>
      <c r="O4" s="15"/>
      <c r="P4" s="15"/>
      <c r="Q4" s="16">
        <v>175000</v>
      </c>
      <c r="R4" s="15"/>
      <c r="S4" s="15"/>
      <c r="T4" s="15"/>
      <c r="U4" s="15"/>
      <c r="V4" s="15">
        <f>SUM(B4:U4)</f>
        <v>355000</v>
      </c>
      <c r="W4" s="17">
        <f>AVERAGE(Returns!P65,Returns!I65,Returns!K65)</f>
        <v>1.103705334969945E-2</v>
      </c>
      <c r="X4" s="17">
        <f>AVERAGE(Returns!P68,Returns!K68,Returns!H68)</f>
        <v>6.9902628334667968E-2</v>
      </c>
      <c r="Y4" s="13">
        <f t="shared" si="0"/>
        <v>9.9238805678198552E-2</v>
      </c>
    </row>
    <row r="5" spans="1:25" s="18" customFormat="1" x14ac:dyDescent="0.25">
      <c r="A5" s="14">
        <v>44681</v>
      </c>
      <c r="B5" s="15"/>
      <c r="C5" s="15">
        <v>24000</v>
      </c>
      <c r="D5" s="15"/>
      <c r="E5" s="15"/>
      <c r="F5" s="15"/>
      <c r="G5" s="15"/>
      <c r="H5" s="16">
        <v>60000</v>
      </c>
      <c r="I5" s="15"/>
      <c r="J5" s="15"/>
      <c r="K5" s="15">
        <v>120000</v>
      </c>
      <c r="L5" s="15"/>
      <c r="M5" s="15"/>
      <c r="N5" s="15"/>
      <c r="O5" s="15"/>
      <c r="P5" s="15"/>
      <c r="Q5" s="16">
        <v>175000</v>
      </c>
      <c r="R5" s="15"/>
      <c r="S5" s="15"/>
      <c r="T5" s="15"/>
      <c r="U5" s="15"/>
      <c r="V5" s="15">
        <f>SUM(B5:U5)</f>
        <v>379000</v>
      </c>
      <c r="W5" s="17">
        <f>AVERAGE(Returns!P65,Returns!H65,Returns!K65,Returns!C65)</f>
        <v>1.1682346347203278E-2</v>
      </c>
      <c r="X5" s="17">
        <f>AVERAGE(Returns!P68,Returns!L68,Returns!H68,Returns!C68)</f>
        <v>7.9480015921661928E-2</v>
      </c>
      <c r="Y5" s="13">
        <f t="shared" si="0"/>
        <v>9.5399406495799949E-2</v>
      </c>
    </row>
    <row r="6" spans="1:25" s="18" customFormat="1" x14ac:dyDescent="0.25">
      <c r="A6" s="14">
        <v>44712</v>
      </c>
      <c r="B6" s="15"/>
      <c r="C6" s="15">
        <v>24000</v>
      </c>
      <c r="D6" s="15"/>
      <c r="E6" s="15"/>
      <c r="F6" s="15"/>
      <c r="G6" s="15"/>
      <c r="H6" s="16">
        <v>60000</v>
      </c>
      <c r="I6" s="16">
        <v>62500</v>
      </c>
      <c r="J6" s="15"/>
      <c r="K6" s="15">
        <v>120000</v>
      </c>
      <c r="L6" s="15"/>
      <c r="M6" s="15"/>
      <c r="N6" s="15"/>
      <c r="O6" s="15"/>
      <c r="P6" s="15"/>
      <c r="Q6" s="16">
        <v>175000</v>
      </c>
      <c r="R6" s="15"/>
      <c r="S6" s="15"/>
      <c r="T6" s="15"/>
      <c r="U6" s="15"/>
      <c r="V6" s="15">
        <f>SUM(B6:U6)</f>
        <v>441500</v>
      </c>
      <c r="W6" s="17">
        <f>AVERAGE(Returns!P65,Returns!K65,Returns!I65,Returns!H65,Returns!C65)</f>
        <v>1.0486393292590235E-2</v>
      </c>
      <c r="X6" s="17">
        <f>AVERAGE(Returns!P68,Returns!K68,Returns!I68,Returns!H68,Returns!C68)</f>
        <v>7.4497696563705015E-2</v>
      </c>
      <c r="Y6" s="13">
        <f t="shared" si="0"/>
        <v>8.5726050430687567E-2</v>
      </c>
    </row>
    <row r="7" spans="1:25" s="23" customFormat="1" x14ac:dyDescent="0.25">
      <c r="A7" s="19">
        <v>44742</v>
      </c>
      <c r="B7" s="20"/>
      <c r="C7" s="20">
        <v>24000</v>
      </c>
      <c r="D7" s="20"/>
      <c r="E7" s="20"/>
      <c r="F7" s="20"/>
      <c r="G7" s="20"/>
      <c r="H7" s="21">
        <v>60000</v>
      </c>
      <c r="I7" s="21">
        <v>62500</v>
      </c>
      <c r="J7" s="21">
        <v>42000</v>
      </c>
      <c r="K7" s="20">
        <v>120000</v>
      </c>
      <c r="L7" s="20"/>
      <c r="M7" s="20"/>
      <c r="N7" s="20"/>
      <c r="O7" s="20"/>
      <c r="P7" s="20"/>
      <c r="Q7" s="21">
        <v>175000</v>
      </c>
      <c r="R7" s="20"/>
      <c r="S7" s="20"/>
      <c r="T7" s="20"/>
      <c r="U7" s="20"/>
      <c r="V7" s="20">
        <f>SUM(B7:U7)</f>
        <v>483500</v>
      </c>
      <c r="W7" s="22">
        <f>AVERAGE(Returns!P65,Returns!K65,Returns!J65,Returns!H65,Returns!I65,Returns!C65)</f>
        <v>1.233617572333625E-2</v>
      </c>
      <c r="X7" s="22">
        <f>AVERAGE(Returns!P68,Returns!K68,Returns!J68,Returns!I68,Returns!H68,Returns!C68)</f>
        <v>7.633613350761885E-2</v>
      </c>
      <c r="Y7" s="13">
        <f t="shared" si="0"/>
        <v>0.10789354064565276</v>
      </c>
    </row>
    <row r="8" spans="1:25" s="18" customFormat="1" x14ac:dyDescent="0.25">
      <c r="A8" s="14">
        <v>44773</v>
      </c>
      <c r="B8" s="15"/>
      <c r="C8" s="15">
        <v>24000</v>
      </c>
      <c r="D8" s="15"/>
      <c r="E8" s="15"/>
      <c r="F8" s="15"/>
      <c r="G8" s="15"/>
      <c r="H8" s="16">
        <v>60000</v>
      </c>
      <c r="I8" s="16">
        <v>62500</v>
      </c>
      <c r="J8" s="16">
        <v>42000</v>
      </c>
      <c r="K8" s="15">
        <v>120000</v>
      </c>
      <c r="L8" s="15"/>
      <c r="M8" s="15"/>
      <c r="N8" s="15"/>
      <c r="O8" s="15"/>
      <c r="P8" s="15"/>
      <c r="Q8" s="16">
        <v>175000</v>
      </c>
      <c r="R8" s="15"/>
      <c r="S8" s="15"/>
      <c r="T8" s="15"/>
      <c r="U8" s="16">
        <v>20000</v>
      </c>
      <c r="V8" s="15">
        <f>SUM(B8:U8)</f>
        <v>503500</v>
      </c>
      <c r="W8" s="17">
        <f>AVERAGE(Returns!T65,Returns!P65,Returns!K65,Returns!J65,Returns!I71,Returns!H71,Returns!C65)</f>
        <v>1.4651219177027889E-2</v>
      </c>
      <c r="X8" s="17">
        <f>AVERAGE(Returns!T68,Returns!P68,Returns!K68,Returns!J68,Returns!I68,Returns!H68,Returns!C68)</f>
        <v>7.7459978282979777E-2</v>
      </c>
      <c r="Y8" s="13">
        <f t="shared" si="0"/>
        <v>0.13621510631569983</v>
      </c>
    </row>
    <row r="9" spans="1:25" s="18" customFormat="1" x14ac:dyDescent="0.25">
      <c r="A9" s="14">
        <v>44804</v>
      </c>
      <c r="B9" s="15"/>
      <c r="C9" s="15">
        <v>24000</v>
      </c>
      <c r="D9" s="15"/>
      <c r="E9" s="15"/>
      <c r="F9" s="16">
        <v>40000</v>
      </c>
      <c r="G9" s="15"/>
      <c r="H9" s="16">
        <v>60000</v>
      </c>
      <c r="I9" s="16">
        <v>62500</v>
      </c>
      <c r="J9" s="16">
        <v>42000</v>
      </c>
      <c r="K9" s="15">
        <v>120000</v>
      </c>
      <c r="L9" s="15"/>
      <c r="M9" s="15"/>
      <c r="N9" s="15"/>
      <c r="O9" s="15"/>
      <c r="P9" s="15"/>
      <c r="Q9" s="16">
        <v>175000</v>
      </c>
      <c r="R9" s="15"/>
      <c r="S9" s="15"/>
      <c r="T9" s="15"/>
      <c r="U9" s="16">
        <v>20000</v>
      </c>
      <c r="V9" s="15">
        <f>SUM(B9:U9)</f>
        <v>543500</v>
      </c>
      <c r="W9" s="17">
        <f>AVERAGE(Returns!T65,Returns!P65,Returns!K65,Returns!J65,Returns!I65,Returns!H65,Returns!F65,Returns!C65)</f>
        <v>1.3253809336961268E-2</v>
      </c>
      <c r="X9" s="17">
        <f>AVERAGE(Returns!T68,Returns!P68,Returns!K68,Returns!J68,Returns!I68,Returns!H68,Returns!F68,Returns!C68)</f>
        <v>7.7720902643488521E-2</v>
      </c>
      <c r="Y9" s="13">
        <f t="shared" si="0"/>
        <v>0.11777795966871954</v>
      </c>
    </row>
    <row r="10" spans="1:25" s="18" customFormat="1" x14ac:dyDescent="0.25">
      <c r="A10" s="14">
        <v>44834</v>
      </c>
      <c r="B10" s="15"/>
      <c r="C10" s="15">
        <v>24000</v>
      </c>
      <c r="D10" s="15"/>
      <c r="E10" s="15"/>
      <c r="F10" s="16">
        <v>40000</v>
      </c>
      <c r="G10" s="15"/>
      <c r="H10" s="16">
        <v>60000</v>
      </c>
      <c r="I10" s="16">
        <v>62500</v>
      </c>
      <c r="J10" s="16">
        <v>42000</v>
      </c>
      <c r="K10" s="15">
        <v>120000</v>
      </c>
      <c r="L10" s="15"/>
      <c r="M10" s="15"/>
      <c r="N10" s="15"/>
      <c r="O10" s="15"/>
      <c r="P10" s="15"/>
      <c r="Q10" s="16">
        <v>175000</v>
      </c>
      <c r="R10" s="16">
        <v>36000</v>
      </c>
      <c r="S10" s="15"/>
      <c r="T10" s="15"/>
      <c r="U10" s="16">
        <v>20000</v>
      </c>
      <c r="V10" s="15">
        <f>SUM(B10:U10)</f>
        <v>579500</v>
      </c>
      <c r="W10" s="17">
        <f>AVERAGE(Returns!T65,Returns!Q65,Returns!P65,Returns!K65,Returns!J65,Returns!I65,Returns!H65,Returns!F65,Returns!C65)</f>
        <v>1.3187342322982746E-2</v>
      </c>
      <c r="X10" s="17">
        <f>AVERAGE(Returns!T68,Returns!Q68,Returns!P68,Returns!K68,Returns!J68,Returns!I68,Returns!H68,Returns!F68,Returns!C68)</f>
        <v>7.8792205237505741E-2</v>
      </c>
      <c r="Y10" s="13">
        <f t="shared" si="0"/>
        <v>0.11533301162964654</v>
      </c>
    </row>
    <row r="11" spans="1:25" s="18" customFormat="1" x14ac:dyDescent="0.25">
      <c r="A11" s="14">
        <v>44865</v>
      </c>
      <c r="B11" s="15"/>
      <c r="C11" s="15">
        <v>24000</v>
      </c>
      <c r="D11" s="15"/>
      <c r="E11" s="15"/>
      <c r="F11" s="16">
        <v>40000</v>
      </c>
      <c r="G11" s="15"/>
      <c r="H11" s="16">
        <v>60000</v>
      </c>
      <c r="I11" s="16">
        <v>62500</v>
      </c>
      <c r="J11" s="16">
        <v>42000</v>
      </c>
      <c r="K11" s="15">
        <v>120000</v>
      </c>
      <c r="L11" s="15"/>
      <c r="M11" s="16">
        <v>10500</v>
      </c>
      <c r="N11" s="15"/>
      <c r="O11" s="15"/>
      <c r="P11" s="15"/>
      <c r="Q11" s="16">
        <v>175000</v>
      </c>
      <c r="R11" s="16">
        <v>36000</v>
      </c>
      <c r="S11" s="15"/>
      <c r="T11" s="15"/>
      <c r="U11" s="16">
        <v>20000</v>
      </c>
      <c r="V11" s="15">
        <f>SUM(B11:U11)</f>
        <v>590000</v>
      </c>
      <c r="W11" s="17">
        <f>AVERAGE(Returns!T65,Returns!Q65,Returns!P65,Returns!M65,Returns!K65,Returns!J65,Returns!I65,Returns!H65,Returns!F65,Returns!C65)</f>
        <v>1.3377787107898326E-2</v>
      </c>
      <c r="X11" s="17">
        <f>AVERAGE(Returns!T68,Returns!Q68,Returns!P68,Returns!M68,Returns!K68,Returns!J68,Returns!I68,Returns!H68,Returns!F68,Returns!C68)</f>
        <v>8.0984426873032228E-2</v>
      </c>
      <c r="Y11" s="13">
        <f t="shared" si="0"/>
        <v>0.114562607480622</v>
      </c>
    </row>
    <row r="12" spans="1:25" s="18" customFormat="1" x14ac:dyDescent="0.25">
      <c r="A12" s="14">
        <v>44895</v>
      </c>
      <c r="B12" s="15"/>
      <c r="C12" s="15">
        <v>24000</v>
      </c>
      <c r="D12" s="15"/>
      <c r="E12" s="15">
        <v>18000</v>
      </c>
      <c r="F12" s="16">
        <v>40000</v>
      </c>
      <c r="G12" s="15"/>
      <c r="H12" s="16">
        <v>60000</v>
      </c>
      <c r="I12" s="16">
        <v>62500</v>
      </c>
      <c r="J12" s="16">
        <v>42000</v>
      </c>
      <c r="K12" s="15">
        <v>120000</v>
      </c>
      <c r="L12" s="15"/>
      <c r="M12" s="16">
        <v>10500</v>
      </c>
      <c r="N12" s="15"/>
      <c r="O12" s="15"/>
      <c r="P12" s="15"/>
      <c r="Q12" s="16">
        <v>175000</v>
      </c>
      <c r="R12" s="16">
        <v>36000</v>
      </c>
      <c r="S12" s="15"/>
      <c r="T12" s="15"/>
      <c r="U12" s="16">
        <v>20000</v>
      </c>
      <c r="V12" s="15">
        <f>SUM(B12:U12)</f>
        <v>608000</v>
      </c>
      <c r="W12" s="17">
        <f>AVERAGE(Returns!T65,Returns!Q65,Returns!P65,Returns!M65,Returns!K65,Returns!J65,Returns!I65,Returns!H65,Returns!F65,Returns!E65,Returns!C65)</f>
        <v>1.3314259718192473E-2</v>
      </c>
      <c r="X12" s="17">
        <f>AVERAGE(Returns!T68,Returns!Q68,Returns!P68,Returns!M68,Returns!K68,Returns!J68,Returns!I68,Returns!H68,Returns!F68,Returns!E68,Returns!C68)</f>
        <v>8.2613085294586927E-2</v>
      </c>
      <c r="Y12" s="17">
        <f>(W12-0.41%)/X12</f>
        <v>0.11153511196604857</v>
      </c>
    </row>
    <row r="13" spans="1:25" s="18" customFormat="1" x14ac:dyDescent="0.25">
      <c r="A13" s="14">
        <v>44926</v>
      </c>
      <c r="B13" s="15"/>
      <c r="C13" s="15">
        <v>24000</v>
      </c>
      <c r="D13" s="15"/>
      <c r="E13" s="15">
        <v>18000</v>
      </c>
      <c r="F13" s="16">
        <v>40000</v>
      </c>
      <c r="G13" s="15"/>
      <c r="H13" s="16">
        <v>60000</v>
      </c>
      <c r="I13" s="16">
        <v>62500</v>
      </c>
      <c r="J13" s="16">
        <v>42000</v>
      </c>
      <c r="K13" s="15">
        <v>120000</v>
      </c>
      <c r="L13" s="15"/>
      <c r="M13" s="16">
        <v>10500</v>
      </c>
      <c r="N13" s="15"/>
      <c r="O13" s="15"/>
      <c r="P13" s="16">
        <v>16500</v>
      </c>
      <c r="Q13" s="16">
        <v>175000</v>
      </c>
      <c r="R13" s="16">
        <v>36000</v>
      </c>
      <c r="S13" s="15"/>
      <c r="T13" s="15"/>
      <c r="U13" s="16">
        <v>20000</v>
      </c>
      <c r="V13" s="15">
        <f>SUM(B13:U13)</f>
        <v>624500</v>
      </c>
      <c r="W13" s="17">
        <f>AVERAGE(Returns!T65,Returns!Q65,Returns!P65,Returns!O65,Returns!M65,Returns!K65,Returns!J65,Returns!I65,Returns!H65,Returns!F65,Returns!E65,Returns!C65)</f>
        <v>1.3973800342207037E-2</v>
      </c>
      <c r="X13" s="17">
        <f>AVERAGE(Returns!T68,Returns!Q68,Returns!P68,Returns!O68,Returns!M68,Returns!K68,Returns!J68,Returns!I68,Returns!H68,Returns!F68,Returns!E68,Returns!C68)</f>
        <v>8.5179172005789353E-2</v>
      </c>
      <c r="Y13" s="15"/>
    </row>
    <row r="14" spans="1:25" s="18" customFormat="1" x14ac:dyDescent="0.25">
      <c r="A14" s="14">
        <v>44957</v>
      </c>
      <c r="B14" s="15"/>
      <c r="C14" s="15">
        <v>24000</v>
      </c>
      <c r="D14" s="15"/>
      <c r="E14" s="15">
        <v>18000</v>
      </c>
      <c r="F14" s="16">
        <v>40000</v>
      </c>
      <c r="G14" s="15"/>
      <c r="H14" s="16">
        <v>60000</v>
      </c>
      <c r="I14" s="16">
        <v>62500</v>
      </c>
      <c r="J14" s="16">
        <v>42000</v>
      </c>
      <c r="K14" s="15">
        <v>120000</v>
      </c>
      <c r="L14" s="16">
        <v>6500</v>
      </c>
      <c r="M14" s="16">
        <v>10500</v>
      </c>
      <c r="N14" s="15"/>
      <c r="O14" s="15"/>
      <c r="P14" s="16">
        <v>16500</v>
      </c>
      <c r="Q14" s="16">
        <v>175000</v>
      </c>
      <c r="R14" s="16">
        <v>36000</v>
      </c>
      <c r="S14" s="15"/>
      <c r="T14" s="15"/>
      <c r="U14" s="16">
        <v>20000</v>
      </c>
      <c r="V14" s="15">
        <f>SUM(B14:U14)</f>
        <v>631000</v>
      </c>
      <c r="W14" s="17">
        <f>AVERAGE(Returns!T65,Returns!Q65,Returns!P65,Returns!O65,Returns!M65,Returns!L65,Returns!K65,Returns!J65,Returns!I65,Returns!H65,Returns!F65,Returns!E65,Returns!C65)</f>
        <v>1.4399605393351075E-2</v>
      </c>
      <c r="X14" s="17">
        <f>AVERAGE(Returns!T68,Returns!Q68,Returns!P68,Returns!O68,Returns!M68,Returns!L68,Returns!K68,Returns!J68,Returns!I68,Returns!F68,Returns!E68,Returns!C68)</f>
        <v>8.6123706257921886E-2</v>
      </c>
      <c r="Y14" s="15"/>
    </row>
    <row r="15" spans="1:25" s="18" customFormat="1" x14ac:dyDescent="0.25">
      <c r="A15" s="14">
        <v>44985</v>
      </c>
      <c r="B15" s="15"/>
      <c r="C15" s="15">
        <v>24000</v>
      </c>
      <c r="D15" s="15"/>
      <c r="E15" s="15">
        <v>18000</v>
      </c>
      <c r="F15" s="16">
        <v>40000</v>
      </c>
      <c r="G15" s="15"/>
      <c r="H15" s="16">
        <v>60000</v>
      </c>
      <c r="I15" s="16">
        <v>62500</v>
      </c>
      <c r="J15" s="16">
        <v>42000</v>
      </c>
      <c r="K15" s="15">
        <v>120000</v>
      </c>
      <c r="L15" s="16">
        <v>6500</v>
      </c>
      <c r="M15" s="16">
        <v>10500</v>
      </c>
      <c r="N15" s="16">
        <v>50000</v>
      </c>
      <c r="O15" s="15"/>
      <c r="P15" s="16">
        <v>16500</v>
      </c>
      <c r="Q15" s="16">
        <v>175000</v>
      </c>
      <c r="R15" s="16">
        <v>36000</v>
      </c>
      <c r="S15" s="15"/>
      <c r="T15" s="15"/>
      <c r="U15" s="16">
        <v>20000</v>
      </c>
      <c r="V15" s="15">
        <f>SUM(Q15:U15)</f>
        <v>231000</v>
      </c>
      <c r="W15" s="17">
        <f>AVERAGE(Returns!T65,Returns!Q65,Returns!P65,Returns!O65,Returns!N65,Returns!M65,Returns!L65,Returns!K65,Returns!J65,Returns!I65,Returns!H65,Returns!F65,Returns!E65,Returns!C65)</f>
        <v>1.4685829860113308E-2</v>
      </c>
      <c r="X15" s="17">
        <f>AVERAGE(Returns!T68,Returns!Q68,Returns!P68,Returns!O68,Returns!N68,Returns!M68,Returns!L68,Returns!K68,Returns!J68,Returns!I68,Returns!H68,Returns!F68,Returns!E68,Returns!C68)</f>
        <v>8.4788376648625083E-2</v>
      </c>
      <c r="Y15" s="15"/>
    </row>
    <row r="16" spans="1:25" s="18" customFormat="1" x14ac:dyDescent="0.25">
      <c r="A16" s="14">
        <v>45016</v>
      </c>
      <c r="B16" s="16">
        <v>28000</v>
      </c>
      <c r="C16" s="15">
        <v>24000</v>
      </c>
      <c r="D16" s="15"/>
      <c r="E16" s="15">
        <v>18000</v>
      </c>
      <c r="F16" s="16">
        <v>40000</v>
      </c>
      <c r="G16" s="15"/>
      <c r="H16" s="16">
        <v>60000</v>
      </c>
      <c r="I16" s="16">
        <v>62500</v>
      </c>
      <c r="J16" s="16">
        <v>42000</v>
      </c>
      <c r="K16" s="15">
        <v>120000</v>
      </c>
      <c r="L16" s="16">
        <v>6500</v>
      </c>
      <c r="M16" s="16">
        <v>10500</v>
      </c>
      <c r="N16" s="16">
        <v>50000</v>
      </c>
      <c r="O16" s="15"/>
      <c r="P16" s="16">
        <v>16500</v>
      </c>
      <c r="Q16" s="16">
        <v>175000</v>
      </c>
      <c r="R16" s="16">
        <v>36000</v>
      </c>
      <c r="S16" s="15"/>
      <c r="T16" s="15"/>
      <c r="U16" s="16">
        <v>20000</v>
      </c>
      <c r="V16" s="15">
        <f>SUM(B16:U16)</f>
        <v>709000</v>
      </c>
      <c r="W16" s="15"/>
      <c r="X16" s="15"/>
      <c r="Y16" s="15"/>
    </row>
    <row r="17" spans="1:25" x14ac:dyDescent="0.25">
      <c r="A17" s="2">
        <v>45046</v>
      </c>
      <c r="B17" s="11">
        <v>28000</v>
      </c>
      <c r="C17" s="12">
        <v>24000</v>
      </c>
      <c r="D17" s="12"/>
      <c r="E17" s="12">
        <v>18000</v>
      </c>
      <c r="F17" s="11">
        <v>40000</v>
      </c>
      <c r="G17" s="12"/>
      <c r="H17" s="11">
        <v>60000</v>
      </c>
      <c r="I17" s="11">
        <v>62500</v>
      </c>
      <c r="J17" s="11">
        <v>42000</v>
      </c>
      <c r="K17" s="12">
        <v>120000</v>
      </c>
      <c r="L17" s="11">
        <v>6500</v>
      </c>
      <c r="M17" s="11">
        <v>10500</v>
      </c>
      <c r="N17" s="11">
        <v>50000</v>
      </c>
      <c r="O17" s="12"/>
      <c r="P17" s="11">
        <v>16500</v>
      </c>
      <c r="Q17" s="11">
        <v>175000</v>
      </c>
      <c r="R17" s="11">
        <v>36000</v>
      </c>
      <c r="S17" s="11">
        <v>37500</v>
      </c>
      <c r="T17" s="12"/>
      <c r="U17" s="11">
        <v>20000</v>
      </c>
      <c r="V17" s="12">
        <f>SUM(B17:U17)</f>
        <v>746500</v>
      </c>
      <c r="W17" s="12"/>
      <c r="X17" s="12"/>
      <c r="Y17" s="12"/>
    </row>
    <row r="18" spans="1:25" x14ac:dyDescent="0.25">
      <c r="A18" s="2">
        <v>45077</v>
      </c>
      <c r="B18" s="11">
        <v>28000</v>
      </c>
      <c r="C18" s="12">
        <v>24000</v>
      </c>
      <c r="D18" s="12"/>
      <c r="E18" s="12">
        <v>18000</v>
      </c>
      <c r="F18" s="11">
        <v>40000</v>
      </c>
      <c r="G18" s="11">
        <v>24000</v>
      </c>
      <c r="H18" s="11">
        <v>60000</v>
      </c>
      <c r="I18" s="11">
        <v>62500</v>
      </c>
      <c r="J18" s="11">
        <v>42000</v>
      </c>
      <c r="K18" s="12">
        <v>120000</v>
      </c>
      <c r="L18" s="11">
        <v>6500</v>
      </c>
      <c r="M18" s="11">
        <v>10500</v>
      </c>
      <c r="N18" s="11">
        <v>50000</v>
      </c>
      <c r="O18" s="12"/>
      <c r="P18" s="11">
        <v>16500</v>
      </c>
      <c r="Q18" s="11">
        <v>175000</v>
      </c>
      <c r="R18" s="11">
        <v>36000</v>
      </c>
      <c r="S18" s="11">
        <v>37500</v>
      </c>
      <c r="T18" s="12"/>
      <c r="U18" s="11">
        <v>20000</v>
      </c>
      <c r="V18" s="12">
        <f>SUM(B18:U18)</f>
        <v>770500</v>
      </c>
      <c r="W18" s="12"/>
      <c r="X18" s="12"/>
      <c r="Y18" s="12"/>
    </row>
    <row r="19" spans="1:25" x14ac:dyDescent="0.25">
      <c r="A19" s="2">
        <v>45107</v>
      </c>
      <c r="B19" s="11">
        <v>28000</v>
      </c>
      <c r="C19" s="12">
        <v>24000</v>
      </c>
      <c r="D19" s="11">
        <v>100000</v>
      </c>
      <c r="E19" s="12">
        <v>18000</v>
      </c>
      <c r="F19" s="11">
        <v>40000</v>
      </c>
      <c r="G19" s="11">
        <v>24000</v>
      </c>
      <c r="H19" s="11">
        <v>60000</v>
      </c>
      <c r="I19" s="11">
        <v>62500</v>
      </c>
      <c r="J19" s="11">
        <v>42000</v>
      </c>
      <c r="K19" s="12">
        <v>120000</v>
      </c>
      <c r="L19" s="11">
        <v>6500</v>
      </c>
      <c r="M19" s="11">
        <v>10500</v>
      </c>
      <c r="N19" s="11">
        <v>50000</v>
      </c>
      <c r="O19" s="12"/>
      <c r="P19" s="11">
        <v>16500</v>
      </c>
      <c r="Q19" s="11">
        <v>175000</v>
      </c>
      <c r="R19" s="11">
        <v>36000</v>
      </c>
      <c r="S19" s="11">
        <v>37500</v>
      </c>
      <c r="T19" s="12"/>
      <c r="U19" s="11">
        <v>20000</v>
      </c>
      <c r="V19" s="12">
        <f>SUM(B19:U19)</f>
        <v>870500</v>
      </c>
      <c r="W19" s="12"/>
      <c r="X19" s="12"/>
      <c r="Y19" s="12"/>
    </row>
    <row r="20" spans="1:25" x14ac:dyDescent="0.25">
      <c r="A20" s="2">
        <v>45138</v>
      </c>
      <c r="B20" s="11">
        <v>28000</v>
      </c>
      <c r="C20" s="12">
        <v>24000</v>
      </c>
      <c r="D20" s="11">
        <v>100000</v>
      </c>
      <c r="E20" s="12">
        <v>18000</v>
      </c>
      <c r="F20" s="12">
        <v>0</v>
      </c>
      <c r="G20" s="11">
        <v>24000</v>
      </c>
      <c r="H20" s="11">
        <v>60000</v>
      </c>
      <c r="I20" s="11">
        <v>62500</v>
      </c>
      <c r="J20" s="11">
        <v>42000</v>
      </c>
      <c r="K20" s="12">
        <v>120000</v>
      </c>
      <c r="L20" s="11">
        <v>6500</v>
      </c>
      <c r="M20" s="11">
        <v>0</v>
      </c>
      <c r="N20" s="11">
        <v>50000</v>
      </c>
      <c r="O20" s="12"/>
      <c r="P20" s="11">
        <v>16500</v>
      </c>
      <c r="Q20" s="12">
        <v>0</v>
      </c>
      <c r="R20" s="11">
        <v>36000</v>
      </c>
      <c r="S20" s="11">
        <v>37500</v>
      </c>
      <c r="T20" s="11">
        <v>21000</v>
      </c>
      <c r="U20" s="11">
        <v>20000</v>
      </c>
      <c r="V20" s="12">
        <f>SUM(B20:U20)</f>
        <v>666000</v>
      </c>
      <c r="W20" s="12"/>
      <c r="X20" s="12"/>
      <c r="Y20" s="12"/>
    </row>
    <row r="21" spans="1:25" x14ac:dyDescent="0.25">
      <c r="A21" s="2">
        <v>45169</v>
      </c>
      <c r="B21" s="11">
        <v>28000</v>
      </c>
      <c r="C21" s="12">
        <v>24000</v>
      </c>
      <c r="D21" s="11">
        <v>100000</v>
      </c>
      <c r="E21" s="12">
        <v>0</v>
      </c>
      <c r="F21" s="12">
        <v>0</v>
      </c>
      <c r="G21" s="11">
        <v>24000</v>
      </c>
      <c r="H21" s="11">
        <v>60000</v>
      </c>
      <c r="I21" s="11">
        <v>62500</v>
      </c>
      <c r="J21" s="11">
        <v>42000</v>
      </c>
      <c r="K21" s="12">
        <v>120000</v>
      </c>
      <c r="L21" s="11">
        <v>6500</v>
      </c>
      <c r="M21" s="11">
        <v>0</v>
      </c>
      <c r="N21" s="11">
        <v>50000</v>
      </c>
      <c r="O21" s="11">
        <v>10500</v>
      </c>
      <c r="P21" s="11">
        <v>16500</v>
      </c>
      <c r="Q21" s="12">
        <v>0</v>
      </c>
      <c r="R21" s="11">
        <v>36000</v>
      </c>
      <c r="S21" s="11">
        <v>37500</v>
      </c>
      <c r="T21" s="11">
        <v>21000</v>
      </c>
      <c r="U21" s="11">
        <v>20000</v>
      </c>
      <c r="V21" s="12">
        <f>SUM(B22:U22)</f>
        <v>619500</v>
      </c>
      <c r="W21" s="12"/>
      <c r="X21" s="12"/>
      <c r="Y21" s="12"/>
    </row>
    <row r="22" spans="1:25" x14ac:dyDescent="0.25">
      <c r="A22" s="2">
        <v>45199</v>
      </c>
      <c r="B22" s="11">
        <v>28000</v>
      </c>
      <c r="C22" s="12">
        <v>24000</v>
      </c>
      <c r="D22" s="11">
        <v>100000</v>
      </c>
      <c r="E22" s="12">
        <v>0</v>
      </c>
      <c r="F22" s="12">
        <v>0</v>
      </c>
      <c r="G22" s="11">
        <v>24000</v>
      </c>
      <c r="H22" s="12">
        <v>0</v>
      </c>
      <c r="I22" s="11">
        <v>62500</v>
      </c>
      <c r="J22" s="11">
        <v>42000</v>
      </c>
      <c r="K22" s="12">
        <v>120000</v>
      </c>
      <c r="L22" s="11">
        <v>6500</v>
      </c>
      <c r="M22" s="11">
        <v>0</v>
      </c>
      <c r="N22" s="11">
        <v>50000</v>
      </c>
      <c r="O22" s="11">
        <f>Portfolio!O21+Demo_data!G22</f>
        <v>31500</v>
      </c>
      <c r="P22" s="11">
        <v>16500</v>
      </c>
      <c r="Q22" s="12">
        <v>0</v>
      </c>
      <c r="R22" s="11">
        <v>36000</v>
      </c>
      <c r="S22" s="11">
        <v>37500</v>
      </c>
      <c r="T22" s="11">
        <v>21000</v>
      </c>
      <c r="U22" s="11">
        <v>20000</v>
      </c>
      <c r="V22" s="12">
        <f>SUM(B22:U22)</f>
        <v>619500</v>
      </c>
      <c r="W22" s="12"/>
      <c r="X22" s="12"/>
      <c r="Y22" s="12"/>
    </row>
    <row r="23" spans="1:25" x14ac:dyDescent="0.25">
      <c r="A23" s="2">
        <v>45230</v>
      </c>
      <c r="B23" s="11">
        <v>28000</v>
      </c>
      <c r="C23" s="12">
        <v>24000</v>
      </c>
      <c r="D23" s="11">
        <v>100000</v>
      </c>
      <c r="E23" s="12">
        <v>0</v>
      </c>
      <c r="F23" s="12">
        <v>0</v>
      </c>
      <c r="G23" s="11">
        <v>24000</v>
      </c>
      <c r="H23" s="12">
        <v>0</v>
      </c>
      <c r="I23" s="11">
        <v>62500</v>
      </c>
      <c r="J23" s="11">
        <v>42000</v>
      </c>
      <c r="K23" s="12">
        <v>120000</v>
      </c>
      <c r="L23" s="11">
        <v>6500</v>
      </c>
      <c r="M23" s="11">
        <v>16000</v>
      </c>
      <c r="N23" s="11">
        <v>50000</v>
      </c>
      <c r="O23" s="11">
        <v>31500</v>
      </c>
      <c r="P23" s="11">
        <v>16500</v>
      </c>
      <c r="Q23" s="12">
        <v>0</v>
      </c>
      <c r="R23" s="11">
        <v>36000</v>
      </c>
      <c r="S23" s="11">
        <v>37500</v>
      </c>
      <c r="T23" s="11">
        <v>21000</v>
      </c>
      <c r="U23" s="11">
        <v>20000</v>
      </c>
      <c r="V23" s="12">
        <f>SUM(B23:U23)</f>
        <v>635500</v>
      </c>
      <c r="W23" s="12"/>
      <c r="X23" s="12"/>
      <c r="Y23" s="12"/>
    </row>
    <row r="24" spans="1:25" x14ac:dyDescent="0.25">
      <c r="A24" s="2">
        <v>45260</v>
      </c>
      <c r="B24" s="11">
        <v>28000</v>
      </c>
      <c r="C24" s="12">
        <v>24000</v>
      </c>
      <c r="D24" s="11">
        <v>100000</v>
      </c>
      <c r="E24" s="12">
        <v>0</v>
      </c>
      <c r="F24" s="12">
        <v>0</v>
      </c>
      <c r="G24" s="11">
        <v>24000</v>
      </c>
      <c r="H24" s="12">
        <v>0</v>
      </c>
      <c r="I24" s="11">
        <v>62500</v>
      </c>
      <c r="J24" s="12">
        <v>0</v>
      </c>
      <c r="K24" s="12">
        <v>120000</v>
      </c>
      <c r="L24" s="11">
        <v>6500</v>
      </c>
      <c r="M24" s="11">
        <v>16000</v>
      </c>
      <c r="N24" s="11">
        <v>50000</v>
      </c>
      <c r="O24" s="11">
        <v>31500</v>
      </c>
      <c r="P24" s="11">
        <v>16500</v>
      </c>
      <c r="Q24" s="11">
        <v>114000</v>
      </c>
      <c r="R24" s="11">
        <v>36000</v>
      </c>
      <c r="S24" s="11">
        <v>37500</v>
      </c>
      <c r="T24" s="11">
        <v>21000</v>
      </c>
      <c r="U24" s="11">
        <v>20000</v>
      </c>
      <c r="V24" s="12">
        <f>SUM(B24:U24)</f>
        <v>707500</v>
      </c>
      <c r="W24" s="12"/>
      <c r="X24" s="12"/>
      <c r="Y24" s="12"/>
    </row>
    <row r="25" spans="1:25" x14ac:dyDescent="0.25">
      <c r="A25" s="2">
        <v>45291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1">
        <v>24000</v>
      </c>
      <c r="H25" s="11">
        <v>56000</v>
      </c>
      <c r="I25" s="11">
        <v>62500</v>
      </c>
      <c r="J25" s="12">
        <v>0</v>
      </c>
      <c r="K25" s="12">
        <v>120000</v>
      </c>
      <c r="L25" s="11">
        <v>6500</v>
      </c>
      <c r="M25" s="11">
        <v>16000</v>
      </c>
      <c r="N25" s="11">
        <v>50000</v>
      </c>
      <c r="O25" s="11">
        <v>31500</v>
      </c>
      <c r="P25" s="11">
        <v>16500</v>
      </c>
      <c r="Q25" s="11">
        <v>114000</v>
      </c>
      <c r="R25" s="11">
        <v>36000</v>
      </c>
      <c r="S25" s="11">
        <v>37500</v>
      </c>
      <c r="T25" s="11">
        <v>21000</v>
      </c>
      <c r="U25" s="11">
        <v>20000</v>
      </c>
      <c r="V25" s="12">
        <f>SUM(B25:U25)</f>
        <v>611500</v>
      </c>
      <c r="W25" s="12"/>
      <c r="X25" s="12"/>
      <c r="Y25" s="12"/>
    </row>
    <row r="26" spans="1:25" x14ac:dyDescent="0.25">
      <c r="A26" s="2">
        <v>45322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1">
        <v>24000</v>
      </c>
      <c r="H26" s="11">
        <v>56000</v>
      </c>
      <c r="I26" s="11">
        <v>62500</v>
      </c>
      <c r="J26" s="12">
        <v>0</v>
      </c>
      <c r="K26" s="12">
        <f>K25+Demo_data!G26</f>
        <v>216000</v>
      </c>
      <c r="L26" s="12">
        <v>0</v>
      </c>
      <c r="M26" s="11">
        <v>16000</v>
      </c>
      <c r="N26" s="11">
        <v>50000</v>
      </c>
      <c r="O26" s="11">
        <v>31500</v>
      </c>
      <c r="P26" s="11">
        <v>16500</v>
      </c>
      <c r="Q26" s="11">
        <v>114000</v>
      </c>
      <c r="R26" s="11">
        <v>36000</v>
      </c>
      <c r="S26" s="11">
        <v>37500</v>
      </c>
      <c r="T26" s="11">
        <v>21000</v>
      </c>
      <c r="U26" s="11">
        <v>20000</v>
      </c>
      <c r="V26" s="12">
        <f>SUM(B26:U26)</f>
        <v>701000</v>
      </c>
      <c r="W26" s="12"/>
      <c r="X26" s="12"/>
      <c r="Y26" s="12"/>
    </row>
    <row r="27" spans="1:25" x14ac:dyDescent="0.25">
      <c r="A27" s="2">
        <v>45351</v>
      </c>
      <c r="B27" s="12">
        <v>0</v>
      </c>
      <c r="C27" s="11">
        <v>22000</v>
      </c>
      <c r="D27" s="12">
        <v>0</v>
      </c>
      <c r="E27" s="12">
        <v>0</v>
      </c>
      <c r="F27" s="12">
        <v>0</v>
      </c>
      <c r="G27" s="11">
        <v>24000</v>
      </c>
      <c r="H27" s="11">
        <v>56000</v>
      </c>
      <c r="I27" s="11">
        <v>62500</v>
      </c>
      <c r="J27" s="12">
        <v>0</v>
      </c>
      <c r="K27" s="11">
        <v>96000</v>
      </c>
      <c r="L27" s="12">
        <v>0</v>
      </c>
      <c r="M27" s="11">
        <v>16000</v>
      </c>
      <c r="N27" s="12">
        <v>0</v>
      </c>
      <c r="O27" s="11">
        <v>31500</v>
      </c>
      <c r="P27" s="11">
        <v>16500</v>
      </c>
      <c r="Q27" s="12">
        <v>0</v>
      </c>
      <c r="R27" s="12"/>
      <c r="S27" s="11">
        <v>37500</v>
      </c>
      <c r="T27" s="12">
        <v>0</v>
      </c>
      <c r="U27" s="11">
        <v>20000</v>
      </c>
      <c r="V27" s="12">
        <f>SUM(B27:U27)</f>
        <v>382000</v>
      </c>
      <c r="W27" s="12"/>
      <c r="X27" s="12"/>
      <c r="Y2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Demo_data</vt:lpstr>
      <vt:lpstr>Prices</vt:lpstr>
      <vt:lpstr>Returns</vt:lpstr>
      <vt:lpstr>Variance Covariance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 Wananje</cp:lastModifiedBy>
  <dcterms:created xsi:type="dcterms:W3CDTF">2024-03-21T09:43:43Z</dcterms:created>
  <dcterms:modified xsi:type="dcterms:W3CDTF">2024-03-21T12:54:39Z</dcterms:modified>
</cp:coreProperties>
</file>