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inemsahin/Downloads/"/>
    </mc:Choice>
  </mc:AlternateContent>
  <xr:revisionPtr revIDLastSave="0" documentId="8_{C8FA7397-6126-6841-866E-F5FC6EEBE284}" xr6:coauthVersionLast="47" xr6:coauthVersionMax="47" xr10:uidLastSave="{00000000-0000-0000-0000-000000000000}"/>
  <bookViews>
    <workbookView xWindow="16820" yWindow="3800" windowWidth="12080" windowHeight="14000" activeTab="1" xr2:uid="{00000000-000D-0000-FFFF-FFFF00000000}"/>
  </bookViews>
  <sheets>
    <sheet name="Alternatif Sistem" sheetId="1" r:id="rId1"/>
    <sheet name="İki Sistemin Karşılaştırılması" sheetId="2" r:id="rId2"/>
    <sheet name="Sayfa3" sheetId="3" r:id="rId3"/>
    <sheet name="Sayfa4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4" i="2" l="1"/>
  <c r="H14" i="2"/>
  <c r="G14" i="2"/>
  <c r="F19" i="1" l="1"/>
  <c r="I13" i="2"/>
  <c r="H13" i="2"/>
  <c r="G13" i="2"/>
  <c r="G12" i="2"/>
  <c r="G11" i="2"/>
  <c r="H12" i="2" l="1"/>
  <c r="L12" i="2" l="1"/>
  <c r="L11" i="2"/>
  <c r="M12" i="2"/>
  <c r="I12" i="2"/>
  <c r="N12" i="2" s="1"/>
  <c r="I11" i="2"/>
  <c r="N11" i="2" s="1"/>
  <c r="H11" i="2"/>
  <c r="M11" i="2" s="1"/>
  <c r="I15" i="2" l="1"/>
  <c r="G17" i="2"/>
  <c r="G15" i="2"/>
  <c r="I17" i="2"/>
  <c r="H18" i="2"/>
  <c r="H15" i="2"/>
  <c r="H17" i="2"/>
  <c r="I18" i="2"/>
  <c r="G18" i="2"/>
  <c r="N24" i="1"/>
  <c r="M24" i="1"/>
  <c r="M23" i="1"/>
  <c r="N23" i="1"/>
  <c r="M22" i="1"/>
  <c r="N22" i="1"/>
  <c r="L24" i="1"/>
  <c r="L23" i="1"/>
  <c r="L22" i="1"/>
  <c r="H19" i="1"/>
  <c r="G19" i="1"/>
  <c r="H18" i="1"/>
  <c r="G18" i="1"/>
  <c r="F18" i="1"/>
  <c r="F17" i="1"/>
  <c r="H17" i="1"/>
  <c r="G17" i="1"/>
  <c r="G29" i="1" l="1"/>
  <c r="G30" i="1" s="1"/>
  <c r="H24" i="1"/>
  <c r="H29" i="1"/>
  <c r="H30" i="1" s="1"/>
  <c r="F24" i="1"/>
  <c r="F29" i="1"/>
  <c r="F30" i="1" s="1"/>
  <c r="N25" i="1"/>
  <c r="N26" i="1"/>
  <c r="M25" i="1"/>
  <c r="M26" i="1"/>
  <c r="L25" i="1"/>
  <c r="L26" i="1"/>
  <c r="H21" i="1"/>
  <c r="H20" i="1"/>
  <c r="G20" i="1"/>
  <c r="G21" i="1"/>
  <c r="F21" i="1"/>
  <c r="F20" i="1"/>
  <c r="G24" i="1"/>
</calcChain>
</file>

<file path=xl/sharedStrings.xml><?xml version="1.0" encoding="utf-8"?>
<sst xmlns="http://schemas.openxmlformats.org/spreadsheetml/2006/main" count="51" uniqueCount="35">
  <si>
    <t>n</t>
  </si>
  <si>
    <t>ortalama</t>
  </si>
  <si>
    <t>varyans</t>
  </si>
  <si>
    <t>std.sapma</t>
  </si>
  <si>
    <t>t değeri</t>
  </si>
  <si>
    <t>yarı uzunluk</t>
  </si>
  <si>
    <t>beta değeri</t>
  </si>
  <si>
    <t>n*</t>
  </si>
  <si>
    <t>Z degeri</t>
  </si>
  <si>
    <t>Motor</t>
  </si>
  <si>
    <t>Şasi</t>
  </si>
  <si>
    <t xml:space="preserve">Iskarta </t>
  </si>
  <si>
    <t xml:space="preserve">std. Sapma </t>
  </si>
  <si>
    <t>ALTERNATİF SİSTEM</t>
  </si>
  <si>
    <t>Iskarta</t>
  </si>
  <si>
    <t>alt sınır</t>
  </si>
  <si>
    <t>üst sınır</t>
  </si>
  <si>
    <t>İKİ SİSTEMİN KARŞILAŞTIRILMASI</t>
  </si>
  <si>
    <t>Sistem</t>
  </si>
  <si>
    <t>Performans Ölçütleri</t>
  </si>
  <si>
    <t>Mevcut Sistem</t>
  </si>
  <si>
    <t>Standart Sapma (S1)</t>
  </si>
  <si>
    <t>Alternatif Sistem</t>
  </si>
  <si>
    <t>Standart Sapma (S2)</t>
  </si>
  <si>
    <t>Serbestlik Derecesi</t>
  </si>
  <si>
    <t>t Değeri</t>
  </si>
  <si>
    <t>Alt Sınır</t>
  </si>
  <si>
    <t>Üst Sınır</t>
  </si>
  <si>
    <t>Ortalama (X1)</t>
  </si>
  <si>
    <t>Ortalama (X2)</t>
  </si>
  <si>
    <t>Ortalamaların Farkı (X1-X2)</t>
  </si>
  <si>
    <t>S1^2</t>
  </si>
  <si>
    <t>S2^2</t>
  </si>
  <si>
    <t>S1^2/17</t>
  </si>
  <si>
    <t>S2^2/15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</si>
</sst>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4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0" applyFont="1" applyBorder="1"/>
    <xf numFmtId="0" fontId="1" fillId="0" borderId="0" xfId="0" applyFont="1"/>
    <xf numFmtId="0" fontId="2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3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466725</xdr:colOff>
      <xdr:row>11</xdr:row>
      <xdr:rowOff>147637</xdr:rowOff>
    </xdr:from>
    <xdr:ext cx="914400" cy="264560"/>
    <xdr:sp macro="" textlink="">
      <xdr:nvSpPr>
        <xdr:cNvPr id="2" name="Metin kutusu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5953125" y="2243137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tr-TR" sz="1100" baseline="0"/>
        </a:p>
      </xdr:txBody>
    </xdr:sp>
    <xdr:clientData/>
  </xdr:oneCellAnchor>
  <xdr:oneCellAnchor>
    <xdr:from>
      <xdr:col>9</xdr:col>
      <xdr:colOff>466725</xdr:colOff>
      <xdr:row>11</xdr:row>
      <xdr:rowOff>147637</xdr:rowOff>
    </xdr:from>
    <xdr:ext cx="914400" cy="264560"/>
    <xdr:sp macro="" textlink="">
      <xdr:nvSpPr>
        <xdr:cNvPr id="3" name="Metin kutusu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5953125" y="2243137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tr-TR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4:N30"/>
  <sheetViews>
    <sheetView topLeftCell="H8" zoomScale="113" workbookViewId="0">
      <selection activeCell="L23" sqref="L23"/>
    </sheetView>
  </sheetViews>
  <sheetFormatPr baseColWidth="10" defaultColWidth="8.83203125" defaultRowHeight="15" x14ac:dyDescent="0.2"/>
  <cols>
    <col min="4" max="4" width="8.33203125" customWidth="1"/>
    <col min="5" max="5" width="13.33203125" customWidth="1"/>
    <col min="11" max="11" width="11.5" customWidth="1"/>
  </cols>
  <sheetData>
    <row r="4" spans="5:14" ht="19" x14ac:dyDescent="0.25">
      <c r="E4" s="8" t="s">
        <v>13</v>
      </c>
      <c r="F4" s="9"/>
      <c r="G4" s="9"/>
      <c r="H4" s="9"/>
      <c r="I4" s="9"/>
      <c r="J4" s="9"/>
      <c r="K4" s="9"/>
      <c r="L4" s="9"/>
      <c r="M4" s="9"/>
      <c r="N4" s="10"/>
    </row>
    <row r="6" spans="5:14" x14ac:dyDescent="0.2">
      <c r="E6" s="3" t="s">
        <v>0</v>
      </c>
      <c r="F6" s="3" t="s">
        <v>9</v>
      </c>
      <c r="G6" s="3" t="s">
        <v>10</v>
      </c>
      <c r="H6" s="3" t="s">
        <v>14</v>
      </c>
      <c r="K6" s="3" t="s">
        <v>0</v>
      </c>
      <c r="L6" s="3" t="s">
        <v>9</v>
      </c>
      <c r="M6" s="3" t="s">
        <v>10</v>
      </c>
      <c r="N6" s="3" t="s">
        <v>11</v>
      </c>
    </row>
    <row r="7" spans="5:14" x14ac:dyDescent="0.2">
      <c r="E7" s="3">
        <v>1</v>
      </c>
      <c r="F7" s="4">
        <v>10</v>
      </c>
      <c r="G7" s="4">
        <v>19</v>
      </c>
      <c r="H7" s="4">
        <v>3</v>
      </c>
      <c r="K7" s="3">
        <v>1</v>
      </c>
      <c r="L7" s="4">
        <v>10</v>
      </c>
      <c r="M7" s="4">
        <v>19</v>
      </c>
      <c r="N7" s="4">
        <v>3</v>
      </c>
    </row>
    <row r="8" spans="5:14" x14ac:dyDescent="0.2">
      <c r="E8" s="3">
        <v>2</v>
      </c>
      <c r="F8" s="4">
        <v>27</v>
      </c>
      <c r="G8" s="4">
        <v>10</v>
      </c>
      <c r="H8" s="4">
        <v>0</v>
      </c>
      <c r="K8" s="3">
        <v>2</v>
      </c>
      <c r="L8" s="4">
        <v>27</v>
      </c>
      <c r="M8" s="4">
        <v>10</v>
      </c>
      <c r="N8" s="4">
        <v>0</v>
      </c>
    </row>
    <row r="9" spans="5:14" x14ac:dyDescent="0.2">
      <c r="E9" s="3">
        <v>3</v>
      </c>
      <c r="F9" s="4">
        <v>16</v>
      </c>
      <c r="G9" s="4">
        <v>19</v>
      </c>
      <c r="H9" s="4">
        <v>1</v>
      </c>
      <c r="K9" s="3">
        <v>3</v>
      </c>
      <c r="L9" s="4">
        <v>16</v>
      </c>
      <c r="M9" s="4">
        <v>19</v>
      </c>
      <c r="N9" s="4">
        <v>1</v>
      </c>
    </row>
    <row r="10" spans="5:14" x14ac:dyDescent="0.2">
      <c r="E10" s="3">
        <v>4</v>
      </c>
      <c r="F10" s="4">
        <v>17</v>
      </c>
      <c r="G10" s="4">
        <v>18</v>
      </c>
      <c r="H10" s="4">
        <v>0</v>
      </c>
      <c r="K10" s="3">
        <v>4</v>
      </c>
      <c r="L10" s="4">
        <v>17</v>
      </c>
      <c r="M10" s="4">
        <v>18</v>
      </c>
      <c r="N10" s="4">
        <v>0</v>
      </c>
    </row>
    <row r="11" spans="5:14" x14ac:dyDescent="0.2">
      <c r="E11" s="3">
        <v>5</v>
      </c>
      <c r="F11" s="4">
        <v>27</v>
      </c>
      <c r="G11" s="4">
        <v>13</v>
      </c>
      <c r="H11" s="4">
        <v>0</v>
      </c>
      <c r="K11" s="3">
        <v>5</v>
      </c>
      <c r="L11" s="4">
        <v>27</v>
      </c>
      <c r="M11" s="4">
        <v>13</v>
      </c>
      <c r="N11" s="4">
        <v>0</v>
      </c>
    </row>
    <row r="12" spans="5:14" x14ac:dyDescent="0.2">
      <c r="E12" s="3">
        <v>6</v>
      </c>
      <c r="F12" s="4">
        <v>23</v>
      </c>
      <c r="G12" s="4">
        <v>12</v>
      </c>
      <c r="H12" s="4">
        <v>1</v>
      </c>
      <c r="K12" s="3">
        <v>6</v>
      </c>
      <c r="L12" s="4">
        <v>23</v>
      </c>
      <c r="M12" s="4">
        <v>12</v>
      </c>
      <c r="N12" s="4">
        <v>1</v>
      </c>
    </row>
    <row r="13" spans="5:14" x14ac:dyDescent="0.2">
      <c r="E13" s="3">
        <v>7</v>
      </c>
      <c r="F13" s="4">
        <v>17</v>
      </c>
      <c r="G13" s="4">
        <v>18</v>
      </c>
      <c r="H13" s="4">
        <v>1</v>
      </c>
      <c r="K13" s="3">
        <v>7</v>
      </c>
      <c r="L13" s="4">
        <v>17</v>
      </c>
      <c r="M13" s="4">
        <v>18</v>
      </c>
      <c r="N13" s="4">
        <v>1</v>
      </c>
    </row>
    <row r="14" spans="5:14" x14ac:dyDescent="0.2">
      <c r="E14" s="3">
        <v>8</v>
      </c>
      <c r="F14" s="4">
        <v>17</v>
      </c>
      <c r="G14" s="4">
        <v>19</v>
      </c>
      <c r="H14" s="4">
        <v>1</v>
      </c>
      <c r="K14" s="3">
        <v>8</v>
      </c>
      <c r="L14" s="4">
        <v>17</v>
      </c>
      <c r="M14" s="4">
        <v>19</v>
      </c>
      <c r="N14" s="4">
        <v>1</v>
      </c>
    </row>
    <row r="15" spans="5:14" x14ac:dyDescent="0.2">
      <c r="E15" s="3">
        <v>9</v>
      </c>
      <c r="F15" s="4">
        <v>13</v>
      </c>
      <c r="G15" s="4">
        <v>21</v>
      </c>
      <c r="H15" s="4">
        <v>0</v>
      </c>
      <c r="K15" s="3">
        <v>9</v>
      </c>
      <c r="L15" s="4">
        <v>13</v>
      </c>
      <c r="M15" s="4">
        <v>21</v>
      </c>
      <c r="N15" s="4">
        <v>0</v>
      </c>
    </row>
    <row r="16" spans="5:14" x14ac:dyDescent="0.2">
      <c r="E16" s="3">
        <v>10</v>
      </c>
      <c r="F16" s="4">
        <v>33</v>
      </c>
      <c r="G16" s="4">
        <v>6</v>
      </c>
      <c r="H16" s="4">
        <v>0</v>
      </c>
      <c r="K16" s="3">
        <v>10</v>
      </c>
      <c r="L16" s="4">
        <v>33</v>
      </c>
      <c r="M16" s="4">
        <v>6</v>
      </c>
      <c r="N16" s="4">
        <v>0</v>
      </c>
    </row>
    <row r="17" spans="5:14" x14ac:dyDescent="0.2">
      <c r="E17" s="3" t="s">
        <v>1</v>
      </c>
      <c r="F17" s="4">
        <f>AVERAGE(F7:F16)</f>
        <v>20</v>
      </c>
      <c r="G17" s="4">
        <f>AVERAGE(G7:G16)</f>
        <v>15.5</v>
      </c>
      <c r="H17" s="4">
        <f>AVERAGE(H7:H16)</f>
        <v>0.7</v>
      </c>
      <c r="K17" s="3">
        <v>11</v>
      </c>
      <c r="L17" s="4">
        <v>24</v>
      </c>
      <c r="M17" s="4">
        <v>11</v>
      </c>
      <c r="N17" s="4">
        <v>3</v>
      </c>
    </row>
    <row r="18" spans="5:14" x14ac:dyDescent="0.2">
      <c r="E18" s="3" t="s">
        <v>2</v>
      </c>
      <c r="F18" s="4">
        <f>VAR(F7:F16)</f>
        <v>52</v>
      </c>
      <c r="G18" s="4">
        <f>VAR(G7:G16)</f>
        <v>24.277777777777779</v>
      </c>
      <c r="H18" s="4">
        <f>VAR(H7:H16)</f>
        <v>0.89999999999999991</v>
      </c>
      <c r="K18" s="3">
        <v>12</v>
      </c>
      <c r="L18" s="4">
        <v>14</v>
      </c>
      <c r="M18" s="4">
        <v>22</v>
      </c>
      <c r="N18" s="4">
        <v>1</v>
      </c>
    </row>
    <row r="19" spans="5:14" x14ac:dyDescent="0.2">
      <c r="E19" s="3" t="s">
        <v>3</v>
      </c>
      <c r="F19" s="4">
        <f>STDEV(F7:F16)</f>
        <v>7.2111025509279782</v>
      </c>
      <c r="G19" s="4">
        <f>STDEV(G7:G16)</f>
        <v>4.9272484996981607</v>
      </c>
      <c r="H19" s="4">
        <f>STDEV(H7:H16)</f>
        <v>0.94868329805051377</v>
      </c>
      <c r="K19" s="3">
        <v>13</v>
      </c>
      <c r="L19" s="4">
        <v>22</v>
      </c>
      <c r="M19" s="4">
        <v>12</v>
      </c>
      <c r="N19" s="4">
        <v>1</v>
      </c>
    </row>
    <row r="20" spans="5:14" x14ac:dyDescent="0.2">
      <c r="E20" s="3" t="s">
        <v>15</v>
      </c>
      <c r="F20" s="5">
        <f>F17-F22*(F19/SQRT(10))</f>
        <v>14.8418463768515</v>
      </c>
      <c r="G20" s="5">
        <f t="shared" ref="G20:H20" si="0">G17-G22*(G19/SQRT(10))</f>
        <v>11.975503638815894</v>
      </c>
      <c r="H20" s="5">
        <f t="shared" si="0"/>
        <v>2.1399999999999975E-2</v>
      </c>
      <c r="K20" s="3">
        <v>14</v>
      </c>
      <c r="L20" s="4">
        <v>28</v>
      </c>
      <c r="M20" s="4">
        <v>8</v>
      </c>
      <c r="N20" s="4">
        <v>0</v>
      </c>
    </row>
    <row r="21" spans="5:14" x14ac:dyDescent="0.2">
      <c r="E21" s="3" t="s">
        <v>16</v>
      </c>
      <c r="F21" s="5">
        <f>F17+F22*(F19/SQRT(10))</f>
        <v>25.1581536231485</v>
      </c>
      <c r="G21" s="5">
        <f t="shared" ref="G21:H21" si="1">G17+G22*(G19/SQRT(10))</f>
        <v>19.024496361184106</v>
      </c>
      <c r="H21" s="5">
        <f t="shared" si="1"/>
        <v>1.3786</v>
      </c>
      <c r="K21" s="3">
        <v>15</v>
      </c>
      <c r="L21" s="4">
        <v>18</v>
      </c>
      <c r="M21" s="4">
        <v>15</v>
      </c>
      <c r="N21" s="4">
        <v>1</v>
      </c>
    </row>
    <row r="22" spans="5:14" x14ac:dyDescent="0.2">
      <c r="E22" s="2" t="s">
        <v>4</v>
      </c>
      <c r="F22" s="1">
        <v>2.262</v>
      </c>
      <c r="G22">
        <v>2.262</v>
      </c>
      <c r="H22">
        <v>2.262</v>
      </c>
      <c r="K22" s="3" t="s">
        <v>1</v>
      </c>
      <c r="L22" s="4">
        <f>AVERAGE(L7:L21)</f>
        <v>20.399999999999999</v>
      </c>
      <c r="M22" s="4">
        <f t="shared" ref="M22:N22" si="2">AVERAGE(M7:M21)</f>
        <v>14.866666666666667</v>
      </c>
      <c r="N22" s="4">
        <f t="shared" si="2"/>
        <v>0.8666666666666667</v>
      </c>
    </row>
    <row r="23" spans="5:14" x14ac:dyDescent="0.2">
      <c r="E23" s="2" t="s">
        <v>0</v>
      </c>
      <c r="F23" s="1">
        <v>10</v>
      </c>
      <c r="G23">
        <v>10</v>
      </c>
      <c r="H23">
        <v>10</v>
      </c>
      <c r="K23" s="3" t="s">
        <v>2</v>
      </c>
      <c r="L23" s="4">
        <f>VAR(L7:L21)</f>
        <v>42.114285714285742</v>
      </c>
      <c r="M23" s="4">
        <f>VAR(M7:M21)</f>
        <v>24.552380952380936</v>
      </c>
      <c r="N23" s="4">
        <f t="shared" ref="N23" si="3">VAR(N7:N21)</f>
        <v>0.98095238095238091</v>
      </c>
    </row>
    <row r="24" spans="5:14" x14ac:dyDescent="0.2">
      <c r="E24" s="2" t="s">
        <v>5</v>
      </c>
      <c r="F24" s="1">
        <f>(F22*F19)/SQRT(F23)</f>
        <v>5.1581536231484995</v>
      </c>
      <c r="G24" s="1">
        <f>(G22*G19)/SQRT(G23)</f>
        <v>3.5244963611841049</v>
      </c>
      <c r="H24" s="1">
        <f>(H22*H19)/SQRT(H23)</f>
        <v>0.67859999999999998</v>
      </c>
      <c r="K24" s="6" t="s">
        <v>12</v>
      </c>
      <c r="L24" s="5">
        <f>STDEV(L7:L21)</f>
        <v>6.489552042651769</v>
      </c>
      <c r="M24" s="5">
        <f>STDEV(M7:M21)</f>
        <v>4.9550359183744508</v>
      </c>
      <c r="N24" s="5">
        <f>STDEV(N7:N21)</f>
        <v>0.99043040187202502</v>
      </c>
    </row>
    <row r="25" spans="5:14" x14ac:dyDescent="0.2">
      <c r="E25" s="1"/>
      <c r="F25" s="1"/>
      <c r="K25" s="3" t="s">
        <v>15</v>
      </c>
      <c r="L25" s="5">
        <f>L22-L29*(L24/SQRT(15))</f>
        <v>16.80584844106826</v>
      </c>
      <c r="M25" s="5">
        <f>M22-M29*(M24/SQRT(15))</f>
        <v>12.12238632905016</v>
      </c>
      <c r="N25" s="5">
        <f>N22-N29*(N24/SQRT(15))</f>
        <v>0.31813004202668105</v>
      </c>
    </row>
    <row r="26" spans="5:14" x14ac:dyDescent="0.2">
      <c r="E26" s="2" t="s">
        <v>6</v>
      </c>
      <c r="F26">
        <v>4</v>
      </c>
      <c r="G26">
        <v>2.5</v>
      </c>
      <c r="H26">
        <v>0.5</v>
      </c>
      <c r="K26" s="3" t="s">
        <v>16</v>
      </c>
      <c r="L26" s="5">
        <f>L22+L29*(L24/SQRT(15))</f>
        <v>23.994151558931737</v>
      </c>
      <c r="M26" s="5">
        <f t="shared" ref="M26:N26" si="4">M22+M29*(M24/SQRT(15))</f>
        <v>17.610947004283172</v>
      </c>
      <c r="N26" s="5">
        <f t="shared" si="4"/>
        <v>1.4152032913066523</v>
      </c>
    </row>
    <row r="27" spans="5:14" x14ac:dyDescent="0.2">
      <c r="E27" s="2" t="s">
        <v>8</v>
      </c>
      <c r="F27" s="1">
        <v>1.96</v>
      </c>
      <c r="G27">
        <v>1.96</v>
      </c>
      <c r="H27">
        <v>1.96</v>
      </c>
    </row>
    <row r="28" spans="5:14" x14ac:dyDescent="0.2">
      <c r="E28" s="1"/>
      <c r="F28" s="1"/>
    </row>
    <row r="29" spans="5:14" x14ac:dyDescent="0.2">
      <c r="E29" s="2" t="s">
        <v>7</v>
      </c>
      <c r="F29" s="1">
        <f>((F27*F19)/F26)^2</f>
        <v>12.485199999999997</v>
      </c>
      <c r="G29" s="1">
        <f>((G27*G19)/G26)^2</f>
        <v>14.922481777777779</v>
      </c>
      <c r="H29" s="1">
        <f>((H27*H19)/H26)^2</f>
        <v>13.82976</v>
      </c>
      <c r="K29" s="7" t="s">
        <v>4</v>
      </c>
      <c r="L29">
        <v>2.145</v>
      </c>
      <c r="M29">
        <v>2.145</v>
      </c>
      <c r="N29">
        <v>2.145</v>
      </c>
    </row>
    <row r="30" spans="5:14" x14ac:dyDescent="0.2">
      <c r="E30" s="2" t="s">
        <v>7</v>
      </c>
      <c r="F30" s="1">
        <f>ROUNDUP(F29,0)</f>
        <v>13</v>
      </c>
      <c r="G30" s="1">
        <f t="shared" ref="G30:H30" si="5">ROUNDUP(G29,0)</f>
        <v>15</v>
      </c>
      <c r="H30" s="1">
        <f t="shared" si="5"/>
        <v>14</v>
      </c>
    </row>
  </sheetData>
  <mergeCells count="1">
    <mergeCell ref="E4:N4"/>
  </mergeCells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E3:N18"/>
  <sheetViews>
    <sheetView tabSelected="1" topLeftCell="E1" workbookViewId="0">
      <selection activeCell="G18" sqref="G18"/>
    </sheetView>
  </sheetViews>
  <sheetFormatPr baseColWidth="10" defaultColWidth="8.83203125" defaultRowHeight="15" x14ac:dyDescent="0.2"/>
  <cols>
    <col min="3" max="3" width="5.83203125" customWidth="1"/>
    <col min="4" max="4" width="3.5" customWidth="1"/>
    <col min="5" max="5" width="15.6640625" customWidth="1"/>
    <col min="6" max="6" width="24.6640625" customWidth="1"/>
    <col min="7" max="7" width="12.33203125" customWidth="1"/>
    <col min="8" max="8" width="12.5" customWidth="1"/>
    <col min="9" max="9" width="12.6640625" customWidth="1"/>
  </cols>
  <sheetData>
    <row r="3" spans="5:14" ht="18" customHeight="1" x14ac:dyDescent="0.2">
      <c r="E3" s="11" t="s">
        <v>17</v>
      </c>
      <c r="F3" s="9"/>
      <c r="G3" s="9"/>
      <c r="H3" s="9"/>
      <c r="I3" s="9"/>
      <c r="J3" s="9"/>
      <c r="K3" s="9"/>
      <c r="L3" s="9"/>
      <c r="M3" s="9"/>
      <c r="N3" s="10"/>
    </row>
    <row r="6" spans="5:14" x14ac:dyDescent="0.2">
      <c r="E6" s="3" t="s">
        <v>18</v>
      </c>
      <c r="F6" s="3" t="s">
        <v>19</v>
      </c>
      <c r="G6" s="3" t="s">
        <v>9</v>
      </c>
      <c r="H6" s="3" t="s">
        <v>10</v>
      </c>
      <c r="I6" s="3" t="s">
        <v>14</v>
      </c>
    </row>
    <row r="7" spans="5:14" x14ac:dyDescent="0.2">
      <c r="E7" s="3" t="s">
        <v>20</v>
      </c>
      <c r="F7" s="3" t="s">
        <v>28</v>
      </c>
      <c r="G7" s="4">
        <v>15.35294</v>
      </c>
      <c r="H7" s="4">
        <v>3.2941180000000001</v>
      </c>
      <c r="I7" s="4">
        <v>0.764706</v>
      </c>
    </row>
    <row r="8" spans="5:14" x14ac:dyDescent="0.2">
      <c r="E8" s="3"/>
      <c r="F8" s="3" t="s">
        <v>21</v>
      </c>
      <c r="G8" s="4">
        <v>3.0606610000000001</v>
      </c>
      <c r="H8" s="4">
        <v>2.7332380000000001</v>
      </c>
      <c r="I8" s="4">
        <v>0.97014299999999998</v>
      </c>
    </row>
    <row r="9" spans="5:14" x14ac:dyDescent="0.2">
      <c r="E9" s="3" t="s">
        <v>22</v>
      </c>
      <c r="F9" s="3" t="s">
        <v>29</v>
      </c>
      <c r="G9" s="4">
        <v>20.399999999999999</v>
      </c>
      <c r="H9" s="4">
        <v>14.866669999999999</v>
      </c>
      <c r="I9" s="4">
        <v>0.86666699999999997</v>
      </c>
    </row>
    <row r="10" spans="5:14" x14ac:dyDescent="0.2">
      <c r="E10" s="3"/>
      <c r="F10" s="3" t="s">
        <v>23</v>
      </c>
      <c r="G10" s="4">
        <v>6.4895519999999998</v>
      </c>
      <c r="H10" s="4">
        <v>4.9550359999999998</v>
      </c>
      <c r="I10" s="4">
        <v>0.99043000000000003</v>
      </c>
      <c r="K10" s="5"/>
      <c r="L10" s="6" t="s">
        <v>9</v>
      </c>
      <c r="M10" s="6" t="s">
        <v>10</v>
      </c>
      <c r="N10" s="6" t="s">
        <v>14</v>
      </c>
    </row>
    <row r="11" spans="5:14" x14ac:dyDescent="0.2">
      <c r="E11" s="3"/>
      <c r="F11" s="3" t="s">
        <v>31</v>
      </c>
      <c r="G11" s="4">
        <f>G8^2</f>
        <v>9.3676457569210001</v>
      </c>
      <c r="H11" s="4">
        <f>H8^2</f>
        <v>7.4705899646440006</v>
      </c>
      <c r="I11" s="4">
        <f>I8^2</f>
        <v>0.94117744044899998</v>
      </c>
      <c r="K11" s="6" t="s">
        <v>33</v>
      </c>
      <c r="L11" s="5">
        <f>G11/17</f>
        <v>0.5510379857012353</v>
      </c>
      <c r="M11" s="5">
        <f>H11/17</f>
        <v>0.43944646850847063</v>
      </c>
      <c r="N11" s="5">
        <f>I11/17</f>
        <v>5.5363378849941178E-2</v>
      </c>
    </row>
    <row r="12" spans="5:14" x14ac:dyDescent="0.2">
      <c r="E12" s="3"/>
      <c r="F12" s="3" t="s">
        <v>32</v>
      </c>
      <c r="G12" s="4">
        <f>G10^2</f>
        <v>42.114285160704</v>
      </c>
      <c r="H12" s="4">
        <f>H10^2</f>
        <v>24.552381761295997</v>
      </c>
      <c r="I12" s="4">
        <f t="shared" ref="I12" si="0">I10^2</f>
        <v>0.98095158490000012</v>
      </c>
      <c r="K12" s="6" t="s">
        <v>34</v>
      </c>
      <c r="L12" s="5">
        <f>G12/15</f>
        <v>2.8076190107136001</v>
      </c>
      <c r="M12" s="5">
        <f>H12/15</f>
        <v>1.6368254507530664</v>
      </c>
      <c r="N12" s="5">
        <f>I12/15</f>
        <v>6.5396772326666672E-2</v>
      </c>
    </row>
    <row r="13" spans="5:14" x14ac:dyDescent="0.2">
      <c r="E13" s="3"/>
      <c r="F13" s="3" t="s">
        <v>30</v>
      </c>
      <c r="G13" s="4">
        <f>G7-G9</f>
        <v>-5.0470599999999983</v>
      </c>
      <c r="H13" s="4">
        <f>H7-H9</f>
        <v>-11.572551999999998</v>
      </c>
      <c r="I13" s="4">
        <f>I7-I9</f>
        <v>-0.10196099999999997</v>
      </c>
    </row>
    <row r="14" spans="5:14" x14ac:dyDescent="0.2">
      <c r="E14" s="3"/>
      <c r="F14" s="3" t="s">
        <v>24</v>
      </c>
      <c r="G14" s="4">
        <f>((L11+L12)^2)/((L11^2)/16+(L12^2)/14)</f>
        <v>19.381454351626395</v>
      </c>
      <c r="H14" s="4">
        <f>((M11+M12)^2)/((M11^2/16)+(M12^2/14))</f>
        <v>21.18997010233123</v>
      </c>
      <c r="I14" s="4">
        <f>((N11+N12)^2)/((N11^2/16)+(N12^2/14))</f>
        <v>29.339113976411934</v>
      </c>
    </row>
    <row r="15" spans="5:14" x14ac:dyDescent="0.2">
      <c r="E15" s="3"/>
      <c r="F15" s="3"/>
      <c r="G15" s="4">
        <f>ROUNDUP(G14,0)</f>
        <v>20</v>
      </c>
      <c r="H15" s="4">
        <f t="shared" ref="H15:I15" si="1">ROUNDUP(H14,0)</f>
        <v>22</v>
      </c>
      <c r="I15" s="4">
        <f t="shared" si="1"/>
        <v>30</v>
      </c>
    </row>
    <row r="16" spans="5:14" x14ac:dyDescent="0.2">
      <c r="E16" s="3"/>
      <c r="F16" s="3" t="s">
        <v>25</v>
      </c>
      <c r="G16" s="4">
        <v>2.0859999999999999</v>
      </c>
      <c r="H16" s="4">
        <v>2.0739999999999998</v>
      </c>
      <c r="I16" s="4">
        <v>2.0419999999999998</v>
      </c>
    </row>
    <row r="17" spans="5:9" x14ac:dyDescent="0.2">
      <c r="E17" s="3"/>
      <c r="F17" s="3" t="s">
        <v>26</v>
      </c>
      <c r="G17" s="4">
        <f>G13-G16*SQRT(L11+L12)</f>
        <v>-8.8699969102264191</v>
      </c>
      <c r="H17" s="4">
        <f t="shared" ref="H17:I17" si="2">H13-H16*SQRT(M11+M12)</f>
        <v>-14.561035533529576</v>
      </c>
      <c r="I17" s="4">
        <f t="shared" si="2"/>
        <v>-0.81156746206948893</v>
      </c>
    </row>
    <row r="18" spans="5:9" x14ac:dyDescent="0.2">
      <c r="E18" s="3"/>
      <c r="F18" s="3" t="s">
        <v>27</v>
      </c>
      <c r="G18" s="4">
        <f>G13+G16*SQRT(L11+L12)</f>
        <v>-1.224123089773578</v>
      </c>
      <c r="H18" s="4">
        <f t="shared" ref="H18:I18" si="3">H13+H16*SQRT(M11+M12)</f>
        <v>-8.5840684664704199</v>
      </c>
      <c r="I18" s="4">
        <f t="shared" si="3"/>
        <v>0.607645462069489</v>
      </c>
    </row>
  </sheetData>
  <mergeCells count="1">
    <mergeCell ref="E3:N3"/>
  </mergeCells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F12" sqref="F12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Alternatif Sistem</vt:lpstr>
      <vt:lpstr>İki Sistemin Karşılaştırılması</vt:lpstr>
      <vt:lpstr>Sayfa3</vt:lpstr>
      <vt:lpstr>Sayfa4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SİNEM ŞAHİN</cp:lastModifiedBy>
  <dcterms:created xsi:type="dcterms:W3CDTF">2024-05-24T19:34:55Z</dcterms:created>
  <dcterms:modified xsi:type="dcterms:W3CDTF">2024-05-30T19:15:45Z</dcterms:modified>
</cp:coreProperties>
</file>