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ai\OneDrive\Bureau\Documents de travail\Enquete peda\questionnaire\sheet template folder\"/>
    </mc:Choice>
  </mc:AlternateContent>
  <xr:revisionPtr revIDLastSave="0" documentId="13_ncr:1_{42405619-8305-439E-BAC3-EF978951C7A1}" xr6:coauthVersionLast="47" xr6:coauthVersionMax="47" xr10:uidLastSave="{00000000-0000-0000-0000-000000000000}"/>
  <bookViews>
    <workbookView xWindow="-120" yWindow="-120" windowWidth="29040" windowHeight="15840" xr2:uid="{5E24E4AA-727E-47C1-9BBA-30D45F1029C1}"/>
  </bookViews>
  <sheets>
    <sheet name="Analyse détaillé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E5" i="2" l="1"/>
  <c r="H5" i="2"/>
  <c r="I5" i="2"/>
  <c r="J5" i="2"/>
  <c r="M5" i="2"/>
  <c r="N5" i="2"/>
  <c r="O5" i="2" s="1"/>
  <c r="P5" i="2" s="1"/>
  <c r="Q5" i="2"/>
  <c r="T5" i="2"/>
  <c r="U5" i="2"/>
  <c r="V5" i="2"/>
  <c r="Y5" i="2"/>
  <c r="AA5" i="2"/>
  <c r="AD5" i="2"/>
  <c r="AE5" i="2"/>
  <c r="AF5" i="2"/>
  <c r="AG5" i="2"/>
  <c r="AJ5" i="2"/>
  <c r="AK5" i="2"/>
  <c r="AL5" i="2"/>
  <c r="AO5" i="2"/>
  <c r="AP5" i="2"/>
  <c r="AS5" i="2"/>
  <c r="AT5" i="2"/>
  <c r="AU5" i="2"/>
  <c r="AW5" i="2"/>
  <c r="AX5" i="2" s="1"/>
  <c r="AY5" i="2"/>
  <c r="BA5" i="2" s="1"/>
  <c r="AZ5" i="2"/>
  <c r="BB5" i="2"/>
  <c r="BC5" i="2"/>
  <c r="BE5" i="2"/>
  <c r="BF5" i="2"/>
  <c r="BI5" i="2"/>
  <c r="BJ5" i="2"/>
  <c r="BK5" i="2"/>
  <c r="BL5" i="2"/>
  <c r="BM5" i="2"/>
  <c r="BN5" i="2"/>
  <c r="BO5" i="2" s="1"/>
  <c r="BP5" i="2"/>
  <c r="BQ5" i="2"/>
  <c r="BR5" i="2"/>
  <c r="BS5" i="2"/>
  <c r="BT5" i="2"/>
  <c r="BU5" i="2"/>
  <c r="BZ5" i="2"/>
  <c r="CA5" i="2"/>
  <c r="CB5" i="2"/>
  <c r="CC5" i="2"/>
  <c r="CD5" i="2"/>
  <c r="CE5" i="2"/>
  <c r="CF5" i="2"/>
  <c r="CG5" i="2"/>
  <c r="CH5" i="2"/>
  <c r="CK5" i="2"/>
  <c r="CL5" i="2"/>
  <c r="CM5" i="2"/>
  <c r="CN5" i="2"/>
  <c r="CQ5" i="2"/>
  <c r="CR5" i="2"/>
  <c r="CS5" i="2"/>
  <c r="CV5" i="2"/>
  <c r="CW5" i="2"/>
  <c r="CY5" i="2" s="1"/>
  <c r="CX5" i="2"/>
  <c r="DG5" i="2"/>
  <c r="DH5" i="2"/>
  <c r="DK5" i="2"/>
  <c r="DL5" i="2"/>
  <c r="DM5" i="2"/>
  <c r="DN5" i="2"/>
  <c r="DO5" i="2"/>
  <c r="DP5" i="2" s="1"/>
  <c r="DQ5" i="2"/>
  <c r="DR5" i="2"/>
  <c r="DS5" i="2"/>
  <c r="DT5" i="2"/>
  <c r="DU5" i="2"/>
  <c r="DV5" i="2"/>
  <c r="DX5" i="2"/>
  <c r="DY5" i="2"/>
  <c r="DZ5" i="2"/>
  <c r="EA5" i="2"/>
  <c r="EB5" i="2"/>
  <c r="EG5" i="2"/>
  <c r="EH5" i="2"/>
  <c r="EI5" i="2"/>
  <c r="EJ5" i="2"/>
  <c r="EK5" i="2"/>
  <c r="EN5" i="2"/>
  <c r="EO5" i="2"/>
  <c r="EP5" i="2"/>
  <c r="EQ5" i="2"/>
  <c r="ER5" i="2"/>
  <c r="EU5" i="2"/>
  <c r="EV5" i="2"/>
  <c r="EW5" i="2"/>
  <c r="EX5" i="2"/>
  <c r="EY5" i="2"/>
  <c r="EZ5" i="2" s="1"/>
  <c r="FA5" i="2" s="1"/>
  <c r="FB5" i="2"/>
  <c r="FC5" i="2"/>
  <c r="FD5" i="2"/>
  <c r="FE5" i="2"/>
  <c r="FF5" i="2"/>
  <c r="FI5" i="2"/>
  <c r="FJ5" i="2"/>
  <c r="FK5" i="2"/>
  <c r="FL5" i="2"/>
  <c r="FM5" i="2"/>
  <c r="Z5" i="2"/>
  <c r="EF5" i="2" l="1"/>
  <c r="W5" i="2"/>
  <c r="X5" i="2" s="1"/>
  <c r="AV5" i="2"/>
  <c r="CT5" i="2"/>
  <c r="CU5" i="2" s="1"/>
  <c r="FN5" i="2"/>
  <c r="FO5" i="2" s="1"/>
  <c r="EC5" i="2"/>
  <c r="ED5" i="2" s="1"/>
  <c r="AQ5" i="2"/>
  <c r="AR5" i="2" s="1"/>
  <c r="BV5" i="2"/>
  <c r="CO5" i="2"/>
  <c r="CP5" i="2" s="1"/>
  <c r="AM5" i="2"/>
  <c r="AN5" i="2" s="1"/>
  <c r="ES5" i="2"/>
  <c r="ET5" i="2" s="1"/>
  <c r="EL5" i="2"/>
  <c r="EM5" i="2" s="1"/>
  <c r="FG5" i="2"/>
  <c r="FH5" i="2" s="1"/>
  <c r="K5" i="2"/>
  <c r="L5" i="2" s="1"/>
  <c r="CI5" i="2"/>
  <c r="CJ5" i="2" s="1"/>
  <c r="AB5" i="2"/>
  <c r="AC5" i="2" s="1"/>
  <c r="AH5" i="2"/>
  <c r="AI5" i="2" s="1"/>
  <c r="BW5" i="2"/>
  <c r="BX5" i="2"/>
  <c r="BY5" i="2" s="1"/>
  <c r="CZ5" i="2"/>
  <c r="DW5" i="2"/>
  <c r="R5" i="2" l="1"/>
  <c r="S5" i="2" s="1"/>
  <c r="FP5" i="2"/>
  <c r="FR5" i="2" s="1"/>
  <c r="FS5" i="2" s="1"/>
  <c r="DC5" i="2"/>
  <c r="BD5" i="2"/>
  <c r="BG5" i="2" s="1"/>
  <c r="DD5" i="2"/>
  <c r="DE5" i="2"/>
  <c r="DF5" i="2"/>
  <c r="DI5" i="2" s="1"/>
  <c r="DJ5" i="2" s="1"/>
  <c r="FQ5" i="2" l="1"/>
  <c r="BH5" i="2"/>
  <c r="DA5" i="2"/>
  <c r="DB5" i="2" s="1"/>
</calcChain>
</file>

<file path=xl/sharedStrings.xml><?xml version="1.0" encoding="utf-8"?>
<sst xmlns="http://schemas.openxmlformats.org/spreadsheetml/2006/main" count="290" uniqueCount="246">
  <si>
    <t xml:space="preserve">Informations sur le sujet </t>
  </si>
  <si>
    <t xml:space="preserve">Ecole </t>
  </si>
  <si>
    <t>Niveau</t>
  </si>
  <si>
    <t>Classe</t>
  </si>
  <si>
    <t>Prénom</t>
  </si>
  <si>
    <t xml:space="preserve">Nom </t>
  </si>
  <si>
    <t>N° du sujet</t>
  </si>
  <si>
    <t>Date de naissance</t>
  </si>
  <si>
    <t>Item 1.B</t>
  </si>
  <si>
    <t>Item 1.C</t>
  </si>
  <si>
    <t>Item 2.A</t>
  </si>
  <si>
    <t>Item 2.B</t>
  </si>
  <si>
    <t>Item 1.A</t>
  </si>
  <si>
    <t>Item 3.A</t>
  </si>
  <si>
    <t>Item 3.B</t>
  </si>
  <si>
    <t>Item 3.D</t>
  </si>
  <si>
    <t>Item 3.E</t>
  </si>
  <si>
    <t>Item 4</t>
  </si>
  <si>
    <t>Item 6.B</t>
  </si>
  <si>
    <t>Item 6.C</t>
  </si>
  <si>
    <t>Item 7.A.1</t>
  </si>
  <si>
    <t>Item 7.B.1</t>
  </si>
  <si>
    <t>Item 7.B.2</t>
  </si>
  <si>
    <t>Item 7.B.3</t>
  </si>
  <si>
    <t>Item 7.B.4</t>
  </si>
  <si>
    <t>Item 7.A.9</t>
  </si>
  <si>
    <t>Item 7.C.1</t>
  </si>
  <si>
    <t>Item 7.C.2</t>
  </si>
  <si>
    <t>Item 8</t>
  </si>
  <si>
    <t>Item 10.1.1</t>
  </si>
  <si>
    <t>Item 10.1.2</t>
  </si>
  <si>
    <t>Item 10.1.3</t>
  </si>
  <si>
    <t>Item 10.1.4</t>
  </si>
  <si>
    <t>Item 10.1.5</t>
  </si>
  <si>
    <t>Item 10.2.1</t>
  </si>
  <si>
    <t>Item 10.2.2</t>
  </si>
  <si>
    <t>Item 10.2.3</t>
  </si>
  <si>
    <t>Item 10.2.4</t>
  </si>
  <si>
    <t>Item 10.2.5</t>
  </si>
  <si>
    <t>Item 10.3.1</t>
  </si>
  <si>
    <t>Item 10.3.2</t>
  </si>
  <si>
    <t>Item 10.3.3</t>
  </si>
  <si>
    <t>Item 10.3.4</t>
  </si>
  <si>
    <t>Item 10.3.5</t>
  </si>
  <si>
    <t>Item 10.4.1</t>
  </si>
  <si>
    <t>Item 10.4.2</t>
  </si>
  <si>
    <t>Item 10.4.3</t>
  </si>
  <si>
    <t>Item 10.4.4</t>
  </si>
  <si>
    <t>Item 10.4.5</t>
  </si>
  <si>
    <t>Item 10.5.1</t>
  </si>
  <si>
    <t>Item 10.5.2</t>
  </si>
  <si>
    <t>Item 10.5.3</t>
  </si>
  <si>
    <t>Item 10.5.4</t>
  </si>
  <si>
    <t>Item 10.5.5</t>
  </si>
  <si>
    <t>Item 10.6.1</t>
  </si>
  <si>
    <t>Item 10.6.2</t>
  </si>
  <si>
    <t>Item 10.6.3</t>
  </si>
  <si>
    <t>Item 10.6.4</t>
  </si>
  <si>
    <t>Item 10.6.5</t>
  </si>
  <si>
    <t>Item 10.7.1</t>
  </si>
  <si>
    <t>Item 10.7.2</t>
  </si>
  <si>
    <t>Item 10.7.3</t>
  </si>
  <si>
    <t>Item 10.7.4</t>
  </si>
  <si>
    <t>Item 10.7.5</t>
  </si>
  <si>
    <t>Item 11.A.1</t>
  </si>
  <si>
    <t>Item 11.A.2</t>
  </si>
  <si>
    <t>Item 11.A.3</t>
  </si>
  <si>
    <t>Item 11.A.4</t>
  </si>
  <si>
    <t>Item 11.A.5</t>
  </si>
  <si>
    <t>Item 11.A.6</t>
  </si>
  <si>
    <t>Item 11.A.7</t>
  </si>
  <si>
    <t>Item 11.A.8</t>
  </si>
  <si>
    <t>Item 11.A.9</t>
  </si>
  <si>
    <t>Item 11.B.1</t>
  </si>
  <si>
    <t>Item 11.B.2</t>
  </si>
  <si>
    <t>Item 13.A.3</t>
  </si>
  <si>
    <t>Item 13.B.3</t>
  </si>
  <si>
    <t>Item 13.C.3</t>
  </si>
  <si>
    <t>Item 14.A.3</t>
  </si>
  <si>
    <t>Item 14.B.3</t>
  </si>
  <si>
    <t>Item 14.C.3</t>
  </si>
  <si>
    <t>Catégorie 1 : Distinction dans le vocabulaire de mise en ordre. Tri/Rangemen/Classement</t>
  </si>
  <si>
    <t>Erreurs liées à la catégorie 1</t>
  </si>
  <si>
    <t>Catégorie 2 : Emploi de la clé de détermination</t>
  </si>
  <si>
    <t>Catégorie 3 : Réaliser un tri, un classement et un trier classer</t>
  </si>
  <si>
    <t xml:space="preserve">Catégorie 4 : La classification phylogénétique </t>
  </si>
  <si>
    <t>Erreurs liées à la catégorie 4 : La classification phylogénétique</t>
  </si>
  <si>
    <t xml:space="preserve">Catégorie 5 : Observation d'êtres vivants et attributs </t>
  </si>
  <si>
    <r>
      <t xml:space="preserve">L'élève est capable d'identifier un tri à partir d'une collection de formes géométriques (9 éléments) </t>
    </r>
    <r>
      <rPr>
        <b/>
        <sz val="10"/>
        <color theme="1"/>
        <rFont val="Arial"/>
        <family val="2"/>
      </rPr>
      <t>(Sur 1)</t>
    </r>
  </si>
  <si>
    <r>
      <t xml:space="preserve">L'élève est capable d'identifier un rangement à partir d'une collection de formes géométriques (9 éléments) </t>
    </r>
    <r>
      <rPr>
        <b/>
        <sz val="10"/>
        <color theme="1"/>
        <rFont val="Arial"/>
        <family val="2"/>
      </rPr>
      <t>(Sur 1)</t>
    </r>
  </si>
  <si>
    <r>
      <t xml:space="preserve">L'élève est capable d'identifier un classement à partir d'une collection de formes géométriques (9 éléments) </t>
    </r>
    <r>
      <rPr>
        <b/>
        <sz val="11"/>
        <color theme="1"/>
        <rFont val="Calibri"/>
        <family val="2"/>
        <scheme val="minor"/>
      </rPr>
      <t>(Sur 1)</t>
    </r>
  </si>
  <si>
    <r>
      <t xml:space="preserve">L'élève est capable de faire la distinction entre un tri, un rangement et un classement dans une collection de formes géométriques </t>
    </r>
    <r>
      <rPr>
        <b/>
        <sz val="11"/>
        <color theme="1"/>
        <rFont val="Calibri"/>
        <family val="2"/>
        <scheme val="minor"/>
      </rPr>
      <t>(Sur 3)</t>
    </r>
  </si>
  <si>
    <t>L'élève est capable de faire la distinction entre un tri, un rangement et un classement dans une collection de formes géométriques (Sur 1)</t>
  </si>
  <si>
    <r>
      <t xml:space="preserve">L'élève est capable d'identifier un tri à partir d'une collection d'animaux (6 éléments) </t>
    </r>
    <r>
      <rPr>
        <b/>
        <sz val="11"/>
        <color theme="1"/>
        <rFont val="Calibri"/>
        <family val="2"/>
        <scheme val="minor"/>
      </rPr>
      <t>(Sur 1)</t>
    </r>
  </si>
  <si>
    <r>
      <t xml:space="preserve">L'élève est capable d'identifier un rangement à partir d'une collection d'animaux (6 éléments) </t>
    </r>
    <r>
      <rPr>
        <b/>
        <sz val="11"/>
        <color theme="1"/>
        <rFont val="Calibri"/>
        <family val="2"/>
        <scheme val="minor"/>
      </rPr>
      <t>(Sur 1)</t>
    </r>
  </si>
  <si>
    <r>
      <t xml:space="preserve">L'élève est capable de faire la distinction entre un tri et un rangement à partir d'une collection d'animaux </t>
    </r>
    <r>
      <rPr>
        <b/>
        <sz val="11"/>
        <color theme="1"/>
        <rFont val="Calibri"/>
        <family val="2"/>
        <scheme val="minor"/>
      </rPr>
      <t>(Sur 2)</t>
    </r>
  </si>
  <si>
    <t>L'élève est capable de faire la distinction entre un tri et un rangement à partir d'une collection d'animaux (Sur 1)</t>
  </si>
  <si>
    <r>
      <rPr>
        <sz val="11"/>
        <color theme="1"/>
        <rFont val="Calibri"/>
        <family val="2"/>
        <scheme val="minor"/>
      </rPr>
      <t xml:space="preserve">L'élève est conscient qu'il y a une différence entre trier et classer </t>
    </r>
    <r>
      <rPr>
        <b/>
        <sz val="11"/>
        <color theme="1"/>
        <rFont val="Calibri"/>
        <family val="2"/>
        <scheme val="minor"/>
      </rPr>
      <t>(Sur 1)</t>
    </r>
  </si>
  <si>
    <t>L'élève distingue les notions de tri-rangement et classement  (Sur 6)</t>
  </si>
  <si>
    <t>L'élève distingue les notions de tri-rangement et classement  (Sur 1)</t>
  </si>
  <si>
    <r>
      <t xml:space="preserve">L'élève à identifier un classement à la place d'un tri à partir d'une collection de formes géométriques (9 éléments) </t>
    </r>
    <r>
      <rPr>
        <b/>
        <sz val="11"/>
        <color theme="1"/>
        <rFont val="Calibri"/>
        <family val="2"/>
        <scheme val="minor"/>
      </rPr>
      <t>(Sur 1)</t>
    </r>
  </si>
  <si>
    <r>
      <t xml:space="preserve">L'élève à identifier un classement à la place d'un tri à partir d'une collection d'animaux (6 éléments) </t>
    </r>
    <r>
      <rPr>
        <b/>
        <sz val="11"/>
        <color theme="1"/>
        <rFont val="Calibri"/>
        <family val="2"/>
        <scheme val="minor"/>
      </rPr>
      <t>(Sur 1)</t>
    </r>
  </si>
  <si>
    <r>
      <t xml:space="preserve">L'élève à identifier un tri à la place d'un classement à partir d'une collection de formes géométriques (9 éléments) </t>
    </r>
    <r>
      <rPr>
        <b/>
        <sz val="11"/>
        <color theme="1"/>
        <rFont val="Calibri"/>
        <family val="2"/>
        <scheme val="minor"/>
      </rPr>
      <t>(Sur 1)</t>
    </r>
  </si>
  <si>
    <r>
      <t xml:space="preserve">Pour l'élève il y a confusion entre classement et tri </t>
    </r>
    <r>
      <rPr>
        <b/>
        <sz val="11"/>
        <color theme="1"/>
        <rFont val="Calibri"/>
        <family val="2"/>
        <scheme val="minor"/>
      </rPr>
      <t>(Sur 3)</t>
    </r>
  </si>
  <si>
    <t>Pour l'élève il y a confusion entre classement et tri (Sur 1)</t>
  </si>
  <si>
    <r>
      <t xml:space="preserve">L'élève à identifier un classement à la place d'un rangement à partir d'une collection de formes géométriques (9 éléments) </t>
    </r>
    <r>
      <rPr>
        <b/>
        <sz val="11"/>
        <color theme="1"/>
        <rFont val="Calibri"/>
        <family val="2"/>
        <scheme val="minor"/>
      </rPr>
      <t>(Sur 1)</t>
    </r>
  </si>
  <si>
    <r>
      <t xml:space="preserve">L'élève à identifier un classement à la place d'un rangement à partir d'une collection d'animaux (6 éléments) </t>
    </r>
    <r>
      <rPr>
        <b/>
        <sz val="11"/>
        <color theme="1"/>
        <rFont val="Calibri"/>
        <family val="2"/>
        <scheme val="minor"/>
      </rPr>
      <t>(Sur 1)</t>
    </r>
  </si>
  <si>
    <r>
      <t xml:space="preserve">L'élève à identifier un rangement à la place d'un classement à partir d'une collection de formes géométriques (9 éléments) </t>
    </r>
    <r>
      <rPr>
        <b/>
        <sz val="11"/>
        <color theme="1"/>
        <rFont val="Calibri"/>
        <family val="2"/>
        <scheme val="minor"/>
      </rPr>
      <t>(Sur 1)</t>
    </r>
  </si>
  <si>
    <r>
      <t xml:space="preserve">Pour l'élève il y a confusion entre classement et rangement  </t>
    </r>
    <r>
      <rPr>
        <b/>
        <sz val="11"/>
        <color theme="1"/>
        <rFont val="Calibri"/>
        <family val="2"/>
        <scheme val="minor"/>
      </rPr>
      <t>(Sur 3)</t>
    </r>
  </si>
  <si>
    <t>Pour l'élève il y a confusion entre classement et rangement  (Sur 1)</t>
  </si>
  <si>
    <r>
      <t xml:space="preserve">L'élève à identifier un rangement à la place d'un tri à partir d'une collection de formes géométriques (9 éléments) </t>
    </r>
    <r>
      <rPr>
        <b/>
        <sz val="11"/>
        <color theme="1"/>
        <rFont val="Calibri"/>
        <family val="2"/>
        <scheme val="minor"/>
      </rPr>
      <t>(Sur 1)</t>
    </r>
  </si>
  <si>
    <r>
      <t xml:space="preserve">L'élève à identifier un rangement à la place d'un tri à partir d'une collection d'animaux (6 éléments) </t>
    </r>
    <r>
      <rPr>
        <b/>
        <sz val="11"/>
        <color theme="1"/>
        <rFont val="Calibri"/>
        <family val="2"/>
        <scheme val="minor"/>
      </rPr>
      <t>(Sur 1)</t>
    </r>
  </si>
  <si>
    <r>
      <t xml:space="preserve">L'élève à identifier un tri à la place d'un rangement à partir d'une collection de formes géométriques  (9 éléments) </t>
    </r>
    <r>
      <rPr>
        <b/>
        <sz val="11"/>
        <color theme="1"/>
        <rFont val="Calibri"/>
        <family val="2"/>
        <scheme val="minor"/>
      </rPr>
      <t>(Sur 1)</t>
    </r>
  </si>
  <si>
    <r>
      <t xml:space="preserve">L'élève à identifier un tri à la place d'un rangement à partir d'une collection d'animaux (6 éléments) </t>
    </r>
    <r>
      <rPr>
        <b/>
        <sz val="11"/>
        <color theme="1"/>
        <rFont val="Calibri"/>
        <family val="2"/>
        <scheme val="minor"/>
      </rPr>
      <t>(Sur 1)</t>
    </r>
  </si>
  <si>
    <t>Pour l'élève il y a confusion entre rangement et tri (Sur 1)</t>
  </si>
  <si>
    <r>
      <t xml:space="preserve">L'élève est conscient que l'on utilise une clé de détermination pour trouver le nom d'une espèce </t>
    </r>
    <r>
      <rPr>
        <b/>
        <sz val="11"/>
        <color theme="1"/>
        <rFont val="Calibri"/>
        <family val="2"/>
        <scheme val="minor"/>
      </rPr>
      <t>(Sur 1)</t>
    </r>
  </si>
  <si>
    <r>
      <t xml:space="preserve">L'élève utilise correctement une clé de détermination </t>
    </r>
    <r>
      <rPr>
        <b/>
        <sz val="11"/>
        <color theme="1"/>
        <rFont val="Calibri"/>
        <family val="2"/>
        <scheme val="minor"/>
      </rPr>
      <t>(Sur 1)</t>
    </r>
  </si>
  <si>
    <r>
      <t xml:space="preserve">L'élève réalisé correctement un TRI </t>
    </r>
    <r>
      <rPr>
        <b/>
        <sz val="11"/>
        <color theme="1"/>
        <rFont val="Calibri"/>
        <family val="2"/>
        <scheme val="minor"/>
      </rPr>
      <t>( Sur 2)</t>
    </r>
  </si>
  <si>
    <t>L'élève réalisé correctement un TRI ( Sur 1)</t>
  </si>
  <si>
    <t>L'élève sait comment réaliser un classement (Sur 1)</t>
  </si>
  <si>
    <r>
      <t xml:space="preserve">L'élève n'entoure pas la phrase indiquant qu'en phylogénétique il faut faire j'ai ou je n'ai pas </t>
    </r>
    <r>
      <rPr>
        <b/>
        <sz val="11"/>
        <color theme="1"/>
        <rFont val="Calibri"/>
        <family val="2"/>
        <scheme val="minor"/>
      </rPr>
      <t>(Sur 1)</t>
    </r>
  </si>
  <si>
    <r>
      <t xml:space="preserve">L'élève ne coche que les attributs physique pour effectuer une classification phylogénétique </t>
    </r>
    <r>
      <rPr>
        <b/>
        <sz val="11"/>
        <color theme="1"/>
        <rFont val="Calibri"/>
        <family val="2"/>
        <scheme val="minor"/>
      </rPr>
      <t>(Sur 1)</t>
    </r>
  </si>
  <si>
    <r>
      <t xml:space="preserve">L'élève coche on classe les animaux par ce qu'ils ont </t>
    </r>
    <r>
      <rPr>
        <b/>
        <sz val="11"/>
        <color theme="1"/>
        <rFont val="Calibri"/>
        <family val="2"/>
        <scheme val="minor"/>
      </rPr>
      <t>(Sur 1)</t>
    </r>
  </si>
  <si>
    <t>L'élève est conscient que la classification phylogénétique se fait selon ce que les êtres vivants possèdent (Sur 1)</t>
  </si>
  <si>
    <t>L'Homme est considéré comme les animaux (Sur 1)</t>
  </si>
  <si>
    <t>L'élève est capable de lire des emboitements (Sur 3)</t>
  </si>
  <si>
    <t>L'élève maitrise la classification phylogénétique (sur 1)</t>
  </si>
  <si>
    <t>L'élève a coché les attributs et les "je suis" (Sur 1)</t>
  </si>
  <si>
    <t>l'élève a coché les attributs et les modes de déplacements (Sur 1)</t>
  </si>
  <si>
    <t>L'élève à coché tout les éléments (Sur 1)</t>
  </si>
  <si>
    <t>l'élève à coché : on classe les animaux par ce qu'ils sont (Sur 1)</t>
  </si>
  <si>
    <t>L'élève à coché : On classe les animaux par ce qu'ils font (Sur 1)</t>
  </si>
  <si>
    <t>L'élève ne retient pas que les attributs pour faire une classification phylogénétique (Sur 2)</t>
  </si>
  <si>
    <t>L'élève ne retient pas que les attributs pour faire une classification phylogénétique (Sur 1)</t>
  </si>
  <si>
    <t>L'élève fait une croix pour les yeux de l'hérisson (Sur 1)</t>
  </si>
  <si>
    <t>L'élève fait une croix pour les yeux de la tortue (Sur 1)</t>
  </si>
  <si>
    <t>L'élève fait une croix pour les yeux de l'abeille  (Sur 1)</t>
  </si>
  <si>
    <t>L’élève connait le vocabulaire de base des attributs : Yeux (Sur 5)</t>
  </si>
  <si>
    <t>L’élève connait le vocabulaire de base des attributs : Yeux (Sur 1)</t>
  </si>
  <si>
    <t>L'élève connait le vocabulaire de base des attributs (Sur 10)</t>
  </si>
  <si>
    <t>L'élève connait le vocabulaire de base des attributs (Sur 1)</t>
  </si>
  <si>
    <t xml:space="preserve">L'élève ne fait pas une croix pour les 6 pattes articulées du hérisson (Sur 1) </t>
  </si>
  <si>
    <t xml:space="preserve">L'élève fait une croix pour les 6 pattes articulées de l'abeille (Sur 1) </t>
  </si>
  <si>
    <t>L’élève connait le vocabulaire plus compliqué des attributs : 6 pattes articulées (Sur 5)</t>
  </si>
  <si>
    <t>L’élève connait le vocabulaire plus compliqué des attributs : 6 pattes articulées(Sur 1)</t>
  </si>
  <si>
    <t>L'élève connait le vocabulaire complexe des attributs (Sur 25)</t>
  </si>
  <si>
    <t>L'élève connait le vocabulaire complexe des attributs (Sur 1)</t>
  </si>
  <si>
    <t>L'élève maitrise l'observation d'êtres vivants et de leurs attributs (simples ou complexes) (sur 35)</t>
  </si>
  <si>
    <t>L'élève maitrise l'observation d'êtres vivants et de leurs attributs (simples ou complexes) (sur 1)</t>
  </si>
  <si>
    <t>item 1A</t>
  </si>
  <si>
    <t>Item 2A</t>
  </si>
  <si>
    <t>Item 1B</t>
  </si>
  <si>
    <t>Item 2B</t>
  </si>
  <si>
    <t>Item 7.a.2</t>
  </si>
  <si>
    <t>item 9</t>
  </si>
  <si>
    <t>L’élève maitrise la clé de détermination
(Sur 3)</t>
  </si>
  <si>
    <r>
      <t>L'élève sait constuire une clé de détermination sur base d'un arbre de classement des animaux (</t>
    </r>
    <r>
      <rPr>
        <b/>
        <sz val="11"/>
        <color theme="1"/>
        <rFont val="Calibri"/>
        <family val="2"/>
        <scheme val="minor"/>
      </rPr>
      <t>Sur 1</t>
    </r>
    <r>
      <rPr>
        <sz val="11"/>
        <color theme="1"/>
        <rFont val="Calibri"/>
        <family val="2"/>
        <scheme val="minor"/>
      </rPr>
      <t>)</t>
    </r>
  </si>
  <si>
    <r>
      <t>L’élève sépare un groupe d’éléments en deux groupes (</t>
    </r>
    <r>
      <rPr>
        <b/>
        <sz val="11"/>
        <color theme="1"/>
        <rFont val="Calibri"/>
        <family val="2"/>
        <scheme val="minor"/>
      </rPr>
      <t>Sur 1</t>
    </r>
    <r>
      <rPr>
        <sz val="11"/>
        <color theme="1"/>
        <rFont val="Calibri"/>
        <family val="2"/>
        <scheme val="minor"/>
      </rPr>
      <t>)</t>
    </r>
  </si>
  <si>
    <r>
      <t>L’élève sait qu’un tri est réalisé sur base d’un critère binaire  (</t>
    </r>
    <r>
      <rPr>
        <b/>
        <sz val="11"/>
        <color theme="1"/>
        <rFont val="Calibri"/>
        <family val="2"/>
        <scheme val="minor"/>
      </rPr>
      <t>Sur 1</t>
    </r>
    <r>
      <rPr>
        <sz val="11"/>
        <color theme="1"/>
        <rFont val="Calibri"/>
        <family val="2"/>
        <scheme val="minor"/>
      </rPr>
      <t>)</t>
    </r>
  </si>
  <si>
    <r>
      <t>À la place de réaliser une classification phylogénétique. L’élève sait réaliser un classement d’animaux en fonction du mode de reproduction ou régime alimentaire (</t>
    </r>
    <r>
      <rPr>
        <b/>
        <sz val="11"/>
        <color theme="1"/>
        <rFont val="Calibri"/>
        <family val="2"/>
        <scheme val="minor"/>
      </rPr>
      <t>Sur 1</t>
    </r>
    <r>
      <rPr>
        <sz val="11"/>
        <color theme="1"/>
        <rFont val="Calibri"/>
        <family val="2"/>
        <scheme val="minor"/>
      </rPr>
      <t xml:space="preserve">) </t>
    </r>
  </si>
  <si>
    <r>
      <t>À la place de réaliser une classification phylogénétique. L’élève réalise un tri d’animaux sur base d’un critère binaire (</t>
    </r>
    <r>
      <rPr>
        <b/>
        <sz val="11"/>
        <color theme="1"/>
        <rFont val="Calibri"/>
        <family val="2"/>
        <scheme val="minor"/>
      </rPr>
      <t>Sur 1</t>
    </r>
    <r>
      <rPr>
        <sz val="11"/>
        <color theme="1"/>
        <rFont val="Calibri"/>
        <family val="2"/>
        <scheme val="minor"/>
      </rPr>
      <t>)</t>
    </r>
  </si>
  <si>
    <r>
      <t>L’élève ne maitrise pas la classification phylogénétique mais réalise correctement un tri ou un classement (</t>
    </r>
    <r>
      <rPr>
        <b/>
        <sz val="11"/>
        <color theme="1"/>
        <rFont val="Calibri"/>
        <family val="2"/>
        <scheme val="minor"/>
      </rPr>
      <t>Sur 1</t>
    </r>
    <r>
      <rPr>
        <sz val="11"/>
        <color theme="1"/>
        <rFont val="Calibri"/>
        <family val="2"/>
        <scheme val="minor"/>
      </rPr>
      <t>)</t>
    </r>
  </si>
  <si>
    <r>
      <t>L'élève utilise les attributs comme critère de classification (</t>
    </r>
    <r>
      <rPr>
        <b/>
        <sz val="11"/>
        <color theme="1"/>
        <rFont val="Calibri"/>
        <family val="2"/>
        <scheme val="minor"/>
      </rPr>
      <t>Sur 1</t>
    </r>
    <r>
      <rPr>
        <sz val="11"/>
        <color theme="1"/>
        <rFont val="Calibri"/>
        <family val="2"/>
        <scheme val="minor"/>
      </rPr>
      <t>)</t>
    </r>
  </si>
  <si>
    <r>
      <t xml:space="preserve">L'élève est conscient que la classification phylogénétique se fait selon ce que les êtres vivants possèdent </t>
    </r>
    <r>
      <rPr>
        <b/>
        <sz val="11"/>
        <color theme="1"/>
        <rFont val="Calibri"/>
        <family val="2"/>
        <scheme val="minor"/>
      </rPr>
      <t>(Sur 4)</t>
    </r>
  </si>
  <si>
    <t xml:space="preserve">Etiquettes complétées  (Sur1) </t>
  </si>
  <si>
    <t xml:space="preserve">Critère bien placé  (Sur1) </t>
  </si>
  <si>
    <t>Critère bien placé (Sur1)</t>
  </si>
  <si>
    <t>L’élève est capable de réaliser des emboitements par attributs sans la présence tableau d’attributs (sur 5)</t>
  </si>
  <si>
    <t>L’élève est capable de réaliser des emboitements par attributs sans la présence tableau d’attributs (sur 1)</t>
  </si>
  <si>
    <t>Placement d’êtres vivants  (Sur 1)</t>
  </si>
  <si>
    <t>Item7.A.3</t>
  </si>
  <si>
    <t>Item7.A.4</t>
  </si>
  <si>
    <t>Item7.A.5</t>
  </si>
  <si>
    <t>Item7.A.6</t>
  </si>
  <si>
    <t>Item7.A.7</t>
  </si>
  <si>
    <t>Item7.A.8</t>
  </si>
  <si>
    <t>Etre vivant bien placé (Sur 1)</t>
  </si>
  <si>
    <t xml:space="preserve">
L’élève est capable de replacer des êtres vivants dans des emboitements sans la présence d’un tableau d’attributs (sur 6) </t>
  </si>
  <si>
    <t xml:space="preserve">
L’élève est capable de replacer des êtres vivants dans des emboitements sans la présence d’un tableau d’attributs (sur 1) </t>
  </si>
  <si>
    <t>L’élève est capable de réaliser des emboitements (classification phylogénétique) sans tableau d’attributs (sur 11)</t>
  </si>
  <si>
    <t>L’élève est capable de réaliser des emboitements (classification phylogénétique) sans tableau d’attributs (sur 1)</t>
  </si>
  <si>
    <t>Attribut bien placé (Sur 1)</t>
  </si>
  <si>
    <t>L’élève est capable de réaliser des emboitements (classification phylogénétique) à partir d’un tableau d’attributs (sur 9)</t>
  </si>
  <si>
    <t>L’élève est capable de réaliser des emboitements (classification phylogénétique) à partir d’un tableau d’attributs (sur 1)</t>
  </si>
  <si>
    <t>L'Homme est correctement placé dans le classement des Etres vivants (sur 1)</t>
  </si>
  <si>
    <t>L'Homme est considéré comme les animaux (Sur 4)</t>
  </si>
  <si>
    <t>Lecture correcte d'un arbre de classement (sur 1)</t>
  </si>
  <si>
    <t>L’élève lit correctement un arbre de classement des êtres vivants (animaux) (sur 3)</t>
  </si>
  <si>
    <t>L’élève lit correctement un arbre de classement des êtres vivants (animaux) (sur 1)</t>
  </si>
  <si>
    <t>Lecture correcte d'emboitements (sur 1)</t>
  </si>
  <si>
    <t>L'élève est capable de lire des emboitements végétaux (Sur 1)</t>
  </si>
  <si>
    <t>L'élève à associer différents éléments (Sur 1)</t>
  </si>
  <si>
    <t>L'élève maitrise la classification phylogénétique (sur 30)</t>
  </si>
  <si>
    <t>Item 15 E</t>
  </si>
  <si>
    <t>L'élève réalise un trier classer (sur 1)</t>
  </si>
  <si>
    <t>L'élève réalise une division de l'ensemble de départ en plus que deux groupes (Sur 1)</t>
  </si>
  <si>
    <t>L'élève ne maitrise pas le caractère binaire du tri (sur 1)</t>
  </si>
  <si>
    <t>L'élève confond tri simple et trier classer (sur 1)</t>
  </si>
  <si>
    <t>L'élève confond trier et classer (sur 1)</t>
  </si>
  <si>
    <r>
      <t xml:space="preserve">L’élève sait utiliser une clé de détermination dans le cadre des </t>
    </r>
    <r>
      <rPr>
        <b/>
        <sz val="12"/>
        <color theme="1"/>
        <rFont val="Arial"/>
        <family val="2"/>
      </rPr>
      <t>végétaux</t>
    </r>
    <r>
      <rPr>
        <sz val="12"/>
        <color theme="1"/>
        <rFont val="Arial"/>
        <family val="2"/>
      </rPr>
      <t xml:space="preserve"> à partir de la lecture d’un texte informatif et de l’observation d’une feuille</t>
    </r>
    <r>
      <rPr>
        <b/>
        <sz val="12"/>
        <color theme="1"/>
        <rFont val="Arial"/>
        <family val="2"/>
      </rPr>
      <t xml:space="preserve"> (Sur 1)</t>
    </r>
  </si>
  <si>
    <t xml:space="preserve">L'élève ne considère pas l'Homme comme un animal (Sur 4) </t>
  </si>
  <si>
    <t xml:space="preserve">L'élève ne considère pas l'Homme comme un animal (Sur 1) </t>
  </si>
  <si>
    <t>L'élève ne place pas l'Homme dans le classement (Sur 1)</t>
  </si>
  <si>
    <t>L'élève considère que l'Homme ne peut pas etre placé dans le classement  (Sur 1)</t>
  </si>
  <si>
    <t>L'élève fait une croix pour les yeux de la grenouille rieuse (Sur 1)</t>
  </si>
  <si>
    <t>L'élève fait une croix pour les yeux de la mouette  (Sur 1)</t>
  </si>
  <si>
    <t>L'élève fait une croix de 4 membres de la grenouille rieuse  (Sur 1)</t>
  </si>
  <si>
    <t>L'élève fait une croix pour le crâne et les vertèbres de la tortue (Sur 1)</t>
  </si>
  <si>
    <t>L'élève fait une croix pour le crâne et les vertèbres de la grenouille rieuse (sur 1)</t>
  </si>
  <si>
    <t>L'élève fait une croix pour le crâne et les vertèbres de la mouette (sur 1)</t>
  </si>
  <si>
    <t xml:space="preserve">L'élève ne fait pas une croix pour les 6 pattes articulées de la tortue   (Sur 1) </t>
  </si>
  <si>
    <t xml:space="preserve">L'élève ne fait pas une croix pour les 6 pattes articulées de la grenouille rieuse (Sur 1) </t>
  </si>
  <si>
    <t xml:space="preserve">L'élève ne fait pas une croix pour les 6 pattes articulées de la mouette (Sur 1) </t>
  </si>
  <si>
    <t>L'élève fait une croix pour squelette osseux de hérisson (Sur 1)</t>
  </si>
  <si>
    <t>L'élève fait une croix pour squelette osseux  de la tortue (Sur 1)</t>
  </si>
  <si>
    <t>L'élève fait une croix pour squelette osseux de la grenouille rieuse(Sur 1)</t>
  </si>
  <si>
    <t>L'élève fait une croix pour squelette de osseux de la mouette (Sur 1)</t>
  </si>
  <si>
    <t>L'élève ne fait pas une croix pour squelette osseux de  l'abeille (Sur 1)</t>
  </si>
  <si>
    <t>L'élève fait une croix pour les 4 membres du hérisson (Sur 1)</t>
  </si>
  <si>
    <t>L'élève fait une croix pour les 4 membres de la tortue(Sur 1)</t>
  </si>
  <si>
    <t>L'élève fait une croix pour les 4 membres de la mouette (Sur 1)</t>
  </si>
  <si>
    <t>L'élève ne fait pas une croix pour les 4 membres de l'abeille (Sur 1)</t>
  </si>
  <si>
    <t>L'élève fait une croix pour le crâne et les vertèbres du hérisson (Sur 1)</t>
  </si>
  <si>
    <t>L'élève ne fait pas une croix pour le crâne et les vertèbres de l'abeille (sur 1)</t>
  </si>
  <si>
    <t>L'élève réalise un rangement (Sur 1)</t>
  </si>
  <si>
    <t>L’élève connait le vocabulaire de base des attributs : Squelette osseux (Sur 5)</t>
  </si>
  <si>
    <t>L’élève connait le vocabulaire plus compliqué des attributs : 4 membres (Sur 5)</t>
  </si>
  <si>
    <t>L’élève connait le vocabulaire plus compliqué des attributs : 4 membres (Sur 1)</t>
  </si>
  <si>
    <t>L’élève connait le vocabulaire plus compliqué des attributs : Crâne et vertèbres  (Sur 5)</t>
  </si>
  <si>
    <t>L’élève connait le vocabulaire plus compliqué des attributs : Crâne et vertèbres (Sur 1)</t>
  </si>
  <si>
    <t>L'élèvene fait pas une croix pour les plumes du hérisson (Sur 1)</t>
  </si>
  <si>
    <t>L'élèvene fait pas une croix pour les plumes de la tortue (Sur 1)</t>
  </si>
  <si>
    <t>L'élève ne fait pas une croix pour les plumes de la grenouille rieuse (sur 1)</t>
  </si>
  <si>
    <t>L'élève fait une croix pour les plumes de la mouette (sur 1)</t>
  </si>
  <si>
    <t>L'élève ne fait pas une croix pour les plumes de l'abeille (sur 1)</t>
  </si>
  <si>
    <t>L’élève connait le vocabulaire de base des attributs : les plumes (Sur 5)</t>
  </si>
  <si>
    <t>L’élève connait  le vocabulaire de base des attributs : les plumes  (Sur 1)</t>
  </si>
  <si>
    <t>L'élève ne fait pas de croix pour le squelette externe du hérisson (sur 1)</t>
  </si>
  <si>
    <t>L'élève ne fait pas de croix pour le squelette externe de la tortue (sur 1)</t>
  </si>
  <si>
    <t>L'élève ne fait pas de croix pour le squelette externe de la grenouille rieuse sur 1)</t>
  </si>
  <si>
    <t>L'élève ne fait pas de croix pour le squelette externe de la mouette sur 1)</t>
  </si>
  <si>
    <t>L'élève faot une ccroix pour le squelette externe de l'abeille (sur 1)</t>
  </si>
  <si>
    <t>L’élève connait le vocabulaire plus compliqué des attributs : squelette externe (Sur 5)</t>
  </si>
  <si>
    <t>L’élève connait le vocabulaire plus compliqué des attributs : squelette externe (Sur 1)</t>
  </si>
  <si>
    <r>
      <t xml:space="preserve">Pour l'élève il y a confusion entre tri et rangement  </t>
    </r>
    <r>
      <rPr>
        <b/>
        <sz val="11"/>
        <color theme="1"/>
        <rFont val="Calibri"/>
        <family val="2"/>
        <scheme val="minor"/>
      </rPr>
      <t>(Sur 4)</t>
    </r>
  </si>
  <si>
    <t>L’élève connait le vocabulaire complexe des attributs : squelette osseux (Sur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</si>
</sst>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6"/>
        <bgColor rgb="FFB6D7A8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rgb="FFB6D7A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11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3366FF"/>
      <color rgb="FFFF99FF"/>
      <color rgb="FF99FF6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9163-82AC-4299-A6CE-885379554D72}">
  <dimension ref="A1:FS50"/>
  <sheetViews>
    <sheetView tabSelected="1" topLeftCell="EC1" zoomScale="130" zoomScaleNormal="130" workbookViewId="0">
      <selection activeCell="EE6" sqref="EE6"/>
    </sheetView>
  </sheetViews>
  <sheetFormatPr baseColWidth="10" defaultRowHeight="15" x14ac:dyDescent="0.25"/>
  <cols>
    <col min="1" max="1" width="7" bestFit="1" customWidth="1"/>
    <col min="2" max="2" width="7.7109375" bestFit="1" customWidth="1"/>
    <col min="3" max="3" width="7.5703125" bestFit="1" customWidth="1"/>
    <col min="4" max="4" width="8.5703125" bestFit="1" customWidth="1"/>
    <col min="5" max="5" width="6.140625" bestFit="1" customWidth="1"/>
    <col min="7" max="7" width="18.85546875" bestFit="1" customWidth="1"/>
    <col min="8" max="8" width="49.5703125" bestFit="1" customWidth="1"/>
    <col min="9" max="9" width="52.85546875" bestFit="1" customWidth="1"/>
    <col min="10" max="10" width="98.5703125" bestFit="1" customWidth="1"/>
    <col min="11" max="12" width="117.5703125" bestFit="1" customWidth="1"/>
    <col min="13" max="13" width="78.85546875" bestFit="1" customWidth="1"/>
    <col min="14" max="14" width="86.42578125" bestFit="1" customWidth="1"/>
    <col min="15" max="16" width="96" bestFit="1" customWidth="1"/>
    <col min="17" max="17" width="60.28515625" bestFit="1" customWidth="1"/>
    <col min="18" max="18" width="56.28515625" bestFit="1" customWidth="1"/>
    <col min="19" max="19" width="58.28515625" bestFit="1" customWidth="1"/>
    <col min="20" max="20" width="103.28515625" bestFit="1" customWidth="1"/>
    <col min="21" max="21" width="91.28515625" bestFit="1" customWidth="1"/>
    <col min="22" max="22" width="103.28515625" bestFit="1" customWidth="1"/>
    <col min="23" max="24" width="49.5703125" bestFit="1" customWidth="1"/>
    <col min="25" max="25" width="110.85546875" bestFit="1" customWidth="1"/>
    <col min="26" max="26" width="99" bestFit="1" customWidth="1"/>
    <col min="27" max="27" width="110.85546875" bestFit="1" customWidth="1"/>
    <col min="28" max="29" width="57.7109375" bestFit="1" customWidth="1"/>
    <col min="30" max="30" width="103.28515625" bestFit="1" customWidth="1"/>
    <col min="31" max="31" width="91.28515625" bestFit="1" customWidth="1"/>
    <col min="32" max="32" width="103.7109375" bestFit="1" customWidth="1"/>
    <col min="33" max="33" width="91.28515625" bestFit="1" customWidth="1"/>
    <col min="34" max="34" width="57.7109375" bestFit="1" customWidth="1"/>
    <col min="35" max="35" width="49.42578125" bestFit="1" customWidth="1"/>
    <col min="36" max="36" width="88.5703125" bestFit="1" customWidth="1"/>
    <col min="37" max="37" width="67.7109375" bestFit="1" customWidth="1"/>
    <col min="38" max="38" width="67.7109375" customWidth="1"/>
    <col min="39" max="39" width="51.7109375" bestFit="1" customWidth="1"/>
    <col min="40" max="40" width="52.28515625" bestFit="1" customWidth="1"/>
    <col min="41" max="41" width="42.28515625" bestFit="1" customWidth="1"/>
    <col min="42" max="42" width="52.7109375" bestFit="1" customWidth="1"/>
    <col min="43" max="44" width="37.140625" bestFit="1" customWidth="1"/>
    <col min="45" max="45" width="44.28515625" bestFit="1" customWidth="1"/>
    <col min="46" max="46" width="68.85546875" bestFit="1" customWidth="1"/>
    <col min="47" max="47" width="87.85546875" bestFit="1" customWidth="1"/>
    <col min="48" max="48" width="78.28515625" bestFit="1" customWidth="1"/>
    <col min="49" max="54" width="78.28515625" customWidth="1"/>
    <col min="55" max="55" width="85.5703125" bestFit="1" customWidth="1"/>
    <col min="56" max="56" width="85.28515625" bestFit="1" customWidth="1"/>
    <col min="57" max="57" width="85.28515625" customWidth="1"/>
    <col min="58" max="58" width="51" bestFit="1" customWidth="1"/>
    <col min="59" max="60" width="95.28515625" bestFit="1" customWidth="1"/>
    <col min="61" max="61" width="22.42578125" bestFit="1" customWidth="1"/>
    <col min="62" max="62" width="22" bestFit="1" customWidth="1"/>
    <col min="63" max="63" width="22.42578125" bestFit="1" customWidth="1"/>
    <col min="64" max="64" width="22" bestFit="1" customWidth="1"/>
    <col min="65" max="65" width="22" customWidth="1"/>
    <col min="66" max="66" width="52" bestFit="1" customWidth="1"/>
    <col min="67" max="75" width="52" customWidth="1"/>
    <col min="76" max="76" width="54.28515625" bestFit="1" customWidth="1"/>
    <col min="77" max="77" width="54.28515625" customWidth="1"/>
    <col min="78" max="78" width="62.42578125" bestFit="1" customWidth="1"/>
    <col min="79" max="79" width="43.140625" bestFit="1" customWidth="1"/>
    <col min="80" max="89" width="43.140625" customWidth="1"/>
    <col min="90" max="90" width="42.7109375" bestFit="1" customWidth="1"/>
    <col min="91" max="93" width="42.7109375" customWidth="1"/>
    <col min="94" max="94" width="44.28515625" bestFit="1" customWidth="1"/>
    <col min="95" max="97" width="18.7109375" bestFit="1" customWidth="1"/>
    <col min="98" max="102" width="29.28515625" customWidth="1"/>
    <col min="103" max="103" width="43.42578125" bestFit="1" customWidth="1"/>
    <col min="104" max="104" width="44.85546875" bestFit="1" customWidth="1"/>
    <col min="105" max="106" width="44.85546875" customWidth="1"/>
    <col min="107" max="107" width="41.28515625" bestFit="1" customWidth="1"/>
    <col min="108" max="108" width="54.28515625" bestFit="1" customWidth="1"/>
    <col min="109" max="109" width="33.85546875" bestFit="1" customWidth="1"/>
    <col min="110" max="110" width="33.85546875" customWidth="1"/>
    <col min="111" max="111" width="52.28515625" bestFit="1" customWidth="1"/>
    <col min="112" max="112" width="52.85546875" bestFit="1" customWidth="1"/>
    <col min="113" max="113" width="74.28515625" bestFit="1" customWidth="1"/>
    <col min="114" max="114" width="77" bestFit="1" customWidth="1"/>
    <col min="115" max="115" width="28.28515625" bestFit="1" customWidth="1"/>
    <col min="116" max="116" width="18.140625" bestFit="1" customWidth="1"/>
    <col min="117" max="117" width="28.28515625" bestFit="1" customWidth="1"/>
    <col min="118" max="118" width="18.140625" bestFit="1" customWidth="1"/>
    <col min="119" max="120" width="77" customWidth="1"/>
    <col min="121" max="121" width="45.7109375" bestFit="1" customWidth="1"/>
    <col min="122" max="122" width="47" bestFit="1" customWidth="1"/>
    <col min="123" max="123" width="45" bestFit="1" customWidth="1"/>
    <col min="124" max="124" width="48.42578125" bestFit="1" customWidth="1"/>
    <col min="125" max="125" width="44.7109375" bestFit="1" customWidth="1"/>
    <col min="126" max="126" width="54" bestFit="1" customWidth="1"/>
    <col min="127" max="127" width="55.85546875" bestFit="1" customWidth="1"/>
    <col min="128" max="128" width="49.85546875" bestFit="1" customWidth="1"/>
    <col min="129" max="129" width="46.7109375" bestFit="1" customWidth="1"/>
    <col min="130" max="130" width="50.140625" bestFit="1" customWidth="1"/>
    <col min="131" max="131" width="53.5703125" bestFit="1" customWidth="1"/>
    <col min="132" max="132" width="49.85546875" bestFit="1" customWidth="1"/>
    <col min="133" max="133" width="55.85546875" bestFit="1" customWidth="1"/>
    <col min="134" max="134" width="58.140625" bestFit="1" customWidth="1"/>
    <col min="135" max="135" width="49.5703125" bestFit="1" customWidth="1"/>
    <col min="136" max="136" width="50.28515625" bestFit="1" customWidth="1"/>
    <col min="137" max="137" width="45.85546875" bestFit="1" customWidth="1"/>
    <col min="138" max="138" width="46.140625" bestFit="1" customWidth="1"/>
    <col min="139" max="139" width="44.28515625" bestFit="1" customWidth="1"/>
    <col min="140" max="140" width="47.28515625" bestFit="1" customWidth="1"/>
    <col min="141" max="141" width="49.28515625" bestFit="1" customWidth="1"/>
    <col min="142" max="142" width="70" bestFit="1" customWidth="1"/>
    <col min="143" max="143" width="72.7109375" bestFit="1" customWidth="1"/>
    <col min="144" max="144" width="56" bestFit="1" customWidth="1"/>
    <col min="145" max="145" width="56.28515625" bestFit="1" customWidth="1"/>
    <col min="146" max="146" width="54.28515625" bestFit="1" customWidth="1"/>
    <col min="147" max="147" width="57.28515625" bestFit="1" customWidth="1"/>
    <col min="148" max="148" width="48.7109375" bestFit="1" customWidth="1"/>
    <col min="149" max="149" width="70.7109375" bestFit="1" customWidth="1"/>
    <col min="150" max="150" width="73.42578125" bestFit="1" customWidth="1"/>
    <col min="151" max="151" width="45.5703125" bestFit="1" customWidth="1"/>
    <col min="152" max="152" width="47.28515625" bestFit="1" customWidth="1"/>
    <col min="153" max="153" width="46.28515625" bestFit="1" customWidth="1"/>
    <col min="154" max="154" width="48.28515625" bestFit="1" customWidth="1"/>
    <col min="155" max="155" width="50.7109375" bestFit="1" customWidth="1"/>
    <col min="156" max="156" width="69.7109375" bestFit="1" customWidth="1"/>
    <col min="157" max="157" width="72.5703125" bestFit="1" customWidth="1"/>
    <col min="158" max="158" width="52.28515625" bestFit="1" customWidth="1"/>
    <col min="159" max="159" width="54.42578125" bestFit="1" customWidth="1"/>
    <col min="160" max="160" width="52.5703125" bestFit="1" customWidth="1"/>
    <col min="161" max="161" width="55.42578125" bestFit="1" customWidth="1"/>
    <col min="162" max="162" width="54.28515625" bestFit="1" customWidth="1"/>
    <col min="163" max="163" width="71.140625" bestFit="1" customWidth="1"/>
    <col min="164" max="164" width="73.28515625" bestFit="1" customWidth="1"/>
    <col min="165" max="165" width="61.85546875" bestFit="1" customWidth="1"/>
    <col min="166" max="166" width="65" bestFit="1" customWidth="1"/>
    <col min="167" max="167" width="62.28515625" bestFit="1" customWidth="1"/>
    <col min="168" max="168" width="65.5703125" bestFit="1" customWidth="1"/>
    <col min="169" max="169" width="55.5703125" bestFit="1" customWidth="1"/>
    <col min="170" max="170" width="71.28515625" bestFit="1" customWidth="1"/>
    <col min="171" max="171" width="73.28515625" bestFit="1" customWidth="1"/>
    <col min="172" max="172" width="51.28515625" bestFit="1" customWidth="1"/>
    <col min="173" max="173" width="52" bestFit="1" customWidth="1"/>
    <col min="174" max="174" width="82.7109375" bestFit="1" customWidth="1"/>
    <col min="175" max="175" width="104.28515625" bestFit="1" customWidth="1"/>
  </cols>
  <sheetData>
    <row r="1" spans="1:175" s="12" customFormat="1" x14ac:dyDescent="0.25">
      <c r="A1" s="18" t="s">
        <v>0</v>
      </c>
      <c r="B1" s="19"/>
      <c r="C1" s="19"/>
      <c r="D1" s="19"/>
      <c r="E1" s="19"/>
      <c r="F1" s="19"/>
      <c r="G1" s="19"/>
      <c r="H1" s="20" t="s">
        <v>81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 t="s">
        <v>82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2" t="s">
        <v>83</v>
      </c>
      <c r="AK1" s="22"/>
      <c r="AL1" s="22"/>
      <c r="AM1" s="22"/>
      <c r="AN1" s="22"/>
      <c r="AO1" s="23" t="s">
        <v>84</v>
      </c>
      <c r="AP1" s="23"/>
      <c r="AQ1" s="23"/>
      <c r="AR1" s="23"/>
      <c r="AS1" s="23"/>
      <c r="AT1" s="23"/>
      <c r="AU1" s="23"/>
      <c r="AV1" s="23"/>
      <c r="AW1" s="6"/>
      <c r="AX1" s="6"/>
      <c r="AY1" s="6"/>
      <c r="AZ1" s="6"/>
      <c r="BA1" s="6"/>
      <c r="BB1" s="6"/>
      <c r="BC1" s="25" t="s">
        <v>85</v>
      </c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8"/>
      <c r="DB1" s="8"/>
      <c r="DC1" s="26" t="s">
        <v>86</v>
      </c>
      <c r="DD1" s="26"/>
      <c r="DE1" s="26"/>
      <c r="DF1" s="26"/>
      <c r="DG1" s="26"/>
      <c r="DH1" s="26"/>
      <c r="DI1" s="26"/>
      <c r="DJ1" s="26"/>
      <c r="DK1" s="4"/>
      <c r="DL1" s="4"/>
      <c r="DM1" s="4"/>
      <c r="DN1" s="4"/>
      <c r="DO1" s="4"/>
      <c r="DP1" s="4"/>
      <c r="DQ1" s="27" t="s">
        <v>87</v>
      </c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</row>
    <row r="2" spans="1:175" s="12" customFormat="1" ht="49.15" customHeight="1" x14ac:dyDescent="0.25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3" t="s">
        <v>88</v>
      </c>
      <c r="I2" s="13" t="s">
        <v>89</v>
      </c>
      <c r="J2" s="14" t="s">
        <v>90</v>
      </c>
      <c r="K2" s="28" t="s">
        <v>91</v>
      </c>
      <c r="L2" s="20" t="s">
        <v>92</v>
      </c>
      <c r="M2" s="14" t="s">
        <v>93</v>
      </c>
      <c r="N2" s="14" t="s">
        <v>94</v>
      </c>
      <c r="O2" s="28" t="s">
        <v>95</v>
      </c>
      <c r="P2" s="20" t="s">
        <v>96</v>
      </c>
      <c r="Q2" s="1" t="s">
        <v>97</v>
      </c>
      <c r="R2" s="28" t="s">
        <v>98</v>
      </c>
      <c r="S2" s="20" t="s">
        <v>99</v>
      </c>
      <c r="T2" s="15" t="s">
        <v>100</v>
      </c>
      <c r="U2" s="15" t="s">
        <v>101</v>
      </c>
      <c r="V2" s="15" t="s">
        <v>102</v>
      </c>
      <c r="W2" s="29" t="s">
        <v>103</v>
      </c>
      <c r="X2" s="21" t="s">
        <v>104</v>
      </c>
      <c r="Y2" s="15" t="s">
        <v>105</v>
      </c>
      <c r="Z2" s="15" t="s">
        <v>106</v>
      </c>
      <c r="AA2" s="15" t="s">
        <v>107</v>
      </c>
      <c r="AB2" s="29" t="s">
        <v>108</v>
      </c>
      <c r="AC2" s="21" t="s">
        <v>109</v>
      </c>
      <c r="AD2" s="15" t="s">
        <v>110</v>
      </c>
      <c r="AE2" s="15" t="s">
        <v>111</v>
      </c>
      <c r="AF2" s="15" t="s">
        <v>112</v>
      </c>
      <c r="AG2" s="15" t="s">
        <v>113</v>
      </c>
      <c r="AH2" s="29" t="s">
        <v>244</v>
      </c>
      <c r="AI2" s="21" t="s">
        <v>114</v>
      </c>
      <c r="AJ2" s="5" t="s">
        <v>115</v>
      </c>
      <c r="AK2" s="5" t="s">
        <v>199</v>
      </c>
      <c r="AL2" s="5" t="s">
        <v>156</v>
      </c>
      <c r="AM2" s="24" t="s">
        <v>155</v>
      </c>
      <c r="AN2" s="24" t="s">
        <v>116</v>
      </c>
      <c r="AO2" s="7" t="s">
        <v>157</v>
      </c>
      <c r="AP2" s="7" t="s">
        <v>158</v>
      </c>
      <c r="AQ2" s="32" t="s">
        <v>117</v>
      </c>
      <c r="AR2" s="23" t="s">
        <v>118</v>
      </c>
      <c r="AS2" s="6" t="s">
        <v>119</v>
      </c>
      <c r="AT2" s="7" t="s">
        <v>159</v>
      </c>
      <c r="AU2" s="7" t="s">
        <v>160</v>
      </c>
      <c r="AV2" s="32" t="s">
        <v>161</v>
      </c>
      <c r="AW2" s="7" t="s">
        <v>194</v>
      </c>
      <c r="AX2" s="7" t="s">
        <v>197</v>
      </c>
      <c r="AY2" s="7" t="s">
        <v>195</v>
      </c>
      <c r="AZ2" s="7" t="s">
        <v>224</v>
      </c>
      <c r="BA2" s="7" t="s">
        <v>198</v>
      </c>
      <c r="BB2" s="7" t="s">
        <v>196</v>
      </c>
      <c r="BC2" s="9" t="s">
        <v>120</v>
      </c>
      <c r="BD2" s="9" t="s">
        <v>121</v>
      </c>
      <c r="BE2" s="9" t="s">
        <v>162</v>
      </c>
      <c r="BF2" s="9" t="s">
        <v>122</v>
      </c>
      <c r="BG2" s="30" t="s">
        <v>163</v>
      </c>
      <c r="BH2" s="25" t="s">
        <v>123</v>
      </c>
      <c r="BI2" s="9" t="s">
        <v>164</v>
      </c>
      <c r="BJ2" s="9" t="s">
        <v>165</v>
      </c>
      <c r="BK2" s="9" t="s">
        <v>165</v>
      </c>
      <c r="BL2" s="9" t="s">
        <v>166</v>
      </c>
      <c r="BM2" s="9" t="s">
        <v>166</v>
      </c>
      <c r="BN2" s="31" t="s">
        <v>167</v>
      </c>
      <c r="BO2" s="31" t="s">
        <v>168</v>
      </c>
      <c r="BP2" s="9" t="s">
        <v>169</v>
      </c>
      <c r="BQ2" s="9" t="s">
        <v>176</v>
      </c>
      <c r="BR2" s="9" t="s">
        <v>176</v>
      </c>
      <c r="BS2" s="9" t="s">
        <v>176</v>
      </c>
      <c r="BT2" s="9" t="s">
        <v>176</v>
      </c>
      <c r="BU2" s="9" t="s">
        <v>176</v>
      </c>
      <c r="BV2" s="31" t="s">
        <v>177</v>
      </c>
      <c r="BW2" s="31" t="s">
        <v>178</v>
      </c>
      <c r="BX2" s="25" t="s">
        <v>179</v>
      </c>
      <c r="BY2" s="25" t="s">
        <v>180</v>
      </c>
      <c r="BZ2" s="9" t="s">
        <v>181</v>
      </c>
      <c r="CA2" s="9" t="s">
        <v>181</v>
      </c>
      <c r="CB2" s="9" t="s">
        <v>181</v>
      </c>
      <c r="CC2" s="9" t="s">
        <v>181</v>
      </c>
      <c r="CD2" s="9" t="s">
        <v>181</v>
      </c>
      <c r="CE2" s="9" t="s">
        <v>181</v>
      </c>
      <c r="CF2" s="9" t="s">
        <v>181</v>
      </c>
      <c r="CG2" s="9" t="s">
        <v>181</v>
      </c>
      <c r="CH2" s="9" t="s">
        <v>181</v>
      </c>
      <c r="CI2" s="31" t="s">
        <v>182</v>
      </c>
      <c r="CJ2" s="25" t="s">
        <v>183</v>
      </c>
      <c r="CK2" s="9" t="s">
        <v>124</v>
      </c>
      <c r="CL2" s="9" t="s">
        <v>184</v>
      </c>
      <c r="CM2" s="9" t="s">
        <v>124</v>
      </c>
      <c r="CN2" s="9" t="s">
        <v>184</v>
      </c>
      <c r="CO2" s="31" t="s">
        <v>185</v>
      </c>
      <c r="CP2" s="25" t="s">
        <v>124</v>
      </c>
      <c r="CQ2" s="9" t="s">
        <v>186</v>
      </c>
      <c r="CR2" s="9" t="s">
        <v>186</v>
      </c>
      <c r="CS2" s="9" t="s">
        <v>186</v>
      </c>
      <c r="CT2" s="31" t="s">
        <v>187</v>
      </c>
      <c r="CU2" s="25" t="s">
        <v>188</v>
      </c>
      <c r="CV2" s="9" t="s">
        <v>189</v>
      </c>
      <c r="CW2" s="9" t="s">
        <v>189</v>
      </c>
      <c r="CX2" s="9" t="s">
        <v>189</v>
      </c>
      <c r="CY2" s="31" t="s">
        <v>125</v>
      </c>
      <c r="CZ2" s="25" t="s">
        <v>190</v>
      </c>
      <c r="DA2" s="25" t="s">
        <v>192</v>
      </c>
      <c r="DB2" s="25" t="s">
        <v>126</v>
      </c>
      <c r="DC2" s="4" t="s">
        <v>127</v>
      </c>
      <c r="DD2" s="4" t="s">
        <v>128</v>
      </c>
      <c r="DE2" s="4" t="s">
        <v>129</v>
      </c>
      <c r="DF2" s="4" t="s">
        <v>191</v>
      </c>
      <c r="DG2" s="4" t="s">
        <v>130</v>
      </c>
      <c r="DH2" s="4" t="s">
        <v>131</v>
      </c>
      <c r="DI2" s="26" t="s">
        <v>132</v>
      </c>
      <c r="DJ2" s="33" t="s">
        <v>133</v>
      </c>
      <c r="DK2" s="10" t="s">
        <v>203</v>
      </c>
      <c r="DL2" s="10" t="s">
        <v>202</v>
      </c>
      <c r="DM2" s="10" t="s">
        <v>203</v>
      </c>
      <c r="DN2" s="10" t="s">
        <v>202</v>
      </c>
      <c r="DO2" s="35" t="s">
        <v>200</v>
      </c>
      <c r="DP2" s="33" t="s">
        <v>201</v>
      </c>
      <c r="DQ2" s="11" t="s">
        <v>134</v>
      </c>
      <c r="DR2" s="11" t="s">
        <v>135</v>
      </c>
      <c r="DS2" s="11" t="s">
        <v>204</v>
      </c>
      <c r="DT2" s="11" t="s">
        <v>205</v>
      </c>
      <c r="DU2" s="11" t="s">
        <v>136</v>
      </c>
      <c r="DV2" s="27" t="s">
        <v>137</v>
      </c>
      <c r="DW2" s="34" t="s">
        <v>138</v>
      </c>
      <c r="DX2" s="11" t="s">
        <v>213</v>
      </c>
      <c r="DY2" s="11" t="s">
        <v>214</v>
      </c>
      <c r="DZ2" s="11" t="s">
        <v>215</v>
      </c>
      <c r="EA2" s="11" t="s">
        <v>216</v>
      </c>
      <c r="EB2" s="11" t="s">
        <v>217</v>
      </c>
      <c r="EC2" s="27" t="s">
        <v>225</v>
      </c>
      <c r="ED2" s="34" t="s">
        <v>245</v>
      </c>
      <c r="EE2" s="27" t="s">
        <v>139</v>
      </c>
      <c r="EF2" s="34" t="s">
        <v>140</v>
      </c>
      <c r="EG2" s="11" t="s">
        <v>218</v>
      </c>
      <c r="EH2" s="11" t="s">
        <v>219</v>
      </c>
      <c r="EI2" s="11" t="s">
        <v>206</v>
      </c>
      <c r="EJ2" s="11" t="s">
        <v>220</v>
      </c>
      <c r="EK2" s="11" t="s">
        <v>221</v>
      </c>
      <c r="EL2" s="27" t="s">
        <v>226</v>
      </c>
      <c r="EM2" s="34" t="s">
        <v>227</v>
      </c>
      <c r="EN2" s="11" t="s">
        <v>222</v>
      </c>
      <c r="EO2" s="11" t="s">
        <v>207</v>
      </c>
      <c r="EP2" s="11" t="s">
        <v>208</v>
      </c>
      <c r="EQ2" s="11" t="s">
        <v>209</v>
      </c>
      <c r="ER2" s="11" t="s">
        <v>223</v>
      </c>
      <c r="ES2" s="27" t="s">
        <v>228</v>
      </c>
      <c r="ET2" s="34" t="s">
        <v>229</v>
      </c>
      <c r="EU2" s="11" t="s">
        <v>230</v>
      </c>
      <c r="EV2" s="11" t="s">
        <v>231</v>
      </c>
      <c r="EW2" s="11" t="s">
        <v>232</v>
      </c>
      <c r="EX2" s="11" t="s">
        <v>233</v>
      </c>
      <c r="EY2" s="11" t="s">
        <v>234</v>
      </c>
      <c r="EZ2" s="27" t="s">
        <v>235</v>
      </c>
      <c r="FA2" s="34" t="s">
        <v>236</v>
      </c>
      <c r="FB2" s="11" t="s">
        <v>237</v>
      </c>
      <c r="FC2" s="11" t="s">
        <v>238</v>
      </c>
      <c r="FD2" s="11" t="s">
        <v>239</v>
      </c>
      <c r="FE2" s="11" t="s">
        <v>240</v>
      </c>
      <c r="FF2" s="11" t="s">
        <v>241</v>
      </c>
      <c r="FG2" s="27" t="s">
        <v>242</v>
      </c>
      <c r="FH2" s="34" t="s">
        <v>243</v>
      </c>
      <c r="FI2" s="11" t="s">
        <v>141</v>
      </c>
      <c r="FJ2" s="11" t="s">
        <v>210</v>
      </c>
      <c r="FK2" s="11" t="s">
        <v>211</v>
      </c>
      <c r="FL2" s="11" t="s">
        <v>212</v>
      </c>
      <c r="FM2" s="11" t="s">
        <v>142</v>
      </c>
      <c r="FN2" s="27" t="s">
        <v>143</v>
      </c>
      <c r="FO2" s="34" t="s">
        <v>144</v>
      </c>
      <c r="FP2" s="27" t="s">
        <v>145</v>
      </c>
      <c r="FQ2" s="34" t="s">
        <v>146</v>
      </c>
      <c r="FR2" s="34" t="s">
        <v>147</v>
      </c>
      <c r="FS2" s="34" t="s">
        <v>148</v>
      </c>
    </row>
    <row r="3" spans="1:175" s="12" customFormat="1" ht="33.6" customHeight="1" x14ac:dyDescent="0.25">
      <c r="A3" s="18"/>
      <c r="B3" s="18"/>
      <c r="C3" s="18"/>
      <c r="D3" s="18"/>
      <c r="E3" s="18"/>
      <c r="F3" s="18"/>
      <c r="G3" s="18"/>
      <c r="H3" s="14" t="s">
        <v>12</v>
      </c>
      <c r="I3" s="14" t="s">
        <v>8</v>
      </c>
      <c r="J3" s="14" t="s">
        <v>9</v>
      </c>
      <c r="K3" s="28"/>
      <c r="L3" s="20"/>
      <c r="M3" s="14" t="s">
        <v>10</v>
      </c>
      <c r="N3" s="14" t="s">
        <v>11</v>
      </c>
      <c r="O3" s="28"/>
      <c r="P3" s="20"/>
      <c r="Q3" s="14" t="s">
        <v>13</v>
      </c>
      <c r="R3" s="28"/>
      <c r="S3" s="20"/>
      <c r="T3" s="15" t="s">
        <v>12</v>
      </c>
      <c r="U3" s="15" t="s">
        <v>10</v>
      </c>
      <c r="V3" s="15" t="s">
        <v>9</v>
      </c>
      <c r="W3" s="29"/>
      <c r="X3" s="21"/>
      <c r="Y3" s="15" t="s">
        <v>8</v>
      </c>
      <c r="Z3" s="15" t="s">
        <v>11</v>
      </c>
      <c r="AA3" s="15" t="s">
        <v>9</v>
      </c>
      <c r="AB3" s="29"/>
      <c r="AC3" s="21"/>
      <c r="AD3" s="15" t="s">
        <v>149</v>
      </c>
      <c r="AE3" s="15" t="s">
        <v>150</v>
      </c>
      <c r="AF3" s="15" t="s">
        <v>151</v>
      </c>
      <c r="AG3" s="15" t="s">
        <v>152</v>
      </c>
      <c r="AH3" s="29"/>
      <c r="AI3" s="21"/>
      <c r="AJ3" s="5" t="s">
        <v>14</v>
      </c>
      <c r="AK3" s="5" t="s">
        <v>154</v>
      </c>
      <c r="AL3" s="5" t="s">
        <v>193</v>
      </c>
      <c r="AM3" s="24"/>
      <c r="AN3" s="24"/>
      <c r="AO3" s="7" t="s">
        <v>18</v>
      </c>
      <c r="AP3" s="7" t="s">
        <v>19</v>
      </c>
      <c r="AQ3" s="32"/>
      <c r="AR3" s="23"/>
      <c r="AS3" s="7" t="s">
        <v>15</v>
      </c>
      <c r="AT3" s="7" t="s">
        <v>25</v>
      </c>
      <c r="AU3" s="7" t="s">
        <v>20</v>
      </c>
      <c r="AV3" s="32"/>
      <c r="AW3" s="7" t="s">
        <v>18</v>
      </c>
      <c r="AX3" s="7"/>
      <c r="AY3" s="7" t="s">
        <v>18</v>
      </c>
      <c r="AZ3" s="7" t="s">
        <v>18</v>
      </c>
      <c r="BA3" s="7"/>
      <c r="BB3" s="7" t="s">
        <v>19</v>
      </c>
      <c r="BC3" s="9" t="s">
        <v>16</v>
      </c>
      <c r="BD3" s="9" t="s">
        <v>17</v>
      </c>
      <c r="BE3" s="9" t="s">
        <v>20</v>
      </c>
      <c r="BF3" s="9" t="s">
        <v>28</v>
      </c>
      <c r="BG3" s="30"/>
      <c r="BH3" s="25"/>
      <c r="BI3" s="9" t="s">
        <v>153</v>
      </c>
      <c r="BJ3" s="9" t="s">
        <v>21</v>
      </c>
      <c r="BK3" s="9" t="s">
        <v>22</v>
      </c>
      <c r="BL3" s="9" t="s">
        <v>23</v>
      </c>
      <c r="BM3" s="9" t="s">
        <v>24</v>
      </c>
      <c r="BN3" s="31"/>
      <c r="BO3" s="31"/>
      <c r="BP3" s="9" t="s">
        <v>170</v>
      </c>
      <c r="BQ3" s="9" t="s">
        <v>171</v>
      </c>
      <c r="BR3" s="9" t="s">
        <v>172</v>
      </c>
      <c r="BS3" s="9" t="s">
        <v>173</v>
      </c>
      <c r="BT3" s="9" t="s">
        <v>174</v>
      </c>
      <c r="BU3" s="9" t="s">
        <v>175</v>
      </c>
      <c r="BV3" s="31"/>
      <c r="BW3" s="31"/>
      <c r="BX3" s="25"/>
      <c r="BY3" s="25"/>
      <c r="BZ3" s="9" t="s">
        <v>64</v>
      </c>
      <c r="CA3" s="9" t="s">
        <v>65</v>
      </c>
      <c r="CB3" s="9" t="s">
        <v>66</v>
      </c>
      <c r="CC3" s="9" t="s">
        <v>67</v>
      </c>
      <c r="CD3" s="9" t="s">
        <v>68</v>
      </c>
      <c r="CE3" s="9" t="s">
        <v>69</v>
      </c>
      <c r="CF3" s="9" t="s">
        <v>70</v>
      </c>
      <c r="CG3" s="9" t="s">
        <v>71</v>
      </c>
      <c r="CH3" s="9" t="s">
        <v>72</v>
      </c>
      <c r="CI3" s="31"/>
      <c r="CJ3" s="25"/>
      <c r="CK3" s="9" t="s">
        <v>26</v>
      </c>
      <c r="CL3" s="9" t="s">
        <v>27</v>
      </c>
      <c r="CM3" s="9" t="s">
        <v>73</v>
      </c>
      <c r="CN3" s="9" t="s">
        <v>74</v>
      </c>
      <c r="CO3" s="31"/>
      <c r="CP3" s="25"/>
      <c r="CQ3" s="9" t="s">
        <v>75</v>
      </c>
      <c r="CR3" s="9" t="s">
        <v>76</v>
      </c>
      <c r="CS3" s="9" t="s">
        <v>77</v>
      </c>
      <c r="CT3" s="31"/>
      <c r="CU3" s="25"/>
      <c r="CV3" s="9" t="s">
        <v>78</v>
      </c>
      <c r="CW3" s="9" t="s">
        <v>79</v>
      </c>
      <c r="CX3" s="9" t="s">
        <v>80</v>
      </c>
      <c r="CY3" s="31"/>
      <c r="CZ3" s="25"/>
      <c r="DA3" s="25"/>
      <c r="DB3" s="25"/>
      <c r="DC3" s="4" t="s">
        <v>17</v>
      </c>
      <c r="DD3" s="4" t="s">
        <v>17</v>
      </c>
      <c r="DE3" s="4" t="s">
        <v>17</v>
      </c>
      <c r="DF3" s="4" t="s">
        <v>17</v>
      </c>
      <c r="DG3" s="4" t="s">
        <v>28</v>
      </c>
      <c r="DH3" s="4" t="s">
        <v>28</v>
      </c>
      <c r="DI3" s="26"/>
      <c r="DJ3" s="33"/>
      <c r="DK3" s="10" t="s">
        <v>26</v>
      </c>
      <c r="DL3" s="10" t="s">
        <v>27</v>
      </c>
      <c r="DM3" s="10" t="s">
        <v>73</v>
      </c>
      <c r="DN3" s="10" t="s">
        <v>74</v>
      </c>
      <c r="DO3" s="35"/>
      <c r="DP3" s="33"/>
      <c r="DQ3" s="11" t="s">
        <v>29</v>
      </c>
      <c r="DR3" s="11" t="s">
        <v>30</v>
      </c>
      <c r="DS3" s="11" t="s">
        <v>31</v>
      </c>
      <c r="DT3" s="11" t="s">
        <v>32</v>
      </c>
      <c r="DU3" s="11" t="s">
        <v>33</v>
      </c>
      <c r="DV3" s="27"/>
      <c r="DW3" s="34"/>
      <c r="DX3" s="11" t="s">
        <v>34</v>
      </c>
      <c r="DY3" s="11" t="s">
        <v>35</v>
      </c>
      <c r="DZ3" s="11" t="s">
        <v>36</v>
      </c>
      <c r="EA3" s="11" t="s">
        <v>37</v>
      </c>
      <c r="EB3" s="11" t="s">
        <v>38</v>
      </c>
      <c r="EC3" s="27"/>
      <c r="ED3" s="34"/>
      <c r="EE3" s="27"/>
      <c r="EF3" s="34"/>
      <c r="EG3" s="11" t="s">
        <v>39</v>
      </c>
      <c r="EH3" s="11" t="s">
        <v>40</v>
      </c>
      <c r="EI3" s="11" t="s">
        <v>41</v>
      </c>
      <c r="EJ3" s="11" t="s">
        <v>42</v>
      </c>
      <c r="EK3" s="11" t="s">
        <v>43</v>
      </c>
      <c r="EL3" s="27"/>
      <c r="EM3" s="34"/>
      <c r="EN3" s="11" t="s">
        <v>44</v>
      </c>
      <c r="EO3" s="11" t="s">
        <v>45</v>
      </c>
      <c r="EP3" s="11" t="s">
        <v>46</v>
      </c>
      <c r="EQ3" s="11" t="s">
        <v>47</v>
      </c>
      <c r="ER3" s="11" t="s">
        <v>48</v>
      </c>
      <c r="ES3" s="27"/>
      <c r="ET3" s="34"/>
      <c r="EU3" s="11" t="s">
        <v>49</v>
      </c>
      <c r="EV3" s="11" t="s">
        <v>50</v>
      </c>
      <c r="EW3" s="11" t="s">
        <v>51</v>
      </c>
      <c r="EX3" s="11" t="s">
        <v>52</v>
      </c>
      <c r="EY3" s="11" t="s">
        <v>53</v>
      </c>
      <c r="EZ3" s="27"/>
      <c r="FA3" s="34"/>
      <c r="FB3" s="11" t="s">
        <v>54</v>
      </c>
      <c r="FC3" s="11" t="s">
        <v>55</v>
      </c>
      <c r="FD3" s="11" t="s">
        <v>56</v>
      </c>
      <c r="FE3" s="11" t="s">
        <v>57</v>
      </c>
      <c r="FF3" s="11" t="s">
        <v>58</v>
      </c>
      <c r="FG3" s="27"/>
      <c r="FH3" s="34"/>
      <c r="FI3" s="11" t="s">
        <v>59</v>
      </c>
      <c r="FJ3" s="11" t="s">
        <v>60</v>
      </c>
      <c r="FK3" s="11" t="s">
        <v>61</v>
      </c>
      <c r="FL3" s="11" t="s">
        <v>62</v>
      </c>
      <c r="FM3" s="11" t="s">
        <v>63</v>
      </c>
      <c r="FN3" s="27"/>
      <c r="FO3" s="34"/>
      <c r="FP3" s="27"/>
      <c r="FQ3" s="34"/>
      <c r="FR3" s="34"/>
      <c r="FS3" s="34"/>
    </row>
    <row r="4" spans="1:175" x14ac:dyDescent="0.25">
      <c r="A4" s="16"/>
      <c r="B4" s="16"/>
      <c r="C4" s="16"/>
      <c r="D4" s="16"/>
      <c r="E4" s="16"/>
      <c r="F4" s="16">
        <v>0</v>
      </c>
      <c r="G4" s="16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  <c r="BN4" s="17">
        <v>0</v>
      </c>
      <c r="BO4" s="17">
        <v>0</v>
      </c>
      <c r="BP4" s="17">
        <v>0</v>
      </c>
      <c r="BQ4" s="17">
        <v>0</v>
      </c>
      <c r="BR4" s="17">
        <v>0</v>
      </c>
      <c r="BS4" s="17">
        <v>0</v>
      </c>
      <c r="BT4" s="17">
        <v>0</v>
      </c>
      <c r="BU4" s="17">
        <v>0</v>
      </c>
      <c r="BV4" s="17">
        <v>0</v>
      </c>
      <c r="BW4" s="17">
        <v>0</v>
      </c>
      <c r="BX4" s="17">
        <v>0</v>
      </c>
      <c r="BY4" s="17">
        <v>0</v>
      </c>
      <c r="BZ4" s="17">
        <v>0</v>
      </c>
      <c r="CA4" s="17">
        <v>0</v>
      </c>
      <c r="CB4" s="17">
        <v>0</v>
      </c>
      <c r="CC4" s="17">
        <v>0</v>
      </c>
      <c r="CD4" s="17">
        <v>0</v>
      </c>
      <c r="CE4" s="17">
        <v>0</v>
      </c>
      <c r="CF4" s="17">
        <v>0</v>
      </c>
      <c r="CG4" s="17">
        <v>0</v>
      </c>
      <c r="CH4" s="17">
        <v>0</v>
      </c>
      <c r="CI4" s="17">
        <v>0</v>
      </c>
      <c r="CJ4" s="17">
        <v>0</v>
      </c>
      <c r="CK4" s="17">
        <v>0</v>
      </c>
      <c r="CL4" s="17">
        <v>0</v>
      </c>
      <c r="CM4" s="17">
        <v>0</v>
      </c>
      <c r="CN4" s="17">
        <v>0</v>
      </c>
      <c r="CO4" s="17">
        <v>0</v>
      </c>
      <c r="CP4" s="17">
        <v>0</v>
      </c>
      <c r="CQ4" s="17">
        <v>0</v>
      </c>
      <c r="CR4" s="17">
        <v>0</v>
      </c>
      <c r="CS4" s="17">
        <v>0</v>
      </c>
      <c r="CT4" s="17">
        <v>0</v>
      </c>
      <c r="CU4" s="17">
        <v>0</v>
      </c>
      <c r="CV4" s="17">
        <v>0</v>
      </c>
      <c r="CW4" s="17">
        <v>0</v>
      </c>
      <c r="CX4" s="17">
        <v>0</v>
      </c>
      <c r="CY4" s="17">
        <v>0</v>
      </c>
      <c r="CZ4" s="17">
        <v>0</v>
      </c>
      <c r="DA4" s="17">
        <v>0</v>
      </c>
      <c r="DB4" s="17">
        <v>0</v>
      </c>
      <c r="DC4" s="17">
        <v>0</v>
      </c>
      <c r="DD4" s="17">
        <v>0</v>
      </c>
      <c r="DE4" s="17">
        <v>0</v>
      </c>
      <c r="DF4" s="17">
        <v>0</v>
      </c>
      <c r="DG4" s="17">
        <v>0</v>
      </c>
      <c r="DH4" s="17">
        <v>0</v>
      </c>
      <c r="DI4" s="17">
        <v>0</v>
      </c>
      <c r="DJ4" s="17">
        <v>0</v>
      </c>
      <c r="DK4" s="17">
        <v>0</v>
      </c>
      <c r="DL4" s="17">
        <v>0</v>
      </c>
      <c r="DM4" s="17">
        <v>0</v>
      </c>
      <c r="DN4" s="17">
        <v>0</v>
      </c>
      <c r="DO4" s="17">
        <v>0</v>
      </c>
      <c r="DP4" s="17">
        <v>0</v>
      </c>
      <c r="DQ4" s="17">
        <v>0</v>
      </c>
      <c r="DR4" s="17">
        <v>0</v>
      </c>
      <c r="DS4" s="17">
        <v>0</v>
      </c>
      <c r="DT4" s="17">
        <v>0</v>
      </c>
      <c r="DU4" s="17">
        <v>0</v>
      </c>
      <c r="DV4" s="17">
        <v>0</v>
      </c>
      <c r="DW4" s="17">
        <v>0</v>
      </c>
      <c r="DX4" s="17">
        <v>0</v>
      </c>
      <c r="DY4" s="17">
        <v>0</v>
      </c>
      <c r="DZ4" s="17">
        <v>0</v>
      </c>
      <c r="EA4" s="17">
        <v>0</v>
      </c>
      <c r="EB4" s="17">
        <v>0</v>
      </c>
      <c r="EC4" s="17">
        <v>0</v>
      </c>
      <c r="ED4" s="17">
        <v>0</v>
      </c>
      <c r="EE4" s="17">
        <v>0</v>
      </c>
      <c r="EF4" s="17">
        <v>0</v>
      </c>
      <c r="EG4" s="17">
        <v>0</v>
      </c>
      <c r="EH4" s="17">
        <v>0</v>
      </c>
      <c r="EI4" s="17">
        <v>0</v>
      </c>
      <c r="EJ4" s="17">
        <v>0</v>
      </c>
      <c r="EK4" s="17">
        <v>0</v>
      </c>
      <c r="EL4" s="17">
        <v>0</v>
      </c>
      <c r="EM4" s="17">
        <v>0</v>
      </c>
      <c r="EN4" s="17">
        <v>0</v>
      </c>
      <c r="EO4" s="17">
        <v>0</v>
      </c>
      <c r="EP4" s="17">
        <v>0</v>
      </c>
      <c r="EQ4" s="17">
        <v>0</v>
      </c>
      <c r="ER4" s="17">
        <v>0</v>
      </c>
      <c r="ES4" s="17">
        <v>0</v>
      </c>
      <c r="ET4" s="17">
        <v>0</v>
      </c>
      <c r="EU4" s="17">
        <v>0</v>
      </c>
      <c r="EV4" s="17">
        <v>0</v>
      </c>
      <c r="EW4" s="17">
        <v>0</v>
      </c>
      <c r="EX4" s="17">
        <v>0</v>
      </c>
      <c r="EY4" s="17">
        <v>0</v>
      </c>
      <c r="EZ4" s="17">
        <v>0</v>
      </c>
      <c r="FA4" s="17">
        <v>0</v>
      </c>
      <c r="FB4" s="17">
        <v>0</v>
      </c>
      <c r="FC4" s="17">
        <v>0</v>
      </c>
      <c r="FD4" s="17">
        <v>0</v>
      </c>
      <c r="FE4" s="17">
        <v>0</v>
      </c>
      <c r="FF4" s="17">
        <v>0</v>
      </c>
      <c r="FG4" s="17">
        <v>0</v>
      </c>
      <c r="FH4" s="17">
        <v>0</v>
      </c>
      <c r="FI4" s="17">
        <v>0</v>
      </c>
      <c r="FJ4" s="17">
        <v>0</v>
      </c>
      <c r="FK4" s="17">
        <v>0</v>
      </c>
      <c r="FL4" s="17">
        <v>0</v>
      </c>
      <c r="FM4" s="17">
        <v>0</v>
      </c>
      <c r="FN4" s="17">
        <v>0</v>
      </c>
      <c r="FO4" s="17">
        <v>0</v>
      </c>
      <c r="FP4" s="17">
        <v>0</v>
      </c>
      <c r="FQ4" s="17">
        <v>0</v>
      </c>
      <c r="FR4" s="17">
        <v>0</v>
      </c>
      <c r="FS4" s="17">
        <v>0</v>
      </c>
    </row>
    <row r="5" spans="1:175" x14ac:dyDescent="0.25">
      <c r="A5" s="2"/>
      <c r="B5" s="2"/>
      <c r="C5" s="2"/>
      <c r="D5" s="2"/>
      <c r="E5" s="2"/>
      <c r="F5" s="2">
        <v>0</v>
      </c>
      <c r="G5" s="2">
        <v>0</v>
      </c>
      <c r="H5" s="17">
        <f>COUNTIF(H4,1)</f>
        <v>0</v>
      </c>
      <c r="I5" s="17">
        <f>COUNTIF(I4,1)</f>
        <v>0</v>
      </c>
      <c r="J5" s="17">
        <f>COUNTIF(J4,1)</f>
        <v>0</v>
      </c>
      <c r="K5" s="17">
        <f>J5+I5+H5</f>
        <v>0</v>
      </c>
      <c r="L5" s="17">
        <f>K5/3</f>
        <v>0</v>
      </c>
      <c r="M5" s="17">
        <f>COUNTIF(K4,1)</f>
        <v>0</v>
      </c>
      <c r="N5" s="17">
        <f>COUNTIF(L4,1)</f>
        <v>0</v>
      </c>
      <c r="O5" s="17">
        <f>N5+M5</f>
        <v>0</v>
      </c>
      <c r="P5" s="17">
        <f>O5/2</f>
        <v>0</v>
      </c>
      <c r="Q5" s="17">
        <f>COUNTIF(M4,1)</f>
        <v>0</v>
      </c>
      <c r="R5" s="17">
        <f>Q5+O5+K5</f>
        <v>0</v>
      </c>
      <c r="S5" s="17">
        <f>R5/6</f>
        <v>0</v>
      </c>
      <c r="T5" s="17">
        <f>COUNTIF(H4,"0A")</f>
        <v>0</v>
      </c>
      <c r="U5" s="17">
        <f>COUNTIF(K4,"0A")</f>
        <v>0</v>
      </c>
      <c r="V5" s="17">
        <f>COUNTIF(J4,"0A")</f>
        <v>0</v>
      </c>
      <c r="W5" s="17">
        <f>V5+U5+T5</f>
        <v>0</v>
      </c>
      <c r="X5" s="17">
        <f>W5/3</f>
        <v>0</v>
      </c>
      <c r="Y5" s="17">
        <f>COUNTIF(I4,"0A")</f>
        <v>0</v>
      </c>
      <c r="Z5" s="17">
        <f>COUNTIF(L4,"0A")</f>
        <v>0</v>
      </c>
      <c r="AA5" s="17">
        <f>COUNTIF(J4,"0B")</f>
        <v>0</v>
      </c>
      <c r="AB5" s="17">
        <f>AA5+Z5+Y5</f>
        <v>0</v>
      </c>
      <c r="AC5" s="17">
        <f>AB5/3</f>
        <v>0</v>
      </c>
      <c r="AD5" s="17">
        <f>COUNTIF(H4,"0B")</f>
        <v>0</v>
      </c>
      <c r="AE5" s="17">
        <f>COUNTIF(K4,"0B")</f>
        <v>0</v>
      </c>
      <c r="AF5" s="17">
        <f>COUNTIF(I4,"0B")</f>
        <v>0</v>
      </c>
      <c r="AG5" s="17">
        <f>COUNTIF(L4,"0B")</f>
        <v>0</v>
      </c>
      <c r="AH5" s="17">
        <f>AG5+AF5+AE5+AD5</f>
        <v>0</v>
      </c>
      <c r="AI5" s="17">
        <f>AH5/4</f>
        <v>0</v>
      </c>
      <c r="AJ5" s="17">
        <f>COUNTIF(N4,1)</f>
        <v>0</v>
      </c>
      <c r="AK5" s="17">
        <f>COUNTIF(AP4,1)</f>
        <v>0</v>
      </c>
      <c r="AL5" s="17">
        <f>COUNTIF(EB4,1)</f>
        <v>0</v>
      </c>
      <c r="AM5" s="17">
        <f>AL5+AK5+AJ5</f>
        <v>0</v>
      </c>
      <c r="AN5" s="17">
        <f>AM5/3</f>
        <v>0</v>
      </c>
      <c r="AO5" s="17">
        <f>COUNTIF(U4,1)</f>
        <v>0</v>
      </c>
      <c r="AP5" s="17">
        <f>COUNTIF(V4,1)</f>
        <v>0</v>
      </c>
      <c r="AQ5" s="17">
        <f>AO5+AP5</f>
        <v>0</v>
      </c>
      <c r="AR5" s="17">
        <f>AQ5/2</f>
        <v>0</v>
      </c>
      <c r="AS5" s="17">
        <f>COUNTIF(P4,1)</f>
        <v>0</v>
      </c>
      <c r="AT5" s="17">
        <f>COUNTIF(AK4,"1A")+COUNTIF(AK4,"1B")</f>
        <v>0</v>
      </c>
      <c r="AU5" s="17">
        <f>COUNTIF(W4,"0G")</f>
        <v>0</v>
      </c>
      <c r="AV5" s="17">
        <f>AT5+AU5</f>
        <v>0</v>
      </c>
      <c r="AW5" s="17">
        <f>COUNTIF(U4,"0A")</f>
        <v>0</v>
      </c>
      <c r="AX5" s="17">
        <f>AW5</f>
        <v>0</v>
      </c>
      <c r="AY5" s="17">
        <f>COUNTIF(U4,"0B")+COUNTIF(U4,"0C")</f>
        <v>0</v>
      </c>
      <c r="AZ5" s="17">
        <f>COUNTIF(V4,"0D")</f>
        <v>0</v>
      </c>
      <c r="BA5" s="17">
        <f t="shared" ref="BA5" si="0">AY5</f>
        <v>0</v>
      </c>
      <c r="BB5" s="17">
        <f>COUNTIF(V4,0)</f>
        <v>1</v>
      </c>
      <c r="BC5" s="17">
        <f>COUNTIF(Q4,1)</f>
        <v>0</v>
      </c>
      <c r="BD5" s="17">
        <f>COUNTIF(R4,1)</f>
        <v>0</v>
      </c>
      <c r="BE5" s="17">
        <f>COUNTIF(W4,1)</f>
        <v>0</v>
      </c>
      <c r="BF5" s="17">
        <f>COUNTIF(AO4,1)</f>
        <v>0</v>
      </c>
      <c r="BG5" s="17">
        <f>BF5+BE5+BD5+BC5</f>
        <v>0</v>
      </c>
      <c r="BH5" s="17">
        <f>BG5/4</f>
        <v>0</v>
      </c>
      <c r="BI5" s="17">
        <f>COUNTIF(Y4,1)</f>
        <v>0</v>
      </c>
      <c r="BJ5" s="17">
        <f>COUNTIF(Z4,1)</f>
        <v>0</v>
      </c>
      <c r="BK5" s="17">
        <f>COUNTIF(AA4,1)</f>
        <v>0</v>
      </c>
      <c r="BL5" s="17">
        <f>COUNTIF(AB4,1)</f>
        <v>0</v>
      </c>
      <c r="BM5" s="17">
        <f>COUNTIF(AC4,1)</f>
        <v>0</v>
      </c>
      <c r="BN5" s="17">
        <f>BM5+BL5+BK5+BJ5+BI5</f>
        <v>0</v>
      </c>
      <c r="BO5" s="17">
        <f>BN5/5</f>
        <v>0</v>
      </c>
      <c r="BP5" s="17">
        <f>COUNTIF(AD4,1)</f>
        <v>0</v>
      </c>
      <c r="BQ5" s="17">
        <f>COUNTIF(AF4,1)</f>
        <v>0</v>
      </c>
      <c r="BR5" s="17">
        <f>COUNTIF(AG4,1)</f>
        <v>0</v>
      </c>
      <c r="BS5" s="17">
        <f>COUNTIF(AH4,1)</f>
        <v>0</v>
      </c>
      <c r="BT5" s="17">
        <f>COUNTIF(AI4,1)</f>
        <v>0</v>
      </c>
      <c r="BU5" s="17">
        <f>COUNTIF(AJ4,1)</f>
        <v>0</v>
      </c>
      <c r="BV5" s="17">
        <f>BU5+BT5+BS5+BR5+BQ5+BP5</f>
        <v>0</v>
      </c>
      <c r="BW5" s="17">
        <f>BV5/6</f>
        <v>0</v>
      </c>
      <c r="BX5" s="17">
        <f>BV5+BN5</f>
        <v>0</v>
      </c>
      <c r="BY5" s="17">
        <f>BX5/11</f>
        <v>0</v>
      </c>
      <c r="BZ5" s="17">
        <f>COUNTIF(CA4,"1")</f>
        <v>0</v>
      </c>
      <c r="CA5" s="17">
        <f>COUNTIF(CC4,1)</f>
        <v>0</v>
      </c>
      <c r="CB5" s="17">
        <f>COUNTIF(CE4,"1")</f>
        <v>0</v>
      </c>
      <c r="CC5" s="17">
        <f>COUNTIF(CG4,1)</f>
        <v>0</v>
      </c>
      <c r="CD5" s="17">
        <f>COUNTIF(CI4,"1")</f>
        <v>0</v>
      </c>
      <c r="CE5" s="17">
        <f>COUNTIF(CK4,1)</f>
        <v>0</v>
      </c>
      <c r="CF5" s="17">
        <f>COUNTIF(CM4,1)</f>
        <v>0</v>
      </c>
      <c r="CG5" s="17">
        <f>COUNTIF(CO4,1)</f>
        <v>0</v>
      </c>
      <c r="CH5" s="17">
        <f>COUNTIF(CQ4,1)</f>
        <v>0</v>
      </c>
      <c r="CI5" s="17">
        <f>CH5+CG5+CF5+CE5+CD5+CC5+CB5+CA5+BZ5</f>
        <v>0</v>
      </c>
      <c r="CJ5" s="17">
        <f>CI5/9</f>
        <v>0</v>
      </c>
      <c r="CK5" s="17">
        <f>COUNTIF(AM4,1)</f>
        <v>0</v>
      </c>
      <c r="CL5" s="17">
        <f>COUNTIF(AN4,1)</f>
        <v>0</v>
      </c>
      <c r="CM5" s="17">
        <f>COUNTIF(CT4,1)</f>
        <v>0</v>
      </c>
      <c r="CN5" s="17">
        <f>COUNTIF(CU4,1)</f>
        <v>0</v>
      </c>
      <c r="CO5" s="17">
        <f>CK5+CL5+CM5+CN5</f>
        <v>0</v>
      </c>
      <c r="CP5" s="17">
        <f>CO5/4</f>
        <v>0</v>
      </c>
      <c r="CQ5" s="17">
        <f>COUNTIF(CY4,1)</f>
        <v>0</v>
      </c>
      <c r="CR5" s="17">
        <f>COUNTIF(DC4,1)</f>
        <v>0</v>
      </c>
      <c r="CS5" s="17">
        <f>COUNTIF(DG4,1)</f>
        <v>0</v>
      </c>
      <c r="CT5" s="17">
        <f>CQ5+CR5+CS5</f>
        <v>0</v>
      </c>
      <c r="CU5" s="17">
        <f>CT5/3</f>
        <v>0</v>
      </c>
      <c r="CV5" s="17">
        <f>COUNTIF(DK4,1)</f>
        <v>0</v>
      </c>
      <c r="CW5" s="17">
        <f>COUNTIF(DO4,1)</f>
        <v>0</v>
      </c>
      <c r="CX5" s="17">
        <f>COUNTIF(DS4,1)</f>
        <v>0</v>
      </c>
      <c r="CY5" s="17">
        <f>CV5+CW5+CX5</f>
        <v>0</v>
      </c>
      <c r="CZ5" s="17">
        <f>CY5/3</f>
        <v>0</v>
      </c>
      <c r="DA5" s="17">
        <f>CY5+CT5+CI5+BX5+BG5</f>
        <v>0</v>
      </c>
      <c r="DB5" s="17">
        <f>DA5/30</f>
        <v>0</v>
      </c>
      <c r="DC5" s="17">
        <f>COUNTIF(R4,"0A")</f>
        <v>0</v>
      </c>
      <c r="DD5" s="17">
        <f>COUNTIF(R4,"0B")</f>
        <v>0</v>
      </c>
      <c r="DE5" s="17">
        <f>COUNTIF(R4,"0C")</f>
        <v>0</v>
      </c>
      <c r="DF5" s="17">
        <f>COUNTIF(R4,"0D")+COUNTIF(R4,"0A")+ COUNTIF(R4,"0B")</f>
        <v>0</v>
      </c>
      <c r="DG5" s="17">
        <f>COUNTIF(AO4,"0A")</f>
        <v>0</v>
      </c>
      <c r="DH5" s="17">
        <f>COUNTIF(AO4,"0B")</f>
        <v>0</v>
      </c>
      <c r="DI5" s="17">
        <f>DH5+DG5+DF5+DE5+DD5</f>
        <v>0</v>
      </c>
      <c r="DJ5" s="17">
        <f>DI5/2</f>
        <v>0</v>
      </c>
      <c r="DK5" s="17">
        <f>COUNTIF(AM4,0)</f>
        <v>1</v>
      </c>
      <c r="DL5" s="17">
        <f>COUNTIF(AN4,9)</f>
        <v>0</v>
      </c>
      <c r="DM5" s="17">
        <f>COUNTIF(CT4,0)</f>
        <v>1</v>
      </c>
      <c r="DN5" s="17">
        <f>COUNTIF(CU4,9)</f>
        <v>0</v>
      </c>
      <c r="DO5" s="17">
        <f>DK5+DL5+DM5+DN5</f>
        <v>2</v>
      </c>
      <c r="DP5" s="17">
        <f>DO5/4</f>
        <v>0.5</v>
      </c>
      <c r="DQ5" s="17">
        <f>COUNTIF(AQ4,1)</f>
        <v>0</v>
      </c>
      <c r="DR5" s="17">
        <f>COUNTIF(AR4,1)</f>
        <v>0</v>
      </c>
      <c r="DS5" s="17">
        <f>COUNTIF(AS4,1)</f>
        <v>0</v>
      </c>
      <c r="DT5" s="17">
        <f>COUNTIF(AT4,1)</f>
        <v>0</v>
      </c>
      <c r="DU5" s="17">
        <f>COUNTIF(AU4,1)</f>
        <v>0</v>
      </c>
      <c r="DV5" s="17">
        <f>DU5+DT5+DS5+DR5+DQ5</f>
        <v>0</v>
      </c>
      <c r="DW5" s="17">
        <f>DV5/5</f>
        <v>0</v>
      </c>
      <c r="DX5" s="17">
        <f>COUNTIF(AV4,1)</f>
        <v>0</v>
      </c>
      <c r="DY5" s="17">
        <f>COUNTIF(AW4,1)</f>
        <v>0</v>
      </c>
      <c r="DZ5" s="17">
        <f>COUNTIF(AX4,1)</f>
        <v>0</v>
      </c>
      <c r="EA5" s="17">
        <f>COUNTIF(AY4,1)</f>
        <v>0</v>
      </c>
      <c r="EB5" s="17">
        <f>COUNTIF(AZ4,1)</f>
        <v>0</v>
      </c>
      <c r="EC5" s="17">
        <f>EB5+EA5+DZ5+DY5+DX5</f>
        <v>0</v>
      </c>
      <c r="ED5" s="17">
        <f>EC5/5</f>
        <v>0</v>
      </c>
      <c r="EE5" s="17">
        <f>EC5+DV5</f>
        <v>0</v>
      </c>
      <c r="EF5" s="17">
        <f>EE5/10</f>
        <v>0</v>
      </c>
      <c r="EG5" s="17">
        <f>COUNTIF(BA4,1)</f>
        <v>0</v>
      </c>
      <c r="EH5" s="17">
        <f>COUNTIF(BB4,1)</f>
        <v>0</v>
      </c>
      <c r="EI5" s="17">
        <f>COUNTIF(BC4,1)</f>
        <v>0</v>
      </c>
      <c r="EJ5" s="17">
        <f>COUNTIF(BD4,1)</f>
        <v>0</v>
      </c>
      <c r="EK5" s="17">
        <f>COUNTIF(BE4,1)</f>
        <v>0</v>
      </c>
      <c r="EL5" s="17">
        <f>EK5+EJ5+EI5+EH5+EG5</f>
        <v>0</v>
      </c>
      <c r="EM5" s="17">
        <f>EL5/5</f>
        <v>0</v>
      </c>
      <c r="EN5" s="17">
        <f>COUNTIF(BF4,1)</f>
        <v>0</v>
      </c>
      <c r="EO5" s="17">
        <f>COUNTIF(BG4,1)</f>
        <v>0</v>
      </c>
      <c r="EP5" s="17">
        <f>COUNTIF(BH4,1)</f>
        <v>0</v>
      </c>
      <c r="EQ5" s="17">
        <f>COUNTIF(BI4,1)</f>
        <v>0</v>
      </c>
      <c r="ER5" s="17">
        <f>COUNTIF(BJ4,1)</f>
        <v>0</v>
      </c>
      <c r="ES5" s="17">
        <f>ER5+EQ5+EP5+EO5+EN5</f>
        <v>0</v>
      </c>
      <c r="ET5" s="17">
        <f>ES5/5</f>
        <v>0</v>
      </c>
      <c r="EU5" s="17">
        <f>COUNTIF(BK4,1)</f>
        <v>0</v>
      </c>
      <c r="EV5" s="17">
        <f>COUNTIF(BL4,1)</f>
        <v>0</v>
      </c>
      <c r="EW5" s="17">
        <f>COUNTIF(BM4,1)</f>
        <v>0</v>
      </c>
      <c r="EX5" s="17">
        <f>COUNTIF(BN4,1)</f>
        <v>0</v>
      </c>
      <c r="EY5" s="17">
        <f>COUNTIF(BO4,1)</f>
        <v>0</v>
      </c>
      <c r="EZ5" s="17">
        <f>EY5+EX5+EW5+EV5+EU5</f>
        <v>0</v>
      </c>
      <c r="FA5" s="17">
        <f>EZ5/5</f>
        <v>0</v>
      </c>
      <c r="FB5" s="17">
        <f>COUNTIF(BP4,1)</f>
        <v>0</v>
      </c>
      <c r="FC5" s="17">
        <f>COUNTIF(BQ4,1)</f>
        <v>0</v>
      </c>
      <c r="FD5" s="17">
        <f>COUNTIF(BR4,1)</f>
        <v>0</v>
      </c>
      <c r="FE5" s="17">
        <f>COUNTIF(BS4,1)</f>
        <v>0</v>
      </c>
      <c r="FF5" s="17">
        <f>COUNTIF(BT4,1)</f>
        <v>0</v>
      </c>
      <c r="FG5" s="17">
        <f>FF5+FE5+FD5+FC5+FB5</f>
        <v>0</v>
      </c>
      <c r="FH5" s="17">
        <f>FG5/5</f>
        <v>0</v>
      </c>
      <c r="FI5" s="17">
        <f>COUNTIF(BU4,1)</f>
        <v>0</v>
      </c>
      <c r="FJ5" s="17">
        <f>COUNTIF(BV4,1)</f>
        <v>0</v>
      </c>
      <c r="FK5" s="17">
        <f>COUNTIF(BW4,1)</f>
        <v>0</v>
      </c>
      <c r="FL5" s="17">
        <f>COUNTIF(BX4,1)</f>
        <v>0</v>
      </c>
      <c r="FM5" s="17">
        <f>COUNTIF(BY4,1)</f>
        <v>0</v>
      </c>
      <c r="FN5" s="17">
        <f>FM5+FL5+FK5+FJ5+FI5</f>
        <v>0</v>
      </c>
      <c r="FO5" s="17">
        <f>FN5/5</f>
        <v>0</v>
      </c>
      <c r="FP5" s="17">
        <f>FN5+FG5+ES5+EL5+EC5</f>
        <v>0</v>
      </c>
      <c r="FQ5" s="17">
        <f>FP5/25</f>
        <v>0</v>
      </c>
      <c r="FR5" s="17">
        <f>FP5+EE5</f>
        <v>0</v>
      </c>
      <c r="FS5" s="17">
        <f>FR5/35</f>
        <v>0</v>
      </c>
    </row>
    <row r="6" spans="1:175" x14ac:dyDescent="0.25">
      <c r="A6" s="2"/>
      <c r="B6" s="2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</row>
    <row r="7" spans="1:175" x14ac:dyDescent="0.25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</row>
    <row r="8" spans="1:17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</row>
    <row r="9" spans="1:1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</row>
    <row r="10" spans="1:17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</row>
    <row r="11" spans="1:17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</row>
    <row r="12" spans="1:17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</row>
    <row r="13" spans="1:1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</row>
    <row r="14" spans="1:1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</row>
    <row r="15" spans="1:17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</row>
    <row r="16" spans="1:1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</row>
    <row r="17" spans="1:1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</row>
    <row r="18" spans="1:17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</row>
    <row r="19" spans="1:1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</row>
    <row r="20" spans="1:1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</row>
    <row r="21" spans="1:1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</row>
    <row r="22" spans="1:17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</row>
    <row r="23" spans="1:17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</row>
    <row r="24" spans="1:17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</row>
    <row r="25" spans="1:17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</row>
    <row r="26" spans="1:17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</row>
    <row r="27" spans="1:1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</row>
    <row r="28" spans="1:1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</row>
    <row r="29" spans="1:1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</row>
    <row r="30" spans="1:1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</row>
    <row r="31" spans="1:17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</row>
    <row r="32" spans="1:17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</row>
    <row r="33" spans="1:1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</row>
    <row r="34" spans="1:17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</row>
    <row r="35" spans="1:17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</row>
    <row r="36" spans="1:17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</row>
    <row r="37" spans="1:17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</row>
    <row r="38" spans="1:1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</row>
    <row r="39" spans="1:17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</row>
    <row r="40" spans="1:1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</row>
    <row r="41" spans="1:1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</row>
    <row r="42" spans="1:1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</row>
    <row r="43" spans="1:1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</row>
    <row r="44" spans="1:1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</row>
    <row r="45" spans="1:1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</row>
    <row r="46" spans="1:17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</row>
    <row r="47" spans="1:1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</row>
    <row r="48" spans="1:1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</row>
    <row r="49" spans="1:1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</row>
    <row r="50" spans="1:1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</row>
  </sheetData>
  <mergeCells count="74">
    <mergeCell ref="DP2:DP3"/>
    <mergeCell ref="DO2:DO3"/>
    <mergeCell ref="FR2:FR3"/>
    <mergeCell ref="FS2:FS3"/>
    <mergeCell ref="AV2:AV3"/>
    <mergeCell ref="BN2:BN3"/>
    <mergeCell ref="BO2:BO3"/>
    <mergeCell ref="BV2:BV3"/>
    <mergeCell ref="BW2:BW3"/>
    <mergeCell ref="BX2:BX3"/>
    <mergeCell ref="BY2:BY3"/>
    <mergeCell ref="CJ2:CJ3"/>
    <mergeCell ref="FG2:FG3"/>
    <mergeCell ref="FH2:FH3"/>
    <mergeCell ref="FN2:FN3"/>
    <mergeCell ref="FO2:FO3"/>
    <mergeCell ref="FP2:FP3"/>
    <mergeCell ref="FQ2:FQ3"/>
    <mergeCell ref="FA2:FA3"/>
    <mergeCell ref="DV2:DV3"/>
    <mergeCell ref="DW2:DW3"/>
    <mergeCell ref="EC2:EC3"/>
    <mergeCell ref="ED2:ED3"/>
    <mergeCell ref="EE2:EE3"/>
    <mergeCell ref="EF2:EF3"/>
    <mergeCell ref="EL2:EL3"/>
    <mergeCell ref="EM2:EM3"/>
    <mergeCell ref="ES2:ES3"/>
    <mergeCell ref="ET2:ET3"/>
    <mergeCell ref="EZ2:EZ3"/>
    <mergeCell ref="CZ2:CZ3"/>
    <mergeCell ref="DI2:DI3"/>
    <mergeCell ref="DJ2:DJ3"/>
    <mergeCell ref="DA2:DA3"/>
    <mergeCell ref="DB2:DB3"/>
    <mergeCell ref="CP2:CP3"/>
    <mergeCell ref="CY2:CY3"/>
    <mergeCell ref="CO2:CO3"/>
    <mergeCell ref="CT2:CT3"/>
    <mergeCell ref="CU2:CU3"/>
    <mergeCell ref="BG2:BG3"/>
    <mergeCell ref="BH2:BH3"/>
    <mergeCell ref="CI2:CI3"/>
    <mergeCell ref="AN2:AN3"/>
    <mergeCell ref="AQ2:AQ3"/>
    <mergeCell ref="AR2:AR3"/>
    <mergeCell ref="AM2:AM3"/>
    <mergeCell ref="BC1:CZ1"/>
    <mergeCell ref="DC1:DJ1"/>
    <mergeCell ref="DQ1:FS1"/>
    <mergeCell ref="K2:K3"/>
    <mergeCell ref="L2:L3"/>
    <mergeCell ref="O2:O3"/>
    <mergeCell ref="P2:P3"/>
    <mergeCell ref="R2:R3"/>
    <mergeCell ref="S2:S3"/>
    <mergeCell ref="W2:W3"/>
    <mergeCell ref="X2:X3"/>
    <mergeCell ref="AB2:AB3"/>
    <mergeCell ref="AC2:AC3"/>
    <mergeCell ref="AH2:AH3"/>
    <mergeCell ref="AI2:AI3"/>
    <mergeCell ref="A1:G1"/>
    <mergeCell ref="H1:S1"/>
    <mergeCell ref="T1:AI1"/>
    <mergeCell ref="AJ1:AN1"/>
    <mergeCell ref="AO1:AV1"/>
    <mergeCell ref="A2:A3"/>
    <mergeCell ref="B2:B3"/>
    <mergeCell ref="G2:G3"/>
    <mergeCell ref="F2:F3"/>
    <mergeCell ref="E2:E3"/>
    <mergeCell ref="C2:C3"/>
    <mergeCell ref="D2:D3"/>
  </mergeCells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3F92C054C2614EB130423985B27D30" ma:contentTypeVersion="13" ma:contentTypeDescription="Crée un document." ma:contentTypeScope="" ma:versionID="58edda469151db83267d91cf1e88da13">
  <xsd:schema xmlns:xsd="http://www.w3.org/2001/XMLSchema" xmlns:xs="http://www.w3.org/2001/XMLSchema" xmlns:p="http://schemas.microsoft.com/office/2006/metadata/properties" xmlns:ns3="eb12ca08-0f3b-45ff-b1de-ac736604afee" xmlns:ns4="c55be824-6f4b-4bd6-8d2f-d583d4832a64" targetNamespace="http://schemas.microsoft.com/office/2006/metadata/properties" ma:root="true" ma:fieldsID="ebcd5705b16a0e8cab689eaff0d3af0a" ns3:_="" ns4:_="">
    <xsd:import namespace="eb12ca08-0f3b-45ff-b1de-ac736604afee"/>
    <xsd:import namespace="c55be824-6f4b-4bd6-8d2f-d583d4832a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2ca08-0f3b-45ff-b1de-ac736604af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be824-6f4b-4bd6-8d2f-d583d4832a6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B0AAC0-F3CE-4628-BC94-981F4A6D9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12ca08-0f3b-45ff-b1de-ac736604afee"/>
    <ds:schemaRef ds:uri="c55be824-6f4b-4bd6-8d2f-d583d4832a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A6B92F-10FF-49FB-BD3F-D48EFAEA4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63781A-3C36-4C0D-9F5B-45FE8BDECD0E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c55be824-6f4b-4bd6-8d2f-d583d4832a64"/>
    <ds:schemaRef ds:uri="eb12ca08-0f3b-45ff-b1de-ac736604afe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Analyse détaillé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TANGHE</dc:creator>
  <cp:lastModifiedBy>matteo Delaigle</cp:lastModifiedBy>
  <dcterms:created xsi:type="dcterms:W3CDTF">2020-10-30T14:37:24Z</dcterms:created>
  <dcterms:modified xsi:type="dcterms:W3CDTF">2022-07-15T14:25:13Z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0x010100CC3F92C054C2614EB130423985B27D30</vt:lpwstr>
  </property>
</Properties>
</file>