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80ff31ad26c82e64/Desktop/Data Science Project - 24BCA10298/"/>
    </mc:Choice>
  </mc:AlternateContent>
  <xr:revisionPtr revIDLastSave="10" documentId="13_ncr:1_{B63074DC-5750-4DB6-9501-B69E672B0F7B}" xr6:coauthVersionLast="47" xr6:coauthVersionMax="47" xr10:uidLastSave="{ACEC8146-88D9-4439-9558-87DE5E94C118}"/>
  <bookViews>
    <workbookView xWindow="-108" yWindow="-108" windowWidth="23256" windowHeight="12456" activeTab="6" xr2:uid="{524E6D34-53A3-4EAB-A974-6DFCEB002405}"/>
  </bookViews>
  <sheets>
    <sheet name="Matches" sheetId="1" r:id="rId1"/>
    <sheet name="Venues" sheetId="2" r:id="rId2"/>
    <sheet name="Points Table" sheetId="3" r:id="rId3"/>
    <sheet name="Batting Stats" sheetId="4" r:id="rId4"/>
    <sheet name="Bowling Stats" sheetId="5" r:id="rId5"/>
    <sheet name="Records" sheetId="6" r:id="rId6"/>
    <sheet name="Dashboard" sheetId="8" r:id="rId7"/>
    <sheet name="Pivot" sheetId="9" state="hidden" r:id="rId8"/>
  </sheets>
  <definedNames>
    <definedName name="_xlnm._FilterDatabase" localSheetId="0" hidden="1">Matches!$E$68:$F$72</definedName>
    <definedName name="Slicer_player">#N/A</definedName>
    <definedName name="Slicer_Player1">#N/A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3" i="1" l="1"/>
  <c r="N3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4" i="1"/>
  <c r="N35" i="1"/>
  <c r="N36" i="1"/>
  <c r="N37" i="1"/>
  <c r="N38" i="1"/>
  <c r="N39" i="1"/>
  <c r="N40" i="1"/>
  <c r="N41" i="1"/>
  <c r="N42" i="1"/>
  <c r="N43" i="1"/>
  <c r="N44" i="1"/>
  <c r="N45" i="1"/>
  <c r="N46" i="1"/>
  <c r="N47" i="1"/>
  <c r="N48" i="1"/>
  <c r="N49" i="1"/>
  <c r="N50" i="1"/>
  <c r="N51" i="1"/>
  <c r="N52" i="1"/>
  <c r="N53" i="1"/>
  <c r="N54" i="1"/>
  <c r="N55" i="1"/>
  <c r="N56" i="1"/>
  <c r="F71" i="1"/>
  <c r="F72" i="1"/>
  <c r="F69" i="1"/>
  <c r="F70" i="1"/>
  <c r="C65" i="9"/>
  <c r="B24" i="9"/>
  <c r="H24" i="9"/>
  <c r="L22" i="9"/>
  <c r="L54" i="9"/>
  <c r="L55" i="9"/>
  <c r="L56" i="9"/>
  <c r="L57" i="9"/>
  <c r="L58" i="9"/>
  <c r="L59" i="9"/>
  <c r="L60" i="9"/>
  <c r="L61" i="9"/>
  <c r="L62" i="9"/>
  <c r="L63" i="9"/>
  <c r="L64" i="9"/>
  <c r="L65" i="9"/>
  <c r="L66" i="9"/>
  <c r="L67" i="9"/>
  <c r="L68" i="9"/>
  <c r="L53" i="9"/>
  <c r="K54" i="9"/>
  <c r="K55" i="9"/>
  <c r="K56" i="9"/>
  <c r="K57" i="9"/>
  <c r="K58" i="9"/>
  <c r="K59" i="9"/>
  <c r="K60" i="9"/>
  <c r="K61" i="9"/>
  <c r="K62" i="9"/>
  <c r="K63" i="9"/>
  <c r="K64" i="9"/>
  <c r="K65" i="9"/>
  <c r="K66" i="9"/>
  <c r="K67" i="9"/>
  <c r="K68" i="9"/>
  <c r="K53" i="9"/>
  <c r="J54" i="9"/>
  <c r="J55" i="9"/>
  <c r="J56" i="9"/>
  <c r="J57" i="9"/>
  <c r="J58" i="9"/>
  <c r="J59" i="9"/>
  <c r="J60" i="9"/>
  <c r="J61" i="9"/>
  <c r="J62" i="9"/>
  <c r="J63" i="9"/>
  <c r="J64" i="9"/>
  <c r="J65" i="9"/>
  <c r="J66" i="9"/>
  <c r="J67" i="9"/>
  <c r="J68" i="9"/>
  <c r="J53" i="9"/>
  <c r="I54" i="9"/>
  <c r="I55" i="9"/>
  <c r="I56" i="9"/>
  <c r="I57" i="9"/>
  <c r="I58" i="9"/>
  <c r="I59" i="9"/>
  <c r="I60" i="9"/>
  <c r="I61" i="9"/>
  <c r="I62" i="9"/>
  <c r="I63" i="9"/>
  <c r="I64" i="9"/>
  <c r="I65" i="9"/>
  <c r="I66" i="9"/>
  <c r="I67" i="9"/>
  <c r="I68" i="9"/>
  <c r="H54" i="9"/>
  <c r="H55" i="9"/>
  <c r="H56" i="9"/>
  <c r="H57" i="9"/>
  <c r="H58" i="9"/>
  <c r="H59" i="9"/>
  <c r="H60" i="9"/>
  <c r="H61" i="9"/>
  <c r="H62" i="9"/>
  <c r="H63" i="9"/>
  <c r="H64" i="9"/>
  <c r="H65" i="9"/>
  <c r="H66" i="9"/>
  <c r="H67" i="9"/>
  <c r="H68" i="9"/>
  <c r="I53" i="9"/>
  <c r="H53" i="9"/>
  <c r="F54" i="9"/>
  <c r="F55" i="9"/>
  <c r="F56" i="9"/>
  <c r="F57" i="9"/>
  <c r="F58" i="9"/>
  <c r="F59" i="9"/>
  <c r="F60" i="9"/>
  <c r="F61" i="9"/>
  <c r="F62" i="9"/>
  <c r="F63" i="9"/>
  <c r="F64" i="9"/>
  <c r="F65" i="9"/>
  <c r="F66" i="9"/>
  <c r="F67" i="9"/>
  <c r="F68" i="9"/>
  <c r="F69" i="9"/>
  <c r="F70" i="9"/>
  <c r="F71" i="9"/>
  <c r="F72" i="9"/>
  <c r="F53" i="9"/>
  <c r="E54" i="9"/>
  <c r="E55" i="9"/>
  <c r="E56" i="9"/>
  <c r="E57" i="9"/>
  <c r="E58" i="9"/>
  <c r="E59" i="9"/>
  <c r="E60" i="9"/>
  <c r="E61" i="9"/>
  <c r="E62" i="9"/>
  <c r="E63" i="9"/>
  <c r="E64" i="9"/>
  <c r="E65" i="9"/>
  <c r="E66" i="9"/>
  <c r="E67" i="9"/>
  <c r="E68" i="9"/>
  <c r="E69" i="9"/>
  <c r="E70" i="9"/>
  <c r="E71" i="9"/>
  <c r="E72" i="9"/>
  <c r="E53" i="9"/>
  <c r="D54" i="9"/>
  <c r="D55" i="9"/>
  <c r="D56" i="9"/>
  <c r="D57" i="9"/>
  <c r="D58" i="9"/>
  <c r="D59" i="9"/>
  <c r="D60" i="9"/>
  <c r="D61" i="9"/>
  <c r="D62" i="9"/>
  <c r="D63" i="9"/>
  <c r="D64" i="9"/>
  <c r="D65" i="9"/>
  <c r="D66" i="9"/>
  <c r="D67" i="9"/>
  <c r="D68" i="9"/>
  <c r="D69" i="9"/>
  <c r="D70" i="9"/>
  <c r="D71" i="9"/>
  <c r="D72" i="9"/>
  <c r="D53" i="9"/>
  <c r="C54" i="9"/>
  <c r="C55" i="9"/>
  <c r="C56" i="9"/>
  <c r="C57" i="9"/>
  <c r="C58" i="9"/>
  <c r="C59" i="9"/>
  <c r="C60" i="9"/>
  <c r="C61" i="9"/>
  <c r="C62" i="9"/>
  <c r="C63" i="9"/>
  <c r="C64" i="9"/>
  <c r="C66" i="9"/>
  <c r="C67" i="9"/>
  <c r="C68" i="9"/>
  <c r="C69" i="9"/>
  <c r="C70" i="9"/>
  <c r="C71" i="9"/>
  <c r="C72" i="9"/>
  <c r="C53" i="9"/>
  <c r="B73" i="9"/>
  <c r="B72" i="9"/>
  <c r="B71" i="9"/>
  <c r="B70" i="9"/>
  <c r="B69" i="9"/>
  <c r="B68" i="9"/>
  <c r="B67" i="9"/>
  <c r="B66" i="9"/>
  <c r="B65" i="9"/>
  <c r="B64" i="9"/>
  <c r="B63" i="9"/>
  <c r="B62" i="9"/>
  <c r="B61" i="9"/>
  <c r="B60" i="9"/>
  <c r="B59" i="9"/>
  <c r="B58" i="9"/>
  <c r="B57" i="9"/>
  <c r="B56" i="9"/>
  <c r="B55" i="9"/>
  <c r="B54" i="9"/>
  <c r="B53" i="9"/>
  <c r="H51" i="9"/>
</calcChain>
</file>

<file path=xl/sharedStrings.xml><?xml version="1.0" encoding="utf-8"?>
<sst xmlns="http://schemas.openxmlformats.org/spreadsheetml/2006/main" count="980" uniqueCount="237">
  <si>
    <t>toss_winner</t>
  </si>
  <si>
    <t>Group</t>
  </si>
  <si>
    <t>A</t>
  </si>
  <si>
    <t>R. Premadasa Stadium</t>
  </si>
  <si>
    <t>Colombo</t>
  </si>
  <si>
    <t>Netherlands</t>
  </si>
  <si>
    <t>Pakistan</t>
  </si>
  <si>
    <t>3 wkts (3b rem)</t>
  </si>
  <si>
    <t>C</t>
  </si>
  <si>
    <t>Eden Gardens</t>
  </si>
  <si>
    <t>Kolkata</t>
  </si>
  <si>
    <t>West Indies</t>
  </si>
  <si>
    <t>Scotland</t>
  </si>
  <si>
    <t>35 runs</t>
  </si>
  <si>
    <t>Wankhede Stadium</t>
  </si>
  <si>
    <t>Mumbai</t>
  </si>
  <si>
    <t>India</t>
  </si>
  <si>
    <t>USA</t>
  </si>
  <si>
    <t>29 runs</t>
  </si>
  <si>
    <t>D</t>
  </si>
  <si>
    <t>M.A. Chidambaram Stadium</t>
  </si>
  <si>
    <t>Chennai</t>
  </si>
  <si>
    <t>Afghanistan</t>
  </si>
  <si>
    <t>New Zealand</t>
  </si>
  <si>
    <t>5 wkts (13b rem)</t>
  </si>
  <si>
    <t>England</t>
  </si>
  <si>
    <t>Nepal</t>
  </si>
  <si>
    <t>4 runs</t>
  </si>
  <si>
    <t>B</t>
  </si>
  <si>
    <t>Sri Lanka</t>
  </si>
  <si>
    <t>Ireland</t>
  </si>
  <si>
    <t>20 runs</t>
  </si>
  <si>
    <t>Italy</t>
  </si>
  <si>
    <t>73 runs</t>
  </si>
  <si>
    <t>Oman</t>
  </si>
  <si>
    <t>Zimbabwe</t>
  </si>
  <si>
    <t>Narendra Modi Stadium</t>
  </si>
  <si>
    <t>Ahmedabad</t>
  </si>
  <si>
    <t>South Africa</t>
  </si>
  <si>
    <t>Canada</t>
  </si>
  <si>
    <t>Arun Jaitley Stadium</t>
  </si>
  <si>
    <t>Delhi</t>
  </si>
  <si>
    <t>Namibia</t>
  </si>
  <si>
    <t>UAE</t>
  </si>
  <si>
    <t>Sinhalese Sports Club</t>
  </si>
  <si>
    <t>Australia</t>
  </si>
  <si>
    <t>Pallekele Cricket Stadium</t>
  </si>
  <si>
    <t>Kandy</t>
  </si>
  <si>
    <t>93 runs</t>
  </si>
  <si>
    <t>No Result</t>
  </si>
  <si>
    <t>Abandoned</t>
  </si>
  <si>
    <t>Super Eight</t>
  </si>
  <si>
    <t>Semi-Final</t>
  </si>
  <si>
    <t>SF1</t>
  </si>
  <si>
    <t>SF2</t>
  </si>
  <si>
    <t>7 runs</t>
  </si>
  <si>
    <t>Final</t>
  </si>
  <si>
    <t>96 runs</t>
  </si>
  <si>
    <t>8 Wkts  (39b rem)</t>
  </si>
  <si>
    <t>57 runs</t>
  </si>
  <si>
    <t>7 wkts (12b rem)</t>
  </si>
  <si>
    <t>10 wkts (28b rem)</t>
  </si>
  <si>
    <t>32 runs</t>
  </si>
  <si>
    <t>67 runs</t>
  </si>
  <si>
    <t>30 runs</t>
  </si>
  <si>
    <t>105 runs</t>
  </si>
  <si>
    <t>10 wkts (44b rem)</t>
  </si>
  <si>
    <t>23 runs</t>
  </si>
  <si>
    <t>5 wkts (2b rem)</t>
  </si>
  <si>
    <t>5 wkts (10b rem)</t>
  </si>
  <si>
    <t>7 wkts(17b rem)</t>
  </si>
  <si>
    <t>9 wkts (28b rem)</t>
  </si>
  <si>
    <t>31 runs</t>
  </si>
  <si>
    <t>61 runs</t>
  </si>
  <si>
    <t>5 wkts (4b rem)</t>
  </si>
  <si>
    <t>24 runs</t>
  </si>
  <si>
    <t>8 wkts (12b rem)</t>
  </si>
  <si>
    <t>8 wkts (29b rem)</t>
  </si>
  <si>
    <t>7 wkts (4b rem)</t>
  </si>
  <si>
    <t>6 wkts (40b rem)</t>
  </si>
  <si>
    <t>102 runs</t>
  </si>
  <si>
    <t>17 runs</t>
  </si>
  <si>
    <t>42 runs</t>
  </si>
  <si>
    <t>6 wkts (3b rem)</t>
  </si>
  <si>
    <t>82 runs</t>
  </si>
  <si>
    <t>9 wkts (62b rem)</t>
  </si>
  <si>
    <t>107 runs</t>
  </si>
  <si>
    <t>2 wkts (5b rem)</t>
  </si>
  <si>
    <t>51 runs</t>
  </si>
  <si>
    <t>9 wkts (23b rem)</t>
  </si>
  <si>
    <t>76 runs</t>
  </si>
  <si>
    <t>5 runs</t>
  </si>
  <si>
    <t>72 runs</t>
  </si>
  <si>
    <t>9 wkts (43b rem)</t>
  </si>
  <si>
    <t>4 wkts</t>
  </si>
  <si>
    <t>5 wkts</t>
  </si>
  <si>
    <t>Group D, Super Eight Group 1, Semi-Final 1, Final</t>
  </si>
  <si>
    <t>Group C, Super Eight Group 1, Semi-Final 2</t>
  </si>
  <si>
    <t>Group C, Super Eight Group 1</t>
  </si>
  <si>
    <t>Group D, Super Eight Group 2</t>
  </si>
  <si>
    <t>Group A/D, Super Eight Group 1</t>
  </si>
  <si>
    <t>Group A/B, Super Eight Group 1/2</t>
  </si>
  <si>
    <t>Group A</t>
  </si>
  <si>
    <t>Group B, Super Eight Group 1/2</t>
  </si>
  <si>
    <t>Venue Name</t>
  </si>
  <si>
    <t>City</t>
  </si>
  <si>
    <t>Country</t>
  </si>
  <si>
    <t>Capacity</t>
  </si>
  <si>
    <t>Stages Hosted</t>
  </si>
  <si>
    <t>Yes</t>
  </si>
  <si>
    <t>No</t>
  </si>
  <si>
    <t>SE1</t>
  </si>
  <si>
    <t>SE2</t>
  </si>
  <si>
    <t>GROUP</t>
  </si>
  <si>
    <t>TEAM</t>
  </si>
  <si>
    <t>MATCHES PLAYED</t>
  </si>
  <si>
    <t>WON</t>
  </si>
  <si>
    <t>LOST</t>
  </si>
  <si>
    <t>NO RESULT</t>
  </si>
  <si>
    <t>NRR</t>
  </si>
  <si>
    <t>POINTS</t>
  </si>
  <si>
    <t>QUALIFIED</t>
  </si>
  <si>
    <t>Sahibzada Farhan</t>
  </si>
  <si>
    <t>Tim Seifert</t>
  </si>
  <si>
    <t>Sanju Samson</t>
  </si>
  <si>
    <t>Ishan Kishan</t>
  </si>
  <si>
    <t>Finn Allen</t>
  </si>
  <si>
    <t>Brian Bennett</t>
  </si>
  <si>
    <t>Aiden Markram</t>
  </si>
  <si>
    <t>Jacob Bethell</t>
  </si>
  <si>
    <t>Shimron Hetmyer</t>
  </si>
  <si>
    <t>Suryakumar Yadav</t>
  </si>
  <si>
    <t>Will Jacks</t>
  </si>
  <si>
    <t>Pathum Nissanka</t>
  </si>
  <si>
    <t>Quinton de Kock</t>
  </si>
  <si>
    <t>Harry Brook</t>
  </si>
  <si>
    <t>Abhishek Sharma</t>
  </si>
  <si>
    <t>Rachin Ravindra</t>
  </si>
  <si>
    <t>Dasun Shanaka</t>
  </si>
  <si>
    <t>Dewald Brevis</t>
  </si>
  <si>
    <t>Daryl Mitchell</t>
  </si>
  <si>
    <t>Jasprit Bumrah</t>
  </si>
  <si>
    <t>Varun Chakravarthy</t>
  </si>
  <si>
    <t>Shadley van Schalkwyk</t>
  </si>
  <si>
    <t>Blessing Muzarabani</t>
  </si>
  <si>
    <t>Adil Rashid</t>
  </si>
  <si>
    <t>Lungi Ngidi</t>
  </si>
  <si>
    <t>Marco Jansen</t>
  </si>
  <si>
    <t>Maheesh Theekshana</t>
  </si>
  <si>
    <t>Corbin Bosch</t>
  </si>
  <si>
    <t>Axar Patel</t>
  </si>
  <si>
    <t>Romario Shepherd</t>
  </si>
  <si>
    <t>Arshdeep Singh</t>
  </si>
  <si>
    <t>Hardik Pandya</t>
  </si>
  <si>
    <t>Lockie Ferguson</t>
  </si>
  <si>
    <t>Player of the Tournament</t>
  </si>
  <si>
    <t>Most Runs</t>
  </si>
  <si>
    <t>Most Wickets (Joint)</t>
  </si>
  <si>
    <t>Fastest Century</t>
  </si>
  <si>
    <t>Best Bowling Figures</t>
  </si>
  <si>
    <t>Highest Individual Score in Final</t>
  </si>
  <si>
    <t>Sanju Samson (89)</t>
  </si>
  <si>
    <t>Highest Team Total in Final</t>
  </si>
  <si>
    <t>India 255/5</t>
  </si>
  <si>
    <t>Match No</t>
  </si>
  <si>
    <t>Stage</t>
  </si>
  <si>
    <t>Date</t>
  </si>
  <si>
    <t>Venue</t>
  </si>
  <si>
    <t>Team 1</t>
  </si>
  <si>
    <t>Team 2</t>
  </si>
  <si>
    <t>Toss</t>
  </si>
  <si>
    <t>Margin</t>
  </si>
  <si>
    <t>Toss Winner</t>
  </si>
  <si>
    <t>Field</t>
  </si>
  <si>
    <t>Bat</t>
  </si>
  <si>
    <t>NA</t>
  </si>
  <si>
    <t>Match Winner</t>
  </si>
  <si>
    <t>Award</t>
  </si>
  <si>
    <t>Player Name</t>
  </si>
  <si>
    <t>Team</t>
  </si>
  <si>
    <t>Player</t>
  </si>
  <si>
    <t>Matches</t>
  </si>
  <si>
    <t>Overs</t>
  </si>
  <si>
    <t>Balls</t>
  </si>
  <si>
    <t>Wickets</t>
  </si>
  <si>
    <t>Average</t>
  </si>
  <si>
    <t>Economy</t>
  </si>
  <si>
    <t>Row Labels</t>
  </si>
  <si>
    <t>Grand Total</t>
  </si>
  <si>
    <t>Count of Match Winner</t>
  </si>
  <si>
    <t>Sum of runs</t>
  </si>
  <si>
    <t>Sum of Wickets</t>
  </si>
  <si>
    <t>Sum of fours</t>
  </si>
  <si>
    <t>Sum of sixes</t>
  </si>
  <si>
    <t>Sum of strike_rate</t>
  </si>
  <si>
    <t>Sum of Economy</t>
  </si>
  <si>
    <t>4W_Hauls</t>
  </si>
  <si>
    <t>5W_Hauls</t>
  </si>
  <si>
    <t>Best_Figures</t>
  </si>
  <si>
    <t>Runs_Conceeded</t>
  </si>
  <si>
    <t>Sum of 4W_Hauls</t>
  </si>
  <si>
    <t>4/15</t>
  </si>
  <si>
    <t xml:space="preserve">4/18 </t>
  </si>
  <si>
    <t>4/28</t>
  </si>
  <si>
    <t xml:space="preserve">3/22 </t>
  </si>
  <si>
    <t>4/25</t>
  </si>
  <si>
    <t>4/19</t>
  </si>
  <si>
    <t xml:space="preserve">3/18 </t>
  </si>
  <si>
    <t>4/30</t>
  </si>
  <si>
    <t xml:space="preserve">3/20 </t>
  </si>
  <si>
    <t>3/27</t>
  </si>
  <si>
    <t>5/20</t>
  </si>
  <si>
    <t xml:space="preserve">3/25 </t>
  </si>
  <si>
    <t>3/28</t>
  </si>
  <si>
    <t xml:space="preserve">3/30 </t>
  </si>
  <si>
    <t>Sum of Average</t>
  </si>
  <si>
    <t>Most Wkts + Less Eco.</t>
  </si>
  <si>
    <t>Most Wins</t>
  </si>
  <si>
    <t>Super Over</t>
  </si>
  <si>
    <t>Chasing Wins</t>
  </si>
  <si>
    <t>Defending Wins</t>
  </si>
  <si>
    <t>Win Types</t>
  </si>
  <si>
    <t>Sum of Matches</t>
  </si>
  <si>
    <t>Toss winnner = match winner ?</t>
  </si>
  <si>
    <t>Innings</t>
  </si>
  <si>
    <t>Runs</t>
  </si>
  <si>
    <t>Strike_Rate</t>
  </si>
  <si>
    <t>Fours</t>
  </si>
  <si>
    <t>Sixes</t>
  </si>
  <si>
    <t>Hundreds</t>
  </si>
  <si>
    <t>Fifties</t>
  </si>
  <si>
    <t>Count of Toss winnner = match winner ?</t>
  </si>
  <si>
    <t>Average Score 1st Inning</t>
  </si>
  <si>
    <t>Average Score 2nd  Inning</t>
  </si>
  <si>
    <t xml:space="preserve"> Average Score 1st Inning</t>
  </si>
  <si>
    <t xml:space="preserve"> Average Score 2nd  Inning</t>
  </si>
  <si>
    <t xml:space="preserve">Yes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</si>
</sst>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49" fontId="0" fillId="0" borderId="0" xfId="0" applyNumberFormat="1"/>
    <xf numFmtId="0" fontId="19" fillId="0" borderId="0" xfId="0" applyFont="1"/>
    <xf numFmtId="0" fontId="19"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4" tint="0.59996337778862885"/>
        </patternFill>
      </fill>
    </dxf>
    <dxf>
      <fill>
        <patternFill>
          <bgColor theme="7" tint="0.39994506668294322"/>
        </patternFill>
      </fill>
    </dxf>
    <dxf>
      <fill>
        <patternFill>
          <bgColor rgb="FF0D263F"/>
        </patternFill>
      </fill>
    </dxf>
  </dxfs>
  <tableStyles count="4" defaultTableStyle="TableStyleMedium2" defaultPivotStyle="PivotStyleLight16">
    <tableStyle name="Slicer Style 1" pivot="0" table="0" count="1" xr9:uid="{DFEFD17C-B114-4A52-BF60-72110C17A2F3}"/>
    <tableStyle name="Slicer Style 2" pivot="0" table="0" count="9" xr9:uid="{88718433-8AB6-40EC-B145-1CB22EB6257D}">
      <tableStyleElement type="headerRow" dxfId="2"/>
    </tableStyle>
    <tableStyle name="Slicer Style 3" pivot="0" table="0" count="1" xr9:uid="{8E5DE911-5E69-4225-B899-C87F06C2114B}">
      <tableStyleElement type="wholeTable" dxfId="1"/>
    </tableStyle>
    <tableStyle name="Slicer Style 4" pivot="0" table="0" count="9" xr9:uid="{88DFA697-CF11-4EAA-A718-BF97ACB8323C}">
      <tableStyleElement type="headerRow" dxfId="0"/>
    </tableStyle>
  </tableStyles>
  <colors>
    <mruColors>
      <color rgb="FF281E64"/>
      <color rgb="FF170E4E"/>
      <color rgb="FF0D263F"/>
      <color rgb="FF00C8FF"/>
      <color rgb="FF29198B"/>
      <color rgb="FF564BEB"/>
      <color rgb="FF261781"/>
    </mruColors>
  </colors>
  <extLst>
    <ext xmlns:x14="http://schemas.microsoft.com/office/spreadsheetml/2009/9/main" uri="{46F421CA-312F-682f-3DD2-61675219B42D}">
      <x14:dxfs count="17">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4" tint="0.59996337778862885"/>
            </patternFill>
          </fill>
        </dxf>
        <dxf>
          <fill>
            <patternFill>
              <bgColor theme="3" tint="0.749961851863155"/>
            </patternFill>
          </fill>
        </dxf>
        <dxf>
          <fill>
            <patternFill>
              <bgColor theme="3" tint="0.749961851863155"/>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6"/>
          </x14:slicerStyleElements>
        </x14:slicerStyle>
        <x14:slicerStyle name="Slicer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 - 24BCA10298.xlsx]Pivot!PivotTable8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
        <c:idx val="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9"/>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1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s>
    <c:plotArea>
      <c:layout>
        <c:manualLayout>
          <c:layoutTarget val="inner"/>
          <c:xMode val="edge"/>
          <c:yMode val="edge"/>
          <c:x val="0"/>
          <c:y val="0"/>
          <c:w val="1"/>
          <c:h val="0.77071231275149643"/>
        </c:manualLayout>
      </c:layout>
      <c:doughnutChart>
        <c:varyColors val="1"/>
        <c:ser>
          <c:idx val="0"/>
          <c:order val="0"/>
          <c:tx>
            <c:strRef>
              <c:f>Pivot!$B$40</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1-3144-4CB2-AB85-498AC5007ABC}"/>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3-3144-4CB2-AB85-498AC5007ABC}"/>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5-3144-4CB2-AB85-498AC5007ABC}"/>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7-3144-4CB2-AB85-498AC5007A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Pivot!$A$41:$A$45</c:f>
              <c:strCache>
                <c:ptCount val="4"/>
                <c:pt idx="0">
                  <c:v>Chasing Wins</c:v>
                </c:pt>
                <c:pt idx="1">
                  <c:v>Defending Wins</c:v>
                </c:pt>
                <c:pt idx="2">
                  <c:v>No Result</c:v>
                </c:pt>
                <c:pt idx="3">
                  <c:v>Super Over</c:v>
                </c:pt>
              </c:strCache>
            </c:strRef>
          </c:cat>
          <c:val>
            <c:numRef>
              <c:f>Pivot!$B$41:$B$45</c:f>
              <c:numCache>
                <c:formatCode>General</c:formatCode>
                <c:ptCount val="4"/>
                <c:pt idx="0">
                  <c:v>23</c:v>
                </c:pt>
                <c:pt idx="1">
                  <c:v>29</c:v>
                </c:pt>
                <c:pt idx="2">
                  <c:v>2</c:v>
                </c:pt>
                <c:pt idx="3">
                  <c:v>1</c:v>
                </c:pt>
              </c:numCache>
            </c:numRef>
          </c:val>
          <c:extLst>
            <c:ext xmlns:c16="http://schemas.microsoft.com/office/drawing/2014/chart" uri="{C3380CC4-5D6E-409C-BE32-E72D297353CC}">
              <c16:uniqueId val="{00000008-3144-4CB2-AB85-498AC5007AB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layout>
        <c:manualLayout>
          <c:xMode val="edge"/>
          <c:yMode val="edge"/>
          <c:x val="0.13650871526024"/>
          <c:y val="0.80298017477904648"/>
          <c:w val="0.74542526197686976"/>
          <c:h val="0.15889803338641711"/>
        </c:manualLayout>
      </c:layout>
      <c:overlay val="0"/>
      <c:spPr>
        <a:noFill/>
        <a:ln w="19050" cap="flat" cmpd="sng" algn="ctr">
          <a:noFill/>
          <a:prstDash val="solid"/>
          <a:miter lim="800000"/>
        </a:ln>
        <a:effectLst/>
      </c:spPr>
      <c:txPr>
        <a:bodyPr rot="0" spcFirstLastPara="1" vertOverflow="ellipsis" vert="horz" wrap="square" anchor="ctr" anchorCtr="1"/>
        <a:lstStyle/>
        <a:p>
          <a:pPr>
            <a:defRPr sz="16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0E4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- 24BCA10298.xlsx]Pivot!PivotTable4</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2700" cap="flat" cmpd="sng" algn="ctr">
          <a:solidFill>
            <a:schemeClr val="accent2"/>
          </a:solidFill>
          <a:prstDash val="solid"/>
          <a:miter lim="800000"/>
        </a:ln>
        <a:effectLst/>
        <a:sp3d contourW="12700">
          <a:contourClr>
            <a:schemeClr val="accent2"/>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Pivot!$A$4:$A$22</c:f>
              <c:strCache>
                <c:ptCount val="18"/>
                <c:pt idx="0">
                  <c:v>India</c:v>
                </c:pt>
                <c:pt idx="1">
                  <c:v>South Africa</c:v>
                </c:pt>
                <c:pt idx="2">
                  <c:v>England</c:v>
                </c:pt>
                <c:pt idx="3">
                  <c:v>West Indies</c:v>
                </c:pt>
                <c:pt idx="4">
                  <c:v>New Zealand</c:v>
                </c:pt>
                <c:pt idx="5">
                  <c:v>Pakistan</c:v>
                </c:pt>
                <c:pt idx="6">
                  <c:v>Sri Lanka</c:v>
                </c:pt>
                <c:pt idx="7">
                  <c:v>Zimbabwe</c:v>
                </c:pt>
                <c:pt idx="8">
                  <c:v>Australia</c:v>
                </c:pt>
                <c:pt idx="9">
                  <c:v>USA</c:v>
                </c:pt>
                <c:pt idx="10">
                  <c:v>No Result</c:v>
                </c:pt>
                <c:pt idx="11">
                  <c:v>Afghanistan</c:v>
                </c:pt>
                <c:pt idx="12">
                  <c:v>Ireland</c:v>
                </c:pt>
                <c:pt idx="13">
                  <c:v>UAE</c:v>
                </c:pt>
                <c:pt idx="14">
                  <c:v>Netherlands</c:v>
                </c:pt>
                <c:pt idx="15">
                  <c:v>Nepal</c:v>
                </c:pt>
                <c:pt idx="16">
                  <c:v>Italy</c:v>
                </c:pt>
                <c:pt idx="17">
                  <c:v>Scotland</c:v>
                </c:pt>
              </c:strCache>
            </c:strRef>
          </c:cat>
          <c:val>
            <c:numRef>
              <c:f>Pivot!$B$4:$B$22</c:f>
              <c:numCache>
                <c:formatCode>General</c:formatCode>
                <c:ptCount val="18"/>
                <c:pt idx="0">
                  <c:v>8</c:v>
                </c:pt>
                <c:pt idx="1">
                  <c:v>7</c:v>
                </c:pt>
                <c:pt idx="2">
                  <c:v>6</c:v>
                </c:pt>
                <c:pt idx="3">
                  <c:v>5</c:v>
                </c:pt>
                <c:pt idx="4">
                  <c:v>5</c:v>
                </c:pt>
                <c:pt idx="5">
                  <c:v>4</c:v>
                </c:pt>
                <c:pt idx="6">
                  <c:v>3</c:v>
                </c:pt>
                <c:pt idx="7">
                  <c:v>3</c:v>
                </c:pt>
                <c:pt idx="8">
                  <c:v>2</c:v>
                </c:pt>
                <c:pt idx="9">
                  <c:v>2</c:v>
                </c:pt>
                <c:pt idx="10">
                  <c:v>2</c:v>
                </c:pt>
                <c:pt idx="11">
                  <c:v>2</c:v>
                </c:pt>
                <c:pt idx="12">
                  <c:v>1</c:v>
                </c:pt>
                <c:pt idx="13">
                  <c:v>1</c:v>
                </c:pt>
                <c:pt idx="14">
                  <c:v>1</c:v>
                </c:pt>
                <c:pt idx="15">
                  <c:v>1</c:v>
                </c:pt>
                <c:pt idx="16">
                  <c:v>1</c:v>
                </c:pt>
                <c:pt idx="17">
                  <c:v>1</c:v>
                </c:pt>
              </c:numCache>
            </c:numRef>
          </c:val>
          <c:extLst>
            <c:ext xmlns:c16="http://schemas.microsoft.com/office/drawing/2014/chart" uri="{C3380CC4-5D6E-409C-BE32-E72D297353CC}">
              <c16:uniqueId val="{00000000-056B-4518-9BF4-06BCDFBA12D0}"/>
            </c:ext>
          </c:extLst>
        </c:ser>
        <c:dLbls>
          <c:showLegendKey val="0"/>
          <c:showVal val="0"/>
          <c:showCatName val="0"/>
          <c:showSerName val="0"/>
          <c:showPercent val="0"/>
          <c:showBubbleSize val="0"/>
        </c:dLbls>
        <c:gapWidth val="150"/>
        <c:shape val="box"/>
        <c:axId val="470173728"/>
        <c:axId val="470175168"/>
        <c:axId val="0"/>
      </c:bar3DChart>
      <c:catAx>
        <c:axId val="47017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cap="none" spc="0" normalizeH="0" baseline="0">
                <a:solidFill>
                  <a:schemeClr val="bg1"/>
                </a:solidFill>
                <a:latin typeface="+mn-lt"/>
                <a:ea typeface="+mn-ea"/>
                <a:cs typeface="+mn-cs"/>
              </a:defRPr>
            </a:pPr>
            <a:endParaRPr lang="en-US"/>
          </a:p>
        </c:txPr>
        <c:crossAx val="470175168"/>
        <c:crosses val="autoZero"/>
        <c:auto val="1"/>
        <c:lblAlgn val="ctr"/>
        <c:lblOffset val="100"/>
        <c:noMultiLvlLbl val="0"/>
      </c:catAx>
      <c:valAx>
        <c:axId val="4701751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12700" cap="flat" cmpd="sng" algn="ctr">
              <a:solidFill>
                <a:schemeClr val="accent1"/>
              </a:solidFill>
              <a:prstDash val="solid"/>
              <a:miter lim="800000"/>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7017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 - 24BCA10298.xlsx]Pivot!PivotTable9</c:name>
    <c:fmtId val="1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770341207349"/>
          <c:y val="3.7610635484828403E-2"/>
          <c:w val="0.8405785214348207"/>
          <c:h val="0.83424897516776708"/>
        </c:manualLayout>
      </c:layout>
      <c:barChart>
        <c:barDir val="bar"/>
        <c:grouping val="stacked"/>
        <c:varyColors val="0"/>
        <c:ser>
          <c:idx val="0"/>
          <c:order val="0"/>
          <c:tx>
            <c:strRef>
              <c:f>Pivot!$B$88</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Pivot!$A$89:$A$91</c:f>
              <c:strCache>
                <c:ptCount val="2"/>
                <c:pt idx="0">
                  <c:v>No</c:v>
                </c:pt>
                <c:pt idx="1">
                  <c:v>Yes</c:v>
                </c:pt>
              </c:strCache>
            </c:strRef>
          </c:cat>
          <c:val>
            <c:numRef>
              <c:f>Pivot!$B$89:$B$91</c:f>
              <c:numCache>
                <c:formatCode>General</c:formatCode>
                <c:ptCount val="2"/>
                <c:pt idx="0">
                  <c:v>31</c:v>
                </c:pt>
                <c:pt idx="1">
                  <c:v>22</c:v>
                </c:pt>
              </c:numCache>
            </c:numRef>
          </c:val>
          <c:extLst>
            <c:ext xmlns:c16="http://schemas.microsoft.com/office/drawing/2014/chart" uri="{C3380CC4-5D6E-409C-BE32-E72D297353CC}">
              <c16:uniqueId val="{00000000-C03D-409E-87DB-D2CE99AF19CE}"/>
            </c:ext>
          </c:extLst>
        </c:ser>
        <c:dLbls>
          <c:showLegendKey val="0"/>
          <c:showVal val="1"/>
          <c:showCatName val="0"/>
          <c:showSerName val="0"/>
          <c:showPercent val="0"/>
          <c:showBubbleSize val="0"/>
        </c:dLbls>
        <c:gapWidth val="75"/>
        <c:overlap val="100"/>
        <c:axId val="329994112"/>
        <c:axId val="329996512"/>
      </c:barChart>
      <c:catAx>
        <c:axId val="32999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329996512"/>
        <c:crosses val="autoZero"/>
        <c:auto val="1"/>
        <c:lblAlgn val="ctr"/>
        <c:lblOffset val="100"/>
        <c:noMultiLvlLbl val="0"/>
      </c:catAx>
      <c:valAx>
        <c:axId val="32999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2999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- 24BCA10298.xlsx]Pivot!PivotTable6</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9803149606299"/>
          <c:y val="0"/>
          <c:w val="0.78316535433070877"/>
          <c:h val="0.46774859148254411"/>
        </c:manualLayout>
      </c:layout>
      <c:lineChart>
        <c:grouping val="standard"/>
        <c:varyColors val="0"/>
        <c:ser>
          <c:idx val="0"/>
          <c:order val="0"/>
          <c:tx>
            <c:strRef>
              <c:f>Pivot!$B$107</c:f>
              <c:strCache>
                <c:ptCount val="1"/>
                <c:pt idx="0">
                  <c:v> Average Score 1st Inning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Pivot!$B$108:$B$116</c:f>
              <c:numCache>
                <c:formatCode>General</c:formatCode>
                <c:ptCount val="8"/>
                <c:pt idx="0">
                  <c:v>172</c:v>
                </c:pt>
                <c:pt idx="1">
                  <c:v>172</c:v>
                </c:pt>
                <c:pt idx="2">
                  <c:v>165</c:v>
                </c:pt>
                <c:pt idx="3">
                  <c:v>189</c:v>
                </c:pt>
                <c:pt idx="4">
                  <c:v>165</c:v>
                </c:pt>
                <c:pt idx="5">
                  <c:v>165</c:v>
                </c:pt>
                <c:pt idx="6">
                  <c:v>175</c:v>
                </c:pt>
                <c:pt idx="7">
                  <c:v>175</c:v>
                </c:pt>
              </c:numCache>
            </c:numRef>
          </c:val>
          <c:smooth val="0"/>
          <c:extLst>
            <c:ext xmlns:c16="http://schemas.microsoft.com/office/drawing/2014/chart" uri="{C3380CC4-5D6E-409C-BE32-E72D297353CC}">
              <c16:uniqueId val="{00000000-C2DE-4EC7-A03E-BC45BA13CF7F}"/>
            </c:ext>
          </c:extLst>
        </c:ser>
        <c:ser>
          <c:idx val="1"/>
          <c:order val="1"/>
          <c:tx>
            <c:strRef>
              <c:f>Pivot!$C$107</c:f>
              <c:strCache>
                <c:ptCount val="1"/>
                <c:pt idx="0">
                  <c:v> Average Score 2nd  Inning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Pivot!$C$108:$C$116</c:f>
              <c:numCache>
                <c:formatCode>General</c:formatCode>
                <c:ptCount val="8"/>
                <c:pt idx="0">
                  <c:v>155</c:v>
                </c:pt>
                <c:pt idx="1">
                  <c:v>145</c:v>
                </c:pt>
                <c:pt idx="2">
                  <c:v>145</c:v>
                </c:pt>
                <c:pt idx="3">
                  <c:v>161</c:v>
                </c:pt>
                <c:pt idx="4">
                  <c:v>144</c:v>
                </c:pt>
                <c:pt idx="5">
                  <c:v>145</c:v>
                </c:pt>
                <c:pt idx="6">
                  <c:v>155</c:v>
                </c:pt>
                <c:pt idx="7">
                  <c:v>158</c:v>
                </c:pt>
              </c:numCache>
            </c:numRef>
          </c:val>
          <c:smooth val="0"/>
          <c:extLst>
            <c:ext xmlns:c16="http://schemas.microsoft.com/office/drawing/2014/chart" uri="{C3380CC4-5D6E-409C-BE32-E72D297353CC}">
              <c16:uniqueId val="{00000001-C2DE-4EC7-A03E-BC45BA13CF7F}"/>
            </c:ext>
          </c:extLst>
        </c:ser>
        <c:dLbls>
          <c:dLblPos val="ctr"/>
          <c:showLegendKey val="0"/>
          <c:showVal val="1"/>
          <c:showCatName val="0"/>
          <c:showSerName val="0"/>
          <c:showPercent val="0"/>
          <c:showBubbleSize val="0"/>
        </c:dLbls>
        <c:marker val="1"/>
        <c:smooth val="0"/>
        <c:axId val="2011164975"/>
        <c:axId val="2011159695"/>
      </c:lineChart>
      <c:catAx>
        <c:axId val="20111649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11159695"/>
        <c:crosses val="autoZero"/>
        <c:auto val="1"/>
        <c:lblAlgn val="ctr"/>
        <c:lblOffset val="100"/>
        <c:noMultiLvlLbl val="0"/>
      </c:catAx>
      <c:valAx>
        <c:axId val="2011159695"/>
        <c:scaling>
          <c:orientation val="minMax"/>
        </c:scaling>
        <c:delete val="1"/>
        <c:axPos val="l"/>
        <c:numFmt formatCode="General" sourceLinked="1"/>
        <c:majorTickMark val="none"/>
        <c:minorTickMark val="none"/>
        <c:tickLblPos val="nextTo"/>
        <c:crossAx val="2011164975"/>
        <c:crosses val="autoZero"/>
        <c:crossBetween val="between"/>
      </c:valAx>
      <c:spPr>
        <a:noFill/>
        <a:ln>
          <a:noFill/>
        </a:ln>
        <a:effectLst/>
      </c:spPr>
    </c:plotArea>
    <c:legend>
      <c:legendPos val="r"/>
      <c:layout>
        <c:manualLayout>
          <c:xMode val="edge"/>
          <c:yMode val="edge"/>
          <c:x val="0.63055555555555554"/>
          <c:y val="0.81243887947436921"/>
          <c:w val="0.33333333333333331"/>
          <c:h val="0.1774081776084448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- 24BCA10298.xlsx]Pivot!PivotTable9</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Pivot!$B$88</c:f>
              <c:strCache>
                <c:ptCount val="1"/>
                <c:pt idx="0">
                  <c:v>Total</c:v>
                </c:pt>
              </c:strCache>
            </c:strRef>
          </c:tx>
          <c:spPr>
            <a:solidFill>
              <a:schemeClr val="accent1"/>
            </a:solidFill>
            <a:ln>
              <a:noFill/>
            </a:ln>
            <a:effectLst/>
          </c:spPr>
          <c:invertIfNegative val="0"/>
          <c:cat>
            <c:strRef>
              <c:f>Pivot!$A$89:$A$91</c:f>
              <c:strCache>
                <c:ptCount val="2"/>
                <c:pt idx="0">
                  <c:v>No</c:v>
                </c:pt>
                <c:pt idx="1">
                  <c:v>Yes</c:v>
                </c:pt>
              </c:strCache>
            </c:strRef>
          </c:cat>
          <c:val>
            <c:numRef>
              <c:f>Pivot!$B$89:$B$91</c:f>
              <c:numCache>
                <c:formatCode>General</c:formatCode>
                <c:ptCount val="2"/>
                <c:pt idx="0">
                  <c:v>31</c:v>
                </c:pt>
                <c:pt idx="1">
                  <c:v>22</c:v>
                </c:pt>
              </c:numCache>
            </c:numRef>
          </c:val>
          <c:extLst>
            <c:ext xmlns:c16="http://schemas.microsoft.com/office/drawing/2014/chart" uri="{C3380CC4-5D6E-409C-BE32-E72D297353CC}">
              <c16:uniqueId val="{00000000-C41B-4D73-A0C5-0136BAC1224F}"/>
            </c:ext>
          </c:extLst>
        </c:ser>
        <c:dLbls>
          <c:showLegendKey val="0"/>
          <c:showVal val="0"/>
          <c:showCatName val="0"/>
          <c:showSerName val="0"/>
          <c:showPercent val="0"/>
          <c:showBubbleSize val="0"/>
        </c:dLbls>
        <c:gapWidth val="150"/>
        <c:overlap val="100"/>
        <c:axId val="329994112"/>
        <c:axId val="329996512"/>
      </c:barChart>
      <c:catAx>
        <c:axId val="32999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96512"/>
        <c:crosses val="autoZero"/>
        <c:auto val="1"/>
        <c:lblAlgn val="ctr"/>
        <c:lblOffset val="100"/>
        <c:noMultiLvlLbl val="0"/>
      </c:catAx>
      <c:valAx>
        <c:axId val="32999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9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- 24BCA10298.xlsx]Pivot!PivotTable6</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0131233595799"/>
          <c:y val="0.13786818314377369"/>
          <c:w val="0.48594313210848644"/>
          <c:h val="0.3723253864100321"/>
        </c:manualLayout>
      </c:layout>
      <c:lineChart>
        <c:grouping val="standard"/>
        <c:varyColors val="0"/>
        <c:ser>
          <c:idx val="0"/>
          <c:order val="0"/>
          <c:tx>
            <c:strRef>
              <c:f>Pivot!$B$107</c:f>
              <c:strCache>
                <c:ptCount val="1"/>
                <c:pt idx="0">
                  <c:v> Average Score 1st Inning</c:v>
                </c:pt>
              </c:strCache>
            </c:strRef>
          </c:tx>
          <c:spPr>
            <a:ln w="28575" cap="rnd">
              <a:solidFill>
                <a:schemeClr val="accent1"/>
              </a:solidFill>
              <a:round/>
            </a:ln>
            <a:effectLst/>
          </c:spPr>
          <c:marker>
            <c:symbol val="none"/>
          </c:marker>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Pivot!$B$108:$B$116</c:f>
              <c:numCache>
                <c:formatCode>General</c:formatCode>
                <c:ptCount val="8"/>
                <c:pt idx="0">
                  <c:v>172</c:v>
                </c:pt>
                <c:pt idx="1">
                  <c:v>172</c:v>
                </c:pt>
                <c:pt idx="2">
                  <c:v>165</c:v>
                </c:pt>
                <c:pt idx="3">
                  <c:v>189</c:v>
                </c:pt>
                <c:pt idx="4">
                  <c:v>165</c:v>
                </c:pt>
                <c:pt idx="5">
                  <c:v>165</c:v>
                </c:pt>
                <c:pt idx="6">
                  <c:v>175</c:v>
                </c:pt>
                <c:pt idx="7">
                  <c:v>175</c:v>
                </c:pt>
              </c:numCache>
            </c:numRef>
          </c:val>
          <c:smooth val="0"/>
          <c:extLst>
            <c:ext xmlns:c16="http://schemas.microsoft.com/office/drawing/2014/chart" uri="{C3380CC4-5D6E-409C-BE32-E72D297353CC}">
              <c16:uniqueId val="{00000000-CC3A-4D13-8D3E-951AF8A8656A}"/>
            </c:ext>
          </c:extLst>
        </c:ser>
        <c:ser>
          <c:idx val="1"/>
          <c:order val="1"/>
          <c:tx>
            <c:strRef>
              <c:f>Pivot!$C$107</c:f>
              <c:strCache>
                <c:ptCount val="1"/>
                <c:pt idx="0">
                  <c:v> Average Score 2nd  Inning</c:v>
                </c:pt>
              </c:strCache>
            </c:strRef>
          </c:tx>
          <c:spPr>
            <a:ln w="28575" cap="rnd">
              <a:solidFill>
                <a:schemeClr val="accent2"/>
              </a:solidFill>
              <a:round/>
            </a:ln>
            <a:effectLst/>
          </c:spPr>
          <c:marker>
            <c:symbol val="none"/>
          </c:marker>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Pivot!$C$108:$C$116</c:f>
              <c:numCache>
                <c:formatCode>General</c:formatCode>
                <c:ptCount val="8"/>
                <c:pt idx="0">
                  <c:v>155</c:v>
                </c:pt>
                <c:pt idx="1">
                  <c:v>145</c:v>
                </c:pt>
                <c:pt idx="2">
                  <c:v>145</c:v>
                </c:pt>
                <c:pt idx="3">
                  <c:v>161</c:v>
                </c:pt>
                <c:pt idx="4">
                  <c:v>144</c:v>
                </c:pt>
                <c:pt idx="5">
                  <c:v>145</c:v>
                </c:pt>
                <c:pt idx="6">
                  <c:v>155</c:v>
                </c:pt>
                <c:pt idx="7">
                  <c:v>158</c:v>
                </c:pt>
              </c:numCache>
            </c:numRef>
          </c:val>
          <c:smooth val="0"/>
          <c:extLst>
            <c:ext xmlns:c16="http://schemas.microsoft.com/office/drawing/2014/chart" uri="{C3380CC4-5D6E-409C-BE32-E72D297353CC}">
              <c16:uniqueId val="{00000001-CC3A-4D13-8D3E-951AF8A8656A}"/>
            </c:ext>
          </c:extLst>
        </c:ser>
        <c:dLbls>
          <c:showLegendKey val="0"/>
          <c:showVal val="0"/>
          <c:showCatName val="0"/>
          <c:showSerName val="0"/>
          <c:showPercent val="0"/>
          <c:showBubbleSize val="0"/>
        </c:dLbls>
        <c:smooth val="0"/>
        <c:axId val="2011164975"/>
        <c:axId val="2011159695"/>
      </c:lineChart>
      <c:catAx>
        <c:axId val="201116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159695"/>
        <c:crosses val="autoZero"/>
        <c:auto val="1"/>
        <c:lblAlgn val="ctr"/>
        <c:lblOffset val="100"/>
        <c:noMultiLvlLbl val="0"/>
      </c:catAx>
      <c:valAx>
        <c:axId val="201115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16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8.png"/><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emf"/><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304801</xdr:colOff>
      <xdr:row>11</xdr:row>
      <xdr:rowOff>38101</xdr:rowOff>
    </xdr:from>
    <xdr:to>
      <xdr:col>41</xdr:col>
      <xdr:colOff>55130</xdr:colOff>
      <xdr:row>65</xdr:row>
      <xdr:rowOff>152922</xdr:rowOff>
    </xdr:to>
    <xdr:pic>
      <xdr:nvPicPr>
        <xdr:cNvPr id="3" name="Picture 2">
          <a:extLst>
            <a:ext uri="{FF2B5EF4-FFF2-40B4-BE49-F238E27FC236}">
              <a16:creationId xmlns:a16="http://schemas.microsoft.com/office/drawing/2014/main" id="{CF673717-1F5A-4924-9F67-EBAF72A5FFC4}"/>
            </a:ext>
          </a:extLst>
        </xdr:cNvPr>
        <xdr:cNvPicPr>
          <a:picLocks noChangeAspect="1"/>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1524001" y="2010336"/>
          <a:ext cx="23524729" cy="9796704"/>
        </a:xfrm>
        <a:prstGeom prst="rect">
          <a:avLst/>
        </a:prstGeom>
      </xdr:spPr>
    </xdr:pic>
    <xdr:clientData/>
  </xdr:twoCellAnchor>
  <xdr:twoCellAnchor>
    <xdr:from>
      <xdr:col>0</xdr:col>
      <xdr:colOff>0</xdr:colOff>
      <xdr:row>0</xdr:row>
      <xdr:rowOff>0</xdr:rowOff>
    </xdr:from>
    <xdr:to>
      <xdr:col>95</xdr:col>
      <xdr:colOff>0</xdr:colOff>
      <xdr:row>181</xdr:row>
      <xdr:rowOff>60960</xdr:rowOff>
    </xdr:to>
    <xdr:sp macro="" textlink="">
      <xdr:nvSpPr>
        <xdr:cNvPr id="4" name="Rectangle 3">
          <a:extLst>
            <a:ext uri="{FF2B5EF4-FFF2-40B4-BE49-F238E27FC236}">
              <a16:creationId xmlns:a16="http://schemas.microsoft.com/office/drawing/2014/main" id="{28E68168-2252-CB59-5D07-0769ADF308ED}"/>
            </a:ext>
          </a:extLst>
        </xdr:cNvPr>
        <xdr:cNvSpPr/>
      </xdr:nvSpPr>
      <xdr:spPr>
        <a:xfrm>
          <a:off x="0" y="0"/>
          <a:ext cx="57912000" cy="32513195"/>
        </a:xfrm>
        <a:prstGeom prst="rect">
          <a:avLst/>
        </a:prstGeom>
        <a:solidFill>
          <a:srgbClr val="170E4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0</xdr:col>
      <xdr:colOff>119086</xdr:colOff>
      <xdr:row>1</xdr:row>
      <xdr:rowOff>45357</xdr:rowOff>
    </xdr:from>
    <xdr:to>
      <xdr:col>5</xdr:col>
      <xdr:colOff>9071</xdr:colOff>
      <xdr:row>8</xdr:row>
      <xdr:rowOff>81643</xdr:rowOff>
    </xdr:to>
    <xdr:sp macro="" textlink="">
      <xdr:nvSpPr>
        <xdr:cNvPr id="9" name="Rectangle: Rounded Corners 10">
          <a:extLst>
            <a:ext uri="{FF2B5EF4-FFF2-40B4-BE49-F238E27FC236}">
              <a16:creationId xmlns:a16="http://schemas.microsoft.com/office/drawing/2014/main" id="{78ECE9F8-DC84-3C4C-7DF9-88EF94145FC7}"/>
            </a:ext>
          </a:extLst>
        </xdr:cNvPr>
        <xdr:cNvSpPr/>
      </xdr:nvSpPr>
      <xdr:spPr>
        <a:xfrm>
          <a:off x="119086" y="224651"/>
          <a:ext cx="2937985" cy="1291345"/>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baseline="0"/>
        </a:p>
      </xdr:txBody>
    </xdr:sp>
    <xdr:clientData/>
  </xdr:twoCellAnchor>
  <xdr:twoCellAnchor>
    <xdr:from>
      <xdr:col>5</xdr:col>
      <xdr:colOff>226785</xdr:colOff>
      <xdr:row>1</xdr:row>
      <xdr:rowOff>72571</xdr:rowOff>
    </xdr:from>
    <xdr:to>
      <xdr:col>10</xdr:col>
      <xdr:colOff>206642</xdr:colOff>
      <xdr:row>8</xdr:row>
      <xdr:rowOff>99785</xdr:rowOff>
    </xdr:to>
    <xdr:sp macro="" textlink="">
      <xdr:nvSpPr>
        <xdr:cNvPr id="17" name="Rectangle: Rounded Corners 16">
          <a:extLst>
            <a:ext uri="{FF2B5EF4-FFF2-40B4-BE49-F238E27FC236}">
              <a16:creationId xmlns:a16="http://schemas.microsoft.com/office/drawing/2014/main" id="{A3C109A6-06AB-4B4C-BA47-D0EB21C548D0}"/>
            </a:ext>
          </a:extLst>
        </xdr:cNvPr>
        <xdr:cNvSpPr/>
      </xdr:nvSpPr>
      <xdr:spPr>
        <a:xfrm>
          <a:off x="3265714" y="254000"/>
          <a:ext cx="3018785" cy="1297214"/>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500" baseline="0"/>
        </a:p>
        <a:p>
          <a:pPr algn="r"/>
          <a:r>
            <a:rPr lang="en-IN" sz="1400" baseline="0"/>
            <a:t>Player of the Tournament</a:t>
          </a:r>
        </a:p>
        <a:p>
          <a:pPr algn="r"/>
          <a:r>
            <a:rPr lang="en-IN" sz="2400" b="1" baseline="0"/>
            <a:t>Sanju </a:t>
          </a:r>
        </a:p>
        <a:p>
          <a:pPr algn="r"/>
          <a:r>
            <a:rPr lang="en-IN" sz="2400" b="1" baseline="0"/>
            <a:t>Samson</a:t>
          </a:r>
        </a:p>
        <a:p>
          <a:pPr algn="r"/>
          <a:endParaRPr lang="en-IN" sz="600" b="1" baseline="0"/>
        </a:p>
      </xdr:txBody>
    </xdr:sp>
    <xdr:clientData/>
  </xdr:twoCellAnchor>
  <xdr:twoCellAnchor>
    <xdr:from>
      <xdr:col>10</xdr:col>
      <xdr:colOff>453572</xdr:colOff>
      <xdr:row>1</xdr:row>
      <xdr:rowOff>63500</xdr:rowOff>
    </xdr:from>
    <xdr:to>
      <xdr:col>15</xdr:col>
      <xdr:colOff>535214</xdr:colOff>
      <xdr:row>8</xdr:row>
      <xdr:rowOff>127001</xdr:rowOff>
    </xdr:to>
    <xdr:sp macro="" textlink="">
      <xdr:nvSpPr>
        <xdr:cNvPr id="18" name="Rectangle: Rounded Corners 17">
          <a:extLst>
            <a:ext uri="{FF2B5EF4-FFF2-40B4-BE49-F238E27FC236}">
              <a16:creationId xmlns:a16="http://schemas.microsoft.com/office/drawing/2014/main" id="{78C7B449-EA8F-4594-B238-435743B2E858}"/>
            </a:ext>
          </a:extLst>
        </xdr:cNvPr>
        <xdr:cNvSpPr/>
      </xdr:nvSpPr>
      <xdr:spPr>
        <a:xfrm>
          <a:off x="6531429" y="244929"/>
          <a:ext cx="3120571" cy="1333501"/>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800" baseline="0"/>
        </a:p>
      </xdr:txBody>
    </xdr:sp>
    <xdr:clientData/>
  </xdr:twoCellAnchor>
  <xdr:twoCellAnchor>
    <xdr:from>
      <xdr:col>16</xdr:col>
      <xdr:colOff>208643</xdr:colOff>
      <xdr:row>1</xdr:row>
      <xdr:rowOff>72571</xdr:rowOff>
    </xdr:from>
    <xdr:to>
      <xdr:col>21</xdr:col>
      <xdr:colOff>353786</xdr:colOff>
      <xdr:row>8</xdr:row>
      <xdr:rowOff>154214</xdr:rowOff>
    </xdr:to>
    <xdr:sp macro="" textlink="">
      <xdr:nvSpPr>
        <xdr:cNvPr id="19" name="Rectangle: Rounded Corners 18">
          <a:extLst>
            <a:ext uri="{FF2B5EF4-FFF2-40B4-BE49-F238E27FC236}">
              <a16:creationId xmlns:a16="http://schemas.microsoft.com/office/drawing/2014/main" id="{0B097308-6236-40B6-BEE7-AEB080559D19}"/>
            </a:ext>
          </a:extLst>
        </xdr:cNvPr>
        <xdr:cNvSpPr/>
      </xdr:nvSpPr>
      <xdr:spPr>
        <a:xfrm>
          <a:off x="9933214" y="254000"/>
          <a:ext cx="3184072" cy="1351643"/>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2200" b="1" baseline="0"/>
        </a:p>
      </xdr:txBody>
    </xdr:sp>
    <xdr:clientData/>
  </xdr:twoCellAnchor>
  <xdr:twoCellAnchor>
    <xdr:from>
      <xdr:col>22</xdr:col>
      <xdr:colOff>93499</xdr:colOff>
      <xdr:row>1</xdr:row>
      <xdr:rowOff>71719</xdr:rowOff>
    </xdr:from>
    <xdr:to>
      <xdr:col>26</xdr:col>
      <xdr:colOff>500556</xdr:colOff>
      <xdr:row>8</xdr:row>
      <xdr:rowOff>116541</xdr:rowOff>
    </xdr:to>
    <xdr:sp macro="" textlink="">
      <xdr:nvSpPr>
        <xdr:cNvPr id="20" name="Rectangle: Rounded Corners 19">
          <a:extLst>
            <a:ext uri="{FF2B5EF4-FFF2-40B4-BE49-F238E27FC236}">
              <a16:creationId xmlns:a16="http://schemas.microsoft.com/office/drawing/2014/main" id="{BD28D0F5-C635-4CF2-8B7A-05196057E252}"/>
            </a:ext>
          </a:extLst>
        </xdr:cNvPr>
        <xdr:cNvSpPr/>
      </xdr:nvSpPr>
      <xdr:spPr>
        <a:xfrm>
          <a:off x="13504699" y="251013"/>
          <a:ext cx="2845457" cy="1299881"/>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aseline="0"/>
            <a:t>Total Sixes       </a:t>
          </a:r>
        </a:p>
        <a:p>
          <a:pPr algn="r"/>
          <a:r>
            <a:rPr lang="en-IN" sz="3600" b="1" baseline="0"/>
            <a:t>780</a:t>
          </a:r>
        </a:p>
      </xdr:txBody>
    </xdr:sp>
    <xdr:clientData/>
  </xdr:twoCellAnchor>
  <xdr:twoCellAnchor editAs="oneCell">
    <xdr:from>
      <xdr:col>0</xdr:col>
      <xdr:colOff>553356</xdr:colOff>
      <xdr:row>0</xdr:row>
      <xdr:rowOff>36286</xdr:rowOff>
    </xdr:from>
    <xdr:to>
      <xdr:col>2</xdr:col>
      <xdr:colOff>45358</xdr:colOff>
      <xdr:row>8</xdr:row>
      <xdr:rowOff>79833</xdr:rowOff>
    </xdr:to>
    <xdr:pic>
      <xdr:nvPicPr>
        <xdr:cNvPr id="28" name="Picture 27">
          <a:extLst>
            <a:ext uri="{FF2B5EF4-FFF2-40B4-BE49-F238E27FC236}">
              <a16:creationId xmlns:a16="http://schemas.microsoft.com/office/drawing/2014/main" id="{5FB1EAB8-7E12-5E5A-D74C-3D5ABD70A59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2504" t="11047" r="30211" b="10476"/>
        <a:stretch>
          <a:fillRect/>
        </a:stretch>
      </xdr:blipFill>
      <xdr:spPr>
        <a:xfrm>
          <a:off x="553356" y="36286"/>
          <a:ext cx="707573" cy="1494976"/>
        </a:xfrm>
        <a:prstGeom prst="rect">
          <a:avLst/>
        </a:prstGeom>
      </xdr:spPr>
    </xdr:pic>
    <xdr:clientData/>
  </xdr:twoCellAnchor>
  <xdr:twoCellAnchor editAs="oneCell">
    <xdr:from>
      <xdr:col>5</xdr:col>
      <xdr:colOff>353785</xdr:colOff>
      <xdr:row>0</xdr:row>
      <xdr:rowOff>63500</xdr:rowOff>
    </xdr:from>
    <xdr:to>
      <xdr:col>7</xdr:col>
      <xdr:colOff>312267</xdr:colOff>
      <xdr:row>8</xdr:row>
      <xdr:rowOff>99786</xdr:rowOff>
    </xdr:to>
    <xdr:pic>
      <xdr:nvPicPr>
        <xdr:cNvPr id="29" name="Picture 28">
          <a:extLst>
            <a:ext uri="{FF2B5EF4-FFF2-40B4-BE49-F238E27FC236}">
              <a16:creationId xmlns:a16="http://schemas.microsoft.com/office/drawing/2014/main" id="{23B72BF9-A443-E5D2-A06F-8A47E29D39DC}"/>
            </a:ext>
          </a:extLst>
        </xdr:cNvPr>
        <xdr:cNvPicPr>
          <a:picLocks noChangeAspect="1"/>
        </xdr:cNvPicPr>
      </xdr:nvPicPr>
      <xdr:blipFill rotWithShape="1">
        <a:blip xmlns:r="http://schemas.openxmlformats.org/officeDocument/2006/relationships" r:embed="rId3"/>
        <a:srcRect l="8450" t="4114" r="18738" b="35062"/>
        <a:stretch>
          <a:fillRect/>
        </a:stretch>
      </xdr:blipFill>
      <xdr:spPr>
        <a:xfrm>
          <a:off x="3401785" y="63500"/>
          <a:ext cx="1177682" cy="1470639"/>
        </a:xfrm>
        <a:prstGeom prst="rect">
          <a:avLst/>
        </a:prstGeom>
      </xdr:spPr>
    </xdr:pic>
    <xdr:clientData/>
  </xdr:twoCellAnchor>
  <xdr:twoCellAnchor editAs="oneCell">
    <xdr:from>
      <xdr:col>11</xdr:col>
      <xdr:colOff>0</xdr:colOff>
      <xdr:row>0</xdr:row>
      <xdr:rowOff>117929</xdr:rowOff>
    </xdr:from>
    <xdr:to>
      <xdr:col>12</xdr:col>
      <xdr:colOff>553357</xdr:colOff>
      <xdr:row>8</xdr:row>
      <xdr:rowOff>127000</xdr:rowOff>
    </xdr:to>
    <xdr:pic>
      <xdr:nvPicPr>
        <xdr:cNvPr id="30" name="Picture 29">
          <a:extLst>
            <a:ext uri="{FF2B5EF4-FFF2-40B4-BE49-F238E27FC236}">
              <a16:creationId xmlns:a16="http://schemas.microsoft.com/office/drawing/2014/main" id="{83777C61-98D8-7306-B871-CBBA8C0C2A05}"/>
            </a:ext>
          </a:extLst>
        </xdr:cNvPr>
        <xdr:cNvPicPr>
          <a:picLocks noChangeAspect="1"/>
        </xdr:cNvPicPr>
      </xdr:nvPicPr>
      <xdr:blipFill rotWithShape="1">
        <a:blip xmlns:r="http://schemas.openxmlformats.org/officeDocument/2006/relationships" r:embed="rId4"/>
        <a:srcRect l="15199" t="5031" r="20004" b="38297"/>
        <a:stretch>
          <a:fillRect/>
        </a:stretch>
      </xdr:blipFill>
      <xdr:spPr>
        <a:xfrm>
          <a:off x="6685643" y="117929"/>
          <a:ext cx="1161143" cy="1460500"/>
        </a:xfrm>
        <a:prstGeom prst="rect">
          <a:avLst/>
        </a:prstGeom>
      </xdr:spPr>
    </xdr:pic>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8194" name="AutoShape 2" descr="Jasprit Jasbirsingh Bumrah | Player Rankings | ICC">
          <a:extLst>
            <a:ext uri="{FF2B5EF4-FFF2-40B4-BE49-F238E27FC236}">
              <a16:creationId xmlns:a16="http://schemas.microsoft.com/office/drawing/2014/main" id="{02EDF0F1-1545-B482-C8C9-542932762F39}"/>
            </a:ext>
          </a:extLst>
        </xdr:cNvPr>
        <xdr:cNvSpPr>
          <a:spLocks noChangeAspect="1" noChangeArrowheads="1"/>
        </xdr:cNvSpPr>
      </xdr:nvSpPr>
      <xdr:spPr bwMode="auto">
        <a:xfrm>
          <a:off x="91440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8195" name="AutoShape 3" descr="Jasprit Jasbirsingh Bumrah | Player Rankings | ICC">
          <a:extLst>
            <a:ext uri="{FF2B5EF4-FFF2-40B4-BE49-F238E27FC236}">
              <a16:creationId xmlns:a16="http://schemas.microsoft.com/office/drawing/2014/main" id="{F685C8E2-0A08-18D1-B554-8AA8CB52A431}"/>
            </a:ext>
          </a:extLst>
        </xdr:cNvPr>
        <xdr:cNvSpPr>
          <a:spLocks noChangeAspect="1" noChangeArrowheads="1"/>
        </xdr:cNvSpPr>
      </xdr:nvSpPr>
      <xdr:spPr bwMode="auto">
        <a:xfrm>
          <a:off x="91440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8196" name="AutoShape 4" descr="Jasprit Jasbirsingh Bumrah | Player Rankings | ICC">
          <a:extLst>
            <a:ext uri="{FF2B5EF4-FFF2-40B4-BE49-F238E27FC236}">
              <a16:creationId xmlns:a16="http://schemas.microsoft.com/office/drawing/2014/main" id="{6729657B-B795-724F-E771-28FA8E7A1E0B}"/>
            </a:ext>
          </a:extLst>
        </xdr:cNvPr>
        <xdr:cNvSpPr>
          <a:spLocks noChangeAspect="1" noChangeArrowheads="1"/>
        </xdr:cNvSpPr>
      </xdr:nvSpPr>
      <xdr:spPr bwMode="auto">
        <a:xfrm>
          <a:off x="91440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344074</xdr:colOff>
      <xdr:row>0</xdr:row>
      <xdr:rowOff>72465</xdr:rowOff>
    </xdr:from>
    <xdr:to>
      <xdr:col>18</xdr:col>
      <xdr:colOff>289645</xdr:colOff>
      <xdr:row>8</xdr:row>
      <xdr:rowOff>145036</xdr:rowOff>
    </xdr:to>
    <xdr:pic>
      <xdr:nvPicPr>
        <xdr:cNvPr id="34" name="Picture 33">
          <a:extLst>
            <a:ext uri="{FF2B5EF4-FFF2-40B4-BE49-F238E27FC236}">
              <a16:creationId xmlns:a16="http://schemas.microsoft.com/office/drawing/2014/main" id="{C3BBA3E0-E9A6-D24C-09F9-919BA66FE66E}"/>
            </a:ext>
          </a:extLst>
        </xdr:cNvPr>
        <xdr:cNvPicPr>
          <a:picLocks noChangeAspect="1"/>
        </xdr:cNvPicPr>
      </xdr:nvPicPr>
      <xdr:blipFill rotWithShape="1">
        <a:blip xmlns:r="http://schemas.openxmlformats.org/officeDocument/2006/relationships" r:embed="rId5"/>
        <a:srcRect l="17131" t="3355" r="18353" b="35611"/>
        <a:stretch>
          <a:fillRect/>
        </a:stretch>
      </xdr:blipFill>
      <xdr:spPr>
        <a:xfrm>
          <a:off x="10097674" y="72465"/>
          <a:ext cx="1164771" cy="1506924"/>
        </a:xfrm>
        <a:prstGeom prst="rect">
          <a:avLst/>
        </a:prstGeom>
      </xdr:spPr>
    </xdr:pic>
    <xdr:clientData/>
  </xdr:twoCellAnchor>
  <xdr:twoCellAnchor editAs="oneCell">
    <xdr:from>
      <xdr:col>22</xdr:col>
      <xdr:colOff>1148</xdr:colOff>
      <xdr:row>0</xdr:row>
      <xdr:rowOff>100987</xdr:rowOff>
    </xdr:from>
    <xdr:to>
      <xdr:col>25</xdr:col>
      <xdr:colOff>9180</xdr:colOff>
      <xdr:row>8</xdr:row>
      <xdr:rowOff>119348</xdr:rowOff>
    </xdr:to>
    <xdr:pic>
      <xdr:nvPicPr>
        <xdr:cNvPr id="41" name="Picture 40">
          <a:extLst>
            <a:ext uri="{FF2B5EF4-FFF2-40B4-BE49-F238E27FC236}">
              <a16:creationId xmlns:a16="http://schemas.microsoft.com/office/drawing/2014/main" id="{25FE83E0-4A87-8C18-8ECA-1E7A55C9DB09}"/>
            </a:ext>
          </a:extLst>
        </xdr:cNvPr>
        <xdr:cNvPicPr>
          <a:picLocks noChangeAspect="1"/>
        </xdr:cNvPicPr>
      </xdr:nvPicPr>
      <xdr:blipFill>
        <a:blip xmlns:r="http://schemas.openxmlformats.org/officeDocument/2006/relationships" r:embed="rId6">
          <a:alphaModFix/>
          <a:duotone>
            <a:schemeClr val="accent4">
              <a:shade val="45000"/>
              <a:satMod val="135000"/>
            </a:schemeClr>
            <a:prstClr val="white"/>
          </a:duotone>
          <a:extLst>
            <a:ext uri="{BEBA8EAE-BF5A-486C-A8C5-ECC9F3942E4B}">
              <a14:imgProps xmlns:a14="http://schemas.microsoft.com/office/drawing/2010/main">
                <a14:imgLayer r:embed="rId7">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3331558" y="100987"/>
          <a:ext cx="1825815" cy="1487277"/>
        </a:xfrm>
        <a:prstGeom prst="rect">
          <a:avLst/>
        </a:prstGeom>
      </xdr:spPr>
    </xdr:pic>
    <xdr:clientData/>
  </xdr:twoCellAnchor>
  <xdr:twoCellAnchor>
    <xdr:from>
      <xdr:col>2</xdr:col>
      <xdr:colOff>128531</xdr:colOff>
      <xdr:row>2</xdr:row>
      <xdr:rowOff>73445</xdr:rowOff>
    </xdr:from>
    <xdr:to>
      <xdr:col>4</xdr:col>
      <xdr:colOff>449855</xdr:colOff>
      <xdr:row>4</xdr:row>
      <xdr:rowOff>165252</xdr:rowOff>
    </xdr:to>
    <xdr:sp macro="" textlink="">
      <xdr:nvSpPr>
        <xdr:cNvPr id="13" name="TextBox 1">
          <a:extLst>
            <a:ext uri="{FF2B5EF4-FFF2-40B4-BE49-F238E27FC236}">
              <a16:creationId xmlns:a16="http://schemas.microsoft.com/office/drawing/2014/main" id="{A37AAA6E-FF9A-0099-6E7F-849521B8CEF0}"/>
            </a:ext>
          </a:extLst>
        </xdr:cNvPr>
        <xdr:cNvSpPr txBox="1"/>
      </xdr:nvSpPr>
      <xdr:spPr>
        <a:xfrm>
          <a:off x="1347731" y="432033"/>
          <a:ext cx="1540524" cy="450395"/>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a:solidFill>
                <a:schemeClr val="bg1"/>
              </a:solidFill>
            </a:rPr>
            <a:t>Title Winner</a:t>
          </a:r>
        </a:p>
      </xdr:txBody>
    </xdr:sp>
    <xdr:clientData/>
  </xdr:twoCellAnchor>
  <xdr:twoCellAnchor>
    <xdr:from>
      <xdr:col>1</xdr:col>
      <xdr:colOff>504939</xdr:colOff>
      <xdr:row>4</xdr:row>
      <xdr:rowOff>4320</xdr:rowOff>
    </xdr:from>
    <xdr:to>
      <xdr:col>4</xdr:col>
      <xdr:colOff>422313</xdr:colOff>
      <xdr:row>7</xdr:row>
      <xdr:rowOff>9180</xdr:rowOff>
    </xdr:to>
    <xdr:sp macro="" textlink="Pivot!B24">
      <xdr:nvSpPr>
        <xdr:cNvPr id="23" name="TextBox 4">
          <a:extLst>
            <a:ext uri="{FF2B5EF4-FFF2-40B4-BE49-F238E27FC236}">
              <a16:creationId xmlns:a16="http://schemas.microsoft.com/office/drawing/2014/main" id="{3D8D0F39-21A0-0F3F-335A-5EF2D6E91476}"/>
            </a:ext>
          </a:extLst>
        </xdr:cNvPr>
        <xdr:cNvSpPr txBox="1"/>
      </xdr:nvSpPr>
      <xdr:spPr>
        <a:xfrm>
          <a:off x="1114539" y="721496"/>
          <a:ext cx="1746174" cy="542743"/>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52ADFD6-9520-47E3-BF04-3C3B8DC7E527}" type="TxLink">
            <a:rPr lang="en-US" sz="4000" b="1" i="0" u="none" strike="noStrike">
              <a:solidFill>
                <a:schemeClr val="bg1"/>
              </a:solidFill>
              <a:latin typeface="Aptos Narrow"/>
            </a:rPr>
            <a:pPr algn="r"/>
            <a:t>India</a:t>
          </a:fld>
          <a:endParaRPr lang="en-US" sz="71400" b="1">
            <a:solidFill>
              <a:schemeClr val="bg1"/>
            </a:solidFill>
          </a:endParaRPr>
        </a:p>
      </xdr:txBody>
    </xdr:sp>
    <xdr:clientData/>
  </xdr:twoCellAnchor>
  <xdr:twoCellAnchor>
    <xdr:from>
      <xdr:col>12</xdr:col>
      <xdr:colOff>358048</xdr:colOff>
      <xdr:row>2</xdr:row>
      <xdr:rowOff>9180</xdr:rowOff>
    </xdr:from>
    <xdr:to>
      <xdr:col>15</xdr:col>
      <xdr:colOff>367228</xdr:colOff>
      <xdr:row>4</xdr:row>
      <xdr:rowOff>36722</xdr:rowOff>
    </xdr:to>
    <xdr:sp macro="" textlink="">
      <xdr:nvSpPr>
        <xdr:cNvPr id="24" name="TextBox 23">
          <a:extLst>
            <a:ext uri="{FF2B5EF4-FFF2-40B4-BE49-F238E27FC236}">
              <a16:creationId xmlns:a16="http://schemas.microsoft.com/office/drawing/2014/main" id="{6991C366-C12B-7412-F551-D9C5A1ACB1CD}"/>
            </a:ext>
          </a:extLst>
        </xdr:cNvPr>
        <xdr:cNvSpPr txBox="1"/>
      </xdr:nvSpPr>
      <xdr:spPr>
        <a:xfrm>
          <a:off x="7629181" y="376409"/>
          <a:ext cx="1826963" cy="394771"/>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a:solidFill>
                <a:schemeClr val="bg1"/>
              </a:solidFill>
            </a:rPr>
            <a:t>Most Runs</a:t>
          </a:r>
        </a:p>
      </xdr:txBody>
    </xdr:sp>
    <xdr:clientData/>
  </xdr:twoCellAnchor>
  <xdr:twoCellAnchor>
    <xdr:from>
      <xdr:col>12</xdr:col>
      <xdr:colOff>568772</xdr:colOff>
      <xdr:row>3</xdr:row>
      <xdr:rowOff>101636</xdr:rowOff>
    </xdr:from>
    <xdr:to>
      <xdr:col>15</xdr:col>
      <xdr:colOff>403519</xdr:colOff>
      <xdr:row>8</xdr:row>
      <xdr:rowOff>74095</xdr:rowOff>
    </xdr:to>
    <xdr:sp macro="" textlink="Pivot!H24">
      <xdr:nvSpPr>
        <xdr:cNvPr id="25" name="TextBox 24">
          <a:extLst>
            <a:ext uri="{FF2B5EF4-FFF2-40B4-BE49-F238E27FC236}">
              <a16:creationId xmlns:a16="http://schemas.microsoft.com/office/drawing/2014/main" id="{7AB4DB1C-1154-2D54-9B72-EFC2C610C404}"/>
            </a:ext>
          </a:extLst>
        </xdr:cNvPr>
        <xdr:cNvSpPr txBox="1"/>
      </xdr:nvSpPr>
      <xdr:spPr>
        <a:xfrm>
          <a:off x="7883972" y="639518"/>
          <a:ext cx="1663547" cy="868930"/>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340A92A-4A1C-47D0-9619-153EE364D228}" type="TxLink">
            <a:rPr lang="en-US" sz="2400" b="1" i="0" u="none" strike="noStrike">
              <a:solidFill>
                <a:schemeClr val="bg1"/>
              </a:solidFill>
              <a:latin typeface="Aptos Narrow"/>
            </a:rPr>
            <a:pPr algn="r"/>
            <a:t>Sahibzada Farhan</a:t>
          </a:fld>
          <a:endParaRPr lang="en-IN" sz="4800" b="1">
            <a:solidFill>
              <a:schemeClr val="bg1"/>
            </a:solidFill>
          </a:endParaRPr>
        </a:p>
      </xdr:txBody>
    </xdr:sp>
    <xdr:clientData/>
  </xdr:twoCellAnchor>
  <xdr:twoCellAnchor>
    <xdr:from>
      <xdr:col>18</xdr:col>
      <xdr:colOff>119349</xdr:colOff>
      <xdr:row>2</xdr:row>
      <xdr:rowOff>45904</xdr:rowOff>
    </xdr:from>
    <xdr:to>
      <xdr:col>21</xdr:col>
      <xdr:colOff>257060</xdr:colOff>
      <xdr:row>4</xdr:row>
      <xdr:rowOff>100988</xdr:rowOff>
    </xdr:to>
    <xdr:sp macro="" textlink="">
      <xdr:nvSpPr>
        <xdr:cNvPr id="26" name="TextBox 25">
          <a:extLst>
            <a:ext uri="{FF2B5EF4-FFF2-40B4-BE49-F238E27FC236}">
              <a16:creationId xmlns:a16="http://schemas.microsoft.com/office/drawing/2014/main" id="{4CD07433-D118-E601-DBC4-3E6AABFE7662}"/>
            </a:ext>
          </a:extLst>
        </xdr:cNvPr>
        <xdr:cNvSpPr txBox="1"/>
      </xdr:nvSpPr>
      <xdr:spPr>
        <a:xfrm>
          <a:off x="11026048" y="413133"/>
          <a:ext cx="1955494" cy="422313"/>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1800" baseline="0">
              <a:solidFill>
                <a:schemeClr val="bg1"/>
              </a:solidFill>
              <a:effectLst/>
              <a:latin typeface="+mn-lt"/>
              <a:ea typeface="+mn-ea"/>
              <a:cs typeface="+mn-cs"/>
            </a:rPr>
            <a:t>Most Wickets</a:t>
          </a:r>
          <a:endParaRPr lang="en-IN" sz="1800">
            <a:solidFill>
              <a:schemeClr val="bg1"/>
            </a:solidFill>
            <a:effectLst/>
          </a:endParaRPr>
        </a:p>
        <a:p>
          <a:pPr algn="r"/>
          <a:endParaRPr lang="en-IN" sz="1800">
            <a:solidFill>
              <a:schemeClr val="bg1"/>
            </a:solidFill>
          </a:endParaRPr>
        </a:p>
      </xdr:txBody>
    </xdr:sp>
    <xdr:clientData/>
  </xdr:twoCellAnchor>
  <xdr:twoCellAnchor>
    <xdr:from>
      <xdr:col>18</xdr:col>
      <xdr:colOff>457200</xdr:colOff>
      <xdr:row>3</xdr:row>
      <xdr:rowOff>160020</xdr:rowOff>
    </xdr:from>
    <xdr:to>
      <xdr:col>21</xdr:col>
      <xdr:colOff>236220</xdr:colOff>
      <xdr:row>8</xdr:row>
      <xdr:rowOff>129540</xdr:rowOff>
    </xdr:to>
    <xdr:sp macro="" textlink="Pivot!L22">
      <xdr:nvSpPr>
        <xdr:cNvPr id="27" name="TextBox 26">
          <a:extLst>
            <a:ext uri="{FF2B5EF4-FFF2-40B4-BE49-F238E27FC236}">
              <a16:creationId xmlns:a16="http://schemas.microsoft.com/office/drawing/2014/main" id="{B12F057D-B225-7EAA-2D46-A839DCEAA597}"/>
            </a:ext>
          </a:extLst>
        </xdr:cNvPr>
        <xdr:cNvSpPr txBox="1"/>
      </xdr:nvSpPr>
      <xdr:spPr>
        <a:xfrm>
          <a:off x="11430000" y="708660"/>
          <a:ext cx="1607820" cy="883920"/>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B1E69E9-99C6-44C0-A4CE-2B9AAC0F31F8}" type="TxLink">
            <a:rPr lang="en-US" sz="2400" b="1" i="0" u="none" strike="noStrike">
              <a:solidFill>
                <a:schemeClr val="bg1"/>
              </a:solidFill>
              <a:latin typeface="Aptos Narrow"/>
            </a:rPr>
            <a:pPr algn="r"/>
            <a:t>Jasprit Bumrah</a:t>
          </a:fld>
          <a:endParaRPr lang="en-US" sz="4800" b="1">
            <a:solidFill>
              <a:schemeClr val="bg1"/>
            </a:solidFill>
          </a:endParaRPr>
        </a:p>
      </xdr:txBody>
    </xdr:sp>
    <xdr:clientData/>
  </xdr:twoCellAnchor>
  <xdr:twoCellAnchor>
    <xdr:from>
      <xdr:col>9</xdr:col>
      <xdr:colOff>510989</xdr:colOff>
      <xdr:row>9</xdr:row>
      <xdr:rowOff>98611</xdr:rowOff>
    </xdr:from>
    <xdr:to>
      <xdr:col>17</xdr:col>
      <xdr:colOff>475130</xdr:colOff>
      <xdr:row>39</xdr:row>
      <xdr:rowOff>170328</xdr:rowOff>
    </xdr:to>
    <xdr:sp macro="" textlink="">
      <xdr:nvSpPr>
        <xdr:cNvPr id="32" name="Rectangle: Rounded Corners 31">
          <a:extLst>
            <a:ext uri="{FF2B5EF4-FFF2-40B4-BE49-F238E27FC236}">
              <a16:creationId xmlns:a16="http://schemas.microsoft.com/office/drawing/2014/main" id="{89B22992-861B-C4A7-BA53-A512E0830BAD}"/>
            </a:ext>
          </a:extLst>
        </xdr:cNvPr>
        <xdr:cNvSpPr/>
      </xdr:nvSpPr>
      <xdr:spPr>
        <a:xfrm>
          <a:off x="5997389" y="1712258"/>
          <a:ext cx="4840941" cy="5450541"/>
        </a:xfrm>
        <a:prstGeom prst="roundRect">
          <a:avLst/>
        </a:prstGeom>
        <a:solidFill>
          <a:srgbClr val="170E4E"/>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197224</xdr:colOff>
      <xdr:row>9</xdr:row>
      <xdr:rowOff>44826</xdr:rowOff>
    </xdr:from>
    <xdr:to>
      <xdr:col>9</xdr:col>
      <xdr:colOff>322729</xdr:colOff>
      <xdr:row>27</xdr:row>
      <xdr:rowOff>143436</xdr:rowOff>
    </xdr:to>
    <xdr:sp macro="" textlink="">
      <xdr:nvSpPr>
        <xdr:cNvPr id="35" name="Rectangle: Rounded Corners 34">
          <a:extLst>
            <a:ext uri="{FF2B5EF4-FFF2-40B4-BE49-F238E27FC236}">
              <a16:creationId xmlns:a16="http://schemas.microsoft.com/office/drawing/2014/main" id="{5FFAE887-504E-4B22-B250-EB0C5AF2DC4A}"/>
            </a:ext>
          </a:extLst>
        </xdr:cNvPr>
        <xdr:cNvSpPr/>
      </xdr:nvSpPr>
      <xdr:spPr>
        <a:xfrm>
          <a:off x="197224" y="1658473"/>
          <a:ext cx="5611905" cy="3325904"/>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224117</xdr:colOff>
      <xdr:row>11</xdr:row>
      <xdr:rowOff>107577</xdr:rowOff>
    </xdr:from>
    <xdr:to>
      <xdr:col>8</xdr:col>
      <xdr:colOff>582705</xdr:colOff>
      <xdr:row>16</xdr:row>
      <xdr:rowOff>44824</xdr:rowOff>
    </xdr:to>
    <xdr:sp macro="" textlink="">
      <xdr:nvSpPr>
        <xdr:cNvPr id="5" name="Rectangle: Rounded Corners 4">
          <a:extLst>
            <a:ext uri="{FF2B5EF4-FFF2-40B4-BE49-F238E27FC236}">
              <a16:creationId xmlns:a16="http://schemas.microsoft.com/office/drawing/2014/main" id="{E78A6D63-14D6-A164-321C-F8457C299CE2}"/>
            </a:ext>
          </a:extLst>
        </xdr:cNvPr>
        <xdr:cNvSpPr/>
      </xdr:nvSpPr>
      <xdr:spPr>
        <a:xfrm>
          <a:off x="2662517" y="2079812"/>
          <a:ext cx="2796988" cy="833718"/>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475128</xdr:colOff>
      <xdr:row>12</xdr:row>
      <xdr:rowOff>152401</xdr:rowOff>
    </xdr:from>
    <xdr:to>
      <xdr:col>8</xdr:col>
      <xdr:colOff>376517</xdr:colOff>
      <xdr:row>15</xdr:row>
      <xdr:rowOff>8965</xdr:rowOff>
    </xdr:to>
    <mc:AlternateContent xmlns:mc="http://schemas.openxmlformats.org/markup-compatibility/2006" xmlns:a14="http://schemas.microsoft.com/office/drawing/2010/main">
      <mc:Choice Requires="a14">
        <xdr:graphicFrame macro="">
          <xdr:nvGraphicFramePr>
            <xdr:cNvPr id="2" name="player">
              <a:extLst>
                <a:ext uri="{FF2B5EF4-FFF2-40B4-BE49-F238E27FC236}">
                  <a16:creationId xmlns:a16="http://schemas.microsoft.com/office/drawing/2014/main" id="{1BA6FCE5-7893-42A8-8A85-7C290A06A158}"/>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mlns="">
        <xdr:sp macro="" textlink="">
          <xdr:nvSpPr>
            <xdr:cNvPr id="0" name=""/>
            <xdr:cNvSpPr>
              <a:spLocks noTextEdit="1"/>
            </xdr:cNvSpPr>
          </xdr:nvSpPr>
          <xdr:spPr>
            <a:xfrm>
              <a:off x="2913528" y="2303930"/>
              <a:ext cx="2339789" cy="394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421339</xdr:colOff>
      <xdr:row>21</xdr:row>
      <xdr:rowOff>143439</xdr:rowOff>
    </xdr:from>
    <xdr:to>
      <xdr:col>2</xdr:col>
      <xdr:colOff>394446</xdr:colOff>
      <xdr:row>26</xdr:row>
      <xdr:rowOff>35859</xdr:rowOff>
    </xdr:to>
    <xdr:sp macro="" textlink="Pivot!C53">
      <xdr:nvSpPr>
        <xdr:cNvPr id="6" name="Rectangle: Rounded Corners 5">
          <a:extLst>
            <a:ext uri="{FF2B5EF4-FFF2-40B4-BE49-F238E27FC236}">
              <a16:creationId xmlns:a16="http://schemas.microsoft.com/office/drawing/2014/main" id="{FDC5FA4B-8CA1-4674-BA2C-6FB8C2DF32E8}"/>
            </a:ext>
          </a:extLst>
        </xdr:cNvPr>
        <xdr:cNvSpPr/>
      </xdr:nvSpPr>
      <xdr:spPr>
        <a:xfrm>
          <a:off x="421339" y="3908615"/>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A4693E-048A-41A0-AA20-8CB9C0B944B3}" type="TxLink">
            <a:rPr lang="en-US" sz="2800" b="1" i="0" u="none" strike="noStrike">
              <a:solidFill>
                <a:schemeClr val="bg1"/>
              </a:solidFill>
              <a:latin typeface="Aptos Narrow"/>
            </a:rPr>
            <a:pPr algn="ctr"/>
            <a:t>226</a:t>
          </a:fld>
          <a:endParaRPr lang="en-US" sz="2800" b="1">
            <a:solidFill>
              <a:schemeClr val="bg1"/>
            </a:solidFill>
          </a:endParaRPr>
        </a:p>
      </xdr:txBody>
    </xdr:sp>
    <xdr:clientData/>
  </xdr:twoCellAnchor>
  <xdr:twoCellAnchor>
    <xdr:from>
      <xdr:col>2</xdr:col>
      <xdr:colOff>555811</xdr:colOff>
      <xdr:row>21</xdr:row>
      <xdr:rowOff>125509</xdr:rowOff>
    </xdr:from>
    <xdr:to>
      <xdr:col>4</xdr:col>
      <xdr:colOff>573740</xdr:colOff>
      <xdr:row>26</xdr:row>
      <xdr:rowOff>35860</xdr:rowOff>
    </xdr:to>
    <xdr:sp macro="" textlink="Pivot!F53">
      <xdr:nvSpPr>
        <xdr:cNvPr id="7" name="Rectangle: Rounded Corners 6">
          <a:extLst>
            <a:ext uri="{FF2B5EF4-FFF2-40B4-BE49-F238E27FC236}">
              <a16:creationId xmlns:a16="http://schemas.microsoft.com/office/drawing/2014/main" id="{35626CE1-1D1F-4880-B5C1-5DD34228248C}"/>
            </a:ext>
          </a:extLst>
        </xdr:cNvPr>
        <xdr:cNvSpPr/>
      </xdr:nvSpPr>
      <xdr:spPr>
        <a:xfrm>
          <a:off x="1775011" y="3890685"/>
          <a:ext cx="1237129" cy="80682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3FE048-007C-446E-9324-F16DEE9F4C70}" type="TxLink">
            <a:rPr lang="en-US" sz="2400" b="1" i="0" u="none" strike="noStrike">
              <a:solidFill>
                <a:schemeClr val="bg1"/>
              </a:solidFill>
              <a:latin typeface="Aptos Narrow"/>
            </a:rPr>
            <a:pPr algn="ctr"/>
            <a:t>155.17</a:t>
          </a:fld>
          <a:endParaRPr lang="en-US" sz="4800" b="1">
            <a:solidFill>
              <a:schemeClr val="bg1"/>
            </a:solidFill>
          </a:endParaRPr>
        </a:p>
      </xdr:txBody>
    </xdr:sp>
    <xdr:clientData/>
  </xdr:twoCellAnchor>
  <xdr:twoCellAnchor>
    <xdr:from>
      <xdr:col>5</xdr:col>
      <xdr:colOff>143435</xdr:colOff>
      <xdr:row>21</xdr:row>
      <xdr:rowOff>116543</xdr:rowOff>
    </xdr:from>
    <xdr:to>
      <xdr:col>7</xdr:col>
      <xdr:colOff>71718</xdr:colOff>
      <xdr:row>26</xdr:row>
      <xdr:rowOff>35859</xdr:rowOff>
    </xdr:to>
    <xdr:sp macro="" textlink="Pivot!E53">
      <xdr:nvSpPr>
        <xdr:cNvPr id="8" name="Rectangle: Rounded Corners 7">
          <a:extLst>
            <a:ext uri="{FF2B5EF4-FFF2-40B4-BE49-F238E27FC236}">
              <a16:creationId xmlns:a16="http://schemas.microsoft.com/office/drawing/2014/main" id="{67296B1E-E1D4-49D8-A6BD-B50C51C29087}"/>
            </a:ext>
          </a:extLst>
        </xdr:cNvPr>
        <xdr:cNvSpPr/>
      </xdr:nvSpPr>
      <xdr:spPr>
        <a:xfrm>
          <a:off x="3191435" y="3881719"/>
          <a:ext cx="1147483" cy="815787"/>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3B926F-82AE-43BD-9F2B-9315FD441BA7}" type="TxLink">
            <a:rPr lang="en-US" sz="2800" b="0" i="0" u="none" strike="noStrike">
              <a:solidFill>
                <a:schemeClr val="bg1"/>
              </a:solidFill>
              <a:latin typeface="Aptos Narrow"/>
            </a:rPr>
            <a:pPr algn="ctr"/>
            <a:t>9</a:t>
          </a:fld>
          <a:endParaRPr lang="en-US" sz="5400" b="1">
            <a:solidFill>
              <a:schemeClr val="bg1"/>
            </a:solidFill>
          </a:endParaRPr>
        </a:p>
      </xdr:txBody>
    </xdr:sp>
    <xdr:clientData/>
  </xdr:twoCellAnchor>
  <xdr:twoCellAnchor>
    <xdr:from>
      <xdr:col>7</xdr:col>
      <xdr:colOff>215154</xdr:colOff>
      <xdr:row>21</xdr:row>
      <xdr:rowOff>107579</xdr:rowOff>
    </xdr:from>
    <xdr:to>
      <xdr:col>9</xdr:col>
      <xdr:colOff>134471</xdr:colOff>
      <xdr:row>26</xdr:row>
      <xdr:rowOff>26894</xdr:rowOff>
    </xdr:to>
    <xdr:sp macro="" textlink="Pivot!D53">
      <xdr:nvSpPr>
        <xdr:cNvPr id="10" name="Rectangle: Rounded Corners 9">
          <a:extLst>
            <a:ext uri="{FF2B5EF4-FFF2-40B4-BE49-F238E27FC236}">
              <a16:creationId xmlns:a16="http://schemas.microsoft.com/office/drawing/2014/main" id="{824AE052-3D49-45BF-A565-C70AE0DBA995}"/>
            </a:ext>
          </a:extLst>
        </xdr:cNvPr>
        <xdr:cNvSpPr/>
      </xdr:nvSpPr>
      <xdr:spPr>
        <a:xfrm>
          <a:off x="4482354" y="3872755"/>
          <a:ext cx="1138517" cy="815786"/>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516AB7-1F6F-4604-88EF-9AB1C3945DC5}" type="TxLink">
            <a:rPr lang="en-US" sz="2800" b="1" i="0" u="none" strike="noStrike">
              <a:solidFill>
                <a:schemeClr val="bg1"/>
              </a:solidFill>
              <a:latin typeface="Aptos Narrow"/>
            </a:rPr>
            <a:pPr algn="ctr"/>
            <a:t>18</a:t>
          </a:fld>
          <a:endParaRPr lang="en-US" sz="5400" b="1">
            <a:solidFill>
              <a:schemeClr val="bg1"/>
            </a:solidFill>
          </a:endParaRPr>
        </a:p>
      </xdr:txBody>
    </xdr:sp>
    <xdr:clientData/>
  </xdr:twoCellAnchor>
  <xdr:twoCellAnchor>
    <xdr:from>
      <xdr:col>0</xdr:col>
      <xdr:colOff>412376</xdr:colOff>
      <xdr:row>17</xdr:row>
      <xdr:rowOff>8965</xdr:rowOff>
    </xdr:from>
    <xdr:to>
      <xdr:col>2</xdr:col>
      <xdr:colOff>376517</xdr:colOff>
      <xdr:row>21</xdr:row>
      <xdr:rowOff>35858</xdr:rowOff>
    </xdr:to>
    <xdr:sp macro="" textlink="">
      <xdr:nvSpPr>
        <xdr:cNvPr id="12" name="Rectangle: Rounded Corners 11">
          <a:extLst>
            <a:ext uri="{FF2B5EF4-FFF2-40B4-BE49-F238E27FC236}">
              <a16:creationId xmlns:a16="http://schemas.microsoft.com/office/drawing/2014/main" id="{B569266B-603F-30D9-CEC1-64E5E1B76490}"/>
            </a:ext>
          </a:extLst>
        </xdr:cNvPr>
        <xdr:cNvSpPr/>
      </xdr:nvSpPr>
      <xdr:spPr>
        <a:xfrm>
          <a:off x="412376" y="3056965"/>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RUNS</a:t>
          </a:r>
        </a:p>
      </xdr:txBody>
    </xdr:sp>
    <xdr:clientData/>
  </xdr:twoCellAnchor>
  <xdr:twoCellAnchor>
    <xdr:from>
      <xdr:col>2</xdr:col>
      <xdr:colOff>519953</xdr:colOff>
      <xdr:row>17</xdr:row>
      <xdr:rowOff>8965</xdr:rowOff>
    </xdr:from>
    <xdr:to>
      <xdr:col>4</xdr:col>
      <xdr:colOff>537882</xdr:colOff>
      <xdr:row>21</xdr:row>
      <xdr:rowOff>17931</xdr:rowOff>
    </xdr:to>
    <xdr:sp macro="" textlink="">
      <xdr:nvSpPr>
        <xdr:cNvPr id="14" name="Rectangle: Rounded Corners 13">
          <a:extLst>
            <a:ext uri="{FF2B5EF4-FFF2-40B4-BE49-F238E27FC236}">
              <a16:creationId xmlns:a16="http://schemas.microsoft.com/office/drawing/2014/main" id="{964195B0-7954-4B25-9B89-D8A3774F8C62}"/>
            </a:ext>
          </a:extLst>
        </xdr:cNvPr>
        <xdr:cNvSpPr/>
      </xdr:nvSpPr>
      <xdr:spPr>
        <a:xfrm>
          <a:off x="1739153" y="3056965"/>
          <a:ext cx="1237129" cy="7261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STRIKE RATE</a:t>
          </a:r>
        </a:p>
      </xdr:txBody>
    </xdr:sp>
    <xdr:clientData/>
  </xdr:twoCellAnchor>
  <xdr:twoCellAnchor>
    <xdr:from>
      <xdr:col>5</xdr:col>
      <xdr:colOff>125506</xdr:colOff>
      <xdr:row>17</xdr:row>
      <xdr:rowOff>8965</xdr:rowOff>
    </xdr:from>
    <xdr:to>
      <xdr:col>7</xdr:col>
      <xdr:colOff>89647</xdr:colOff>
      <xdr:row>21</xdr:row>
      <xdr:rowOff>26895</xdr:rowOff>
    </xdr:to>
    <xdr:sp macro="" textlink="">
      <xdr:nvSpPr>
        <xdr:cNvPr id="15" name="Rectangle: Rounded Corners 14">
          <a:extLst>
            <a:ext uri="{FF2B5EF4-FFF2-40B4-BE49-F238E27FC236}">
              <a16:creationId xmlns:a16="http://schemas.microsoft.com/office/drawing/2014/main" id="{40407B76-4300-4E3C-807F-29A6FB6F0DE2}"/>
            </a:ext>
          </a:extLst>
        </xdr:cNvPr>
        <xdr:cNvSpPr/>
      </xdr:nvSpPr>
      <xdr:spPr>
        <a:xfrm>
          <a:off x="3173506" y="3056965"/>
          <a:ext cx="1183341" cy="7351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6s</a:t>
          </a:r>
        </a:p>
      </xdr:txBody>
    </xdr:sp>
    <xdr:clientData/>
  </xdr:twoCellAnchor>
  <xdr:twoCellAnchor>
    <xdr:from>
      <xdr:col>7</xdr:col>
      <xdr:colOff>215153</xdr:colOff>
      <xdr:row>17</xdr:row>
      <xdr:rowOff>8965</xdr:rowOff>
    </xdr:from>
    <xdr:to>
      <xdr:col>9</xdr:col>
      <xdr:colOff>179294</xdr:colOff>
      <xdr:row>21</xdr:row>
      <xdr:rowOff>8965</xdr:rowOff>
    </xdr:to>
    <xdr:sp macro="" textlink="">
      <xdr:nvSpPr>
        <xdr:cNvPr id="16" name="Rectangle: Rounded Corners 15">
          <a:extLst>
            <a:ext uri="{FF2B5EF4-FFF2-40B4-BE49-F238E27FC236}">
              <a16:creationId xmlns:a16="http://schemas.microsoft.com/office/drawing/2014/main" id="{CCB6E473-D0E4-41BF-9790-5B2438C4174A}"/>
            </a:ext>
          </a:extLst>
        </xdr:cNvPr>
        <xdr:cNvSpPr/>
      </xdr:nvSpPr>
      <xdr:spPr>
        <a:xfrm>
          <a:off x="4482353" y="3056965"/>
          <a:ext cx="1183341" cy="7171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4s</a:t>
          </a:r>
          <a:endParaRPr lang="en-IN" sz="1100" b="1"/>
        </a:p>
      </xdr:txBody>
    </xdr:sp>
    <xdr:clientData/>
  </xdr:twoCellAnchor>
  <xdr:twoCellAnchor>
    <xdr:from>
      <xdr:col>0</xdr:col>
      <xdr:colOff>367553</xdr:colOff>
      <xdr:row>11</xdr:row>
      <xdr:rowOff>80683</xdr:rowOff>
    </xdr:from>
    <xdr:to>
      <xdr:col>4</xdr:col>
      <xdr:colOff>89647</xdr:colOff>
      <xdr:row>16</xdr:row>
      <xdr:rowOff>80681</xdr:rowOff>
    </xdr:to>
    <xdr:sp macro="" textlink="">
      <xdr:nvSpPr>
        <xdr:cNvPr id="21" name="Rectangle: Rounded Corners 20">
          <a:extLst>
            <a:ext uri="{FF2B5EF4-FFF2-40B4-BE49-F238E27FC236}">
              <a16:creationId xmlns:a16="http://schemas.microsoft.com/office/drawing/2014/main" id="{4EB58CFA-A698-D4C8-FC71-68849D1CC39C}"/>
            </a:ext>
          </a:extLst>
        </xdr:cNvPr>
        <xdr:cNvSpPr/>
      </xdr:nvSpPr>
      <xdr:spPr>
        <a:xfrm>
          <a:off x="367553" y="2052918"/>
          <a:ext cx="2160494" cy="8964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SELECT</a:t>
          </a:r>
          <a:r>
            <a:rPr lang="en-IN" sz="2400" b="1" baseline="0"/>
            <a:t> </a:t>
          </a:r>
          <a:r>
            <a:rPr lang="en-IN" sz="2000" b="1" baseline="0"/>
            <a:t>BATSMEN</a:t>
          </a:r>
          <a:endParaRPr lang="en-IN" sz="2400" b="1"/>
        </a:p>
      </xdr:txBody>
    </xdr:sp>
    <xdr:clientData/>
  </xdr:twoCellAnchor>
  <xdr:twoCellAnchor editAs="absolute">
    <xdr:from>
      <xdr:col>18</xdr:col>
      <xdr:colOff>17928</xdr:colOff>
      <xdr:row>9</xdr:row>
      <xdr:rowOff>89648</xdr:rowOff>
    </xdr:from>
    <xdr:to>
      <xdr:col>27</xdr:col>
      <xdr:colOff>188257</xdr:colOff>
      <xdr:row>28</xdr:row>
      <xdr:rowOff>8964</xdr:rowOff>
    </xdr:to>
    <xdr:sp macro="" textlink="">
      <xdr:nvSpPr>
        <xdr:cNvPr id="22" name="Rectangle: Rounded Corners 21">
          <a:extLst>
            <a:ext uri="{FF2B5EF4-FFF2-40B4-BE49-F238E27FC236}">
              <a16:creationId xmlns:a16="http://schemas.microsoft.com/office/drawing/2014/main" id="{427B4ECA-E5ED-4B39-8263-F1F08FE5338E}"/>
            </a:ext>
          </a:extLst>
        </xdr:cNvPr>
        <xdr:cNvSpPr/>
      </xdr:nvSpPr>
      <xdr:spPr>
        <a:xfrm>
          <a:off x="10990728" y="1703295"/>
          <a:ext cx="5656729" cy="3325904"/>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259974</xdr:colOff>
      <xdr:row>11</xdr:row>
      <xdr:rowOff>98613</xdr:rowOff>
    </xdr:from>
    <xdr:to>
      <xdr:col>26</xdr:col>
      <xdr:colOff>591668</xdr:colOff>
      <xdr:row>16</xdr:row>
      <xdr:rowOff>98611</xdr:rowOff>
    </xdr:to>
    <xdr:sp macro="" textlink="">
      <xdr:nvSpPr>
        <xdr:cNvPr id="31" name="Rectangle: Rounded Corners 30">
          <a:extLst>
            <a:ext uri="{FF2B5EF4-FFF2-40B4-BE49-F238E27FC236}">
              <a16:creationId xmlns:a16="http://schemas.microsoft.com/office/drawing/2014/main" id="{84748FFC-6088-42E0-AF40-C76F9AAA7B39}"/>
            </a:ext>
          </a:extLst>
        </xdr:cNvPr>
        <xdr:cNvSpPr/>
      </xdr:nvSpPr>
      <xdr:spPr>
        <a:xfrm>
          <a:off x="14280774" y="2070848"/>
          <a:ext cx="2160494" cy="8964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SELECT</a:t>
          </a:r>
          <a:r>
            <a:rPr lang="en-IN" sz="2400" b="1" baseline="0"/>
            <a:t> </a:t>
          </a:r>
          <a:r>
            <a:rPr lang="en-IN" sz="2000" b="1" baseline="0"/>
            <a:t>BOLWER</a:t>
          </a:r>
          <a:endParaRPr lang="en-IN" sz="2400" b="1"/>
        </a:p>
      </xdr:txBody>
    </xdr:sp>
    <xdr:clientData/>
  </xdr:twoCellAnchor>
  <xdr:twoCellAnchor>
    <xdr:from>
      <xdr:col>18</xdr:col>
      <xdr:colOff>304798</xdr:colOff>
      <xdr:row>11</xdr:row>
      <xdr:rowOff>125508</xdr:rowOff>
    </xdr:from>
    <xdr:to>
      <xdr:col>23</xdr:col>
      <xdr:colOff>53786</xdr:colOff>
      <xdr:row>16</xdr:row>
      <xdr:rowOff>62755</xdr:rowOff>
    </xdr:to>
    <xdr:sp macro="" textlink="">
      <xdr:nvSpPr>
        <xdr:cNvPr id="37" name="Rectangle: Rounded Corners 36">
          <a:extLst>
            <a:ext uri="{FF2B5EF4-FFF2-40B4-BE49-F238E27FC236}">
              <a16:creationId xmlns:a16="http://schemas.microsoft.com/office/drawing/2014/main" id="{A9E0B358-9170-4F4C-BD93-195906932B26}"/>
            </a:ext>
          </a:extLst>
        </xdr:cNvPr>
        <xdr:cNvSpPr/>
      </xdr:nvSpPr>
      <xdr:spPr>
        <a:xfrm>
          <a:off x="11277598" y="2097743"/>
          <a:ext cx="2796988" cy="833718"/>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573741</xdr:colOff>
      <xdr:row>13</xdr:row>
      <xdr:rowOff>1</xdr:rowOff>
    </xdr:from>
    <xdr:to>
      <xdr:col>22</xdr:col>
      <xdr:colOff>502024</xdr:colOff>
      <xdr:row>15</xdr:row>
      <xdr:rowOff>19537</xdr:rowOff>
    </xdr:to>
    <mc:AlternateContent xmlns:mc="http://schemas.openxmlformats.org/markup-compatibility/2006" xmlns:a14="http://schemas.microsoft.com/office/drawing/2010/main">
      <mc:Choice Requires="a14">
        <xdr:graphicFrame macro="">
          <xdr:nvGraphicFramePr>
            <xdr:cNvPr id="36" name="Player 1">
              <a:extLst>
                <a:ext uri="{FF2B5EF4-FFF2-40B4-BE49-F238E27FC236}">
                  <a16:creationId xmlns:a16="http://schemas.microsoft.com/office/drawing/2014/main" id="{A7943F2B-A0DE-4E07-999E-9C44A28C7725}"/>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11546541" y="2330825"/>
              <a:ext cx="2259105" cy="430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322728</xdr:colOff>
      <xdr:row>17</xdr:row>
      <xdr:rowOff>0</xdr:rowOff>
    </xdr:from>
    <xdr:to>
      <xdr:col>20</xdr:col>
      <xdr:colOff>286869</xdr:colOff>
      <xdr:row>21</xdr:row>
      <xdr:rowOff>26893</xdr:rowOff>
    </xdr:to>
    <xdr:sp macro="" textlink="">
      <xdr:nvSpPr>
        <xdr:cNvPr id="38" name="Rectangle: Rounded Corners 37">
          <a:extLst>
            <a:ext uri="{FF2B5EF4-FFF2-40B4-BE49-F238E27FC236}">
              <a16:creationId xmlns:a16="http://schemas.microsoft.com/office/drawing/2014/main" id="{8C7C48DA-130F-43C1-BA15-2BECE1B14FBA}"/>
            </a:ext>
          </a:extLst>
        </xdr:cNvPr>
        <xdr:cNvSpPr/>
      </xdr:nvSpPr>
      <xdr:spPr>
        <a:xfrm>
          <a:off x="11295528" y="3048000"/>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WICKETS</a:t>
          </a:r>
        </a:p>
      </xdr:txBody>
    </xdr:sp>
    <xdr:clientData/>
  </xdr:twoCellAnchor>
  <xdr:twoCellAnchor>
    <xdr:from>
      <xdr:col>20</xdr:col>
      <xdr:colOff>439269</xdr:colOff>
      <xdr:row>17</xdr:row>
      <xdr:rowOff>1</xdr:rowOff>
    </xdr:from>
    <xdr:to>
      <xdr:col>22</xdr:col>
      <xdr:colOff>403410</xdr:colOff>
      <xdr:row>21</xdr:row>
      <xdr:rowOff>26894</xdr:rowOff>
    </xdr:to>
    <xdr:sp macro="" textlink="">
      <xdr:nvSpPr>
        <xdr:cNvPr id="39" name="Rectangle: Rounded Corners 38">
          <a:extLst>
            <a:ext uri="{FF2B5EF4-FFF2-40B4-BE49-F238E27FC236}">
              <a16:creationId xmlns:a16="http://schemas.microsoft.com/office/drawing/2014/main" id="{1E46FD12-864E-46DC-8235-405837FB0946}"/>
            </a:ext>
          </a:extLst>
        </xdr:cNvPr>
        <xdr:cNvSpPr/>
      </xdr:nvSpPr>
      <xdr:spPr>
        <a:xfrm>
          <a:off x="12631269" y="3048001"/>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ECONOMY</a:t>
          </a:r>
        </a:p>
      </xdr:txBody>
    </xdr:sp>
    <xdr:clientData/>
  </xdr:twoCellAnchor>
  <xdr:twoCellAnchor>
    <xdr:from>
      <xdr:col>22</xdr:col>
      <xdr:colOff>528916</xdr:colOff>
      <xdr:row>17</xdr:row>
      <xdr:rowOff>8966</xdr:rowOff>
    </xdr:from>
    <xdr:to>
      <xdr:col>24</xdr:col>
      <xdr:colOff>493057</xdr:colOff>
      <xdr:row>21</xdr:row>
      <xdr:rowOff>35859</xdr:rowOff>
    </xdr:to>
    <xdr:sp macro="" textlink="">
      <xdr:nvSpPr>
        <xdr:cNvPr id="40" name="Rectangle: Rounded Corners 39">
          <a:extLst>
            <a:ext uri="{FF2B5EF4-FFF2-40B4-BE49-F238E27FC236}">
              <a16:creationId xmlns:a16="http://schemas.microsoft.com/office/drawing/2014/main" id="{9E63F4DA-2940-49E9-8BF8-646D2F78AFAC}"/>
            </a:ext>
          </a:extLst>
        </xdr:cNvPr>
        <xdr:cNvSpPr/>
      </xdr:nvSpPr>
      <xdr:spPr>
        <a:xfrm>
          <a:off x="13940116" y="3056966"/>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4W</a:t>
          </a:r>
          <a:r>
            <a:rPr lang="en-IN" sz="1800" b="1" baseline="0"/>
            <a:t> HAUL</a:t>
          </a:r>
          <a:endParaRPr lang="en-IN" sz="1800" b="1"/>
        </a:p>
      </xdr:txBody>
    </xdr:sp>
    <xdr:clientData/>
  </xdr:twoCellAnchor>
  <xdr:twoCellAnchor>
    <xdr:from>
      <xdr:col>25</xdr:col>
      <xdr:colOff>8964</xdr:colOff>
      <xdr:row>16</xdr:row>
      <xdr:rowOff>170330</xdr:rowOff>
    </xdr:from>
    <xdr:to>
      <xdr:col>26</xdr:col>
      <xdr:colOff>582705</xdr:colOff>
      <xdr:row>21</xdr:row>
      <xdr:rowOff>17929</xdr:rowOff>
    </xdr:to>
    <xdr:sp macro="" textlink="">
      <xdr:nvSpPr>
        <xdr:cNvPr id="42" name="Rectangle: Rounded Corners 41">
          <a:extLst>
            <a:ext uri="{FF2B5EF4-FFF2-40B4-BE49-F238E27FC236}">
              <a16:creationId xmlns:a16="http://schemas.microsoft.com/office/drawing/2014/main" id="{C3D5D83A-DAFA-409A-88F4-35E63337EAE2}"/>
            </a:ext>
          </a:extLst>
        </xdr:cNvPr>
        <xdr:cNvSpPr/>
      </xdr:nvSpPr>
      <xdr:spPr>
        <a:xfrm>
          <a:off x="15248964" y="3039036"/>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Average</a:t>
          </a:r>
        </a:p>
      </xdr:txBody>
    </xdr:sp>
    <xdr:clientData/>
  </xdr:twoCellAnchor>
  <xdr:twoCellAnchor>
    <xdr:from>
      <xdr:col>18</xdr:col>
      <xdr:colOff>349621</xdr:colOff>
      <xdr:row>22</xdr:row>
      <xdr:rowOff>26897</xdr:rowOff>
    </xdr:from>
    <xdr:to>
      <xdr:col>20</xdr:col>
      <xdr:colOff>322728</xdr:colOff>
      <xdr:row>26</xdr:row>
      <xdr:rowOff>98612</xdr:rowOff>
    </xdr:to>
    <xdr:sp macro="" textlink="Pivot!I53">
      <xdr:nvSpPr>
        <xdr:cNvPr id="43" name="Rectangle: Rounded Corners 42">
          <a:extLst>
            <a:ext uri="{FF2B5EF4-FFF2-40B4-BE49-F238E27FC236}">
              <a16:creationId xmlns:a16="http://schemas.microsoft.com/office/drawing/2014/main" id="{F2BEDDD3-4323-4076-B651-50AB1AB524ED}"/>
            </a:ext>
          </a:extLst>
        </xdr:cNvPr>
        <xdr:cNvSpPr/>
      </xdr:nvSpPr>
      <xdr:spPr>
        <a:xfrm>
          <a:off x="11322421" y="3971368"/>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CCB3F1-DB57-46E1-9CAF-6884F3FEDD51}" type="TxLink">
            <a:rPr lang="en-US" sz="2000" b="1" i="0" u="none" strike="noStrike">
              <a:solidFill>
                <a:schemeClr val="bg1"/>
              </a:solidFill>
              <a:latin typeface="Aptos Narrow"/>
            </a:rPr>
            <a:pPr algn="ctr"/>
            <a:t>9</a:t>
          </a:fld>
          <a:endParaRPr lang="en-US" sz="4800" b="1">
            <a:solidFill>
              <a:schemeClr val="bg1"/>
            </a:solidFill>
          </a:endParaRPr>
        </a:p>
      </xdr:txBody>
    </xdr:sp>
    <xdr:clientData/>
  </xdr:twoCellAnchor>
  <xdr:twoCellAnchor>
    <xdr:from>
      <xdr:col>20</xdr:col>
      <xdr:colOff>457198</xdr:colOff>
      <xdr:row>22</xdr:row>
      <xdr:rowOff>35861</xdr:rowOff>
    </xdr:from>
    <xdr:to>
      <xdr:col>22</xdr:col>
      <xdr:colOff>430305</xdr:colOff>
      <xdr:row>26</xdr:row>
      <xdr:rowOff>107576</xdr:rowOff>
    </xdr:to>
    <xdr:sp macro="" textlink="Pivot!J53">
      <xdr:nvSpPr>
        <xdr:cNvPr id="44" name="Rectangle: Rounded Corners 43">
          <a:extLst>
            <a:ext uri="{FF2B5EF4-FFF2-40B4-BE49-F238E27FC236}">
              <a16:creationId xmlns:a16="http://schemas.microsoft.com/office/drawing/2014/main" id="{6D9A2225-50E0-4976-8932-694CD9BB0C99}"/>
            </a:ext>
          </a:extLst>
        </xdr:cNvPr>
        <xdr:cNvSpPr/>
      </xdr:nvSpPr>
      <xdr:spPr>
        <a:xfrm>
          <a:off x="12649198" y="3980332"/>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8B46BA-BB8A-433A-8CE1-BDA78F2F8601}" type="TxLink">
            <a:rPr lang="en-US" sz="1800" b="1" i="0" u="none" strike="noStrike">
              <a:solidFill>
                <a:schemeClr val="bg1"/>
              </a:solidFill>
              <a:latin typeface="Aptos Narrow"/>
            </a:rPr>
            <a:pPr algn="ctr"/>
            <a:t>7.54</a:t>
          </a:fld>
          <a:endParaRPr lang="en-US" sz="4400" b="1">
            <a:solidFill>
              <a:schemeClr val="bg1"/>
            </a:solidFill>
          </a:endParaRPr>
        </a:p>
      </xdr:txBody>
    </xdr:sp>
    <xdr:clientData/>
  </xdr:twoCellAnchor>
  <xdr:twoCellAnchor>
    <xdr:from>
      <xdr:col>22</xdr:col>
      <xdr:colOff>564774</xdr:colOff>
      <xdr:row>22</xdr:row>
      <xdr:rowOff>26896</xdr:rowOff>
    </xdr:from>
    <xdr:to>
      <xdr:col>24</xdr:col>
      <xdr:colOff>537881</xdr:colOff>
      <xdr:row>26</xdr:row>
      <xdr:rowOff>98611</xdr:rowOff>
    </xdr:to>
    <xdr:sp macro="" textlink="Pivot!K53">
      <xdr:nvSpPr>
        <xdr:cNvPr id="45" name="Rectangle: Rounded Corners 44">
          <a:extLst>
            <a:ext uri="{FF2B5EF4-FFF2-40B4-BE49-F238E27FC236}">
              <a16:creationId xmlns:a16="http://schemas.microsoft.com/office/drawing/2014/main" id="{01967DEE-AC71-450A-8310-59C4D0709E26}"/>
            </a:ext>
          </a:extLst>
        </xdr:cNvPr>
        <xdr:cNvSpPr/>
      </xdr:nvSpPr>
      <xdr:spPr>
        <a:xfrm>
          <a:off x="13975974" y="3971367"/>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E1DF8E-C22C-4080-B45E-0CABF770DDE8}" type="TxLink">
            <a:rPr lang="en-US" sz="2000" b="1" i="0" u="none" strike="noStrike">
              <a:solidFill>
                <a:schemeClr val="bg1"/>
              </a:solidFill>
              <a:latin typeface="Aptos Narrow"/>
            </a:rPr>
            <a:pPr algn="ctr"/>
            <a:t>0</a:t>
          </a:fld>
          <a:endParaRPr lang="en-US" sz="4800" b="1">
            <a:solidFill>
              <a:schemeClr val="bg1"/>
            </a:solidFill>
          </a:endParaRPr>
        </a:p>
      </xdr:txBody>
    </xdr:sp>
    <xdr:clientData/>
  </xdr:twoCellAnchor>
  <xdr:twoCellAnchor>
    <xdr:from>
      <xdr:col>25</xdr:col>
      <xdr:colOff>44821</xdr:colOff>
      <xdr:row>22</xdr:row>
      <xdr:rowOff>35862</xdr:rowOff>
    </xdr:from>
    <xdr:to>
      <xdr:col>27</xdr:col>
      <xdr:colOff>17928</xdr:colOff>
      <xdr:row>26</xdr:row>
      <xdr:rowOff>107577</xdr:rowOff>
    </xdr:to>
    <xdr:sp macro="" textlink="Pivot!L53">
      <xdr:nvSpPr>
        <xdr:cNvPr id="46" name="Rectangle: Rounded Corners 45">
          <a:extLst>
            <a:ext uri="{FF2B5EF4-FFF2-40B4-BE49-F238E27FC236}">
              <a16:creationId xmlns:a16="http://schemas.microsoft.com/office/drawing/2014/main" id="{FD25FE7E-705A-42E7-A3D3-2A17E80ACC27}"/>
            </a:ext>
          </a:extLst>
        </xdr:cNvPr>
        <xdr:cNvSpPr/>
      </xdr:nvSpPr>
      <xdr:spPr>
        <a:xfrm>
          <a:off x="15284821" y="3980333"/>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361D07-C09D-4D09-9DC9-127D2A569F06}" type="TxLink">
            <a:rPr lang="en-US" sz="2000" b="1" i="0" u="none" strike="noStrike">
              <a:solidFill>
                <a:schemeClr val="bg1"/>
              </a:solidFill>
              <a:latin typeface="Aptos Narrow"/>
            </a:rPr>
            <a:pPr algn="ctr"/>
            <a:t>23.44</a:t>
          </a:fld>
          <a:endParaRPr lang="en-US" sz="4800" b="1" i="0" u="none" strike="noStrike">
            <a:solidFill>
              <a:schemeClr val="bg1"/>
            </a:solidFill>
            <a:latin typeface="Aptos Narrow"/>
          </a:endParaRPr>
        </a:p>
      </xdr:txBody>
    </xdr:sp>
    <xdr:clientData/>
  </xdr:twoCellAnchor>
  <xdr:twoCellAnchor editAs="absolute">
    <xdr:from>
      <xdr:col>10</xdr:col>
      <xdr:colOff>251012</xdr:colOff>
      <xdr:row>10</xdr:row>
      <xdr:rowOff>116543</xdr:rowOff>
    </xdr:from>
    <xdr:to>
      <xdr:col>16</xdr:col>
      <xdr:colOff>600636</xdr:colOff>
      <xdr:row>39</xdr:row>
      <xdr:rowOff>8964</xdr:rowOff>
    </xdr:to>
    <xdr:graphicFrame macro="">
      <xdr:nvGraphicFramePr>
        <xdr:cNvPr id="11" name="Chart 10">
          <a:extLst>
            <a:ext uri="{FF2B5EF4-FFF2-40B4-BE49-F238E27FC236}">
              <a16:creationId xmlns:a16="http://schemas.microsoft.com/office/drawing/2014/main" id="{7449EE2A-446F-4C88-82F8-AC7D220AE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304799</xdr:colOff>
      <xdr:row>14</xdr:row>
      <xdr:rowOff>44822</xdr:rowOff>
    </xdr:from>
    <xdr:to>
      <xdr:col>15</xdr:col>
      <xdr:colOff>519952</xdr:colOff>
      <xdr:row>29</xdr:row>
      <xdr:rowOff>0</xdr:rowOff>
    </xdr:to>
    <xdr:sp macro="" textlink="">
      <xdr:nvSpPr>
        <xdr:cNvPr id="33" name="Flowchart: Connector 32">
          <a:extLst>
            <a:ext uri="{FF2B5EF4-FFF2-40B4-BE49-F238E27FC236}">
              <a16:creationId xmlns:a16="http://schemas.microsoft.com/office/drawing/2014/main" id="{D9AB4566-D300-0F80-94A7-6816EBC78519}"/>
            </a:ext>
          </a:extLst>
        </xdr:cNvPr>
        <xdr:cNvSpPr/>
      </xdr:nvSpPr>
      <xdr:spPr>
        <a:xfrm>
          <a:off x="7010399" y="2554940"/>
          <a:ext cx="2653553" cy="2644589"/>
        </a:xfrm>
        <a:prstGeom prst="flowChartConnector">
          <a:avLst/>
        </a:prstGeom>
        <a:solidFill>
          <a:srgbClr val="281E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2">
                  <a:lumMod val="10000"/>
                  <a:lumOff val="90000"/>
                </a:schemeClr>
              </a:solidFill>
            </a:rPr>
            <a:t>T20</a:t>
          </a:r>
          <a:r>
            <a:rPr lang="en-IN" sz="3200" b="1" baseline="0">
              <a:solidFill>
                <a:schemeClr val="tx2">
                  <a:lumMod val="10000"/>
                  <a:lumOff val="90000"/>
                </a:schemeClr>
              </a:solidFill>
            </a:rPr>
            <a:t> World Cup 2026 Analysis</a:t>
          </a:r>
          <a:endParaRPr lang="en-IN" sz="3200" b="1">
            <a:solidFill>
              <a:schemeClr val="tx2">
                <a:lumMod val="10000"/>
                <a:lumOff val="90000"/>
              </a:schemeClr>
            </a:solidFill>
          </a:endParaRPr>
        </a:p>
      </xdr:txBody>
    </xdr:sp>
    <xdr:clientData/>
  </xdr:twoCellAnchor>
  <xdr:twoCellAnchor editAs="absolute">
    <xdr:from>
      <xdr:col>0</xdr:col>
      <xdr:colOff>188260</xdr:colOff>
      <xdr:row>28</xdr:row>
      <xdr:rowOff>116541</xdr:rowOff>
    </xdr:from>
    <xdr:to>
      <xdr:col>9</xdr:col>
      <xdr:colOff>268942</xdr:colOff>
      <xdr:row>52</xdr:row>
      <xdr:rowOff>89647</xdr:rowOff>
    </xdr:to>
    <xdr:sp macro="" textlink="">
      <xdr:nvSpPr>
        <xdr:cNvPr id="47" name="Rectangle: Rounded Corners 46">
          <a:extLst>
            <a:ext uri="{FF2B5EF4-FFF2-40B4-BE49-F238E27FC236}">
              <a16:creationId xmlns:a16="http://schemas.microsoft.com/office/drawing/2014/main" id="{B7928560-7906-4B0E-BE2E-A9BC21378AA3}"/>
            </a:ext>
          </a:extLst>
        </xdr:cNvPr>
        <xdr:cNvSpPr/>
      </xdr:nvSpPr>
      <xdr:spPr>
        <a:xfrm>
          <a:off x="188260" y="5136776"/>
          <a:ext cx="5567082" cy="4276165"/>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358588</xdr:colOff>
      <xdr:row>31</xdr:row>
      <xdr:rowOff>134470</xdr:rowOff>
    </xdr:from>
    <xdr:to>
      <xdr:col>9</xdr:col>
      <xdr:colOff>107575</xdr:colOff>
      <xdr:row>49</xdr:row>
      <xdr:rowOff>89646</xdr:rowOff>
    </xdr:to>
    <xdr:graphicFrame macro="">
      <xdr:nvGraphicFramePr>
        <xdr:cNvPr id="48" name="Chart 47">
          <a:extLst>
            <a:ext uri="{FF2B5EF4-FFF2-40B4-BE49-F238E27FC236}">
              <a16:creationId xmlns:a16="http://schemas.microsoft.com/office/drawing/2014/main" id="{5546D2D2-7998-4E7C-98EF-F79C55F9F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18</xdr:col>
      <xdr:colOff>116541</xdr:colOff>
      <xdr:row>28</xdr:row>
      <xdr:rowOff>98613</xdr:rowOff>
    </xdr:from>
    <xdr:to>
      <xdr:col>27</xdr:col>
      <xdr:colOff>179293</xdr:colOff>
      <xdr:row>52</xdr:row>
      <xdr:rowOff>62752</xdr:rowOff>
    </xdr:to>
    <xdr:sp macro="" textlink="">
      <xdr:nvSpPr>
        <xdr:cNvPr id="49" name="Rectangle: Rounded Corners 48">
          <a:extLst>
            <a:ext uri="{FF2B5EF4-FFF2-40B4-BE49-F238E27FC236}">
              <a16:creationId xmlns:a16="http://schemas.microsoft.com/office/drawing/2014/main" id="{4BF39C82-F609-4E96-9449-D1302E21484D}"/>
            </a:ext>
          </a:extLst>
        </xdr:cNvPr>
        <xdr:cNvSpPr/>
      </xdr:nvSpPr>
      <xdr:spPr>
        <a:xfrm>
          <a:off x="11089341" y="5118848"/>
          <a:ext cx="5549152" cy="4267198"/>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493060</xdr:colOff>
      <xdr:row>33</xdr:row>
      <xdr:rowOff>0</xdr:rowOff>
    </xdr:from>
    <xdr:to>
      <xdr:col>26</xdr:col>
      <xdr:colOff>188260</xdr:colOff>
      <xdr:row>49</xdr:row>
      <xdr:rowOff>170328</xdr:rowOff>
    </xdr:to>
    <xdr:graphicFrame macro="">
      <xdr:nvGraphicFramePr>
        <xdr:cNvPr id="50" name="Chart 49">
          <a:extLst>
            <a:ext uri="{FF2B5EF4-FFF2-40B4-BE49-F238E27FC236}">
              <a16:creationId xmlns:a16="http://schemas.microsoft.com/office/drawing/2014/main" id="{0E31DC27-E8E6-4DB8-BBF5-6EDE6291B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430304</xdr:colOff>
      <xdr:row>30</xdr:row>
      <xdr:rowOff>17930</xdr:rowOff>
    </xdr:from>
    <xdr:to>
      <xdr:col>26</xdr:col>
      <xdr:colOff>161363</xdr:colOff>
      <xdr:row>32</xdr:row>
      <xdr:rowOff>152399</xdr:rowOff>
    </xdr:to>
    <xdr:sp macro="" textlink="">
      <xdr:nvSpPr>
        <xdr:cNvPr id="51" name="TextBox 50">
          <a:extLst>
            <a:ext uri="{FF2B5EF4-FFF2-40B4-BE49-F238E27FC236}">
              <a16:creationId xmlns:a16="http://schemas.microsoft.com/office/drawing/2014/main" id="{689699F7-934E-2B14-1412-6EC73116B2DD}"/>
            </a:ext>
          </a:extLst>
        </xdr:cNvPr>
        <xdr:cNvSpPr txBox="1"/>
      </xdr:nvSpPr>
      <xdr:spPr>
        <a:xfrm>
          <a:off x="12012704" y="5396754"/>
          <a:ext cx="3998259" cy="49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effectLst/>
            </a:rPr>
            <a:t>Did toss winner also win?</a:t>
          </a:r>
          <a:endParaRPr lang="en-IN" sz="2000" b="1">
            <a:solidFill>
              <a:schemeClr val="bg1"/>
            </a:solidFill>
          </a:endParaRPr>
        </a:p>
      </xdr:txBody>
    </xdr:sp>
    <xdr:clientData/>
  </xdr:twoCellAnchor>
  <xdr:twoCellAnchor>
    <xdr:from>
      <xdr:col>1</xdr:col>
      <xdr:colOff>170330</xdr:colOff>
      <xdr:row>29</xdr:row>
      <xdr:rowOff>152400</xdr:rowOff>
    </xdr:from>
    <xdr:to>
      <xdr:col>6</xdr:col>
      <xdr:colOff>125506</xdr:colOff>
      <xdr:row>31</xdr:row>
      <xdr:rowOff>170329</xdr:rowOff>
    </xdr:to>
    <xdr:sp macro="" textlink="">
      <xdr:nvSpPr>
        <xdr:cNvPr id="52" name="TextBox 51">
          <a:extLst>
            <a:ext uri="{FF2B5EF4-FFF2-40B4-BE49-F238E27FC236}">
              <a16:creationId xmlns:a16="http://schemas.microsoft.com/office/drawing/2014/main" id="{DF2277D2-FE67-3829-0ABF-ED577251078C}"/>
            </a:ext>
          </a:extLst>
        </xdr:cNvPr>
        <xdr:cNvSpPr txBox="1"/>
      </xdr:nvSpPr>
      <xdr:spPr>
        <a:xfrm>
          <a:off x="779930" y="5351929"/>
          <a:ext cx="3003176"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solidFill>
              <a:effectLst/>
              <a:latin typeface="+mn-lt"/>
              <a:ea typeface="+mn-ea"/>
              <a:cs typeface="+mn-cs"/>
            </a:rPr>
            <a:t>Matches Won by Each Team</a:t>
          </a:r>
          <a:endParaRPr lang="en-IN" sz="1800">
            <a:solidFill>
              <a:schemeClr val="bg1"/>
            </a:solidFill>
            <a:effectLst/>
          </a:endParaRPr>
        </a:p>
        <a:p>
          <a:endParaRPr lang="en-IN" sz="1100"/>
        </a:p>
      </xdr:txBody>
    </xdr:sp>
    <xdr:clientData/>
  </xdr:twoCellAnchor>
  <xdr:twoCellAnchor editAs="absolute">
    <xdr:from>
      <xdr:col>9</xdr:col>
      <xdr:colOff>439272</xdr:colOff>
      <xdr:row>41</xdr:row>
      <xdr:rowOff>26894</xdr:rowOff>
    </xdr:from>
    <xdr:to>
      <xdr:col>17</xdr:col>
      <xdr:colOff>519954</xdr:colOff>
      <xdr:row>61</xdr:row>
      <xdr:rowOff>143435</xdr:rowOff>
    </xdr:to>
    <xdr:sp macro="" textlink="">
      <xdr:nvSpPr>
        <xdr:cNvPr id="53" name="Rectangle: Rounded Corners 52">
          <a:extLst>
            <a:ext uri="{FF2B5EF4-FFF2-40B4-BE49-F238E27FC236}">
              <a16:creationId xmlns:a16="http://schemas.microsoft.com/office/drawing/2014/main" id="{11BF7A28-CB25-45B6-B862-FF8377D86CEF}"/>
            </a:ext>
          </a:extLst>
        </xdr:cNvPr>
        <xdr:cNvSpPr/>
      </xdr:nvSpPr>
      <xdr:spPr>
        <a:xfrm>
          <a:off x="5925672" y="7377953"/>
          <a:ext cx="4957482" cy="3702423"/>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0</xdr:colOff>
      <xdr:row>548</xdr:row>
      <xdr:rowOff>0</xdr:rowOff>
    </xdr:from>
    <xdr:to>
      <xdr:col>6</xdr:col>
      <xdr:colOff>167640</xdr:colOff>
      <xdr:row>549</xdr:row>
      <xdr:rowOff>7620</xdr:rowOff>
    </xdr:to>
    <xdr:pic>
      <xdr:nvPicPr>
        <xdr:cNvPr id="54" name="Picture 53">
          <a:extLst>
            <a:ext uri="{FF2B5EF4-FFF2-40B4-BE49-F238E27FC236}">
              <a16:creationId xmlns:a16="http://schemas.microsoft.com/office/drawing/2014/main" id="{0675F580-1792-C4B1-A5B1-F66D4077AEB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048000" y="100218240"/>
          <a:ext cx="7772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xdr:colOff>
      <xdr:row>42</xdr:row>
      <xdr:rowOff>53789</xdr:rowOff>
    </xdr:from>
    <xdr:to>
      <xdr:col>17</xdr:col>
      <xdr:colOff>304802</xdr:colOff>
      <xdr:row>61</xdr:row>
      <xdr:rowOff>107577</xdr:rowOff>
    </xdr:to>
    <xdr:graphicFrame macro="">
      <xdr:nvGraphicFramePr>
        <xdr:cNvPr id="58" name="Chart 57">
          <a:extLst>
            <a:ext uri="{FF2B5EF4-FFF2-40B4-BE49-F238E27FC236}">
              <a16:creationId xmlns:a16="http://schemas.microsoft.com/office/drawing/2014/main" id="{042E886E-9A0C-4F94-B19E-328DB4336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163907</xdr:colOff>
      <xdr:row>53</xdr:row>
      <xdr:rowOff>161367</xdr:rowOff>
    </xdr:from>
    <xdr:to>
      <xdr:col>4</xdr:col>
      <xdr:colOff>421340</xdr:colOff>
      <xdr:row>61</xdr:row>
      <xdr:rowOff>80684</xdr:rowOff>
    </xdr:to>
    <xdr:sp macro="" textlink="">
      <xdr:nvSpPr>
        <xdr:cNvPr id="60" name="Rectangle: Rounded Corners 10">
          <a:extLst>
            <a:ext uri="{FF2B5EF4-FFF2-40B4-BE49-F238E27FC236}">
              <a16:creationId xmlns:a16="http://schemas.microsoft.com/office/drawing/2014/main" id="{A680E1A9-88DA-4124-BE65-793961292AF6}"/>
            </a:ext>
          </a:extLst>
        </xdr:cNvPr>
        <xdr:cNvSpPr/>
      </xdr:nvSpPr>
      <xdr:spPr>
        <a:xfrm>
          <a:off x="163907" y="9663955"/>
          <a:ext cx="2695833" cy="1353670"/>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0" i="0" u="none" strike="noStrike">
              <a:solidFill>
                <a:schemeClr val="bg1"/>
              </a:solidFill>
              <a:effectLst/>
              <a:latin typeface="+mn-lt"/>
              <a:ea typeface="+mn-ea"/>
              <a:cs typeface="+mn-cs"/>
            </a:rPr>
            <a:t>Highest Team Total in Final</a:t>
          </a:r>
          <a:r>
            <a:rPr lang="en-IN" sz="1400">
              <a:effectLst/>
            </a:rPr>
            <a:t> </a:t>
          </a:r>
        </a:p>
        <a:p>
          <a:pPr algn="r"/>
          <a:r>
            <a:rPr lang="en-IN" sz="3200" b="1" baseline="0">
              <a:solidFill>
                <a:schemeClr val="bg1"/>
              </a:solidFill>
              <a:effectLst/>
            </a:rPr>
            <a:t>255/5</a:t>
          </a:r>
        </a:p>
        <a:p>
          <a:pPr algn="r"/>
          <a:r>
            <a:rPr lang="en-IN" sz="2000" b="1" baseline="0">
              <a:effectLst/>
            </a:rPr>
            <a:t>INDIA</a:t>
          </a:r>
          <a:endParaRPr lang="en-US" sz="2000" b="1" baseline="0"/>
        </a:p>
      </xdr:txBody>
    </xdr:sp>
    <xdr:clientData/>
  </xdr:twoCellAnchor>
  <xdr:twoCellAnchor>
    <xdr:from>
      <xdr:col>4</xdr:col>
      <xdr:colOff>573741</xdr:colOff>
      <xdr:row>53</xdr:row>
      <xdr:rowOff>170331</xdr:rowOff>
    </xdr:from>
    <xdr:to>
      <xdr:col>9</xdr:col>
      <xdr:colOff>242048</xdr:colOff>
      <xdr:row>61</xdr:row>
      <xdr:rowOff>89648</xdr:rowOff>
    </xdr:to>
    <xdr:sp macro="" textlink="">
      <xdr:nvSpPr>
        <xdr:cNvPr id="61" name="Rectangle: Rounded Corners 10">
          <a:extLst>
            <a:ext uri="{FF2B5EF4-FFF2-40B4-BE49-F238E27FC236}">
              <a16:creationId xmlns:a16="http://schemas.microsoft.com/office/drawing/2014/main" id="{2B30F8A5-E97E-42DA-A644-8A5C09E18878}"/>
            </a:ext>
          </a:extLst>
        </xdr:cNvPr>
        <xdr:cNvSpPr/>
      </xdr:nvSpPr>
      <xdr:spPr>
        <a:xfrm>
          <a:off x="3012141" y="9672919"/>
          <a:ext cx="2716307" cy="1353670"/>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0" i="0" u="none" strike="noStrike">
              <a:solidFill>
                <a:schemeClr val="bg1"/>
              </a:solidFill>
              <a:effectLst/>
              <a:latin typeface="+mn-lt"/>
              <a:ea typeface="+mn-ea"/>
              <a:cs typeface="+mn-cs"/>
            </a:rPr>
            <a:t>Highest Individual Score in Final</a:t>
          </a:r>
          <a:r>
            <a:rPr lang="en-IN" sz="1400">
              <a:solidFill>
                <a:schemeClr val="bg1"/>
              </a:solidFill>
              <a:effectLst/>
            </a:rPr>
            <a:t> </a:t>
          </a:r>
        </a:p>
        <a:p>
          <a:pPr algn="r"/>
          <a:r>
            <a:rPr lang="en-IN" sz="2800" b="1" baseline="0">
              <a:solidFill>
                <a:schemeClr val="bg1"/>
              </a:solidFill>
              <a:effectLst/>
            </a:rPr>
            <a:t>Sanju Samson</a:t>
          </a:r>
        </a:p>
        <a:p>
          <a:pPr algn="r"/>
          <a:r>
            <a:rPr lang="en-IN" sz="2000" b="1" baseline="0">
              <a:solidFill>
                <a:schemeClr val="bg1"/>
              </a:solidFill>
              <a:effectLst/>
            </a:rPr>
            <a:t>(89)</a:t>
          </a:r>
          <a:endParaRPr lang="en-US" sz="2000" b="1" baseline="0">
            <a:solidFill>
              <a:schemeClr val="bg1"/>
            </a:solidFill>
          </a:endParaRPr>
        </a:p>
      </xdr:txBody>
    </xdr:sp>
    <xdr:clientData/>
  </xdr:twoCellAnchor>
  <xdr:twoCellAnchor>
    <xdr:from>
      <xdr:col>18</xdr:col>
      <xdr:colOff>119085</xdr:colOff>
      <xdr:row>54</xdr:row>
      <xdr:rowOff>26895</xdr:rowOff>
    </xdr:from>
    <xdr:to>
      <xdr:col>22</xdr:col>
      <xdr:colOff>376518</xdr:colOff>
      <xdr:row>61</xdr:row>
      <xdr:rowOff>125506</xdr:rowOff>
    </xdr:to>
    <xdr:sp macro="" textlink="">
      <xdr:nvSpPr>
        <xdr:cNvPr id="62" name="Rectangle: Rounded Corners 10">
          <a:extLst>
            <a:ext uri="{FF2B5EF4-FFF2-40B4-BE49-F238E27FC236}">
              <a16:creationId xmlns:a16="http://schemas.microsoft.com/office/drawing/2014/main" id="{9F905CD2-0E57-4ECD-B2EA-73B7331D896B}"/>
            </a:ext>
          </a:extLst>
        </xdr:cNvPr>
        <xdr:cNvSpPr/>
      </xdr:nvSpPr>
      <xdr:spPr>
        <a:xfrm>
          <a:off x="11091885" y="9708777"/>
          <a:ext cx="2695833" cy="1353670"/>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i="0" u="none" strike="noStrike">
              <a:solidFill>
                <a:schemeClr val="bg1"/>
              </a:solidFill>
              <a:effectLst/>
              <a:latin typeface="+mn-lt"/>
              <a:ea typeface="+mn-ea"/>
              <a:cs typeface="+mn-cs"/>
            </a:rPr>
            <a:t>Best Bowling Figures</a:t>
          </a:r>
          <a:r>
            <a:rPr lang="en-IN" sz="1400" b="1">
              <a:solidFill>
                <a:schemeClr val="bg1"/>
              </a:solidFill>
              <a:effectLst/>
            </a:rPr>
            <a:t> </a:t>
          </a:r>
        </a:p>
        <a:p>
          <a:pPr algn="r"/>
          <a:r>
            <a:rPr lang="en-IN" sz="2400" b="1" i="0" u="none" strike="noStrike">
              <a:solidFill>
                <a:schemeClr val="lt1"/>
              </a:solidFill>
              <a:effectLst/>
              <a:latin typeface="+mn-lt"/>
              <a:ea typeface="+mn-ea"/>
              <a:cs typeface="+mn-cs"/>
            </a:rPr>
            <a:t>Romario Shepherd</a:t>
          </a:r>
          <a:r>
            <a:rPr lang="en-IN" sz="2400" b="1">
              <a:effectLst/>
            </a:rPr>
            <a:t> </a:t>
          </a:r>
        </a:p>
        <a:p>
          <a:pPr algn="r"/>
          <a:r>
            <a:rPr lang="en-IN" sz="2000" b="1" baseline="0">
              <a:solidFill>
                <a:schemeClr val="bg1"/>
              </a:solidFill>
              <a:effectLst/>
            </a:rPr>
            <a:t>5/20</a:t>
          </a:r>
          <a:endParaRPr lang="en-US" sz="1800" b="1" baseline="0">
            <a:solidFill>
              <a:schemeClr val="bg1"/>
            </a:solidFill>
          </a:endParaRPr>
        </a:p>
      </xdr:txBody>
    </xdr:sp>
    <xdr:clientData/>
  </xdr:twoCellAnchor>
  <xdr:twoCellAnchor>
    <xdr:from>
      <xdr:col>22</xdr:col>
      <xdr:colOff>549391</xdr:colOff>
      <xdr:row>54</xdr:row>
      <xdr:rowOff>8965</xdr:rowOff>
    </xdr:from>
    <xdr:to>
      <xdr:col>27</xdr:col>
      <xdr:colOff>197224</xdr:colOff>
      <xdr:row>61</xdr:row>
      <xdr:rowOff>107576</xdr:rowOff>
    </xdr:to>
    <xdr:sp macro="" textlink="">
      <xdr:nvSpPr>
        <xdr:cNvPr id="63" name="Rectangle: Rounded Corners 10">
          <a:extLst>
            <a:ext uri="{FF2B5EF4-FFF2-40B4-BE49-F238E27FC236}">
              <a16:creationId xmlns:a16="http://schemas.microsoft.com/office/drawing/2014/main" id="{2EAA0BC1-E64E-4728-8445-9517800E3131}"/>
            </a:ext>
          </a:extLst>
        </xdr:cNvPr>
        <xdr:cNvSpPr/>
      </xdr:nvSpPr>
      <xdr:spPr>
        <a:xfrm>
          <a:off x="13960591" y="9690847"/>
          <a:ext cx="2695833" cy="1353670"/>
        </a:xfrm>
        <a:prstGeom prst="roundRect">
          <a:avLst/>
        </a:prstGeom>
        <a:no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i="0" u="none" strike="noStrike">
              <a:solidFill>
                <a:schemeClr val="lt1"/>
              </a:solidFill>
              <a:effectLst/>
              <a:latin typeface="+mn-lt"/>
              <a:ea typeface="+mn-ea"/>
              <a:cs typeface="+mn-cs"/>
            </a:rPr>
            <a:t>Fastest Century</a:t>
          </a:r>
          <a:r>
            <a:rPr lang="en-IN" sz="1400" b="1">
              <a:effectLst/>
            </a:rPr>
            <a:t> </a:t>
          </a:r>
        </a:p>
        <a:p>
          <a:pPr algn="r"/>
          <a:r>
            <a:rPr lang="en-IN" sz="2800" b="1" i="0" u="none" strike="noStrike">
              <a:solidFill>
                <a:schemeClr val="bg1"/>
              </a:solidFill>
              <a:effectLst/>
              <a:latin typeface="+mn-lt"/>
              <a:ea typeface="+mn-ea"/>
              <a:cs typeface="+mn-cs"/>
            </a:rPr>
            <a:t>Finn Allen</a:t>
          </a:r>
          <a:r>
            <a:rPr lang="en-IN" sz="2800" b="1">
              <a:solidFill>
                <a:schemeClr val="bg1"/>
              </a:solidFill>
              <a:effectLst/>
            </a:rPr>
            <a:t> </a:t>
          </a:r>
        </a:p>
        <a:p>
          <a:pPr algn="r"/>
          <a:r>
            <a:rPr lang="en-IN" sz="1800" b="1" baseline="0">
              <a:effectLst/>
            </a:rPr>
            <a:t>33 Balls</a:t>
          </a:r>
          <a:endParaRPr lang="en-US" sz="1800" b="1" baseline="0"/>
        </a:p>
      </xdr:txBody>
    </xdr:sp>
    <xdr:clientData/>
  </xdr:twoCellAnchor>
  <xdr:twoCellAnchor editAs="oneCell">
    <xdr:from>
      <xdr:col>0</xdr:col>
      <xdr:colOff>304799</xdr:colOff>
      <xdr:row>58</xdr:row>
      <xdr:rowOff>89648</xdr:rowOff>
    </xdr:from>
    <xdr:to>
      <xdr:col>1</xdr:col>
      <xdr:colOff>107574</xdr:colOff>
      <xdr:row>60</xdr:row>
      <xdr:rowOff>143435</xdr:rowOff>
    </xdr:to>
    <xdr:pic>
      <xdr:nvPicPr>
        <xdr:cNvPr id="8197" name="Picture 8196">
          <a:extLst>
            <a:ext uri="{FF2B5EF4-FFF2-40B4-BE49-F238E27FC236}">
              <a16:creationId xmlns:a16="http://schemas.microsoft.com/office/drawing/2014/main" id="{1DB8ED7A-AEB3-9548-EA7B-1314FCD5D1F5}"/>
            </a:ext>
          </a:extLst>
        </xdr:cNvPr>
        <xdr:cNvPicPr>
          <a:picLocks noChangeAspect="1"/>
        </xdr:cNvPicPr>
      </xdr:nvPicPr>
      <xdr:blipFill>
        <a:blip xmlns:r="http://schemas.openxmlformats.org/officeDocument/2006/relationships" r:embed="rId13"/>
        <a:stretch>
          <a:fillRect/>
        </a:stretch>
      </xdr:blipFill>
      <xdr:spPr>
        <a:xfrm>
          <a:off x="304799" y="10488707"/>
          <a:ext cx="412375" cy="412375"/>
        </a:xfrm>
        <a:prstGeom prst="rect">
          <a:avLst/>
        </a:prstGeom>
      </xdr:spPr>
    </xdr:pic>
    <xdr:clientData/>
  </xdr:twoCellAnchor>
  <xdr:twoCellAnchor editAs="oneCell">
    <xdr:from>
      <xdr:col>5</xdr:col>
      <xdr:colOff>125507</xdr:colOff>
      <xdr:row>58</xdr:row>
      <xdr:rowOff>134470</xdr:rowOff>
    </xdr:from>
    <xdr:to>
      <xdr:col>5</xdr:col>
      <xdr:colOff>537882</xdr:colOff>
      <xdr:row>61</xdr:row>
      <xdr:rowOff>8963</xdr:rowOff>
    </xdr:to>
    <xdr:pic>
      <xdr:nvPicPr>
        <xdr:cNvPr id="8198" name="Picture 8197">
          <a:extLst>
            <a:ext uri="{FF2B5EF4-FFF2-40B4-BE49-F238E27FC236}">
              <a16:creationId xmlns:a16="http://schemas.microsoft.com/office/drawing/2014/main" id="{4330B577-5522-4EE6-B6E7-27A0E018C56D}"/>
            </a:ext>
          </a:extLst>
        </xdr:cNvPr>
        <xdr:cNvPicPr>
          <a:picLocks noChangeAspect="1"/>
        </xdr:cNvPicPr>
      </xdr:nvPicPr>
      <xdr:blipFill>
        <a:blip xmlns:r="http://schemas.openxmlformats.org/officeDocument/2006/relationships" r:embed="rId13"/>
        <a:stretch>
          <a:fillRect/>
        </a:stretch>
      </xdr:blipFill>
      <xdr:spPr>
        <a:xfrm>
          <a:off x="3173507" y="10533529"/>
          <a:ext cx="412375" cy="412375"/>
        </a:xfrm>
        <a:prstGeom prst="rect">
          <a:avLst/>
        </a:prstGeom>
      </xdr:spPr>
    </xdr:pic>
    <xdr:clientData/>
  </xdr:twoCellAnchor>
  <xdr:twoCellAnchor editAs="oneCell">
    <xdr:from>
      <xdr:col>18</xdr:col>
      <xdr:colOff>259976</xdr:colOff>
      <xdr:row>58</xdr:row>
      <xdr:rowOff>143435</xdr:rowOff>
    </xdr:from>
    <xdr:to>
      <xdr:col>19</xdr:col>
      <xdr:colOff>80682</xdr:colOff>
      <xdr:row>61</xdr:row>
      <xdr:rowOff>35859</xdr:rowOff>
    </xdr:to>
    <xdr:pic>
      <xdr:nvPicPr>
        <xdr:cNvPr id="8199" name="Picture 8198">
          <a:extLst>
            <a:ext uri="{FF2B5EF4-FFF2-40B4-BE49-F238E27FC236}">
              <a16:creationId xmlns:a16="http://schemas.microsoft.com/office/drawing/2014/main" id="{489E089F-6675-366E-6DB4-459DD42486C7}"/>
            </a:ext>
          </a:extLst>
        </xdr:cNvPr>
        <xdr:cNvPicPr>
          <a:picLocks noChangeAspect="1"/>
        </xdr:cNvPicPr>
      </xdr:nvPicPr>
      <xdr:blipFill>
        <a:blip xmlns:r="http://schemas.openxmlformats.org/officeDocument/2006/relationships" r:embed="rId14"/>
        <a:stretch>
          <a:fillRect/>
        </a:stretch>
      </xdr:blipFill>
      <xdr:spPr>
        <a:xfrm>
          <a:off x="11232776" y="10542494"/>
          <a:ext cx="430306" cy="430306"/>
        </a:xfrm>
        <a:prstGeom prst="rect">
          <a:avLst/>
        </a:prstGeom>
      </xdr:spPr>
    </xdr:pic>
    <xdr:clientData/>
  </xdr:twoCellAnchor>
  <xdr:twoCellAnchor editAs="oneCell">
    <xdr:from>
      <xdr:col>23</xdr:col>
      <xdr:colOff>89649</xdr:colOff>
      <xdr:row>58</xdr:row>
      <xdr:rowOff>143439</xdr:rowOff>
    </xdr:from>
    <xdr:to>
      <xdr:col>23</xdr:col>
      <xdr:colOff>502024</xdr:colOff>
      <xdr:row>61</xdr:row>
      <xdr:rowOff>17932</xdr:rowOff>
    </xdr:to>
    <xdr:pic>
      <xdr:nvPicPr>
        <xdr:cNvPr id="8200" name="Picture 8199">
          <a:extLst>
            <a:ext uri="{FF2B5EF4-FFF2-40B4-BE49-F238E27FC236}">
              <a16:creationId xmlns:a16="http://schemas.microsoft.com/office/drawing/2014/main" id="{B59A4161-EAEE-8DD7-F367-AA4189F69E8D}"/>
            </a:ext>
          </a:extLst>
        </xdr:cNvPr>
        <xdr:cNvPicPr>
          <a:picLocks noChangeAspect="1"/>
        </xdr:cNvPicPr>
      </xdr:nvPicPr>
      <xdr:blipFill>
        <a:blip xmlns:r="http://schemas.openxmlformats.org/officeDocument/2006/relationships" r:embed="rId15"/>
        <a:stretch>
          <a:fillRect/>
        </a:stretch>
      </xdr:blipFill>
      <xdr:spPr>
        <a:xfrm>
          <a:off x="14110449" y="10542498"/>
          <a:ext cx="412375" cy="412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2278380</xdr:colOff>
      <xdr:row>87</xdr:row>
      <xdr:rowOff>11430</xdr:rowOff>
    </xdr:from>
    <xdr:to>
      <xdr:col>7</xdr:col>
      <xdr:colOff>243840</xdr:colOff>
      <xdr:row>102</xdr:row>
      <xdr:rowOff>11430</xdr:rowOff>
    </xdr:to>
    <xdr:graphicFrame macro="">
      <xdr:nvGraphicFramePr>
        <xdr:cNvPr id="4" name="Chart 3">
          <a:extLst>
            <a:ext uri="{FF2B5EF4-FFF2-40B4-BE49-F238E27FC236}">
              <a16:creationId xmlns:a16="http://schemas.microsoft.com/office/drawing/2014/main" id="{6EC6E51F-7012-3B30-268B-41A5E9597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104</xdr:row>
      <xdr:rowOff>171450</xdr:rowOff>
    </xdr:from>
    <xdr:to>
      <xdr:col>8</xdr:col>
      <xdr:colOff>944880</xdr:colOff>
      <xdr:row>119</xdr:row>
      <xdr:rowOff>171450</xdr:rowOff>
    </xdr:to>
    <xdr:graphicFrame macro="">
      <xdr:nvGraphicFramePr>
        <xdr:cNvPr id="5" name="Chart 4">
          <a:extLst>
            <a:ext uri="{FF2B5EF4-FFF2-40B4-BE49-F238E27FC236}">
              <a16:creationId xmlns:a16="http://schemas.microsoft.com/office/drawing/2014/main" id="{F5591D57-31EB-CA52-04EB-582528D68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9.870608796293" createdVersion="8" refreshedVersion="8" minRefreshableVersion="3" recordCount="19" xr:uid="{E81C871E-008C-4CDC-B75F-DAFC1268F62E}">
  <cacheSource type="worksheet">
    <worksheetSource ref="A1:K20" sheet="Batting Stats"/>
  </cacheSource>
  <cacheFields count="11">
    <cacheField name="player" numFmtId="0">
      <sharedItems count="19">
        <s v="Sahibzada Farhan"/>
        <s v="Tim Seifert"/>
        <s v="Sanju Samson"/>
        <s v="Ishan Kishan"/>
        <s v="Finn Allen"/>
        <s v="Brian Bennett"/>
        <s v="Aiden Markram"/>
        <s v="Jacob Bethell"/>
        <s v="Shimron Hetmyer"/>
        <s v="Suryakumar Yadav"/>
        <s v="Will Jacks"/>
        <s v="Pathum Nissanka"/>
        <s v="Quinton de Kock"/>
        <s v="Harry Brook"/>
        <s v="Abhishek Sharma"/>
        <s v="Rachin Ravindra"/>
        <s v="Dasun Shanaka"/>
        <s v="Dewald Brevis"/>
        <s v="Daryl Mitchell"/>
      </sharedItems>
    </cacheField>
    <cacheField name="team" numFmtId="0">
      <sharedItems/>
    </cacheField>
    <cacheField name="matches" numFmtId="0">
      <sharedItems containsSemiMixedTypes="0" containsString="0" containsNumber="1" containsInteger="1" minValue="5" maxValue="9"/>
    </cacheField>
    <cacheField name="innings" numFmtId="0">
      <sharedItems containsSemiMixedTypes="0" containsString="0" containsNumber="1" containsInteger="1" minValue="5" maxValue="9"/>
    </cacheField>
    <cacheField name="runs" numFmtId="0">
      <sharedItems containsSemiMixedTypes="0" containsString="0" containsNumber="1" containsInteger="1" minValue="149" maxValue="383" count="19">
        <n v="383"/>
        <n v="326"/>
        <n v="321"/>
        <n v="317"/>
        <n v="298"/>
        <n v="292"/>
        <n v="286"/>
        <n v="280"/>
        <n v="248"/>
        <n v="242"/>
        <n v="226"/>
        <n v="208"/>
        <n v="205"/>
        <n v="198"/>
        <n v="195"/>
        <n v="149"/>
        <n v="175"/>
        <n v="172"/>
        <n v="168"/>
      </sharedItems>
    </cacheField>
    <cacheField name="average" numFmtId="0">
      <sharedItems containsSemiMixedTypes="0" containsString="0" containsNumber="1" minValue="18.63" maxValue="146"/>
    </cacheField>
    <cacheField name="strike_rate" numFmtId="0">
      <sharedItems containsSemiMixedTypes="0" containsString="0" containsNumber="1" minValue="130.22999999999999" maxValue="200"/>
    </cacheField>
    <cacheField name="fours" numFmtId="0">
      <sharedItems containsSemiMixedTypes="0" containsString="0" containsNumber="1" containsInteger="1" minValue="12" maxValue="37"/>
    </cacheField>
    <cacheField name="sixes" numFmtId="0">
      <sharedItems containsSemiMixedTypes="0" containsString="0" containsNumber="1" containsInteger="1" minValue="5" maxValue="24"/>
    </cacheField>
    <cacheField name="hundreds" numFmtId="0">
      <sharedItems containsSemiMixedTypes="0" containsString="0" containsNumber="1" containsInteger="1" minValue="0" maxValue="2"/>
    </cacheField>
    <cacheField name="fifties" numFmtId="0">
      <sharedItems containsSemiMixedTypes="0" containsString="0" containsNumber="1" containsInteger="1" minValue="0" maxValue="4"/>
    </cacheField>
  </cacheFields>
  <extLst>
    <ext xmlns:x14="http://schemas.microsoft.com/office/spreadsheetml/2009/9/main" uri="{725AE2AE-9491-48be-B2B4-4EB974FC3084}">
      <x14:pivotCacheDefinition pivotCacheId="10925534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0.019622337961" createdVersion="8" refreshedVersion="8" minRefreshableVersion="3" recordCount="15" xr:uid="{544CF46F-01C6-431F-A113-7FB58E0A9981}">
  <cacheSource type="worksheet">
    <worksheetSource ref="A1:L16" sheet="Bowling Stats"/>
  </cacheSource>
  <cacheFields count="12">
    <cacheField name="Player" numFmtId="0">
      <sharedItems count="15">
        <s v="Jasprit Bumrah"/>
        <s v="Varun Chakravarthy"/>
        <s v="Shadley van Schalkwyk"/>
        <s v="Blessing Muzarabani"/>
        <s v="Adil Rashid"/>
        <s v="Lungi Ngidi"/>
        <s v="Rachin Ravindra"/>
        <s v="Marco Jansen"/>
        <s v="Maheesh Theekshana"/>
        <s v="Corbin Bosch"/>
        <s v="Axar Patel"/>
        <s v="Romario Shepherd"/>
        <s v="Arshdeep Singh"/>
        <s v="Hardik Pandya"/>
        <s v="Lockie Ferguson"/>
      </sharedItems>
    </cacheField>
    <cacheField name="Team" numFmtId="0">
      <sharedItems/>
    </cacheField>
    <cacheField name="Matches" numFmtId="0">
      <sharedItems containsSemiMixedTypes="0" containsString="0" containsNumber="1" containsInteger="1" minValue="4" maxValue="9"/>
    </cacheField>
    <cacheField name="Overs" numFmtId="0">
      <sharedItems containsSemiMixedTypes="0" containsString="0" containsNumber="1" minValue="14.5" maxValue="33"/>
    </cacheField>
    <cacheField name="Balls" numFmtId="0">
      <sharedItems containsSemiMixedTypes="0" containsString="0" containsNumber="1" containsInteger="1" minValue="89" maxValue="198"/>
    </cacheField>
    <cacheField name="Wickets" numFmtId="0">
      <sharedItems containsSemiMixedTypes="0" containsString="0" containsNumber="1" containsInteger="1" minValue="9" maxValue="14"/>
    </cacheField>
    <cacheField name="Average" numFmtId="0">
      <sharedItems containsSemiMixedTypes="0" containsString="0" containsNumber="1" minValue="7.77" maxValue="24.67"/>
    </cacheField>
    <cacheField name="Runs_Conceeded" numFmtId="0">
      <sharedItems containsSemiMixedTypes="0" containsString="0" containsNumber="1" containsInteger="1" minValue="90" maxValue="287"/>
    </cacheField>
    <cacheField name="Economy" numFmtId="0">
      <sharedItems containsSemiMixedTypes="0" containsString="0" containsNumber="1" minValue="3.75" maxValue="10.47"/>
    </cacheField>
    <cacheField name="4W_Hauls" numFmtId="0">
      <sharedItems containsSemiMixedTypes="0" containsString="0" containsNumber="1" containsInteger="1" minValue="0" maxValue="2"/>
    </cacheField>
    <cacheField name="5W_Hauls" numFmtId="0">
      <sharedItems containsSemiMixedTypes="0" containsString="0" containsNumber="1" containsInteger="1" minValue="0" maxValue="1"/>
    </cacheField>
    <cacheField name="Best_Figures" numFmtId="49">
      <sharedItems/>
    </cacheField>
  </cacheFields>
  <extLst>
    <ext xmlns:x14="http://schemas.microsoft.com/office/spreadsheetml/2009/9/main" uri="{725AE2AE-9491-48be-B2B4-4EB974FC3084}">
      <x14:pivotCacheDefinition pivotCacheId="8384840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0.540105439817" createdVersion="8" refreshedVersion="8" minRefreshableVersion="3" recordCount="4" xr:uid="{CD2FA6C6-4F88-4D96-9988-0D0253967478}">
  <cacheSource type="worksheet">
    <worksheetSource ref="E68:F72" sheet="Matches"/>
  </cacheSource>
  <cacheFields count="2">
    <cacheField name="Win Types" numFmtId="0">
      <sharedItems count="4">
        <s v="Defending Wins"/>
        <s v="Chasing Wins"/>
        <s v="Super Over"/>
        <s v="No Result"/>
      </sharedItems>
    </cacheField>
    <cacheField name="Matches" numFmtId="0">
      <sharedItems containsSemiMixedTypes="0" containsString="0" containsNumber="1" containsInteger="1" minValue="1" maxValue="2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0.568398842595" createdVersion="8" refreshedVersion="8" minRefreshableVersion="3" recordCount="55" xr:uid="{06F8CE7C-7266-4CAC-B313-1E2120CF58F8}">
  <cacheSource type="worksheet">
    <worksheetSource ref="A1:M56" sheet="Matches"/>
  </cacheSource>
  <cacheFields count="13">
    <cacheField name="Match No" numFmtId="0">
      <sharedItems containsSemiMixedTypes="0" containsString="0" containsNumber="1" containsInteger="1" minValue="1" maxValue="55"/>
    </cacheField>
    <cacheField name="Stage" numFmtId="0">
      <sharedItems/>
    </cacheField>
    <cacheField name="Group" numFmtId="0">
      <sharedItems containsMixedTypes="1" containsNumber="1" containsInteger="1" minValue="1" maxValue="2"/>
    </cacheField>
    <cacheField name="Date" numFmtId="14">
      <sharedItems containsSemiMixedTypes="0" containsNonDate="0" containsDate="1" containsString="0" minDate="2026-02-07T00:00:00" maxDate="2026-03-09T00:00:00"/>
    </cacheField>
    <cacheField name="Venue" numFmtId="0">
      <sharedItems/>
    </cacheField>
    <cacheField name="City" numFmtId="0">
      <sharedItems/>
    </cacheField>
    <cacheField name="Team 1" numFmtId="0">
      <sharedItems/>
    </cacheField>
    <cacheField name="Team 2" numFmtId="0">
      <sharedItems/>
    </cacheField>
    <cacheField name="toss_winner" numFmtId="0">
      <sharedItems containsBlank="1"/>
    </cacheField>
    <cacheField name="Toss Winner" numFmtId="0">
      <sharedItems/>
    </cacheField>
    <cacheField name="Toss" numFmtId="0">
      <sharedItems/>
    </cacheField>
    <cacheField name="Match Winner" numFmtId="0">
      <sharedItems count="18">
        <s v="Pakistan"/>
        <s v="West Indies"/>
        <s v="India"/>
        <s v="New Zealand"/>
        <s v="England"/>
        <s v="Sri Lanka"/>
        <s v="Scotland"/>
        <s v="Zimbabwe"/>
        <s v="South Africa"/>
        <s v="Netherlands"/>
        <s v="Australia"/>
        <s v="Italy"/>
        <s v="UAE"/>
        <s v="USA"/>
        <s v="Ireland"/>
        <s v="Afghanistan"/>
        <s v="No Result"/>
        <s v="Nepal"/>
      </sharedItems>
    </cacheField>
    <cacheField name="Margin"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0.569676273146" createdVersion="8" refreshedVersion="8" minRefreshableVersion="3" recordCount="55" xr:uid="{09C8216C-C72D-4867-8587-1BF4D7D6F1E8}">
  <cacheSource type="worksheet">
    <worksheetSource ref="N1:N56" sheet="Matches"/>
  </cacheSource>
  <cacheFields count="1">
    <cacheField name="Toss winnner = match winner ?" numFmtId="0">
      <sharedItems count="3">
        <s v="Yes"/>
        <s v="No"/>
        <s v="NA"/>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0.599626388888" createdVersion="8" refreshedVersion="8" minRefreshableVersion="3" recordCount="8" xr:uid="{DC5F2552-E3DF-4941-9D98-93BB8444B1B3}">
  <cacheSource type="worksheet">
    <worksheetSource ref="A1:G9" sheet="Venues"/>
  </cacheSource>
  <cacheFields count="7">
    <cacheField name="Venue Name" numFmtId="0">
      <sharedItems count="8">
        <s v="Narendra Modi Stadium"/>
        <s v="Wankhede Stadium"/>
        <s v="Eden Gardens"/>
        <s v="M.A. Chidambaram Stadium"/>
        <s v="Arun Jaitley Stadium"/>
        <s v="R. Premadasa Stadium"/>
        <s v="Sinhalese Sports Club"/>
        <s v="Pallekele Cricket Stadium"/>
      </sharedItems>
    </cacheField>
    <cacheField name="City" numFmtId="0">
      <sharedItems/>
    </cacheField>
    <cacheField name="Country" numFmtId="0">
      <sharedItems/>
    </cacheField>
    <cacheField name="Capacity" numFmtId="0">
      <sharedItems containsSemiMixedTypes="0" containsString="0" containsNumber="1" containsInteger="1" minValue="10000" maxValue="132000"/>
    </cacheField>
    <cacheField name="Stages Hosted" numFmtId="0">
      <sharedItems/>
    </cacheField>
    <cacheField name="Average Score 1st Inning" numFmtId="0">
      <sharedItems containsSemiMixedTypes="0" containsString="0" containsNumber="1" containsInteger="1" minValue="165" maxValue="189"/>
    </cacheField>
    <cacheField name="Average Score 2nd  Inning" numFmtId="0">
      <sharedItems containsSemiMixedTypes="0" containsString="0" containsNumber="1" containsInteger="1" minValue="144" maxValue="161"/>
    </cacheField>
  </cacheFields>
  <extLst>
    <ext xmlns:x14="http://schemas.microsoft.com/office/spreadsheetml/2009/9/main" uri="{725AE2AE-9491-48be-B2B4-4EB974FC3084}">
      <x14:pivotCacheDefinition pivotCacheId="253225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Pakistan"/>
    <n v="7"/>
    <n v="6"/>
    <x v="0"/>
    <n v="76.599999999999994"/>
    <n v="160.25"/>
    <n v="37"/>
    <n v="18"/>
    <n v="2"/>
    <n v="1"/>
  </r>
  <r>
    <x v="1"/>
    <s v="New Zealand"/>
    <n v="9"/>
    <n v="8"/>
    <x v="1"/>
    <n v="46.57"/>
    <n v="166.33"/>
    <n v="34"/>
    <n v="16"/>
    <n v="0"/>
    <n v="4"/>
  </r>
  <r>
    <x v="2"/>
    <s v="India"/>
    <n v="5"/>
    <n v="5"/>
    <x v="2"/>
    <n v="80.25"/>
    <n v="199.38"/>
    <n v="27"/>
    <n v="24"/>
    <n v="0"/>
    <n v="4"/>
  </r>
  <r>
    <x v="3"/>
    <s v="India"/>
    <n v="9"/>
    <n v="9"/>
    <x v="3"/>
    <n v="35.22"/>
    <n v="193.29"/>
    <n v="33"/>
    <n v="18"/>
    <n v="0"/>
    <n v="3"/>
  </r>
  <r>
    <x v="4"/>
    <s v="New Zealand"/>
    <n v="8"/>
    <n v="8"/>
    <x v="4"/>
    <n v="49.67"/>
    <n v="200"/>
    <n v="25"/>
    <n v="20"/>
    <n v="1"/>
    <n v="1"/>
  </r>
  <r>
    <x v="5"/>
    <s v="Zimbabwe"/>
    <n v="6"/>
    <n v="6"/>
    <x v="5"/>
    <n v="146"/>
    <n v="134.56"/>
    <n v="32"/>
    <n v="7"/>
    <n v="0"/>
    <n v="3"/>
  </r>
  <r>
    <x v="6"/>
    <s v="South Africa"/>
    <n v="8"/>
    <n v="8"/>
    <x v="6"/>
    <n v="47.67"/>
    <n v="165.32"/>
    <n v="32"/>
    <n v="11"/>
    <n v="0"/>
    <n v="2"/>
  </r>
  <r>
    <x v="7"/>
    <s v="England"/>
    <n v="8"/>
    <n v="8"/>
    <x v="7"/>
    <n v="35"/>
    <n v="152.16999999999999"/>
    <n v="25"/>
    <n v="14"/>
    <n v="1"/>
    <n v="1"/>
  </r>
  <r>
    <x v="8"/>
    <s v="West Indies"/>
    <n v="7"/>
    <n v="7"/>
    <x v="8"/>
    <n v="41.33"/>
    <n v="186.47"/>
    <n v="16"/>
    <n v="19"/>
    <n v="0"/>
    <n v="2"/>
  </r>
  <r>
    <x v="9"/>
    <s v="India"/>
    <n v="9"/>
    <n v="9"/>
    <x v="9"/>
    <n v="30.25"/>
    <n v="136.72"/>
    <n v="21"/>
    <n v="10"/>
    <n v="0"/>
    <n v="2"/>
  </r>
  <r>
    <x v="10"/>
    <s v="England"/>
    <n v="8"/>
    <n v="8"/>
    <x v="10"/>
    <n v="32.29"/>
    <n v="155.16999999999999"/>
    <n v="18"/>
    <n v="9"/>
    <n v="0"/>
    <n v="1"/>
  </r>
  <r>
    <x v="11"/>
    <s v="Sri Lanka"/>
    <n v="7"/>
    <n v="7"/>
    <x v="11"/>
    <n v="29.71"/>
    <n v="138.66999999999999"/>
    <n v="20"/>
    <n v="8"/>
    <n v="1"/>
    <n v="1"/>
  </r>
  <r>
    <x v="12"/>
    <s v="South Africa"/>
    <n v="8"/>
    <n v="8"/>
    <x v="12"/>
    <n v="25.63"/>
    <n v="145.38999999999999"/>
    <n v="22"/>
    <n v="8"/>
    <n v="0"/>
    <n v="1"/>
  </r>
  <r>
    <x v="13"/>
    <s v="England"/>
    <n v="8"/>
    <n v="8"/>
    <x v="13"/>
    <n v="24.75"/>
    <n v="140.43"/>
    <n v="20"/>
    <n v="7"/>
    <n v="1"/>
    <n v="0"/>
  </r>
  <r>
    <x v="14"/>
    <s v="India"/>
    <n v="9"/>
    <n v="9"/>
    <x v="14"/>
    <n v="21.67"/>
    <n v="165.25"/>
    <n v="18"/>
    <n v="12"/>
    <n v="0"/>
    <n v="1"/>
  </r>
  <r>
    <x v="15"/>
    <s v="New Zealand"/>
    <n v="9"/>
    <n v="9"/>
    <x v="15"/>
    <n v="18.63"/>
    <n v="134.37"/>
    <n v="14"/>
    <n v="5"/>
    <n v="0"/>
    <n v="0"/>
  </r>
  <r>
    <x v="16"/>
    <s v="Sri Lanka"/>
    <n v="7"/>
    <n v="7"/>
    <x v="16"/>
    <n v="29.17"/>
    <n v="165.09"/>
    <n v="12"/>
    <n v="13"/>
    <n v="0"/>
    <n v="1"/>
  </r>
  <r>
    <x v="17"/>
    <s v="South Africa"/>
    <n v="8"/>
    <n v="8"/>
    <x v="17"/>
    <n v="28.67"/>
    <n v="162.26"/>
    <n v="15"/>
    <n v="10"/>
    <n v="0"/>
    <n v="1"/>
  </r>
  <r>
    <x v="18"/>
    <s v="New Zealand"/>
    <n v="9"/>
    <n v="9"/>
    <x v="18"/>
    <n v="21"/>
    <n v="130.22999999999999"/>
    <n v="16"/>
    <n v="5"/>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India"/>
    <n v="8"/>
    <n v="28"/>
    <n v="168"/>
    <n v="14"/>
    <n v="12.43"/>
    <n v="174"/>
    <n v="6.21"/>
    <n v="1"/>
    <n v="0"/>
    <s v="4/15"/>
  </r>
  <r>
    <x v="1"/>
    <s v="India"/>
    <n v="9"/>
    <n v="31"/>
    <n v="186"/>
    <n v="14"/>
    <n v="20.5"/>
    <n v="287"/>
    <n v="9.26"/>
    <n v="0"/>
    <n v="0"/>
    <s v="3/27"/>
  </r>
  <r>
    <x v="2"/>
    <s v="USA"/>
    <n v="4"/>
    <n v="14.5"/>
    <n v="89"/>
    <n v="13"/>
    <n v="7.77"/>
    <n v="101"/>
    <n v="6.81"/>
    <n v="2"/>
    <n v="0"/>
    <s v="4/18 "/>
  </r>
  <r>
    <x v="3"/>
    <s v="Zimbabwe"/>
    <n v="6"/>
    <n v="23.5"/>
    <n v="143"/>
    <n v="13"/>
    <n v="14.46"/>
    <n v="188"/>
    <n v="7.93"/>
    <n v="1"/>
    <n v="0"/>
    <s v="4/28"/>
  </r>
  <r>
    <x v="4"/>
    <s v="England"/>
    <n v="8"/>
    <n v="30.4"/>
    <n v="184"/>
    <n v="13"/>
    <n v="19.23"/>
    <n v="250"/>
    <n v="8.15"/>
    <n v="0"/>
    <n v="0"/>
    <s v="3/22 "/>
  </r>
  <r>
    <x v="5"/>
    <s v="South Africa"/>
    <n v="7"/>
    <n v="26"/>
    <n v="156"/>
    <n v="12"/>
    <n v="15.58"/>
    <n v="187"/>
    <n v="7.19"/>
    <n v="1"/>
    <n v="0"/>
    <s v="4/25"/>
  </r>
  <r>
    <x v="6"/>
    <s v="New Zealand"/>
    <n v="9"/>
    <n v="19"/>
    <n v="114"/>
    <n v="12"/>
    <n v="12.42"/>
    <n v="149"/>
    <n v="7.84"/>
    <n v="1"/>
    <n v="0"/>
    <s v="4/19"/>
  </r>
  <r>
    <x v="7"/>
    <s v="South Africa"/>
    <n v="6"/>
    <n v="22.4"/>
    <n v="136"/>
    <n v="11"/>
    <n v="21.55"/>
    <n v="237"/>
    <n v="10.47"/>
    <n v="2"/>
    <n v="0"/>
    <s v="4/30"/>
  </r>
  <r>
    <x v="8"/>
    <s v="Sri Lanka"/>
    <n v="7"/>
    <n v="27.3"/>
    <n v="165"/>
    <n v="11"/>
    <n v="18.55"/>
    <n v="204"/>
    <n v="7.42"/>
    <n v="0"/>
    <n v="0"/>
    <s v="3/18 "/>
  </r>
  <r>
    <x v="9"/>
    <s v="South Africa"/>
    <n v="7"/>
    <n v="25"/>
    <n v="150"/>
    <n v="11"/>
    <n v="17.36"/>
    <n v="191"/>
    <n v="7.64"/>
    <n v="0"/>
    <n v="0"/>
    <s v="3/20 "/>
  </r>
  <r>
    <x v="10"/>
    <s v="India"/>
    <n v="9"/>
    <n v="30"/>
    <n v="180"/>
    <n v="10"/>
    <n v="19.8"/>
    <n v="198"/>
    <n v="6.6"/>
    <n v="0"/>
    <n v="0"/>
    <s v="3/27"/>
  </r>
  <r>
    <x v="11"/>
    <s v="West Indies"/>
    <n v="7"/>
    <n v="24"/>
    <n v="144"/>
    <n v="10"/>
    <n v="9"/>
    <n v="90"/>
    <n v="3.75"/>
    <n v="0"/>
    <n v="1"/>
    <s v="5/20"/>
  </r>
  <r>
    <x v="12"/>
    <s v="India"/>
    <n v="9"/>
    <n v="32"/>
    <n v="192"/>
    <n v="10"/>
    <n v="22.1"/>
    <n v="221"/>
    <n v="6.91"/>
    <n v="0"/>
    <n v="0"/>
    <s v="3/25 "/>
  </r>
  <r>
    <x v="13"/>
    <s v="India"/>
    <n v="9"/>
    <n v="28"/>
    <n v="168"/>
    <n v="9"/>
    <n v="23.44"/>
    <n v="211"/>
    <n v="7.54"/>
    <n v="0"/>
    <n v="0"/>
    <s v="3/28"/>
  </r>
  <r>
    <x v="14"/>
    <s v="New Zealand"/>
    <n v="9"/>
    <n v="33"/>
    <n v="198"/>
    <n v="9"/>
    <n v="24.67"/>
    <n v="222"/>
    <n v="6.73"/>
    <n v="0"/>
    <n v="0"/>
    <s v="3/30 "/>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9"/>
  </r>
  <r>
    <x v="1"/>
    <n v="23"/>
  </r>
  <r>
    <x v="2"/>
    <n v="1"/>
  </r>
  <r>
    <x v="3"/>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n v="1"/>
    <s v="Group"/>
    <s v="A"/>
    <d v="2026-02-07T00:00:00"/>
    <s v="R. Premadasa Stadium"/>
    <s v="Colombo"/>
    <s v="Netherlands"/>
    <s v="Pakistan"/>
    <s v="Pakistan"/>
    <s v="Pakistan"/>
    <s v="Field"/>
    <x v="0"/>
    <s v="3 wkts (3b rem)"/>
  </r>
  <r>
    <n v="2"/>
    <s v="Group"/>
    <s v="C"/>
    <d v="2026-02-07T00:00:00"/>
    <s v="Eden Gardens"/>
    <s v="Kolkata"/>
    <s v="West Indies"/>
    <s v="Scotland"/>
    <s v="West Indies"/>
    <s v="Scotland"/>
    <s v="Field"/>
    <x v="1"/>
    <s v="35 runs"/>
  </r>
  <r>
    <n v="3"/>
    <s v="Group"/>
    <s v="A"/>
    <d v="2026-02-07T00:00:00"/>
    <s v="Wankhede Stadium"/>
    <s v="Mumbai"/>
    <s v="India"/>
    <s v="USA"/>
    <s v="India"/>
    <s v="USA"/>
    <s v="Field"/>
    <x v="2"/>
    <s v="29 runs"/>
  </r>
  <r>
    <n v="4"/>
    <s v="Group"/>
    <s v="D"/>
    <d v="2026-02-08T00:00:00"/>
    <s v="M.A. Chidambaram Stadium"/>
    <s v="Chennai"/>
    <s v="Afghanistan"/>
    <s v="New Zealand"/>
    <s v="Afghanistan"/>
    <s v="Afghanistan"/>
    <s v="Bat"/>
    <x v="3"/>
    <s v="5 wkts (13b rem)"/>
  </r>
  <r>
    <n v="5"/>
    <s v="Group"/>
    <s v="C"/>
    <d v="2026-02-08T00:00:00"/>
    <s v="Wankhede Stadium"/>
    <s v="Mumbai"/>
    <s v="England"/>
    <s v="Nepal"/>
    <s v="England"/>
    <s v="England"/>
    <s v="Bat"/>
    <x v="4"/>
    <s v="4 runs"/>
  </r>
  <r>
    <n v="6"/>
    <s v="Group"/>
    <s v="B"/>
    <d v="2026-02-08T00:00:00"/>
    <s v="R. Premadasa Stadium"/>
    <s v="Colombo"/>
    <s v="Sri Lanka"/>
    <s v="Ireland"/>
    <s v="Sri Lanka"/>
    <s v="Ireland"/>
    <s v="Field"/>
    <x v="5"/>
    <s v="20 runs"/>
  </r>
  <r>
    <n v="7"/>
    <s v="Group"/>
    <s v="C"/>
    <d v="2026-02-09T00:00:00"/>
    <s v="Eden Gardens"/>
    <s v="Kolkata"/>
    <s v="Scotland"/>
    <s v="Italy"/>
    <s v="Scotland"/>
    <s v="Italy"/>
    <s v="Field"/>
    <x v="6"/>
    <s v="73 runs"/>
  </r>
  <r>
    <n v="8"/>
    <s v="Group"/>
    <s v="B"/>
    <d v="2026-02-09T00:00:00"/>
    <s v="R. Premadasa Stadium"/>
    <s v="Colombo"/>
    <s v="Oman"/>
    <s v="Zimbabwe"/>
    <s v="Zimbabwe"/>
    <s v="Zimbabwe"/>
    <s v="Field"/>
    <x v="7"/>
    <s v="8 Wkts  (39b rem)"/>
  </r>
  <r>
    <n v="9"/>
    <s v="Group"/>
    <s v="D"/>
    <d v="2026-02-09T00:00:00"/>
    <s v="Narendra Modi Stadium"/>
    <s v="Ahmedabad"/>
    <s v="South Africa"/>
    <s v="Canada"/>
    <s v="South Africa"/>
    <s v="Canada"/>
    <s v="Field"/>
    <x v="8"/>
    <s v="57 runs"/>
  </r>
  <r>
    <n v="10"/>
    <s v="Group"/>
    <s v="A"/>
    <d v="2026-02-10T00:00:00"/>
    <s v="Arun Jaitley Stadium"/>
    <s v="Delhi"/>
    <s v="Namibia"/>
    <s v="Netherlands"/>
    <s v="Netherlands"/>
    <s v="Netherlands"/>
    <s v="Field"/>
    <x v="9"/>
    <s v="7 wkts (12b rem)"/>
  </r>
  <r>
    <n v="11"/>
    <s v="Group"/>
    <s v="D"/>
    <d v="2026-02-10T00:00:00"/>
    <s v="M.A. Chidambaram Stadium"/>
    <s v="Chennai"/>
    <s v="New Zealand"/>
    <s v="UAE"/>
    <s v="New Zealand"/>
    <s v="UAE"/>
    <s v="Bat"/>
    <x v="3"/>
    <s v="10 wkts (28b rem)"/>
  </r>
  <r>
    <n v="12"/>
    <s v="Group"/>
    <s v="A"/>
    <d v="2026-02-10T00:00:00"/>
    <s v="Sinhalese Sports Club"/>
    <s v="Colombo"/>
    <s v="Pakistan"/>
    <s v="USA"/>
    <s v="Pakistan"/>
    <s v="USA"/>
    <s v="Field"/>
    <x v="0"/>
    <s v="32 runs"/>
  </r>
  <r>
    <n v="13"/>
    <s v="Group"/>
    <s v="D"/>
    <d v="2026-02-11T00:00:00"/>
    <s v="Narendra Modi Stadium"/>
    <s v="Ahmedabad"/>
    <s v="South Africa"/>
    <s v="Afghanistan"/>
    <s v="South Africa"/>
    <s v="Afghanistan"/>
    <s v="Field"/>
    <x v="8"/>
    <s v="Super Over"/>
  </r>
  <r>
    <n v="14"/>
    <s v="Group"/>
    <s v="B"/>
    <d v="2026-02-11T00:00:00"/>
    <s v="R. Premadasa Stadium"/>
    <s v="Colombo"/>
    <s v="Australia"/>
    <s v="Ireland"/>
    <s v="Australia"/>
    <s v="Australia"/>
    <s v="Bat"/>
    <x v="10"/>
    <s v="67 runs"/>
  </r>
  <r>
    <n v="15"/>
    <s v="Group"/>
    <s v="C"/>
    <d v="2026-02-11T00:00:00"/>
    <s v="Wankhede Stadium"/>
    <s v="Mumbai"/>
    <s v="England"/>
    <s v="West Indies"/>
    <s v="England"/>
    <s v="England"/>
    <s v="Field"/>
    <x v="1"/>
    <s v="30 runs"/>
  </r>
  <r>
    <n v="16"/>
    <s v="Group"/>
    <s v="B"/>
    <d v="2026-02-12T00:00:00"/>
    <s v="Pallekele Cricket Stadium"/>
    <s v="Kandy"/>
    <s v="Sri Lanka"/>
    <s v="Oman"/>
    <s v="Sri Lanka"/>
    <s v="Oman"/>
    <s v="Field"/>
    <x v="5"/>
    <s v="105 runs"/>
  </r>
  <r>
    <n v="17"/>
    <s v="Group"/>
    <s v="C"/>
    <d v="2026-02-12T00:00:00"/>
    <s v="Wankhede Stadium"/>
    <s v="Mumbai"/>
    <s v="Nepal"/>
    <s v="Italy"/>
    <s v="Nepal"/>
    <s v="Italy"/>
    <s v="Field"/>
    <x v="11"/>
    <s v="10 wkts (44b rem)"/>
  </r>
  <r>
    <n v="18"/>
    <s v="Group"/>
    <s v="A"/>
    <d v="2026-02-12T00:00:00"/>
    <s v="Arun Jaitley Stadium"/>
    <s v="Delhi"/>
    <s v="India"/>
    <s v="Namibia"/>
    <s v="India"/>
    <s v="Namibia"/>
    <s v="Field"/>
    <x v="2"/>
    <s v="93 runs"/>
  </r>
  <r>
    <n v="19"/>
    <s v="Group"/>
    <s v="B"/>
    <d v="2026-02-13T00:00:00"/>
    <s v="R. Premadasa Stadium"/>
    <s v="Colombo"/>
    <s v="Australia"/>
    <s v="Zimbabwe"/>
    <s v="Zimbabwe"/>
    <s v="Australia"/>
    <s v="Field"/>
    <x v="7"/>
    <s v="23 runs"/>
  </r>
  <r>
    <n v="20"/>
    <s v="Group"/>
    <s v="D"/>
    <d v="2026-02-13T00:00:00"/>
    <s v="Arun Jaitley Stadium"/>
    <s v="Delhi"/>
    <s v="Canada"/>
    <s v="UAE"/>
    <s v="Canada"/>
    <s v="Canada"/>
    <s v="Bat"/>
    <x v="12"/>
    <s v="5 wkts (2b rem)"/>
  </r>
  <r>
    <n v="21"/>
    <s v="Group"/>
    <s v="A"/>
    <d v="2026-02-13T00:00:00"/>
    <s v="M.A. Chidambaram Stadium"/>
    <s v="Chennai"/>
    <s v="Netherlands"/>
    <s v="USA"/>
    <s v="Netherlands"/>
    <s v="Netherlands"/>
    <s v="Field"/>
    <x v="13"/>
    <s v="93 runs"/>
  </r>
  <r>
    <n v="22"/>
    <s v="Group"/>
    <s v="B"/>
    <d v="2026-02-14T00:00:00"/>
    <s v="R. Premadasa Stadium"/>
    <s v="Colombo"/>
    <s v="Ireland"/>
    <s v="Oman"/>
    <s v="Ireland"/>
    <s v="Oman"/>
    <s v="Field"/>
    <x v="14"/>
    <s v="96 runs"/>
  </r>
  <r>
    <n v="23"/>
    <s v="Group"/>
    <s v="C"/>
    <d v="2026-02-14T00:00:00"/>
    <s v="Eden Gardens"/>
    <s v="Kolkata"/>
    <s v="England"/>
    <s v="Scotland"/>
    <s v="England"/>
    <s v="England"/>
    <s v="Field"/>
    <x v="4"/>
    <s v="5 wkts (10b rem)"/>
  </r>
  <r>
    <n v="24"/>
    <s v="Group"/>
    <s v="D"/>
    <d v="2026-02-14T00:00:00"/>
    <s v="Narendra Modi Stadium"/>
    <s v="Ahmedabad"/>
    <s v="New Zealand"/>
    <s v="South Africa"/>
    <s v="New Zealand"/>
    <s v="South Africa"/>
    <s v="Field"/>
    <x v="8"/>
    <s v="7 wkts(17b rem)"/>
  </r>
  <r>
    <n v="25"/>
    <s v="Group"/>
    <s v="C"/>
    <d v="2026-02-15T00:00:00"/>
    <s v="Wankhede Stadium"/>
    <s v="Mumbai"/>
    <s v="Nepal"/>
    <s v="West Indies"/>
    <s v="West Indies"/>
    <s v="West Indies"/>
    <s v="Field"/>
    <x v="1"/>
    <s v="9 wkts (28b rem)"/>
  </r>
  <r>
    <n v="26"/>
    <s v="Group"/>
    <s v="A"/>
    <d v="2026-02-15T00:00:00"/>
    <s v="M.A. Chidambaram Stadium"/>
    <s v="Chennai"/>
    <s v="Namibia"/>
    <s v="USA"/>
    <s v="USA"/>
    <s v="USA"/>
    <s v="Bat"/>
    <x v="13"/>
    <s v="31 runs"/>
  </r>
  <r>
    <n v="27"/>
    <s v="Group"/>
    <s v="A"/>
    <d v="2026-02-15T00:00:00"/>
    <s v="R. Premadasa Stadium"/>
    <s v="Colombo"/>
    <s v="India"/>
    <s v="Pakistan"/>
    <s v="India"/>
    <s v="Pakistan"/>
    <s v="Field"/>
    <x v="2"/>
    <s v="61 runs"/>
  </r>
  <r>
    <n v="28"/>
    <s v="Group"/>
    <s v="D"/>
    <d v="2026-02-16T00:00:00"/>
    <s v="Arun Jaitley Stadium"/>
    <s v="Delhi"/>
    <s v="Afghanistan"/>
    <s v="UAE"/>
    <s v="Afghanistan"/>
    <s v="Afghanistan"/>
    <s v="Field"/>
    <x v="15"/>
    <s v="5 wkts (4b rem)"/>
  </r>
  <r>
    <n v="29"/>
    <s v="Group"/>
    <s v="C"/>
    <d v="2026-02-16T00:00:00"/>
    <s v="Eden Gardens"/>
    <s v="Kolkata"/>
    <s v="England"/>
    <s v="Italy"/>
    <s v="England"/>
    <s v="England"/>
    <s v="Bat"/>
    <x v="4"/>
    <s v="24 runs"/>
  </r>
  <r>
    <n v="30"/>
    <s v="Group"/>
    <s v="B"/>
    <d v="2026-02-16T00:00:00"/>
    <s v="Pallekele Cricket Stadium"/>
    <s v="Kandy"/>
    <s v="Australia"/>
    <s v="Sri Lanka"/>
    <s v="Australia"/>
    <s v="Sri Lanka"/>
    <s v="Field"/>
    <x v="5"/>
    <s v="8 wkts (12b rem)"/>
  </r>
  <r>
    <n v="31"/>
    <s v="Group"/>
    <s v="D"/>
    <d v="2026-02-17T00:00:00"/>
    <s v="M.A. Chidambaram Stadium"/>
    <s v="Chennai"/>
    <s v="Canada"/>
    <s v="New Zealand"/>
    <s v="Canada"/>
    <s v="Canada"/>
    <s v="Bat"/>
    <x v="3"/>
    <s v="8 wkts (29b rem)"/>
  </r>
  <r>
    <n v="32"/>
    <s v="Group"/>
    <s v="B"/>
    <d v="2026-02-17T00:00:00"/>
    <s v="Pallekele Cricket Stadium"/>
    <s v="Kandy"/>
    <s v="Ireland"/>
    <s v="Zimbabwe"/>
    <s v="Zimbabwe"/>
    <s v="NA"/>
    <s v="NA"/>
    <x v="16"/>
    <s v="Abandoned"/>
  </r>
  <r>
    <n v="33"/>
    <s v="Group"/>
    <s v="C"/>
    <d v="2026-02-17T00:00:00"/>
    <s v="Wankhede Stadium"/>
    <s v="Mumbai"/>
    <s v="Nepal"/>
    <s v="Scotland"/>
    <s v="Scotland"/>
    <s v="Nepal"/>
    <s v="Field"/>
    <x v="17"/>
    <s v="7 wkts (4b rem)"/>
  </r>
  <r>
    <n v="34"/>
    <s v="Group"/>
    <s v="D"/>
    <d v="2026-02-18T00:00:00"/>
    <s v="Arun Jaitley Stadium"/>
    <s v="Delhi"/>
    <s v="South Africa"/>
    <s v="UAE"/>
    <s v="South Africa"/>
    <s v="South Africa"/>
    <s v="Field"/>
    <x v="8"/>
    <s v="6 wkts (40b rem)"/>
  </r>
  <r>
    <n v="35"/>
    <s v="Group"/>
    <s v="A"/>
    <d v="2026-02-18T00:00:00"/>
    <s v="R. Premadasa Stadium"/>
    <s v="Colombo"/>
    <s v="Namibia"/>
    <s v="Pakistan"/>
    <s v="Pakistan"/>
    <s v="Pakistan"/>
    <s v="Bat"/>
    <x v="0"/>
    <s v="102 runs"/>
  </r>
  <r>
    <n v="36"/>
    <s v="Group"/>
    <s v="A"/>
    <d v="2026-02-18T00:00:00"/>
    <s v="Narendra Modi Stadium"/>
    <s v="Ahmedabad"/>
    <s v="India"/>
    <s v="Netherlands"/>
    <s v="India"/>
    <s v="India"/>
    <s v="Bat"/>
    <x v="2"/>
    <s v="17 runs"/>
  </r>
  <r>
    <n v="37"/>
    <s v="Group"/>
    <s v="C"/>
    <d v="2026-02-19T00:00:00"/>
    <s v="Eden Gardens"/>
    <s v="Kolkata"/>
    <s v="Italy"/>
    <s v="West Indies"/>
    <s v="West Indies"/>
    <s v="Italy"/>
    <s v="Field"/>
    <x v="1"/>
    <s v="42 runs"/>
  </r>
  <r>
    <n v="38"/>
    <s v="Group"/>
    <s v="B"/>
    <d v="2026-02-19T00:00:00"/>
    <s v="R. Premadasa Stadium"/>
    <s v="Colombo"/>
    <s v="Sri Lanka"/>
    <s v="Zimbabwe"/>
    <s v="Sri Lanka"/>
    <s v="Sri Lanka"/>
    <s v="Bat"/>
    <x v="7"/>
    <s v="6 wkts (3b rem)"/>
  </r>
  <r>
    <n v="39"/>
    <s v="Group"/>
    <s v="D"/>
    <d v="2026-02-19T00:00:00"/>
    <s v="M.A. Chidambaram Stadium"/>
    <s v="Chennai"/>
    <s v="Afghanistan"/>
    <s v="Canada"/>
    <s v="Afghanistan"/>
    <s v="Canada"/>
    <s v="Field"/>
    <x v="15"/>
    <s v="82 runs"/>
  </r>
  <r>
    <n v="40"/>
    <s v="Group"/>
    <s v="B"/>
    <d v="2026-02-20T00:00:00"/>
    <s v="Pallekele Cricket Stadium"/>
    <s v="Kandy"/>
    <s v="Australia"/>
    <s v="Oman"/>
    <s v="Australia"/>
    <s v="Australia"/>
    <s v="Field"/>
    <x v="10"/>
    <s v="9 wkts (62b rem)"/>
  </r>
  <r>
    <n v="41"/>
    <s v="Super Eight"/>
    <n v="1"/>
    <d v="2026-02-21T00:00:00"/>
    <s v="R. Premadasa Stadium"/>
    <s v="Colombo"/>
    <s v="New Zealand"/>
    <s v="Pakistan"/>
    <s v="South Africa"/>
    <s v="NA"/>
    <s v="NA"/>
    <x v="16"/>
    <s v="Abandoned"/>
  </r>
  <r>
    <n v="42"/>
    <s v="Super Eight"/>
    <n v="1"/>
    <d v="2026-02-22T00:00:00"/>
    <s v="Pallekele Cricket Stadium"/>
    <s v="Kandy"/>
    <s v="Sri Lanka"/>
    <s v="England"/>
    <s v="India"/>
    <s v="Sri Lanka"/>
    <s v="Field"/>
    <x v="4"/>
    <s v="51 runs"/>
  </r>
  <r>
    <n v="43"/>
    <s v="Super Eight"/>
    <n v="2"/>
    <d v="2026-02-22T00:00:00"/>
    <s v="Narendra Modi Stadium"/>
    <s v="Ahmedabad"/>
    <s v="India"/>
    <s v="South Africa"/>
    <s v="England"/>
    <s v="South Africa"/>
    <s v="Bat"/>
    <x v="8"/>
    <s v="76 runs"/>
  </r>
  <r>
    <n v="44"/>
    <s v="Super Eight"/>
    <n v="2"/>
    <d v="2026-02-23T00:00:00"/>
    <s v="Wankhede Stadium"/>
    <s v="Mumbai"/>
    <s v="Zimbabwe"/>
    <s v="West Indies"/>
    <s v="New Zealand"/>
    <s v="Zimbabwe"/>
    <s v="Field"/>
    <x v="1"/>
    <s v="107 runs"/>
  </r>
  <r>
    <n v="45"/>
    <s v="Super Eight"/>
    <n v="1"/>
    <d v="2026-02-24T00:00:00"/>
    <s v="Pallekele Cricket Stadium"/>
    <s v="Kandy"/>
    <s v="England"/>
    <s v="Pakistan"/>
    <s v="England"/>
    <s v="Pakistan"/>
    <s v="Bat"/>
    <x v="4"/>
    <s v="2 wkts (5b rem)"/>
  </r>
  <r>
    <n v="46"/>
    <s v="Super Eight"/>
    <n v="1"/>
    <d v="2026-02-25T00:00:00"/>
    <s v="R. Premadasa Stadium"/>
    <s v="Colombo"/>
    <s v="Sri Lanka"/>
    <s v="New Zealand"/>
    <s v="India"/>
    <s v="Sri Lanka"/>
    <s v="Field"/>
    <x v="3"/>
    <s v="61 runs"/>
  </r>
  <r>
    <n v="47"/>
    <s v="Super Eight"/>
    <n v="2"/>
    <d v="2026-02-26T00:00:00"/>
    <s v="Narendra Modi Stadium"/>
    <s v="Ahmedabad"/>
    <s v="West Indies"/>
    <s v="South Africa"/>
    <s v="South Africa"/>
    <s v="South Africa"/>
    <s v="Field"/>
    <x v="8"/>
    <s v="9 wkts (23b rem)"/>
  </r>
  <r>
    <n v="48"/>
    <s v="Super Eight"/>
    <n v="2"/>
    <d v="2026-02-26T00:00:00"/>
    <s v="M.A. Chidambaram Stadium"/>
    <s v="Chennai"/>
    <s v="India"/>
    <s v="Zimbabwe"/>
    <s v="England"/>
    <s v="Zimbabwe"/>
    <s v="Field"/>
    <x v="2"/>
    <s v="72 runs"/>
  </r>
  <r>
    <n v="49"/>
    <s v="Super Eight"/>
    <n v="1"/>
    <d v="2026-02-27T00:00:00"/>
    <s v="R. Premadasa Stadium"/>
    <s v="Colombo"/>
    <s v="England"/>
    <s v="New Zealand"/>
    <s v="South Africa"/>
    <s v="New Zealand"/>
    <s v="Bat"/>
    <x v="4"/>
    <s v="4 wkts"/>
  </r>
  <r>
    <n v="50"/>
    <s v="Super Eight"/>
    <n v="2"/>
    <d v="2026-02-28T00:00:00"/>
    <s v="Pallekele Cricket Stadium"/>
    <s v="Kandy"/>
    <s v="Sri Lanka"/>
    <s v="Pakistan"/>
    <s v="New Zealand"/>
    <s v="Sri Lanka"/>
    <s v="Field"/>
    <x v="0"/>
    <s v="5 runs"/>
  </r>
  <r>
    <n v="51"/>
    <s v="Super Eight"/>
    <n v="1"/>
    <d v="2026-03-01T00:00:00"/>
    <s v="Arun Jaitley Stadium"/>
    <s v="Delhi"/>
    <s v="Zimbabwe"/>
    <s v="South Africa"/>
    <s v="South Africa"/>
    <s v="Zimbabwe"/>
    <s v="Bat"/>
    <x v="8"/>
    <s v="5 wkts"/>
  </r>
  <r>
    <n v="52"/>
    <s v="Super Eight"/>
    <n v="1"/>
    <d v="2026-03-01T00:00:00"/>
    <s v="Eden Gardens"/>
    <s v="Kolkata"/>
    <s v="India"/>
    <s v="West Indies"/>
    <s v="India"/>
    <s v="India"/>
    <s v="Field"/>
    <x v="2"/>
    <s v="5 wkts (4b rem)"/>
  </r>
  <r>
    <n v="53"/>
    <s v="Semi-Final"/>
    <s v="SF1"/>
    <d v="2026-03-04T00:00:00"/>
    <s v="Eden Gardens"/>
    <s v="Kolkata"/>
    <s v="South Africa"/>
    <s v="New Zealand"/>
    <m/>
    <s v="New Zealand"/>
    <s v="Field"/>
    <x v="3"/>
    <s v="9 wkts (43b rem)"/>
  </r>
  <r>
    <n v="54"/>
    <s v="Semi-Final"/>
    <s v="SF2"/>
    <d v="2026-03-05T00:00:00"/>
    <s v="Wankhede Stadium"/>
    <s v="Mumbai"/>
    <s v="India"/>
    <s v="England"/>
    <s v="India"/>
    <s v="England"/>
    <s v="Field"/>
    <x v="2"/>
    <s v="7 runs"/>
  </r>
  <r>
    <n v="55"/>
    <s v="Final"/>
    <s v="Final"/>
    <d v="2026-03-08T00:00:00"/>
    <s v="Narendra Modi Stadium"/>
    <s v="Ahmedabad"/>
    <s v="India"/>
    <s v="New Zealand"/>
    <s v="India"/>
    <s v="New Zealand"/>
    <s v="Field"/>
    <x v="2"/>
    <s v="96 run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r>
  <r>
    <x v="1"/>
  </r>
  <r>
    <x v="1"/>
  </r>
  <r>
    <x v="1"/>
  </r>
  <r>
    <x v="0"/>
  </r>
  <r>
    <x v="1"/>
  </r>
  <r>
    <x v="1"/>
  </r>
  <r>
    <x v="0"/>
  </r>
  <r>
    <x v="1"/>
  </r>
  <r>
    <x v="0"/>
  </r>
  <r>
    <x v="1"/>
  </r>
  <r>
    <x v="1"/>
  </r>
  <r>
    <x v="1"/>
  </r>
  <r>
    <x v="0"/>
  </r>
  <r>
    <x v="1"/>
  </r>
  <r>
    <x v="1"/>
  </r>
  <r>
    <x v="0"/>
  </r>
  <r>
    <x v="1"/>
  </r>
  <r>
    <x v="1"/>
  </r>
  <r>
    <x v="1"/>
  </r>
  <r>
    <x v="1"/>
  </r>
  <r>
    <x v="1"/>
  </r>
  <r>
    <x v="0"/>
  </r>
  <r>
    <x v="0"/>
  </r>
  <r>
    <x v="0"/>
  </r>
  <r>
    <x v="0"/>
  </r>
  <r>
    <x v="1"/>
  </r>
  <r>
    <x v="0"/>
  </r>
  <r>
    <x v="0"/>
  </r>
  <r>
    <x v="0"/>
  </r>
  <r>
    <x v="1"/>
  </r>
  <r>
    <x v="2"/>
  </r>
  <r>
    <x v="0"/>
  </r>
  <r>
    <x v="0"/>
  </r>
  <r>
    <x v="0"/>
  </r>
  <r>
    <x v="0"/>
  </r>
  <r>
    <x v="1"/>
  </r>
  <r>
    <x v="1"/>
  </r>
  <r>
    <x v="1"/>
  </r>
  <r>
    <x v="0"/>
  </r>
  <r>
    <x v="2"/>
  </r>
  <r>
    <x v="1"/>
  </r>
  <r>
    <x v="0"/>
  </r>
  <r>
    <x v="1"/>
  </r>
  <r>
    <x v="1"/>
  </r>
  <r>
    <x v="1"/>
  </r>
  <r>
    <x v="0"/>
  </r>
  <r>
    <x v="1"/>
  </r>
  <r>
    <x v="1"/>
  </r>
  <r>
    <x v="1"/>
  </r>
  <r>
    <x v="1"/>
  </r>
  <r>
    <x v="0"/>
  </r>
  <r>
    <x v="0"/>
  </r>
  <r>
    <x v="1"/>
  </r>
  <r>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Ahmedabad"/>
    <s v="India"/>
    <n v="132000"/>
    <s v="Group D, Super Eight Group 1, Semi-Final 1, Final"/>
    <n v="189"/>
    <n v="161"/>
  </r>
  <r>
    <x v="1"/>
    <s v="Mumbai"/>
    <s v="India"/>
    <n v="33000"/>
    <s v="Group C, Super Eight Group 1, Semi-Final 2"/>
    <n v="175"/>
    <n v="158"/>
  </r>
  <r>
    <x v="2"/>
    <s v="Kolkata"/>
    <s v="India"/>
    <n v="68000"/>
    <s v="Group C, Super Eight Group 1"/>
    <n v="172"/>
    <n v="145"/>
  </r>
  <r>
    <x v="3"/>
    <s v="Chennai"/>
    <s v="India"/>
    <n v="50000"/>
    <s v="Group D, Super Eight Group 2"/>
    <n v="165"/>
    <n v="145"/>
  </r>
  <r>
    <x v="4"/>
    <s v="Delhi"/>
    <s v="India"/>
    <n v="41000"/>
    <s v="Group A/D, Super Eight Group 1"/>
    <n v="172"/>
    <n v="155"/>
  </r>
  <r>
    <x v="5"/>
    <s v="Colombo"/>
    <s v="Sri Lanka"/>
    <n v="35000"/>
    <s v="Group A/B, Super Eight Group 1/2"/>
    <n v="165"/>
    <n v="145"/>
  </r>
  <r>
    <x v="6"/>
    <s v="Colombo"/>
    <s v="Sri Lanka"/>
    <n v="10000"/>
    <s v="Group A"/>
    <n v="175"/>
    <n v="155"/>
  </r>
  <r>
    <x v="7"/>
    <s v="Kandy"/>
    <s v="Sri Lanka"/>
    <n v="35000"/>
    <s v="Group B, Super Eight Group 1/2"/>
    <n v="165"/>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2F6F77-1A3A-431A-A31F-4C4A40A05D88}"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7:C116" firstHeaderRow="0" firstDataRow="1" firstDataCol="1"/>
  <pivotFields count="7">
    <pivotField axis="axisRow" showAll="0">
      <items count="9">
        <item x="4"/>
        <item x="2"/>
        <item x="3"/>
        <item x="0"/>
        <item x="7"/>
        <item x="5"/>
        <item x="6"/>
        <item x="1"/>
        <item t="default"/>
      </items>
    </pivotField>
    <pivotField showAll="0"/>
    <pivotField showAll="0"/>
    <pivotField showAll="0"/>
    <pivotField showAll="0"/>
    <pivotField dataField="1"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 Average Score 1st Inning" fld="5" baseField="0" baseItem="0"/>
    <dataField name=" Average Score 2nd  Inning" fld="6" baseField="0" baseItem="0"/>
  </dataFields>
  <chartFormats count="6">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95B3E-992E-4636-9A74-A1473C082A6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7:L29" firstHeaderRow="0" firstDataRow="1" firstDataCol="1"/>
  <pivotFields count="12">
    <pivotField axis="axisRow" showAll="0">
      <items count="16">
        <item h="1" x="4"/>
        <item h="1" x="12"/>
        <item h="1" x="10"/>
        <item h="1" x="3"/>
        <item h="1" x="9"/>
        <item x="13"/>
        <item h="1" x="0"/>
        <item h="1" x="14"/>
        <item h="1" x="5"/>
        <item h="1" x="8"/>
        <item h="1" x="7"/>
        <item h="1" x="6"/>
        <item h="1" x="11"/>
        <item h="1" x="2"/>
        <item h="1" x="1"/>
        <item t="default"/>
      </items>
    </pivotField>
    <pivotField showAll="0"/>
    <pivotField showAll="0"/>
    <pivotField showAll="0"/>
    <pivotField showAll="0"/>
    <pivotField dataField="1" showAll="0"/>
    <pivotField dataField="1" showAll="0"/>
    <pivotField showAll="0"/>
    <pivotField dataField="1" showAll="0"/>
    <pivotField dataField="1" showAll="0"/>
    <pivotField showAll="0"/>
    <pivotField showAll="0"/>
  </pivotFields>
  <rowFields count="1">
    <field x="0"/>
  </rowFields>
  <rowItems count="2">
    <i>
      <x v="5"/>
    </i>
    <i t="grand">
      <x/>
    </i>
  </rowItems>
  <colFields count="1">
    <field x="-2"/>
  </colFields>
  <colItems count="4">
    <i>
      <x/>
    </i>
    <i i="1">
      <x v="1"/>
    </i>
    <i i="2">
      <x v="2"/>
    </i>
    <i i="3">
      <x v="3"/>
    </i>
  </colItems>
  <dataFields count="4">
    <dataField name="Sum of Wickets" fld="5" baseField="0" baseItem="0"/>
    <dataField name="Sum of Economy" fld="8" baseField="0" baseItem="0"/>
    <dataField name="Sum of 4W_Hauls" fld="9" baseField="0" baseItem="0"/>
    <dataField name="Sum of Averag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A72F3-A06B-41DF-B63A-2B7BAEBFA8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E29" firstHeaderRow="0" firstDataRow="1" firstDataCol="1"/>
  <pivotFields count="11">
    <pivotField axis="axisRow" showAll="0">
      <items count="20">
        <item h="1" x="14"/>
        <item h="1" x="6"/>
        <item h="1" x="5"/>
        <item h="1" x="18"/>
        <item h="1" x="16"/>
        <item h="1" x="17"/>
        <item h="1" x="4"/>
        <item h="1" x="13"/>
        <item h="1" x="3"/>
        <item h="1" x="7"/>
        <item h="1" x="11"/>
        <item h="1" x="12"/>
        <item h="1" x="15"/>
        <item h="1" x="0"/>
        <item h="1" x="2"/>
        <item h="1" x="8"/>
        <item h="1" x="9"/>
        <item h="1" x="1"/>
        <item x="10"/>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s>
  <rowFields count="1">
    <field x="0"/>
  </rowFields>
  <rowItems count="2">
    <i>
      <x v="18"/>
    </i>
    <i t="grand">
      <x/>
    </i>
  </rowItems>
  <colFields count="1">
    <field x="-2"/>
  </colFields>
  <colItems count="4">
    <i>
      <x/>
    </i>
    <i i="1">
      <x v="1"/>
    </i>
    <i i="2">
      <x v="2"/>
    </i>
    <i i="3">
      <x v="3"/>
    </i>
  </colItems>
  <dataFields count="4">
    <dataField name="Sum of runs" fld="4" baseField="0" baseItem="0"/>
    <dataField name="Sum of fours" fld="7" baseField="0" baseItem="0"/>
    <dataField name="Sum of sixes" fld="8" baseField="0" baseItem="0"/>
    <dataField name="Sum of strike_rat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4BF5D5-5BB0-4BF6-A3D3-D1B286D5363E}"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40:B45" firstHeaderRow="1" firstDataRow="1" firstDataCol="1"/>
  <pivotFields count="2">
    <pivotField axis="axisRow" showAll="0">
      <items count="5">
        <item x="1"/>
        <item x="0"/>
        <item x="3"/>
        <item x="2"/>
        <item t="default"/>
      </items>
    </pivotField>
    <pivotField dataField="1" showAll="0"/>
  </pivotFields>
  <rowFields count="1">
    <field x="0"/>
  </rowFields>
  <rowItems count="5">
    <i>
      <x/>
    </i>
    <i>
      <x v="1"/>
    </i>
    <i>
      <x v="2"/>
    </i>
    <i>
      <x v="3"/>
    </i>
    <i t="grand">
      <x/>
    </i>
  </rowItems>
  <colItems count="1">
    <i/>
  </colItems>
  <dataFields count="1">
    <dataField name="Sum of Matches" fld="1"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3A9134-A1CA-40D8-B296-8203E4597E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3" firstHeaderRow="1" firstDataRow="1" firstDataCol="1"/>
  <pivotFields count="11">
    <pivotField axis="axisRow" showAll="0" sortType="descending">
      <items count="20">
        <item x="14"/>
        <item x="6"/>
        <item x="5"/>
        <item x="18"/>
        <item x="16"/>
        <item x="17"/>
        <item x="4"/>
        <item x="13"/>
        <item x="3"/>
        <item x="7"/>
        <item x="11"/>
        <item x="12"/>
        <item x="15"/>
        <item x="0"/>
        <item x="2"/>
        <item x="8"/>
        <item x="9"/>
        <item x="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20">
    <i>
      <x v="13"/>
    </i>
    <i>
      <x v="17"/>
    </i>
    <i>
      <x v="14"/>
    </i>
    <i>
      <x v="8"/>
    </i>
    <i>
      <x v="6"/>
    </i>
    <i>
      <x v="2"/>
    </i>
    <i>
      <x v="1"/>
    </i>
    <i>
      <x v="9"/>
    </i>
    <i>
      <x v="15"/>
    </i>
    <i>
      <x v="16"/>
    </i>
    <i>
      <x v="18"/>
    </i>
    <i>
      <x v="10"/>
    </i>
    <i>
      <x v="11"/>
    </i>
    <i>
      <x v="7"/>
    </i>
    <i>
      <x/>
    </i>
    <i>
      <x v="4"/>
    </i>
    <i>
      <x v="5"/>
    </i>
    <i>
      <x v="3"/>
    </i>
    <i>
      <x v="12"/>
    </i>
    <i t="grand">
      <x/>
    </i>
  </rowItems>
  <colItems count="1">
    <i/>
  </colItems>
  <dataFields count="1">
    <dataField name="Sum of ru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049F32-F884-4C5C-9808-403BF8C44A6B}"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location ref="A3:B22" firstHeaderRow="1" firstDataRow="1" firstDataCol="1"/>
  <pivotFields count="13">
    <pivotField showAll="0"/>
    <pivotField showAll="0"/>
    <pivotField showAll="0"/>
    <pivotField numFmtId="14" showAll="0"/>
    <pivotField showAll="0"/>
    <pivotField showAll="0"/>
    <pivotField showAll="0"/>
    <pivotField showAll="0"/>
    <pivotField showAll="0"/>
    <pivotField showAll="0"/>
    <pivotField showAll="0"/>
    <pivotField axis="axisRow" dataField="1" showAll="0" sortType="descending">
      <items count="19">
        <item x="15"/>
        <item x="10"/>
        <item x="4"/>
        <item x="2"/>
        <item x="14"/>
        <item x="11"/>
        <item x="17"/>
        <item x="9"/>
        <item x="3"/>
        <item x="16"/>
        <item x="0"/>
        <item x="6"/>
        <item x="8"/>
        <item x="5"/>
        <item x="12"/>
        <item x="13"/>
        <item x="1"/>
        <item x="7"/>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9">
    <i>
      <x v="3"/>
    </i>
    <i>
      <x v="12"/>
    </i>
    <i>
      <x v="2"/>
    </i>
    <i>
      <x v="16"/>
    </i>
    <i>
      <x v="8"/>
    </i>
    <i>
      <x v="10"/>
    </i>
    <i>
      <x v="13"/>
    </i>
    <i>
      <x v="17"/>
    </i>
    <i>
      <x v="1"/>
    </i>
    <i>
      <x v="15"/>
    </i>
    <i>
      <x v="9"/>
    </i>
    <i>
      <x/>
    </i>
    <i>
      <x v="4"/>
    </i>
    <i>
      <x v="14"/>
    </i>
    <i>
      <x v="7"/>
    </i>
    <i>
      <x v="6"/>
    </i>
    <i>
      <x v="5"/>
    </i>
    <i>
      <x v="11"/>
    </i>
    <i t="grand">
      <x/>
    </i>
  </rowItems>
  <colItems count="1">
    <i/>
  </colItems>
  <dataFields count="1">
    <dataField name="Count of Match Winner" fld="11" subtotal="count" baseField="0" baseItem="0"/>
  </dataFields>
  <chartFormats count="59">
    <chartFormat chart="2"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1" count="1" selected="0">
            <x v="3"/>
          </reference>
        </references>
      </pivotArea>
    </chartFormat>
    <chartFormat chart="4" format="22">
      <pivotArea type="data" outline="0" fieldPosition="0">
        <references count="2">
          <reference field="4294967294" count="1" selected="0">
            <x v="0"/>
          </reference>
          <reference field="11" count="1" selected="0">
            <x v="12"/>
          </reference>
        </references>
      </pivotArea>
    </chartFormat>
    <chartFormat chart="4" format="23">
      <pivotArea type="data" outline="0" fieldPosition="0">
        <references count="2">
          <reference field="4294967294" count="1" selected="0">
            <x v="0"/>
          </reference>
          <reference field="11" count="1" selected="0">
            <x v="2"/>
          </reference>
        </references>
      </pivotArea>
    </chartFormat>
    <chartFormat chart="4" format="24">
      <pivotArea type="data" outline="0" fieldPosition="0">
        <references count="2">
          <reference field="4294967294" count="1" selected="0">
            <x v="0"/>
          </reference>
          <reference field="11" count="1" selected="0">
            <x v="16"/>
          </reference>
        </references>
      </pivotArea>
    </chartFormat>
    <chartFormat chart="4" format="25">
      <pivotArea type="data" outline="0" fieldPosition="0">
        <references count="2">
          <reference field="4294967294" count="1" selected="0">
            <x v="0"/>
          </reference>
          <reference field="11" count="1" selected="0">
            <x v="8"/>
          </reference>
        </references>
      </pivotArea>
    </chartFormat>
    <chartFormat chart="4" format="26">
      <pivotArea type="data" outline="0" fieldPosition="0">
        <references count="2">
          <reference field="4294967294" count="1" selected="0">
            <x v="0"/>
          </reference>
          <reference field="11" count="1" selected="0">
            <x v="10"/>
          </reference>
        </references>
      </pivotArea>
    </chartFormat>
    <chartFormat chart="4" format="27">
      <pivotArea type="data" outline="0" fieldPosition="0">
        <references count="2">
          <reference field="4294967294" count="1" selected="0">
            <x v="0"/>
          </reference>
          <reference field="11" count="1" selected="0">
            <x v="13"/>
          </reference>
        </references>
      </pivotArea>
    </chartFormat>
    <chartFormat chart="4" format="28">
      <pivotArea type="data" outline="0" fieldPosition="0">
        <references count="2">
          <reference field="4294967294" count="1" selected="0">
            <x v="0"/>
          </reference>
          <reference field="11" count="1" selected="0">
            <x v="17"/>
          </reference>
        </references>
      </pivotArea>
    </chartFormat>
    <chartFormat chart="4" format="29">
      <pivotArea type="data" outline="0" fieldPosition="0">
        <references count="2">
          <reference field="4294967294" count="1" selected="0">
            <x v="0"/>
          </reference>
          <reference field="11" count="1" selected="0">
            <x v="1"/>
          </reference>
        </references>
      </pivotArea>
    </chartFormat>
    <chartFormat chart="4" format="30">
      <pivotArea type="data" outline="0" fieldPosition="0">
        <references count="2">
          <reference field="4294967294" count="1" selected="0">
            <x v="0"/>
          </reference>
          <reference field="11" count="1" selected="0">
            <x v="15"/>
          </reference>
        </references>
      </pivotArea>
    </chartFormat>
    <chartFormat chart="4" format="31">
      <pivotArea type="data" outline="0" fieldPosition="0">
        <references count="2">
          <reference field="4294967294" count="1" selected="0">
            <x v="0"/>
          </reference>
          <reference field="11" count="1" selected="0">
            <x v="9"/>
          </reference>
        </references>
      </pivotArea>
    </chartFormat>
    <chartFormat chart="4" format="32">
      <pivotArea type="data" outline="0" fieldPosition="0">
        <references count="2">
          <reference field="4294967294" count="1" selected="0">
            <x v="0"/>
          </reference>
          <reference field="11" count="1" selected="0">
            <x v="0"/>
          </reference>
        </references>
      </pivotArea>
    </chartFormat>
    <chartFormat chart="4" format="33">
      <pivotArea type="data" outline="0" fieldPosition="0">
        <references count="2">
          <reference field="4294967294" count="1" selected="0">
            <x v="0"/>
          </reference>
          <reference field="11" count="1" selected="0">
            <x v="4"/>
          </reference>
        </references>
      </pivotArea>
    </chartFormat>
    <chartFormat chart="4" format="34">
      <pivotArea type="data" outline="0" fieldPosition="0">
        <references count="2">
          <reference field="4294967294" count="1" selected="0">
            <x v="0"/>
          </reference>
          <reference field="11" count="1" selected="0">
            <x v="14"/>
          </reference>
        </references>
      </pivotArea>
    </chartFormat>
    <chartFormat chart="4" format="35">
      <pivotArea type="data" outline="0" fieldPosition="0">
        <references count="2">
          <reference field="4294967294" count="1" selected="0">
            <x v="0"/>
          </reference>
          <reference field="11" count="1" selected="0">
            <x v="7"/>
          </reference>
        </references>
      </pivotArea>
    </chartFormat>
    <chartFormat chart="4" format="36">
      <pivotArea type="data" outline="0" fieldPosition="0">
        <references count="2">
          <reference field="4294967294" count="1" selected="0">
            <x v="0"/>
          </reference>
          <reference field="11" count="1" selected="0">
            <x v="6"/>
          </reference>
        </references>
      </pivotArea>
    </chartFormat>
    <chartFormat chart="4" format="37">
      <pivotArea type="data" outline="0" fieldPosition="0">
        <references count="2">
          <reference field="4294967294" count="1" selected="0">
            <x v="0"/>
          </reference>
          <reference field="11" count="1" selected="0">
            <x v="5"/>
          </reference>
        </references>
      </pivotArea>
    </chartFormat>
    <chartFormat chart="4" format="38">
      <pivotArea type="data" outline="0" fieldPosition="0">
        <references count="2">
          <reference field="4294967294" count="1" selected="0">
            <x v="0"/>
          </reference>
          <reference field="11" count="1" selected="0">
            <x v="11"/>
          </reference>
        </references>
      </pivotArea>
    </chartFormat>
    <chartFormat chart="16" format="39" series="1">
      <pivotArea type="data" outline="0" fieldPosition="0">
        <references count="1">
          <reference field="4294967294" count="1" selected="0">
            <x v="0"/>
          </reference>
        </references>
      </pivotArea>
    </chartFormat>
    <chartFormat chart="16" format="40">
      <pivotArea type="data" outline="0" fieldPosition="0">
        <references count="2">
          <reference field="4294967294" count="1" selected="0">
            <x v="0"/>
          </reference>
          <reference field="11" count="1" selected="0">
            <x v="3"/>
          </reference>
        </references>
      </pivotArea>
    </chartFormat>
    <chartFormat chart="16" format="41">
      <pivotArea type="data" outline="0" fieldPosition="0">
        <references count="2">
          <reference field="4294967294" count="1" selected="0">
            <x v="0"/>
          </reference>
          <reference field="11" count="1" selected="0">
            <x v="12"/>
          </reference>
        </references>
      </pivotArea>
    </chartFormat>
    <chartFormat chart="16" format="42">
      <pivotArea type="data" outline="0" fieldPosition="0">
        <references count="2">
          <reference field="4294967294" count="1" selected="0">
            <x v="0"/>
          </reference>
          <reference field="11" count="1" selected="0">
            <x v="2"/>
          </reference>
        </references>
      </pivotArea>
    </chartFormat>
    <chartFormat chart="16" format="43">
      <pivotArea type="data" outline="0" fieldPosition="0">
        <references count="2">
          <reference field="4294967294" count="1" selected="0">
            <x v="0"/>
          </reference>
          <reference field="11" count="1" selected="0">
            <x v="16"/>
          </reference>
        </references>
      </pivotArea>
    </chartFormat>
    <chartFormat chart="16" format="44">
      <pivotArea type="data" outline="0" fieldPosition="0">
        <references count="2">
          <reference field="4294967294" count="1" selected="0">
            <x v="0"/>
          </reference>
          <reference field="11" count="1" selected="0">
            <x v="8"/>
          </reference>
        </references>
      </pivotArea>
    </chartFormat>
    <chartFormat chart="16" format="45">
      <pivotArea type="data" outline="0" fieldPosition="0">
        <references count="2">
          <reference field="4294967294" count="1" selected="0">
            <x v="0"/>
          </reference>
          <reference field="11" count="1" selected="0">
            <x v="10"/>
          </reference>
        </references>
      </pivotArea>
    </chartFormat>
    <chartFormat chart="16" format="46">
      <pivotArea type="data" outline="0" fieldPosition="0">
        <references count="2">
          <reference field="4294967294" count="1" selected="0">
            <x v="0"/>
          </reference>
          <reference field="11" count="1" selected="0">
            <x v="13"/>
          </reference>
        </references>
      </pivotArea>
    </chartFormat>
    <chartFormat chart="16" format="47">
      <pivotArea type="data" outline="0" fieldPosition="0">
        <references count="2">
          <reference field="4294967294" count="1" selected="0">
            <x v="0"/>
          </reference>
          <reference field="11" count="1" selected="0">
            <x v="17"/>
          </reference>
        </references>
      </pivotArea>
    </chartFormat>
    <chartFormat chart="16" format="48">
      <pivotArea type="data" outline="0" fieldPosition="0">
        <references count="2">
          <reference field="4294967294" count="1" selected="0">
            <x v="0"/>
          </reference>
          <reference field="11" count="1" selected="0">
            <x v="1"/>
          </reference>
        </references>
      </pivotArea>
    </chartFormat>
    <chartFormat chart="16" format="49">
      <pivotArea type="data" outline="0" fieldPosition="0">
        <references count="2">
          <reference field="4294967294" count="1" selected="0">
            <x v="0"/>
          </reference>
          <reference field="11" count="1" selected="0">
            <x v="15"/>
          </reference>
        </references>
      </pivotArea>
    </chartFormat>
    <chartFormat chart="16" format="50">
      <pivotArea type="data" outline="0" fieldPosition="0">
        <references count="2">
          <reference field="4294967294" count="1" selected="0">
            <x v="0"/>
          </reference>
          <reference field="11" count="1" selected="0">
            <x v="9"/>
          </reference>
        </references>
      </pivotArea>
    </chartFormat>
    <chartFormat chart="16" format="51">
      <pivotArea type="data" outline="0" fieldPosition="0">
        <references count="2">
          <reference field="4294967294" count="1" selected="0">
            <x v="0"/>
          </reference>
          <reference field="11" count="1" selected="0">
            <x v="0"/>
          </reference>
        </references>
      </pivotArea>
    </chartFormat>
    <chartFormat chart="16" format="52">
      <pivotArea type="data" outline="0" fieldPosition="0">
        <references count="2">
          <reference field="4294967294" count="1" selected="0">
            <x v="0"/>
          </reference>
          <reference field="11" count="1" selected="0">
            <x v="4"/>
          </reference>
        </references>
      </pivotArea>
    </chartFormat>
    <chartFormat chart="16" format="53">
      <pivotArea type="data" outline="0" fieldPosition="0">
        <references count="2">
          <reference field="4294967294" count="1" selected="0">
            <x v="0"/>
          </reference>
          <reference field="11" count="1" selected="0">
            <x v="14"/>
          </reference>
        </references>
      </pivotArea>
    </chartFormat>
    <chartFormat chart="16" format="54">
      <pivotArea type="data" outline="0" fieldPosition="0">
        <references count="2">
          <reference field="4294967294" count="1" selected="0">
            <x v="0"/>
          </reference>
          <reference field="11" count="1" selected="0">
            <x v="7"/>
          </reference>
        </references>
      </pivotArea>
    </chartFormat>
    <chartFormat chart="16" format="55">
      <pivotArea type="data" outline="0" fieldPosition="0">
        <references count="2">
          <reference field="4294967294" count="1" selected="0">
            <x v="0"/>
          </reference>
          <reference field="11" count="1" selected="0">
            <x v="6"/>
          </reference>
        </references>
      </pivotArea>
    </chartFormat>
    <chartFormat chart="16" format="56">
      <pivotArea type="data" outline="0" fieldPosition="0">
        <references count="2">
          <reference field="4294967294" count="1" selected="0">
            <x v="0"/>
          </reference>
          <reference field="11" count="1" selected="0">
            <x v="5"/>
          </reference>
        </references>
      </pivotArea>
    </chartFormat>
    <chartFormat chart="16" format="57">
      <pivotArea type="data" outline="0" fieldPosition="0">
        <references count="2">
          <reference field="4294967294" count="1" selected="0">
            <x v="0"/>
          </reference>
          <reference field="11" count="1" selected="0">
            <x v="11"/>
          </reference>
        </references>
      </pivotArea>
    </chartFormat>
    <chartFormat chart="17" format="58" series="1">
      <pivotArea type="data" outline="0" fieldPosition="0">
        <references count="1">
          <reference field="4294967294" count="1" selected="0">
            <x v="0"/>
          </reference>
        </references>
      </pivotArea>
    </chartFormat>
    <chartFormat chart="17" format="59">
      <pivotArea type="data" outline="0" fieldPosition="0">
        <references count="2">
          <reference field="4294967294" count="1" selected="0">
            <x v="0"/>
          </reference>
          <reference field="11" count="1" selected="0">
            <x v="3"/>
          </reference>
        </references>
      </pivotArea>
    </chartFormat>
    <chartFormat chart="17" format="60">
      <pivotArea type="data" outline="0" fieldPosition="0">
        <references count="2">
          <reference field="4294967294" count="1" selected="0">
            <x v="0"/>
          </reference>
          <reference field="11" count="1" selected="0">
            <x v="12"/>
          </reference>
        </references>
      </pivotArea>
    </chartFormat>
    <chartFormat chart="17" format="61">
      <pivotArea type="data" outline="0" fieldPosition="0">
        <references count="2">
          <reference field="4294967294" count="1" selected="0">
            <x v="0"/>
          </reference>
          <reference field="11" count="1" selected="0">
            <x v="2"/>
          </reference>
        </references>
      </pivotArea>
    </chartFormat>
    <chartFormat chart="17" format="62">
      <pivotArea type="data" outline="0" fieldPosition="0">
        <references count="2">
          <reference field="4294967294" count="1" selected="0">
            <x v="0"/>
          </reference>
          <reference field="11" count="1" selected="0">
            <x v="16"/>
          </reference>
        </references>
      </pivotArea>
    </chartFormat>
    <chartFormat chart="17" format="63">
      <pivotArea type="data" outline="0" fieldPosition="0">
        <references count="2">
          <reference field="4294967294" count="1" selected="0">
            <x v="0"/>
          </reference>
          <reference field="11" count="1" selected="0">
            <x v="8"/>
          </reference>
        </references>
      </pivotArea>
    </chartFormat>
    <chartFormat chart="17" format="64">
      <pivotArea type="data" outline="0" fieldPosition="0">
        <references count="2">
          <reference field="4294967294" count="1" selected="0">
            <x v="0"/>
          </reference>
          <reference field="11" count="1" selected="0">
            <x v="10"/>
          </reference>
        </references>
      </pivotArea>
    </chartFormat>
    <chartFormat chart="17" format="65">
      <pivotArea type="data" outline="0" fieldPosition="0">
        <references count="2">
          <reference field="4294967294" count="1" selected="0">
            <x v="0"/>
          </reference>
          <reference field="11" count="1" selected="0">
            <x v="13"/>
          </reference>
        </references>
      </pivotArea>
    </chartFormat>
    <chartFormat chart="17" format="66">
      <pivotArea type="data" outline="0" fieldPosition="0">
        <references count="2">
          <reference field="4294967294" count="1" selected="0">
            <x v="0"/>
          </reference>
          <reference field="11" count="1" selected="0">
            <x v="17"/>
          </reference>
        </references>
      </pivotArea>
    </chartFormat>
    <chartFormat chart="17" format="67">
      <pivotArea type="data" outline="0" fieldPosition="0">
        <references count="2">
          <reference field="4294967294" count="1" selected="0">
            <x v="0"/>
          </reference>
          <reference field="11" count="1" selected="0">
            <x v="1"/>
          </reference>
        </references>
      </pivotArea>
    </chartFormat>
    <chartFormat chart="17" format="68">
      <pivotArea type="data" outline="0" fieldPosition="0">
        <references count="2">
          <reference field="4294967294" count="1" selected="0">
            <x v="0"/>
          </reference>
          <reference field="11" count="1" selected="0">
            <x v="15"/>
          </reference>
        </references>
      </pivotArea>
    </chartFormat>
    <chartFormat chart="17" format="69">
      <pivotArea type="data" outline="0" fieldPosition="0">
        <references count="2">
          <reference field="4294967294" count="1" selected="0">
            <x v="0"/>
          </reference>
          <reference field="11" count="1" selected="0">
            <x v="9"/>
          </reference>
        </references>
      </pivotArea>
    </chartFormat>
    <chartFormat chart="17" format="70">
      <pivotArea type="data" outline="0" fieldPosition="0">
        <references count="2">
          <reference field="4294967294" count="1" selected="0">
            <x v="0"/>
          </reference>
          <reference field="11" count="1" selected="0">
            <x v="0"/>
          </reference>
        </references>
      </pivotArea>
    </chartFormat>
    <chartFormat chart="17" format="71">
      <pivotArea type="data" outline="0" fieldPosition="0">
        <references count="2">
          <reference field="4294967294" count="1" selected="0">
            <x v="0"/>
          </reference>
          <reference field="11" count="1" selected="0">
            <x v="4"/>
          </reference>
        </references>
      </pivotArea>
    </chartFormat>
    <chartFormat chart="17" format="72">
      <pivotArea type="data" outline="0" fieldPosition="0">
        <references count="2">
          <reference field="4294967294" count="1" selected="0">
            <x v="0"/>
          </reference>
          <reference field="11" count="1" selected="0">
            <x v="14"/>
          </reference>
        </references>
      </pivotArea>
    </chartFormat>
    <chartFormat chart="17" format="73">
      <pivotArea type="data" outline="0" fieldPosition="0">
        <references count="2">
          <reference field="4294967294" count="1" selected="0">
            <x v="0"/>
          </reference>
          <reference field="11" count="1" selected="0">
            <x v="7"/>
          </reference>
        </references>
      </pivotArea>
    </chartFormat>
    <chartFormat chart="17" format="74">
      <pivotArea type="data" outline="0" fieldPosition="0">
        <references count="2">
          <reference field="4294967294" count="1" selected="0">
            <x v="0"/>
          </reference>
          <reference field="11" count="1" selected="0">
            <x v="6"/>
          </reference>
        </references>
      </pivotArea>
    </chartFormat>
    <chartFormat chart="17" format="75">
      <pivotArea type="data" outline="0" fieldPosition="0">
        <references count="2">
          <reference field="4294967294" count="1" selected="0">
            <x v="0"/>
          </reference>
          <reference field="11" count="1" selected="0">
            <x v="5"/>
          </reference>
        </references>
      </pivotArea>
    </chartFormat>
    <chartFormat chart="17" format="76">
      <pivotArea type="data" outline="0" fieldPosition="0">
        <references count="2">
          <reference field="4294967294" count="1" selected="0">
            <x v="0"/>
          </reference>
          <reference field="11" count="1" selected="0">
            <x v="11"/>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1DCF54-75CA-41C4-9EA8-65553F7363A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19" firstHeaderRow="0" firstDataRow="1" firstDataCol="1"/>
  <pivotFields count="12">
    <pivotField axis="axisRow" showAll="0" sortType="descending">
      <items count="16">
        <item x="4"/>
        <item x="12"/>
        <item x="10"/>
        <item x="3"/>
        <item x="9"/>
        <item x="13"/>
        <item x="0"/>
        <item x="14"/>
        <item x="5"/>
        <item x="8"/>
        <item x="7"/>
        <item x="6"/>
        <item x="11"/>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 showAll="0"/>
    <pivotField showAll="0"/>
    <pivotField showAll="0"/>
  </pivotFields>
  <rowFields count="1">
    <field x="0"/>
  </rowFields>
  <rowItems count="16">
    <i>
      <x v="14"/>
    </i>
    <i>
      <x v="6"/>
    </i>
    <i>
      <x v="3"/>
    </i>
    <i>
      <x v="13"/>
    </i>
    <i>
      <x/>
    </i>
    <i>
      <x v="11"/>
    </i>
    <i>
      <x v="8"/>
    </i>
    <i>
      <x v="4"/>
    </i>
    <i>
      <x v="10"/>
    </i>
    <i>
      <x v="9"/>
    </i>
    <i>
      <x v="2"/>
    </i>
    <i>
      <x v="12"/>
    </i>
    <i>
      <x v="1"/>
    </i>
    <i>
      <x v="5"/>
    </i>
    <i>
      <x v="7"/>
    </i>
    <i t="grand">
      <x/>
    </i>
  </rowItems>
  <colFields count="1">
    <field x="-2"/>
  </colFields>
  <colItems count="2">
    <i>
      <x/>
    </i>
    <i i="1">
      <x v="1"/>
    </i>
  </colItems>
  <dataFields count="2">
    <dataField name="Sum of Wickets" fld="5" baseField="0" baseItem="0"/>
    <dataField name="Sum of Econom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D75DD8-0524-4702-9173-C8A19E5444FA}"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8:B91" firstHeaderRow="1" firstDataRow="1" firstDataCol="1"/>
  <pivotFields count="1">
    <pivotField axis="axisRow" dataField="1" showAll="0">
      <items count="4">
        <item h="1" x="2"/>
        <item x="1"/>
        <item x="0"/>
        <item t="default"/>
      </items>
    </pivotField>
  </pivotFields>
  <rowFields count="1">
    <field x="0"/>
  </rowFields>
  <rowItems count="3">
    <i>
      <x v="1"/>
    </i>
    <i>
      <x v="2"/>
    </i>
    <i t="grand">
      <x/>
    </i>
  </rowItems>
  <colItems count="1">
    <i/>
  </colItems>
  <dataFields count="1">
    <dataField name="Count of Toss winnner = match winner ?"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5B2EC05C-1873-4A8E-AC0E-A8B4D88A216C}" sourceName="player">
  <pivotTables>
    <pivotTable tabId="9" name="PivotTable3"/>
  </pivotTables>
  <data>
    <tabular pivotCacheId="1092553434">
      <items count="19">
        <i x="14"/>
        <i x="6"/>
        <i x="5"/>
        <i x="18"/>
        <i x="16"/>
        <i x="17"/>
        <i x="4"/>
        <i x="13"/>
        <i x="3"/>
        <i x="7"/>
        <i x="11"/>
        <i x="12"/>
        <i x="15"/>
        <i x="0"/>
        <i x="2"/>
        <i x="8"/>
        <i x="9"/>
        <i x="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1" xr10:uid="{472B2BD6-3860-4518-9932-93DE5699BC98}" sourceName="Player">
  <pivotTables>
    <pivotTable tabId="9" name="PivotTable5"/>
  </pivotTables>
  <data>
    <tabular pivotCacheId="838484097">
      <items count="15">
        <i x="4"/>
        <i x="12"/>
        <i x="10"/>
        <i x="3"/>
        <i x="9"/>
        <i x="13" s="1"/>
        <i x="0"/>
        <i x="14"/>
        <i x="5"/>
        <i x="8"/>
        <i x="7"/>
        <i x="6"/>
        <i x="1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xr10:uid="{BD1D4626-940E-4DDF-B3CD-0EED5247F402}" cache="Slicer_player" caption="Select Batsmen" startItem="18" showCaption="0" style="Slicer Style 4" rowHeight="247650"/>
  <slicer name="Player 1" xr10:uid="{44C0F096-B545-49BD-8861-69B3785E3F72}" cache="Slicer_Player1" caption="Player" startItem="5" showCaption="0" style="Slicer Style 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9BA64-AAF8-45FC-B95A-87F6C1D5BCF1}">
  <dimension ref="A1:P72"/>
  <sheetViews>
    <sheetView zoomScale="85" zoomScaleNormal="85" workbookViewId="0">
      <selection sqref="A1:XFD1048576"/>
    </sheetView>
  </sheetViews>
  <sheetFormatPr defaultRowHeight="14.4" x14ac:dyDescent="0.3"/>
  <cols>
    <col min="1" max="1" width="11.44140625" customWidth="1"/>
    <col min="2" max="2" width="10.33203125" bestFit="1" customWidth="1"/>
    <col min="3" max="3" width="8" bestFit="1" customWidth="1"/>
    <col min="4" max="4" width="10.5546875" bestFit="1" customWidth="1"/>
    <col min="5" max="5" width="25.109375" bestFit="1" customWidth="1"/>
    <col min="6" max="6" width="11.109375" bestFit="1" customWidth="1"/>
    <col min="7" max="8" width="11.88671875" bestFit="1" customWidth="1"/>
    <col min="9" max="9" width="14.33203125" bestFit="1" customWidth="1"/>
    <col min="10" max="10" width="14.6640625" bestFit="1" customWidth="1"/>
    <col min="11" max="11" width="6" bestFit="1" customWidth="1"/>
    <col min="12" max="12" width="16.5546875" bestFit="1" customWidth="1"/>
    <col min="13" max="13" width="16.109375" bestFit="1" customWidth="1"/>
    <col min="14" max="14" width="35.44140625" bestFit="1" customWidth="1"/>
  </cols>
  <sheetData>
    <row r="1" spans="1:16" ht="18" x14ac:dyDescent="0.35">
      <c r="A1" s="7" t="s">
        <v>164</v>
      </c>
      <c r="B1" s="7" t="s">
        <v>165</v>
      </c>
      <c r="C1" s="7" t="s">
        <v>1</v>
      </c>
      <c r="D1" s="7" t="s">
        <v>166</v>
      </c>
      <c r="E1" s="7" t="s">
        <v>167</v>
      </c>
      <c r="F1" s="7" t="s">
        <v>105</v>
      </c>
      <c r="G1" s="7" t="s">
        <v>168</v>
      </c>
      <c r="H1" s="7" t="s">
        <v>169</v>
      </c>
      <c r="I1" s="7" t="s">
        <v>0</v>
      </c>
      <c r="J1" s="7" t="s">
        <v>172</v>
      </c>
      <c r="K1" s="7" t="s">
        <v>170</v>
      </c>
      <c r="L1" s="7" t="s">
        <v>176</v>
      </c>
      <c r="M1" s="7" t="s">
        <v>171</v>
      </c>
      <c r="N1" s="7" t="s">
        <v>223</v>
      </c>
      <c r="O1" s="6"/>
      <c r="P1" s="6"/>
    </row>
    <row r="2" spans="1:16" x14ac:dyDescent="0.3">
      <c r="A2">
        <v>1</v>
      </c>
      <c r="B2" t="s">
        <v>1</v>
      </c>
      <c r="C2" t="s">
        <v>2</v>
      </c>
      <c r="D2" s="1">
        <v>46060</v>
      </c>
      <c r="E2" t="s">
        <v>3</v>
      </c>
      <c r="F2" t="s">
        <v>4</v>
      </c>
      <c r="G2" t="s">
        <v>5</v>
      </c>
      <c r="H2" t="s">
        <v>6</v>
      </c>
      <c r="I2" t="s">
        <v>6</v>
      </c>
      <c r="J2" t="s">
        <v>6</v>
      </c>
      <c r="K2" t="s">
        <v>173</v>
      </c>
      <c r="L2" t="s">
        <v>6</v>
      </c>
      <c r="M2" t="s">
        <v>7</v>
      </c>
      <c r="N2" t="str">
        <f>IF(OR(L2="No Result",L2="Abandoned",L2="NA"),"NA",
IF(TRIM(UPPER(J2))=TRIM(UPPER(L2)),"Yes","No"))</f>
        <v>Yes</v>
      </c>
    </row>
    <row r="3" spans="1:16" x14ac:dyDescent="0.3">
      <c r="A3">
        <v>2</v>
      </c>
      <c r="B3" t="s">
        <v>1</v>
      </c>
      <c r="C3" t="s">
        <v>8</v>
      </c>
      <c r="D3" s="1">
        <v>46060</v>
      </c>
      <c r="E3" t="s">
        <v>9</v>
      </c>
      <c r="F3" t="s">
        <v>10</v>
      </c>
      <c r="G3" t="s">
        <v>11</v>
      </c>
      <c r="H3" t="s">
        <v>12</v>
      </c>
      <c r="I3" t="s">
        <v>11</v>
      </c>
      <c r="J3" t="s">
        <v>12</v>
      </c>
      <c r="K3" t="s">
        <v>173</v>
      </c>
      <c r="L3" t="s">
        <v>11</v>
      </c>
      <c r="M3" t="s">
        <v>13</v>
      </c>
      <c r="N3" t="str">
        <f t="shared" ref="N3:N56" si="0">IF(OR(L3="No Result",L3="Abandoned",L3="NA"),"NA",
IF(TRIM(UPPER(J3))=TRIM(UPPER(L3)),"Yes","No"))</f>
        <v>No</v>
      </c>
    </row>
    <row r="4" spans="1:16" x14ac:dyDescent="0.3">
      <c r="A4">
        <v>3</v>
      </c>
      <c r="B4" t="s">
        <v>1</v>
      </c>
      <c r="C4" t="s">
        <v>2</v>
      </c>
      <c r="D4" s="1">
        <v>46060</v>
      </c>
      <c r="E4" t="s">
        <v>14</v>
      </c>
      <c r="F4" t="s">
        <v>15</v>
      </c>
      <c r="G4" t="s">
        <v>16</v>
      </c>
      <c r="H4" t="s">
        <v>17</v>
      </c>
      <c r="I4" t="s">
        <v>16</v>
      </c>
      <c r="J4" t="s">
        <v>17</v>
      </c>
      <c r="K4" t="s">
        <v>173</v>
      </c>
      <c r="L4" t="s">
        <v>16</v>
      </c>
      <c r="M4" t="s">
        <v>18</v>
      </c>
      <c r="N4" t="str">
        <f t="shared" si="0"/>
        <v>No</v>
      </c>
    </row>
    <row r="5" spans="1:16" x14ac:dyDescent="0.3">
      <c r="A5">
        <v>4</v>
      </c>
      <c r="B5" t="s">
        <v>1</v>
      </c>
      <c r="C5" t="s">
        <v>19</v>
      </c>
      <c r="D5" s="1">
        <v>46061</v>
      </c>
      <c r="E5" t="s">
        <v>20</v>
      </c>
      <c r="F5" t="s">
        <v>21</v>
      </c>
      <c r="G5" t="s">
        <v>22</v>
      </c>
      <c r="H5" t="s">
        <v>23</v>
      </c>
      <c r="I5" t="s">
        <v>22</v>
      </c>
      <c r="J5" t="s">
        <v>22</v>
      </c>
      <c r="K5" t="s">
        <v>174</v>
      </c>
      <c r="L5" t="s">
        <v>23</v>
      </c>
      <c r="M5" t="s">
        <v>24</v>
      </c>
      <c r="N5" t="str">
        <f t="shared" si="0"/>
        <v>No</v>
      </c>
    </row>
    <row r="6" spans="1:16" x14ac:dyDescent="0.3">
      <c r="A6">
        <v>5</v>
      </c>
      <c r="B6" t="s">
        <v>1</v>
      </c>
      <c r="C6" t="s">
        <v>8</v>
      </c>
      <c r="D6" s="1">
        <v>46061</v>
      </c>
      <c r="E6" t="s">
        <v>14</v>
      </c>
      <c r="F6" t="s">
        <v>15</v>
      </c>
      <c r="G6" t="s">
        <v>25</v>
      </c>
      <c r="H6" t="s">
        <v>26</v>
      </c>
      <c r="I6" t="s">
        <v>25</v>
      </c>
      <c r="J6" t="s">
        <v>25</v>
      </c>
      <c r="K6" t="s">
        <v>174</v>
      </c>
      <c r="L6" t="s">
        <v>25</v>
      </c>
      <c r="M6" t="s">
        <v>27</v>
      </c>
      <c r="N6" t="str">
        <f t="shared" si="0"/>
        <v>Yes</v>
      </c>
    </row>
    <row r="7" spans="1:16" x14ac:dyDescent="0.3">
      <c r="A7">
        <v>6</v>
      </c>
      <c r="B7" t="s">
        <v>1</v>
      </c>
      <c r="C7" t="s">
        <v>28</v>
      </c>
      <c r="D7" s="1">
        <v>46061</v>
      </c>
      <c r="E7" t="s">
        <v>3</v>
      </c>
      <c r="F7" t="s">
        <v>4</v>
      </c>
      <c r="G7" t="s">
        <v>29</v>
      </c>
      <c r="H7" t="s">
        <v>30</v>
      </c>
      <c r="I7" t="s">
        <v>29</v>
      </c>
      <c r="J7" t="s">
        <v>30</v>
      </c>
      <c r="K7" t="s">
        <v>173</v>
      </c>
      <c r="L7" t="s">
        <v>29</v>
      </c>
      <c r="M7" t="s">
        <v>31</v>
      </c>
      <c r="N7" t="str">
        <f t="shared" si="0"/>
        <v>No</v>
      </c>
    </row>
    <row r="8" spans="1:16" x14ac:dyDescent="0.3">
      <c r="A8">
        <v>7</v>
      </c>
      <c r="B8" t="s">
        <v>1</v>
      </c>
      <c r="C8" t="s">
        <v>8</v>
      </c>
      <c r="D8" s="1">
        <v>46062</v>
      </c>
      <c r="E8" t="s">
        <v>9</v>
      </c>
      <c r="F8" t="s">
        <v>10</v>
      </c>
      <c r="G8" t="s">
        <v>12</v>
      </c>
      <c r="H8" t="s">
        <v>32</v>
      </c>
      <c r="I8" t="s">
        <v>12</v>
      </c>
      <c r="J8" t="s">
        <v>32</v>
      </c>
      <c r="K8" t="s">
        <v>173</v>
      </c>
      <c r="L8" t="s">
        <v>12</v>
      </c>
      <c r="M8" t="s">
        <v>33</v>
      </c>
      <c r="N8" t="str">
        <f t="shared" si="0"/>
        <v>No</v>
      </c>
    </row>
    <row r="9" spans="1:16" x14ac:dyDescent="0.3">
      <c r="A9">
        <v>8</v>
      </c>
      <c r="B9" t="s">
        <v>1</v>
      </c>
      <c r="C9" t="s">
        <v>28</v>
      </c>
      <c r="D9" s="1">
        <v>46062</v>
      </c>
      <c r="E9" t="s">
        <v>3</v>
      </c>
      <c r="F9" t="s">
        <v>4</v>
      </c>
      <c r="G9" t="s">
        <v>34</v>
      </c>
      <c r="H9" t="s">
        <v>35</v>
      </c>
      <c r="I9" t="s">
        <v>35</v>
      </c>
      <c r="J9" t="s">
        <v>35</v>
      </c>
      <c r="K9" t="s">
        <v>173</v>
      </c>
      <c r="L9" t="s">
        <v>35</v>
      </c>
      <c r="M9" t="s">
        <v>58</v>
      </c>
      <c r="N9" t="str">
        <f t="shared" si="0"/>
        <v>Yes</v>
      </c>
    </row>
    <row r="10" spans="1:16" x14ac:dyDescent="0.3">
      <c r="A10">
        <v>9</v>
      </c>
      <c r="B10" t="s">
        <v>1</v>
      </c>
      <c r="C10" t="s">
        <v>19</v>
      </c>
      <c r="D10" s="1">
        <v>46062</v>
      </c>
      <c r="E10" t="s">
        <v>36</v>
      </c>
      <c r="F10" t="s">
        <v>37</v>
      </c>
      <c r="G10" t="s">
        <v>38</v>
      </c>
      <c r="H10" t="s">
        <v>39</v>
      </c>
      <c r="I10" t="s">
        <v>38</v>
      </c>
      <c r="J10" t="s">
        <v>39</v>
      </c>
      <c r="K10" t="s">
        <v>173</v>
      </c>
      <c r="L10" t="s">
        <v>38</v>
      </c>
      <c r="M10" t="s">
        <v>59</v>
      </c>
      <c r="N10" t="str">
        <f t="shared" si="0"/>
        <v>No</v>
      </c>
    </row>
    <row r="11" spans="1:16" x14ac:dyDescent="0.3">
      <c r="A11">
        <v>10</v>
      </c>
      <c r="B11" t="s">
        <v>1</v>
      </c>
      <c r="C11" t="s">
        <v>2</v>
      </c>
      <c r="D11" s="1">
        <v>46063</v>
      </c>
      <c r="E11" t="s">
        <v>40</v>
      </c>
      <c r="F11" t="s">
        <v>41</v>
      </c>
      <c r="G11" t="s">
        <v>42</v>
      </c>
      <c r="H11" t="s">
        <v>5</v>
      </c>
      <c r="I11" t="s">
        <v>5</v>
      </c>
      <c r="J11" t="s">
        <v>5</v>
      </c>
      <c r="K11" t="s">
        <v>173</v>
      </c>
      <c r="L11" t="s">
        <v>5</v>
      </c>
      <c r="M11" t="s">
        <v>60</v>
      </c>
      <c r="N11" t="str">
        <f t="shared" si="0"/>
        <v>Yes</v>
      </c>
    </row>
    <row r="12" spans="1:16" x14ac:dyDescent="0.3">
      <c r="A12">
        <v>11</v>
      </c>
      <c r="B12" t="s">
        <v>1</v>
      </c>
      <c r="C12" t="s">
        <v>19</v>
      </c>
      <c r="D12" s="1">
        <v>46063</v>
      </c>
      <c r="E12" t="s">
        <v>20</v>
      </c>
      <c r="F12" t="s">
        <v>21</v>
      </c>
      <c r="G12" t="s">
        <v>23</v>
      </c>
      <c r="H12" t="s">
        <v>43</v>
      </c>
      <c r="I12" t="s">
        <v>23</v>
      </c>
      <c r="J12" t="s">
        <v>43</v>
      </c>
      <c r="K12" t="s">
        <v>174</v>
      </c>
      <c r="L12" t="s">
        <v>23</v>
      </c>
      <c r="M12" t="s">
        <v>61</v>
      </c>
      <c r="N12" t="str">
        <f t="shared" si="0"/>
        <v>No</v>
      </c>
    </row>
    <row r="13" spans="1:16" x14ac:dyDescent="0.3">
      <c r="A13">
        <v>12</v>
      </c>
      <c r="B13" t="s">
        <v>1</v>
      </c>
      <c r="C13" t="s">
        <v>2</v>
      </c>
      <c r="D13" s="1">
        <v>46063</v>
      </c>
      <c r="E13" t="s">
        <v>44</v>
      </c>
      <c r="F13" t="s">
        <v>4</v>
      </c>
      <c r="G13" t="s">
        <v>6</v>
      </c>
      <c r="H13" t="s">
        <v>17</v>
      </c>
      <c r="I13" t="s">
        <v>6</v>
      </c>
      <c r="J13" t="s">
        <v>17</v>
      </c>
      <c r="K13" t="s">
        <v>173</v>
      </c>
      <c r="L13" t="s">
        <v>6</v>
      </c>
      <c r="M13" t="s">
        <v>62</v>
      </c>
      <c r="N13" t="str">
        <f t="shared" si="0"/>
        <v>No</v>
      </c>
    </row>
    <row r="14" spans="1:16" x14ac:dyDescent="0.3">
      <c r="A14">
        <v>13</v>
      </c>
      <c r="B14" t="s">
        <v>1</v>
      </c>
      <c r="C14" t="s">
        <v>19</v>
      </c>
      <c r="D14" s="1">
        <v>46064</v>
      </c>
      <c r="E14" t="s">
        <v>36</v>
      </c>
      <c r="F14" t="s">
        <v>37</v>
      </c>
      <c r="G14" t="s">
        <v>38</v>
      </c>
      <c r="H14" t="s">
        <v>22</v>
      </c>
      <c r="I14" t="s">
        <v>38</v>
      </c>
      <c r="J14" t="s">
        <v>22</v>
      </c>
      <c r="K14" t="s">
        <v>173</v>
      </c>
      <c r="L14" t="s">
        <v>38</v>
      </c>
      <c r="M14" t="s">
        <v>218</v>
      </c>
      <c r="N14" t="str">
        <f t="shared" si="0"/>
        <v>No</v>
      </c>
    </row>
    <row r="15" spans="1:16" x14ac:dyDescent="0.3">
      <c r="A15">
        <v>14</v>
      </c>
      <c r="B15" t="s">
        <v>1</v>
      </c>
      <c r="C15" t="s">
        <v>28</v>
      </c>
      <c r="D15" s="1">
        <v>46064</v>
      </c>
      <c r="E15" t="s">
        <v>3</v>
      </c>
      <c r="F15" t="s">
        <v>4</v>
      </c>
      <c r="G15" t="s">
        <v>45</v>
      </c>
      <c r="H15" t="s">
        <v>30</v>
      </c>
      <c r="I15" t="s">
        <v>45</v>
      </c>
      <c r="J15" t="s">
        <v>45</v>
      </c>
      <c r="K15" t="s">
        <v>174</v>
      </c>
      <c r="L15" t="s">
        <v>45</v>
      </c>
      <c r="M15" t="s">
        <v>63</v>
      </c>
      <c r="N15" t="str">
        <f t="shared" si="0"/>
        <v>Yes</v>
      </c>
    </row>
    <row r="16" spans="1:16" x14ac:dyDescent="0.3">
      <c r="A16">
        <v>15</v>
      </c>
      <c r="B16" t="s">
        <v>1</v>
      </c>
      <c r="C16" t="s">
        <v>8</v>
      </c>
      <c r="D16" s="1">
        <v>46064</v>
      </c>
      <c r="E16" t="s">
        <v>14</v>
      </c>
      <c r="F16" t="s">
        <v>15</v>
      </c>
      <c r="G16" t="s">
        <v>25</v>
      </c>
      <c r="H16" t="s">
        <v>11</v>
      </c>
      <c r="I16" t="s">
        <v>25</v>
      </c>
      <c r="J16" t="s">
        <v>25</v>
      </c>
      <c r="K16" t="s">
        <v>173</v>
      </c>
      <c r="L16" t="s">
        <v>11</v>
      </c>
      <c r="M16" t="s">
        <v>64</v>
      </c>
      <c r="N16" t="str">
        <f t="shared" si="0"/>
        <v>No</v>
      </c>
    </row>
    <row r="17" spans="1:14" x14ac:dyDescent="0.3">
      <c r="A17">
        <v>16</v>
      </c>
      <c r="B17" t="s">
        <v>1</v>
      </c>
      <c r="C17" t="s">
        <v>28</v>
      </c>
      <c r="D17" s="1">
        <v>46065</v>
      </c>
      <c r="E17" t="s">
        <v>46</v>
      </c>
      <c r="F17" t="s">
        <v>47</v>
      </c>
      <c r="G17" t="s">
        <v>29</v>
      </c>
      <c r="H17" t="s">
        <v>34</v>
      </c>
      <c r="I17" t="s">
        <v>29</v>
      </c>
      <c r="J17" t="s">
        <v>34</v>
      </c>
      <c r="K17" t="s">
        <v>173</v>
      </c>
      <c r="L17" t="s">
        <v>29</v>
      </c>
      <c r="M17" t="s">
        <v>65</v>
      </c>
      <c r="N17" t="str">
        <f t="shared" si="0"/>
        <v>No</v>
      </c>
    </row>
    <row r="18" spans="1:14" x14ac:dyDescent="0.3">
      <c r="A18">
        <v>17</v>
      </c>
      <c r="B18" t="s">
        <v>1</v>
      </c>
      <c r="C18" t="s">
        <v>8</v>
      </c>
      <c r="D18" s="1">
        <v>46065</v>
      </c>
      <c r="E18" t="s">
        <v>14</v>
      </c>
      <c r="F18" t="s">
        <v>15</v>
      </c>
      <c r="G18" t="s">
        <v>26</v>
      </c>
      <c r="H18" t="s">
        <v>32</v>
      </c>
      <c r="I18" t="s">
        <v>26</v>
      </c>
      <c r="J18" t="s">
        <v>32</v>
      </c>
      <c r="K18" t="s">
        <v>173</v>
      </c>
      <c r="L18" t="s">
        <v>32</v>
      </c>
      <c r="M18" t="s">
        <v>66</v>
      </c>
      <c r="N18" t="str">
        <f t="shared" si="0"/>
        <v>Yes</v>
      </c>
    </row>
    <row r="19" spans="1:14" x14ac:dyDescent="0.3">
      <c r="A19">
        <v>18</v>
      </c>
      <c r="B19" t="s">
        <v>1</v>
      </c>
      <c r="C19" t="s">
        <v>2</v>
      </c>
      <c r="D19" s="1">
        <v>46065</v>
      </c>
      <c r="E19" t="s">
        <v>40</v>
      </c>
      <c r="F19" t="s">
        <v>41</v>
      </c>
      <c r="G19" t="s">
        <v>16</v>
      </c>
      <c r="H19" t="s">
        <v>42</v>
      </c>
      <c r="I19" t="s">
        <v>16</v>
      </c>
      <c r="J19" t="s">
        <v>42</v>
      </c>
      <c r="K19" t="s">
        <v>173</v>
      </c>
      <c r="L19" t="s">
        <v>16</v>
      </c>
      <c r="M19" t="s">
        <v>48</v>
      </c>
      <c r="N19" t="str">
        <f t="shared" si="0"/>
        <v>No</v>
      </c>
    </row>
    <row r="20" spans="1:14" x14ac:dyDescent="0.3">
      <c r="A20">
        <v>19</v>
      </c>
      <c r="B20" t="s">
        <v>1</v>
      </c>
      <c r="C20" t="s">
        <v>28</v>
      </c>
      <c r="D20" s="1">
        <v>46066</v>
      </c>
      <c r="E20" t="s">
        <v>3</v>
      </c>
      <c r="F20" t="s">
        <v>4</v>
      </c>
      <c r="G20" t="s">
        <v>45</v>
      </c>
      <c r="H20" t="s">
        <v>35</v>
      </c>
      <c r="I20" t="s">
        <v>35</v>
      </c>
      <c r="J20" t="s">
        <v>45</v>
      </c>
      <c r="K20" t="s">
        <v>173</v>
      </c>
      <c r="L20" t="s">
        <v>35</v>
      </c>
      <c r="M20" t="s">
        <v>67</v>
      </c>
      <c r="N20" t="str">
        <f t="shared" si="0"/>
        <v>No</v>
      </c>
    </row>
    <row r="21" spans="1:14" x14ac:dyDescent="0.3">
      <c r="A21">
        <v>20</v>
      </c>
      <c r="B21" t="s">
        <v>1</v>
      </c>
      <c r="C21" t="s">
        <v>19</v>
      </c>
      <c r="D21" s="1">
        <v>46066</v>
      </c>
      <c r="E21" t="s">
        <v>40</v>
      </c>
      <c r="F21" t="s">
        <v>41</v>
      </c>
      <c r="G21" t="s">
        <v>39</v>
      </c>
      <c r="H21" t="s">
        <v>43</v>
      </c>
      <c r="I21" t="s">
        <v>39</v>
      </c>
      <c r="J21" t="s">
        <v>39</v>
      </c>
      <c r="K21" t="s">
        <v>174</v>
      </c>
      <c r="L21" t="s">
        <v>43</v>
      </c>
      <c r="M21" t="s">
        <v>68</v>
      </c>
      <c r="N21" t="str">
        <f t="shared" si="0"/>
        <v>No</v>
      </c>
    </row>
    <row r="22" spans="1:14" x14ac:dyDescent="0.3">
      <c r="A22">
        <v>21</v>
      </c>
      <c r="B22" t="s">
        <v>1</v>
      </c>
      <c r="C22" t="s">
        <v>2</v>
      </c>
      <c r="D22" s="1">
        <v>46066</v>
      </c>
      <c r="E22" t="s">
        <v>20</v>
      </c>
      <c r="F22" t="s">
        <v>21</v>
      </c>
      <c r="G22" t="s">
        <v>5</v>
      </c>
      <c r="H22" t="s">
        <v>17</v>
      </c>
      <c r="I22" t="s">
        <v>5</v>
      </c>
      <c r="J22" t="s">
        <v>5</v>
      </c>
      <c r="K22" t="s">
        <v>173</v>
      </c>
      <c r="L22" t="s">
        <v>17</v>
      </c>
      <c r="M22" t="s">
        <v>48</v>
      </c>
      <c r="N22" t="str">
        <f t="shared" si="0"/>
        <v>No</v>
      </c>
    </row>
    <row r="23" spans="1:14" x14ac:dyDescent="0.3">
      <c r="A23">
        <v>22</v>
      </c>
      <c r="B23" t="s">
        <v>1</v>
      </c>
      <c r="C23" t="s">
        <v>28</v>
      </c>
      <c r="D23" s="1">
        <v>46067</v>
      </c>
      <c r="E23" t="s">
        <v>3</v>
      </c>
      <c r="F23" t="s">
        <v>4</v>
      </c>
      <c r="G23" t="s">
        <v>30</v>
      </c>
      <c r="H23" t="s">
        <v>34</v>
      </c>
      <c r="I23" t="s">
        <v>30</v>
      </c>
      <c r="J23" t="s">
        <v>34</v>
      </c>
      <c r="K23" t="s">
        <v>173</v>
      </c>
      <c r="L23" t="s">
        <v>30</v>
      </c>
      <c r="M23" t="s">
        <v>57</v>
      </c>
      <c r="N23" t="str">
        <f t="shared" si="0"/>
        <v>No</v>
      </c>
    </row>
    <row r="24" spans="1:14" x14ac:dyDescent="0.3">
      <c r="A24">
        <v>23</v>
      </c>
      <c r="B24" t="s">
        <v>1</v>
      </c>
      <c r="C24" t="s">
        <v>8</v>
      </c>
      <c r="D24" s="1">
        <v>46067</v>
      </c>
      <c r="E24" t="s">
        <v>9</v>
      </c>
      <c r="F24" t="s">
        <v>10</v>
      </c>
      <c r="G24" t="s">
        <v>25</v>
      </c>
      <c r="H24" t="s">
        <v>12</v>
      </c>
      <c r="I24" t="s">
        <v>25</v>
      </c>
      <c r="J24" t="s">
        <v>25</v>
      </c>
      <c r="K24" t="s">
        <v>173</v>
      </c>
      <c r="L24" t="s">
        <v>25</v>
      </c>
      <c r="M24" t="s">
        <v>69</v>
      </c>
      <c r="N24" t="str">
        <f t="shared" si="0"/>
        <v>Yes</v>
      </c>
    </row>
    <row r="25" spans="1:14" x14ac:dyDescent="0.3">
      <c r="A25">
        <v>24</v>
      </c>
      <c r="B25" t="s">
        <v>1</v>
      </c>
      <c r="C25" t="s">
        <v>19</v>
      </c>
      <c r="D25" s="1">
        <v>46067</v>
      </c>
      <c r="E25" t="s">
        <v>36</v>
      </c>
      <c r="F25" t="s">
        <v>37</v>
      </c>
      <c r="G25" t="s">
        <v>23</v>
      </c>
      <c r="H25" t="s">
        <v>38</v>
      </c>
      <c r="I25" t="s">
        <v>23</v>
      </c>
      <c r="J25" t="s">
        <v>38</v>
      </c>
      <c r="K25" t="s">
        <v>173</v>
      </c>
      <c r="L25" t="s">
        <v>38</v>
      </c>
      <c r="M25" t="s">
        <v>70</v>
      </c>
      <c r="N25" t="str">
        <f t="shared" si="0"/>
        <v>Yes</v>
      </c>
    </row>
    <row r="26" spans="1:14" x14ac:dyDescent="0.3">
      <c r="A26">
        <v>25</v>
      </c>
      <c r="B26" t="s">
        <v>1</v>
      </c>
      <c r="C26" t="s">
        <v>8</v>
      </c>
      <c r="D26" s="1">
        <v>46068</v>
      </c>
      <c r="E26" t="s">
        <v>14</v>
      </c>
      <c r="F26" t="s">
        <v>15</v>
      </c>
      <c r="G26" t="s">
        <v>26</v>
      </c>
      <c r="H26" t="s">
        <v>11</v>
      </c>
      <c r="I26" t="s">
        <v>11</v>
      </c>
      <c r="J26" t="s">
        <v>11</v>
      </c>
      <c r="K26" t="s">
        <v>173</v>
      </c>
      <c r="L26" t="s">
        <v>11</v>
      </c>
      <c r="M26" t="s">
        <v>71</v>
      </c>
      <c r="N26" t="str">
        <f t="shared" si="0"/>
        <v>Yes</v>
      </c>
    </row>
    <row r="27" spans="1:14" x14ac:dyDescent="0.3">
      <c r="A27">
        <v>26</v>
      </c>
      <c r="B27" t="s">
        <v>1</v>
      </c>
      <c r="C27" t="s">
        <v>2</v>
      </c>
      <c r="D27" s="1">
        <v>46068</v>
      </c>
      <c r="E27" t="s">
        <v>20</v>
      </c>
      <c r="F27" t="s">
        <v>21</v>
      </c>
      <c r="G27" t="s">
        <v>42</v>
      </c>
      <c r="H27" t="s">
        <v>17</v>
      </c>
      <c r="I27" t="s">
        <v>17</v>
      </c>
      <c r="J27" t="s">
        <v>17</v>
      </c>
      <c r="K27" t="s">
        <v>174</v>
      </c>
      <c r="L27" t="s">
        <v>17</v>
      </c>
      <c r="M27" t="s">
        <v>72</v>
      </c>
      <c r="N27" t="str">
        <f t="shared" si="0"/>
        <v>Yes</v>
      </c>
    </row>
    <row r="28" spans="1:14" x14ac:dyDescent="0.3">
      <c r="A28">
        <v>27</v>
      </c>
      <c r="B28" t="s">
        <v>1</v>
      </c>
      <c r="C28" t="s">
        <v>2</v>
      </c>
      <c r="D28" s="1">
        <v>46068</v>
      </c>
      <c r="E28" t="s">
        <v>3</v>
      </c>
      <c r="F28" t="s">
        <v>4</v>
      </c>
      <c r="G28" t="s">
        <v>16</v>
      </c>
      <c r="H28" t="s">
        <v>6</v>
      </c>
      <c r="I28" t="s">
        <v>16</v>
      </c>
      <c r="J28" t="s">
        <v>6</v>
      </c>
      <c r="K28" t="s">
        <v>173</v>
      </c>
      <c r="L28" t="s">
        <v>16</v>
      </c>
      <c r="M28" t="s">
        <v>73</v>
      </c>
      <c r="N28" t="str">
        <f t="shared" si="0"/>
        <v>No</v>
      </c>
    </row>
    <row r="29" spans="1:14" x14ac:dyDescent="0.3">
      <c r="A29">
        <v>28</v>
      </c>
      <c r="B29" t="s">
        <v>1</v>
      </c>
      <c r="C29" t="s">
        <v>19</v>
      </c>
      <c r="D29" s="1">
        <v>46069</v>
      </c>
      <c r="E29" t="s">
        <v>40</v>
      </c>
      <c r="F29" t="s">
        <v>41</v>
      </c>
      <c r="G29" t="s">
        <v>22</v>
      </c>
      <c r="H29" t="s">
        <v>43</v>
      </c>
      <c r="I29" t="s">
        <v>22</v>
      </c>
      <c r="J29" t="s">
        <v>22</v>
      </c>
      <c r="K29" t="s">
        <v>173</v>
      </c>
      <c r="L29" t="s">
        <v>22</v>
      </c>
      <c r="M29" t="s">
        <v>74</v>
      </c>
      <c r="N29" t="str">
        <f t="shared" si="0"/>
        <v>Yes</v>
      </c>
    </row>
    <row r="30" spans="1:14" x14ac:dyDescent="0.3">
      <c r="A30">
        <v>29</v>
      </c>
      <c r="B30" t="s">
        <v>1</v>
      </c>
      <c r="C30" t="s">
        <v>8</v>
      </c>
      <c r="D30" s="1">
        <v>46069</v>
      </c>
      <c r="E30" t="s">
        <v>9</v>
      </c>
      <c r="F30" t="s">
        <v>10</v>
      </c>
      <c r="G30" t="s">
        <v>25</v>
      </c>
      <c r="H30" t="s">
        <v>32</v>
      </c>
      <c r="I30" t="s">
        <v>25</v>
      </c>
      <c r="J30" t="s">
        <v>25</v>
      </c>
      <c r="K30" t="s">
        <v>174</v>
      </c>
      <c r="L30" t="s">
        <v>25</v>
      </c>
      <c r="M30" t="s">
        <v>75</v>
      </c>
      <c r="N30" t="str">
        <f t="shared" si="0"/>
        <v>Yes</v>
      </c>
    </row>
    <row r="31" spans="1:14" x14ac:dyDescent="0.3">
      <c r="A31">
        <v>30</v>
      </c>
      <c r="B31" t="s">
        <v>1</v>
      </c>
      <c r="C31" t="s">
        <v>28</v>
      </c>
      <c r="D31" s="1">
        <v>46069</v>
      </c>
      <c r="E31" t="s">
        <v>46</v>
      </c>
      <c r="F31" t="s">
        <v>47</v>
      </c>
      <c r="G31" t="s">
        <v>45</v>
      </c>
      <c r="H31" t="s">
        <v>29</v>
      </c>
      <c r="I31" t="s">
        <v>45</v>
      </c>
      <c r="J31" t="s">
        <v>29</v>
      </c>
      <c r="K31" t="s">
        <v>173</v>
      </c>
      <c r="L31" t="s">
        <v>29</v>
      </c>
      <c r="M31" t="s">
        <v>76</v>
      </c>
      <c r="N31" t="str">
        <f t="shared" si="0"/>
        <v>Yes</v>
      </c>
    </row>
    <row r="32" spans="1:14" x14ac:dyDescent="0.3">
      <c r="A32">
        <v>31</v>
      </c>
      <c r="B32" t="s">
        <v>1</v>
      </c>
      <c r="C32" t="s">
        <v>19</v>
      </c>
      <c r="D32" s="1">
        <v>46070</v>
      </c>
      <c r="E32" t="s">
        <v>20</v>
      </c>
      <c r="F32" t="s">
        <v>21</v>
      </c>
      <c r="G32" t="s">
        <v>39</v>
      </c>
      <c r="H32" t="s">
        <v>23</v>
      </c>
      <c r="I32" t="s">
        <v>39</v>
      </c>
      <c r="J32" t="s">
        <v>39</v>
      </c>
      <c r="K32" t="s">
        <v>174</v>
      </c>
      <c r="L32" t="s">
        <v>23</v>
      </c>
      <c r="M32" t="s">
        <v>77</v>
      </c>
      <c r="N32" t="str">
        <f t="shared" si="0"/>
        <v>No</v>
      </c>
    </row>
    <row r="33" spans="1:14" x14ac:dyDescent="0.3">
      <c r="A33">
        <v>32</v>
      </c>
      <c r="B33" t="s">
        <v>1</v>
      </c>
      <c r="C33" t="s">
        <v>28</v>
      </c>
      <c r="D33" s="1">
        <v>46070</v>
      </c>
      <c r="E33" t="s">
        <v>46</v>
      </c>
      <c r="F33" t="s">
        <v>47</v>
      </c>
      <c r="G33" t="s">
        <v>30</v>
      </c>
      <c r="H33" t="s">
        <v>35</v>
      </c>
      <c r="I33" t="s">
        <v>35</v>
      </c>
      <c r="J33" t="s">
        <v>175</v>
      </c>
      <c r="K33" t="s">
        <v>175</v>
      </c>
      <c r="L33" t="s">
        <v>49</v>
      </c>
      <c r="M33" t="s">
        <v>50</v>
      </c>
      <c r="N33" t="str">
        <f t="shared" si="0"/>
        <v>NA</v>
      </c>
    </row>
    <row r="34" spans="1:14" x14ac:dyDescent="0.3">
      <c r="A34">
        <v>33</v>
      </c>
      <c r="B34" t="s">
        <v>1</v>
      </c>
      <c r="C34" t="s">
        <v>8</v>
      </c>
      <c r="D34" s="1">
        <v>46070</v>
      </c>
      <c r="E34" t="s">
        <v>14</v>
      </c>
      <c r="F34" t="s">
        <v>15</v>
      </c>
      <c r="G34" t="s">
        <v>26</v>
      </c>
      <c r="H34" t="s">
        <v>12</v>
      </c>
      <c r="I34" t="s">
        <v>12</v>
      </c>
      <c r="J34" t="s">
        <v>26</v>
      </c>
      <c r="K34" t="s">
        <v>173</v>
      </c>
      <c r="L34" t="s">
        <v>26</v>
      </c>
      <c r="M34" t="s">
        <v>78</v>
      </c>
      <c r="N34" t="str">
        <f t="shared" si="0"/>
        <v>Yes</v>
      </c>
    </row>
    <row r="35" spans="1:14" x14ac:dyDescent="0.3">
      <c r="A35">
        <v>34</v>
      </c>
      <c r="B35" t="s">
        <v>1</v>
      </c>
      <c r="C35" t="s">
        <v>19</v>
      </c>
      <c r="D35" s="1">
        <v>46071</v>
      </c>
      <c r="E35" t="s">
        <v>40</v>
      </c>
      <c r="F35" t="s">
        <v>41</v>
      </c>
      <c r="G35" t="s">
        <v>38</v>
      </c>
      <c r="H35" t="s">
        <v>43</v>
      </c>
      <c r="I35" t="s">
        <v>38</v>
      </c>
      <c r="J35" t="s">
        <v>38</v>
      </c>
      <c r="K35" t="s">
        <v>173</v>
      </c>
      <c r="L35" t="s">
        <v>38</v>
      </c>
      <c r="M35" t="s">
        <v>79</v>
      </c>
      <c r="N35" t="str">
        <f t="shared" si="0"/>
        <v>Yes</v>
      </c>
    </row>
    <row r="36" spans="1:14" x14ac:dyDescent="0.3">
      <c r="A36">
        <v>35</v>
      </c>
      <c r="B36" t="s">
        <v>1</v>
      </c>
      <c r="C36" t="s">
        <v>2</v>
      </c>
      <c r="D36" s="1">
        <v>46071</v>
      </c>
      <c r="E36" t="s">
        <v>3</v>
      </c>
      <c r="F36" t="s">
        <v>4</v>
      </c>
      <c r="G36" t="s">
        <v>42</v>
      </c>
      <c r="H36" t="s">
        <v>6</v>
      </c>
      <c r="I36" t="s">
        <v>6</v>
      </c>
      <c r="J36" t="s">
        <v>6</v>
      </c>
      <c r="K36" t="s">
        <v>174</v>
      </c>
      <c r="L36" t="s">
        <v>6</v>
      </c>
      <c r="M36" t="s">
        <v>80</v>
      </c>
      <c r="N36" t="str">
        <f t="shared" si="0"/>
        <v>Yes</v>
      </c>
    </row>
    <row r="37" spans="1:14" x14ac:dyDescent="0.3">
      <c r="A37">
        <v>36</v>
      </c>
      <c r="B37" t="s">
        <v>1</v>
      </c>
      <c r="C37" t="s">
        <v>2</v>
      </c>
      <c r="D37" s="1">
        <v>46071</v>
      </c>
      <c r="E37" t="s">
        <v>36</v>
      </c>
      <c r="F37" t="s">
        <v>37</v>
      </c>
      <c r="G37" t="s">
        <v>16</v>
      </c>
      <c r="H37" t="s">
        <v>5</v>
      </c>
      <c r="I37" t="s">
        <v>16</v>
      </c>
      <c r="J37" t="s">
        <v>16</v>
      </c>
      <c r="K37" t="s">
        <v>174</v>
      </c>
      <c r="L37" t="s">
        <v>16</v>
      </c>
      <c r="M37" t="s">
        <v>81</v>
      </c>
      <c r="N37" t="str">
        <f t="shared" si="0"/>
        <v>Yes</v>
      </c>
    </row>
    <row r="38" spans="1:14" x14ac:dyDescent="0.3">
      <c r="A38">
        <v>37</v>
      </c>
      <c r="B38" t="s">
        <v>1</v>
      </c>
      <c r="C38" t="s">
        <v>8</v>
      </c>
      <c r="D38" s="1">
        <v>46072</v>
      </c>
      <c r="E38" t="s">
        <v>9</v>
      </c>
      <c r="F38" t="s">
        <v>10</v>
      </c>
      <c r="G38" t="s">
        <v>32</v>
      </c>
      <c r="H38" t="s">
        <v>11</v>
      </c>
      <c r="I38" t="s">
        <v>11</v>
      </c>
      <c r="J38" t="s">
        <v>32</v>
      </c>
      <c r="K38" t="s">
        <v>173</v>
      </c>
      <c r="L38" t="s">
        <v>11</v>
      </c>
      <c r="M38" t="s">
        <v>82</v>
      </c>
      <c r="N38" t="str">
        <f t="shared" si="0"/>
        <v>No</v>
      </c>
    </row>
    <row r="39" spans="1:14" x14ac:dyDescent="0.3">
      <c r="A39">
        <v>38</v>
      </c>
      <c r="B39" t="s">
        <v>1</v>
      </c>
      <c r="C39" t="s">
        <v>28</v>
      </c>
      <c r="D39" s="1">
        <v>46072</v>
      </c>
      <c r="E39" t="s">
        <v>3</v>
      </c>
      <c r="F39" t="s">
        <v>4</v>
      </c>
      <c r="G39" t="s">
        <v>29</v>
      </c>
      <c r="H39" t="s">
        <v>35</v>
      </c>
      <c r="I39" t="s">
        <v>29</v>
      </c>
      <c r="J39" t="s">
        <v>29</v>
      </c>
      <c r="K39" t="s">
        <v>174</v>
      </c>
      <c r="L39" t="s">
        <v>35</v>
      </c>
      <c r="M39" t="s">
        <v>83</v>
      </c>
      <c r="N39" t="str">
        <f t="shared" si="0"/>
        <v>No</v>
      </c>
    </row>
    <row r="40" spans="1:14" x14ac:dyDescent="0.3">
      <c r="A40">
        <v>39</v>
      </c>
      <c r="B40" t="s">
        <v>1</v>
      </c>
      <c r="C40" t="s">
        <v>19</v>
      </c>
      <c r="D40" s="1">
        <v>46072</v>
      </c>
      <c r="E40" t="s">
        <v>20</v>
      </c>
      <c r="F40" t="s">
        <v>21</v>
      </c>
      <c r="G40" t="s">
        <v>22</v>
      </c>
      <c r="H40" t="s">
        <v>39</v>
      </c>
      <c r="I40" t="s">
        <v>22</v>
      </c>
      <c r="J40" t="s">
        <v>39</v>
      </c>
      <c r="K40" t="s">
        <v>173</v>
      </c>
      <c r="L40" t="s">
        <v>22</v>
      </c>
      <c r="M40" t="s">
        <v>84</v>
      </c>
      <c r="N40" t="str">
        <f t="shared" si="0"/>
        <v>No</v>
      </c>
    </row>
    <row r="41" spans="1:14" x14ac:dyDescent="0.3">
      <c r="A41">
        <v>40</v>
      </c>
      <c r="B41" t="s">
        <v>1</v>
      </c>
      <c r="C41" t="s">
        <v>28</v>
      </c>
      <c r="D41" s="1">
        <v>46073</v>
      </c>
      <c r="E41" t="s">
        <v>46</v>
      </c>
      <c r="F41" t="s">
        <v>47</v>
      </c>
      <c r="G41" t="s">
        <v>45</v>
      </c>
      <c r="H41" t="s">
        <v>34</v>
      </c>
      <c r="I41" t="s">
        <v>45</v>
      </c>
      <c r="J41" t="s">
        <v>45</v>
      </c>
      <c r="K41" t="s">
        <v>173</v>
      </c>
      <c r="L41" t="s">
        <v>45</v>
      </c>
      <c r="M41" t="s">
        <v>85</v>
      </c>
      <c r="N41" t="str">
        <f t="shared" si="0"/>
        <v>Yes</v>
      </c>
    </row>
    <row r="42" spans="1:14" x14ac:dyDescent="0.3">
      <c r="A42">
        <v>41</v>
      </c>
      <c r="B42" t="s">
        <v>51</v>
      </c>
      <c r="C42">
        <v>1</v>
      </c>
      <c r="D42" s="1">
        <v>46074</v>
      </c>
      <c r="E42" t="s">
        <v>3</v>
      </c>
      <c r="F42" t="s">
        <v>4</v>
      </c>
      <c r="G42" t="s">
        <v>23</v>
      </c>
      <c r="H42" t="s">
        <v>6</v>
      </c>
      <c r="I42" t="s">
        <v>38</v>
      </c>
      <c r="J42" t="s">
        <v>175</v>
      </c>
      <c r="K42" t="s">
        <v>175</v>
      </c>
      <c r="L42" t="s">
        <v>49</v>
      </c>
      <c r="M42" t="s">
        <v>50</v>
      </c>
      <c r="N42" t="str">
        <f t="shared" si="0"/>
        <v>NA</v>
      </c>
    </row>
    <row r="43" spans="1:14" x14ac:dyDescent="0.3">
      <c r="A43">
        <v>42</v>
      </c>
      <c r="B43" t="s">
        <v>51</v>
      </c>
      <c r="C43">
        <v>1</v>
      </c>
      <c r="D43" s="1">
        <v>46075</v>
      </c>
      <c r="E43" t="s">
        <v>46</v>
      </c>
      <c r="F43" t="s">
        <v>47</v>
      </c>
      <c r="G43" t="s">
        <v>29</v>
      </c>
      <c r="H43" t="s">
        <v>25</v>
      </c>
      <c r="I43" t="s">
        <v>16</v>
      </c>
      <c r="J43" t="s">
        <v>29</v>
      </c>
      <c r="K43" t="s">
        <v>173</v>
      </c>
      <c r="L43" t="s">
        <v>25</v>
      </c>
      <c r="M43" t="s">
        <v>88</v>
      </c>
      <c r="N43" t="str">
        <f t="shared" si="0"/>
        <v>No</v>
      </c>
    </row>
    <row r="44" spans="1:14" x14ac:dyDescent="0.3">
      <c r="A44">
        <v>43</v>
      </c>
      <c r="B44" t="s">
        <v>51</v>
      </c>
      <c r="C44">
        <v>2</v>
      </c>
      <c r="D44" s="1">
        <v>46075</v>
      </c>
      <c r="E44" t="s">
        <v>36</v>
      </c>
      <c r="F44" t="s">
        <v>37</v>
      </c>
      <c r="G44" t="s">
        <v>16</v>
      </c>
      <c r="H44" t="s">
        <v>38</v>
      </c>
      <c r="I44" t="s">
        <v>25</v>
      </c>
      <c r="J44" t="s">
        <v>38</v>
      </c>
      <c r="K44" t="s">
        <v>174</v>
      </c>
      <c r="L44" t="s">
        <v>38</v>
      </c>
      <c r="M44" t="s">
        <v>90</v>
      </c>
      <c r="N44" t="str">
        <f t="shared" si="0"/>
        <v>Yes</v>
      </c>
    </row>
    <row r="45" spans="1:14" x14ac:dyDescent="0.3">
      <c r="A45">
        <v>44</v>
      </c>
      <c r="B45" t="s">
        <v>51</v>
      </c>
      <c r="C45">
        <v>2</v>
      </c>
      <c r="D45" s="1">
        <v>46076</v>
      </c>
      <c r="E45" t="s">
        <v>14</v>
      </c>
      <c r="F45" t="s">
        <v>15</v>
      </c>
      <c r="G45" t="s">
        <v>35</v>
      </c>
      <c r="H45" t="s">
        <v>11</v>
      </c>
      <c r="I45" t="s">
        <v>23</v>
      </c>
      <c r="J45" t="s">
        <v>35</v>
      </c>
      <c r="K45" t="s">
        <v>173</v>
      </c>
      <c r="L45" t="s">
        <v>11</v>
      </c>
      <c r="M45" t="s">
        <v>86</v>
      </c>
      <c r="N45" t="str">
        <f t="shared" si="0"/>
        <v>No</v>
      </c>
    </row>
    <row r="46" spans="1:14" x14ac:dyDescent="0.3">
      <c r="A46">
        <v>45</v>
      </c>
      <c r="B46" t="s">
        <v>51</v>
      </c>
      <c r="C46">
        <v>1</v>
      </c>
      <c r="D46" s="1">
        <v>46077</v>
      </c>
      <c r="E46" t="s">
        <v>46</v>
      </c>
      <c r="F46" t="s">
        <v>47</v>
      </c>
      <c r="G46" t="s">
        <v>25</v>
      </c>
      <c r="H46" t="s">
        <v>6</v>
      </c>
      <c r="I46" t="s">
        <v>25</v>
      </c>
      <c r="J46" t="s">
        <v>6</v>
      </c>
      <c r="K46" t="s">
        <v>174</v>
      </c>
      <c r="L46" t="s">
        <v>25</v>
      </c>
      <c r="M46" t="s">
        <v>87</v>
      </c>
      <c r="N46" t="str">
        <f t="shared" si="0"/>
        <v>No</v>
      </c>
    </row>
    <row r="47" spans="1:14" x14ac:dyDescent="0.3">
      <c r="A47">
        <v>46</v>
      </c>
      <c r="B47" t="s">
        <v>51</v>
      </c>
      <c r="C47">
        <v>1</v>
      </c>
      <c r="D47" s="1">
        <v>46078</v>
      </c>
      <c r="E47" t="s">
        <v>3</v>
      </c>
      <c r="F47" t="s">
        <v>4</v>
      </c>
      <c r="G47" t="s">
        <v>29</v>
      </c>
      <c r="H47" t="s">
        <v>23</v>
      </c>
      <c r="I47" t="s">
        <v>16</v>
      </c>
      <c r="J47" t="s">
        <v>29</v>
      </c>
      <c r="K47" t="s">
        <v>173</v>
      </c>
      <c r="L47" t="s">
        <v>23</v>
      </c>
      <c r="M47" t="s">
        <v>73</v>
      </c>
      <c r="N47" t="str">
        <f t="shared" si="0"/>
        <v>No</v>
      </c>
    </row>
    <row r="48" spans="1:14" x14ac:dyDescent="0.3">
      <c r="A48">
        <v>47</v>
      </c>
      <c r="B48" t="s">
        <v>51</v>
      </c>
      <c r="C48">
        <v>2</v>
      </c>
      <c r="D48" s="1">
        <v>46079</v>
      </c>
      <c r="E48" t="s">
        <v>36</v>
      </c>
      <c r="F48" t="s">
        <v>37</v>
      </c>
      <c r="G48" t="s">
        <v>11</v>
      </c>
      <c r="H48" t="s">
        <v>38</v>
      </c>
      <c r="I48" t="s">
        <v>38</v>
      </c>
      <c r="J48" t="s">
        <v>38</v>
      </c>
      <c r="K48" t="s">
        <v>173</v>
      </c>
      <c r="L48" t="s">
        <v>38</v>
      </c>
      <c r="M48" t="s">
        <v>89</v>
      </c>
      <c r="N48" t="str">
        <f t="shared" si="0"/>
        <v>Yes</v>
      </c>
    </row>
    <row r="49" spans="1:14" x14ac:dyDescent="0.3">
      <c r="A49">
        <v>48</v>
      </c>
      <c r="B49" t="s">
        <v>51</v>
      </c>
      <c r="C49">
        <v>2</v>
      </c>
      <c r="D49" s="1">
        <v>46079</v>
      </c>
      <c r="E49" t="s">
        <v>20</v>
      </c>
      <c r="F49" t="s">
        <v>21</v>
      </c>
      <c r="G49" t="s">
        <v>16</v>
      </c>
      <c r="H49" t="s">
        <v>35</v>
      </c>
      <c r="I49" t="s">
        <v>25</v>
      </c>
      <c r="J49" t="s">
        <v>35</v>
      </c>
      <c r="K49" t="s">
        <v>173</v>
      </c>
      <c r="L49" t="s">
        <v>16</v>
      </c>
      <c r="M49" t="s">
        <v>92</v>
      </c>
      <c r="N49" t="str">
        <f t="shared" si="0"/>
        <v>No</v>
      </c>
    </row>
    <row r="50" spans="1:14" x14ac:dyDescent="0.3">
      <c r="A50">
        <v>49</v>
      </c>
      <c r="B50" t="s">
        <v>51</v>
      </c>
      <c r="C50">
        <v>1</v>
      </c>
      <c r="D50" s="1">
        <v>46080</v>
      </c>
      <c r="E50" t="s">
        <v>3</v>
      </c>
      <c r="F50" t="s">
        <v>4</v>
      </c>
      <c r="G50" t="s">
        <v>25</v>
      </c>
      <c r="H50" t="s">
        <v>23</v>
      </c>
      <c r="I50" t="s">
        <v>38</v>
      </c>
      <c r="J50" t="s">
        <v>23</v>
      </c>
      <c r="K50" t="s">
        <v>174</v>
      </c>
      <c r="L50" t="s">
        <v>25</v>
      </c>
      <c r="M50" t="s">
        <v>94</v>
      </c>
      <c r="N50" t="str">
        <f t="shared" si="0"/>
        <v>No</v>
      </c>
    </row>
    <row r="51" spans="1:14" x14ac:dyDescent="0.3">
      <c r="A51">
        <v>50</v>
      </c>
      <c r="B51" t="s">
        <v>51</v>
      </c>
      <c r="C51">
        <v>2</v>
      </c>
      <c r="D51" s="1">
        <v>46081</v>
      </c>
      <c r="E51" t="s">
        <v>46</v>
      </c>
      <c r="F51" t="s">
        <v>47</v>
      </c>
      <c r="G51" t="s">
        <v>29</v>
      </c>
      <c r="H51" t="s">
        <v>6</v>
      </c>
      <c r="I51" t="s">
        <v>23</v>
      </c>
      <c r="J51" t="s">
        <v>29</v>
      </c>
      <c r="K51" t="s">
        <v>173</v>
      </c>
      <c r="L51" t="s">
        <v>6</v>
      </c>
      <c r="M51" t="s">
        <v>91</v>
      </c>
      <c r="N51" t="str">
        <f t="shared" si="0"/>
        <v>No</v>
      </c>
    </row>
    <row r="52" spans="1:14" x14ac:dyDescent="0.3">
      <c r="A52">
        <v>51</v>
      </c>
      <c r="B52" t="s">
        <v>51</v>
      </c>
      <c r="C52">
        <v>1</v>
      </c>
      <c r="D52" s="1">
        <v>46082</v>
      </c>
      <c r="E52" t="s">
        <v>40</v>
      </c>
      <c r="F52" t="s">
        <v>41</v>
      </c>
      <c r="G52" t="s">
        <v>35</v>
      </c>
      <c r="H52" t="s">
        <v>38</v>
      </c>
      <c r="I52" t="s">
        <v>38</v>
      </c>
      <c r="J52" t="s">
        <v>35</v>
      </c>
      <c r="K52" t="s">
        <v>174</v>
      </c>
      <c r="L52" t="s">
        <v>38</v>
      </c>
      <c r="M52" t="s">
        <v>95</v>
      </c>
      <c r="N52" t="str">
        <f t="shared" si="0"/>
        <v>No</v>
      </c>
    </row>
    <row r="53" spans="1:14" x14ac:dyDescent="0.3">
      <c r="A53">
        <v>52</v>
      </c>
      <c r="B53" t="s">
        <v>51</v>
      </c>
      <c r="C53">
        <v>1</v>
      </c>
      <c r="D53" s="1">
        <v>46082</v>
      </c>
      <c r="E53" t="s">
        <v>9</v>
      </c>
      <c r="F53" t="s">
        <v>10</v>
      </c>
      <c r="G53" t="s">
        <v>16</v>
      </c>
      <c r="H53" t="s">
        <v>11</v>
      </c>
      <c r="I53" t="s">
        <v>16</v>
      </c>
      <c r="J53" t="s">
        <v>16</v>
      </c>
      <c r="K53" t="s">
        <v>173</v>
      </c>
      <c r="L53" t="s">
        <v>16</v>
      </c>
      <c r="M53" t="s">
        <v>74</v>
      </c>
      <c r="N53" t="str">
        <f t="shared" si="0"/>
        <v>Yes</v>
      </c>
    </row>
    <row r="54" spans="1:14" x14ac:dyDescent="0.3">
      <c r="A54">
        <v>53</v>
      </c>
      <c r="B54" t="s">
        <v>52</v>
      </c>
      <c r="C54" t="s">
        <v>53</v>
      </c>
      <c r="D54" s="1">
        <v>46085</v>
      </c>
      <c r="E54" t="s">
        <v>9</v>
      </c>
      <c r="F54" t="s">
        <v>10</v>
      </c>
      <c r="G54" t="s">
        <v>38</v>
      </c>
      <c r="H54" t="s">
        <v>23</v>
      </c>
      <c r="J54" t="s">
        <v>23</v>
      </c>
      <c r="K54" t="s">
        <v>173</v>
      </c>
      <c r="L54" t="s">
        <v>23</v>
      </c>
      <c r="M54" t="s">
        <v>93</v>
      </c>
      <c r="N54" t="str">
        <f t="shared" si="0"/>
        <v>Yes</v>
      </c>
    </row>
    <row r="55" spans="1:14" x14ac:dyDescent="0.3">
      <c r="A55">
        <v>54</v>
      </c>
      <c r="B55" t="s">
        <v>52</v>
      </c>
      <c r="C55" t="s">
        <v>54</v>
      </c>
      <c r="D55" s="1">
        <v>46086</v>
      </c>
      <c r="E55" t="s">
        <v>14</v>
      </c>
      <c r="F55" t="s">
        <v>15</v>
      </c>
      <c r="G55" t="s">
        <v>16</v>
      </c>
      <c r="H55" t="s">
        <v>25</v>
      </c>
      <c r="I55" t="s">
        <v>16</v>
      </c>
      <c r="J55" t="s">
        <v>25</v>
      </c>
      <c r="K55" t="s">
        <v>173</v>
      </c>
      <c r="L55" t="s">
        <v>16</v>
      </c>
      <c r="M55" t="s">
        <v>55</v>
      </c>
      <c r="N55" t="str">
        <f t="shared" si="0"/>
        <v>No</v>
      </c>
    </row>
    <row r="56" spans="1:14" x14ac:dyDescent="0.3">
      <c r="A56">
        <v>55</v>
      </c>
      <c r="B56" t="s">
        <v>56</v>
      </c>
      <c r="C56" t="s">
        <v>56</v>
      </c>
      <c r="D56" s="1">
        <v>46089</v>
      </c>
      <c r="E56" t="s">
        <v>36</v>
      </c>
      <c r="F56" t="s">
        <v>37</v>
      </c>
      <c r="G56" t="s">
        <v>16</v>
      </c>
      <c r="H56" t="s">
        <v>23</v>
      </c>
      <c r="I56" t="s">
        <v>16</v>
      </c>
      <c r="J56" t="s">
        <v>23</v>
      </c>
      <c r="K56" t="s">
        <v>173</v>
      </c>
      <c r="L56" t="s">
        <v>16</v>
      </c>
      <c r="M56" t="s">
        <v>57</v>
      </c>
      <c r="N56" t="str">
        <f t="shared" si="0"/>
        <v>No</v>
      </c>
    </row>
    <row r="68" spans="5:6" x14ac:dyDescent="0.3">
      <c r="E68" t="s">
        <v>221</v>
      </c>
      <c r="F68" t="s">
        <v>181</v>
      </c>
    </row>
    <row r="69" spans="5:6" x14ac:dyDescent="0.3">
      <c r="E69" t="s">
        <v>219</v>
      </c>
      <c r="F69">
        <f>COUNTIF(M1:M55,"*wkts*")</f>
        <v>23</v>
      </c>
    </row>
    <row r="70" spans="5:6" x14ac:dyDescent="0.3">
      <c r="E70" t="s">
        <v>220</v>
      </c>
      <c r="F70">
        <f>COUNTIF(M3:M57,"*run*")</f>
        <v>29</v>
      </c>
    </row>
    <row r="71" spans="5:6" x14ac:dyDescent="0.3">
      <c r="E71" t="s">
        <v>49</v>
      </c>
      <c r="F71">
        <f>COUNTIF(M1:M55,"*Abandoned*")</f>
        <v>2</v>
      </c>
    </row>
    <row r="72" spans="5:6" x14ac:dyDescent="0.3">
      <c r="E72" t="s">
        <v>218</v>
      </c>
      <c r="F72">
        <f>COUNTIF(M3:M57,"*Super Over*")</f>
        <v>1</v>
      </c>
    </row>
  </sheetData>
  <autoFilter ref="E68:F72" xr:uid="{9CC9BA64-AAF8-45FC-B95A-87F6C1D5BCF1}">
    <sortState xmlns:xlrd2="http://schemas.microsoft.com/office/spreadsheetml/2017/richdata2" ref="E69:F72">
      <sortCondition ref="E68:E7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D4970-E683-4F1A-A349-6A0408E93F8F}">
  <dimension ref="A1:G9"/>
  <sheetViews>
    <sheetView workbookViewId="0">
      <selection activeCell="G9" sqref="G9"/>
    </sheetView>
  </sheetViews>
  <sheetFormatPr defaultRowHeight="14.4" x14ac:dyDescent="0.3"/>
  <cols>
    <col min="1" max="1" width="23.6640625" bestFit="1" customWidth="1"/>
    <col min="2" max="2" width="10.6640625" bestFit="1" customWidth="1"/>
    <col min="3" max="3" width="9.44140625" bestFit="1" customWidth="1"/>
    <col min="4" max="4" width="10.21875" bestFit="1" customWidth="1"/>
    <col min="5" max="5" width="40.33203125" bestFit="1" customWidth="1"/>
    <col min="6" max="6" width="27.33203125" bestFit="1" customWidth="1"/>
    <col min="7" max="7" width="28.44140625" bestFit="1" customWidth="1"/>
  </cols>
  <sheetData>
    <row r="1" spans="1:7" ht="18" x14ac:dyDescent="0.35">
      <c r="A1" s="6" t="s">
        <v>104</v>
      </c>
      <c r="B1" s="6" t="s">
        <v>105</v>
      </c>
      <c r="C1" s="6" t="s">
        <v>106</v>
      </c>
      <c r="D1" s="6" t="s">
        <v>107</v>
      </c>
      <c r="E1" s="6" t="s">
        <v>108</v>
      </c>
      <c r="F1" s="6" t="s">
        <v>232</v>
      </c>
      <c r="G1" s="6" t="s">
        <v>233</v>
      </c>
    </row>
    <row r="2" spans="1:7" x14ac:dyDescent="0.3">
      <c r="A2" t="s">
        <v>36</v>
      </c>
      <c r="B2" t="s">
        <v>37</v>
      </c>
      <c r="C2" t="s">
        <v>16</v>
      </c>
      <c r="D2">
        <v>132000</v>
      </c>
      <c r="E2" t="s">
        <v>96</v>
      </c>
      <c r="F2">
        <v>189</v>
      </c>
      <c r="G2">
        <v>161</v>
      </c>
    </row>
    <row r="3" spans="1:7" x14ac:dyDescent="0.3">
      <c r="A3" t="s">
        <v>14</v>
      </c>
      <c r="B3" t="s">
        <v>15</v>
      </c>
      <c r="C3" t="s">
        <v>16</v>
      </c>
      <c r="D3">
        <v>33000</v>
      </c>
      <c r="E3" t="s">
        <v>97</v>
      </c>
      <c r="F3">
        <v>175</v>
      </c>
      <c r="G3">
        <v>158</v>
      </c>
    </row>
    <row r="4" spans="1:7" x14ac:dyDescent="0.3">
      <c r="A4" t="s">
        <v>9</v>
      </c>
      <c r="B4" t="s">
        <v>10</v>
      </c>
      <c r="C4" t="s">
        <v>16</v>
      </c>
      <c r="D4">
        <v>68000</v>
      </c>
      <c r="E4" t="s">
        <v>98</v>
      </c>
      <c r="F4">
        <v>172</v>
      </c>
      <c r="G4">
        <v>145</v>
      </c>
    </row>
    <row r="5" spans="1:7" x14ac:dyDescent="0.3">
      <c r="A5" t="s">
        <v>20</v>
      </c>
      <c r="B5" t="s">
        <v>21</v>
      </c>
      <c r="C5" t="s">
        <v>16</v>
      </c>
      <c r="D5">
        <v>50000</v>
      </c>
      <c r="E5" t="s">
        <v>99</v>
      </c>
      <c r="F5">
        <v>165</v>
      </c>
      <c r="G5">
        <v>145</v>
      </c>
    </row>
    <row r="6" spans="1:7" x14ac:dyDescent="0.3">
      <c r="A6" t="s">
        <v>40</v>
      </c>
      <c r="B6" t="s">
        <v>41</v>
      </c>
      <c r="C6" t="s">
        <v>16</v>
      </c>
      <c r="D6">
        <v>41000</v>
      </c>
      <c r="E6" t="s">
        <v>100</v>
      </c>
      <c r="F6">
        <v>172</v>
      </c>
      <c r="G6">
        <v>155</v>
      </c>
    </row>
    <row r="7" spans="1:7" x14ac:dyDescent="0.3">
      <c r="A7" t="s">
        <v>3</v>
      </c>
      <c r="B7" t="s">
        <v>4</v>
      </c>
      <c r="C7" t="s">
        <v>29</v>
      </c>
      <c r="D7">
        <v>35000</v>
      </c>
      <c r="E7" t="s">
        <v>101</v>
      </c>
      <c r="F7">
        <v>165</v>
      </c>
      <c r="G7">
        <v>145</v>
      </c>
    </row>
    <row r="8" spans="1:7" x14ac:dyDescent="0.3">
      <c r="A8" t="s">
        <v>44</v>
      </c>
      <c r="B8" t="s">
        <v>4</v>
      </c>
      <c r="C8" t="s">
        <v>29</v>
      </c>
      <c r="D8">
        <v>10000</v>
      </c>
      <c r="E8" t="s">
        <v>102</v>
      </c>
      <c r="F8">
        <v>175</v>
      </c>
      <c r="G8">
        <v>155</v>
      </c>
    </row>
    <row r="9" spans="1:7" x14ac:dyDescent="0.3">
      <c r="A9" t="s">
        <v>46</v>
      </c>
      <c r="B9" t="s">
        <v>47</v>
      </c>
      <c r="C9" t="s">
        <v>29</v>
      </c>
      <c r="D9">
        <v>35000</v>
      </c>
      <c r="E9" t="s">
        <v>103</v>
      </c>
      <c r="F9">
        <v>165</v>
      </c>
      <c r="G9">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A6193-E9B4-4990-A499-A19CBD614C13}">
  <dimension ref="A1:I34"/>
  <sheetViews>
    <sheetView topLeftCell="A24" workbookViewId="0">
      <selection activeCell="J19" sqref="J19"/>
    </sheetView>
  </sheetViews>
  <sheetFormatPr defaultRowHeight="14.4" x14ac:dyDescent="0.3"/>
  <cols>
    <col min="1" max="1" width="8.77734375" bestFit="1" customWidth="1"/>
    <col min="2" max="2" width="11.33203125" bestFit="1" customWidth="1"/>
    <col min="3" max="3" width="20.5546875" bestFit="1" customWidth="1"/>
    <col min="4" max="4" width="6.44140625" bestFit="1" customWidth="1"/>
    <col min="5" max="5" width="6.33203125" bestFit="1" customWidth="1"/>
    <col min="6" max="6" width="12.77734375" bestFit="1" customWidth="1"/>
    <col min="7" max="7" width="5.6640625" bestFit="1" customWidth="1"/>
    <col min="8" max="8" width="8.88671875" bestFit="1" customWidth="1"/>
    <col min="9" max="9" width="12.44140625" bestFit="1" customWidth="1"/>
  </cols>
  <sheetData>
    <row r="1" spans="1:9" ht="18" x14ac:dyDescent="0.35">
      <c r="A1" s="6" t="s">
        <v>113</v>
      </c>
      <c r="B1" s="6" t="s">
        <v>114</v>
      </c>
      <c r="C1" s="6" t="s">
        <v>115</v>
      </c>
      <c r="D1" s="6" t="s">
        <v>116</v>
      </c>
      <c r="E1" s="6" t="s">
        <v>117</v>
      </c>
      <c r="F1" s="6" t="s">
        <v>118</v>
      </c>
      <c r="G1" s="6" t="s">
        <v>119</v>
      </c>
      <c r="H1" s="6" t="s">
        <v>120</v>
      </c>
      <c r="I1" s="6" t="s">
        <v>121</v>
      </c>
    </row>
    <row r="2" spans="1:9" x14ac:dyDescent="0.3">
      <c r="A2" t="s">
        <v>2</v>
      </c>
      <c r="B2" t="s">
        <v>16</v>
      </c>
      <c r="C2">
        <v>5</v>
      </c>
      <c r="D2">
        <v>5</v>
      </c>
      <c r="E2">
        <v>0</v>
      </c>
      <c r="F2">
        <v>0</v>
      </c>
      <c r="G2">
        <v>3.12</v>
      </c>
      <c r="H2">
        <v>10</v>
      </c>
      <c r="I2" t="s">
        <v>109</v>
      </c>
    </row>
    <row r="3" spans="1:9" x14ac:dyDescent="0.3">
      <c r="A3" t="s">
        <v>2</v>
      </c>
      <c r="B3" t="s">
        <v>6</v>
      </c>
      <c r="C3">
        <v>5</v>
      </c>
      <c r="D3">
        <v>4</v>
      </c>
      <c r="E3">
        <v>1</v>
      </c>
      <c r="F3">
        <v>0</v>
      </c>
      <c r="G3">
        <v>1.85</v>
      </c>
      <c r="H3">
        <v>8</v>
      </c>
      <c r="I3" t="s">
        <v>109</v>
      </c>
    </row>
    <row r="4" spans="1:9" x14ac:dyDescent="0.3">
      <c r="A4" t="s">
        <v>2</v>
      </c>
      <c r="B4" t="s">
        <v>5</v>
      </c>
      <c r="C4">
        <v>5</v>
      </c>
      <c r="D4">
        <v>2</v>
      </c>
      <c r="E4">
        <v>3</v>
      </c>
      <c r="F4">
        <v>0</v>
      </c>
      <c r="G4">
        <v>-0.45</v>
      </c>
      <c r="H4">
        <v>4</v>
      </c>
      <c r="I4" t="s">
        <v>110</v>
      </c>
    </row>
    <row r="5" spans="1:9" x14ac:dyDescent="0.3">
      <c r="A5" t="s">
        <v>2</v>
      </c>
      <c r="B5" t="s">
        <v>17</v>
      </c>
      <c r="C5">
        <v>5</v>
      </c>
      <c r="D5">
        <v>1</v>
      </c>
      <c r="E5">
        <v>4</v>
      </c>
      <c r="F5">
        <v>0</v>
      </c>
      <c r="G5">
        <v>-1.2</v>
      </c>
      <c r="H5">
        <v>2</v>
      </c>
      <c r="I5" t="s">
        <v>110</v>
      </c>
    </row>
    <row r="6" spans="1:9" x14ac:dyDescent="0.3">
      <c r="A6" t="s">
        <v>2</v>
      </c>
      <c r="B6" t="s">
        <v>42</v>
      </c>
      <c r="C6">
        <v>5</v>
      </c>
      <c r="D6">
        <v>0</v>
      </c>
      <c r="E6">
        <v>5</v>
      </c>
      <c r="F6">
        <v>0</v>
      </c>
      <c r="G6">
        <v>-3.1</v>
      </c>
      <c r="H6">
        <v>0</v>
      </c>
      <c r="I6" t="s">
        <v>110</v>
      </c>
    </row>
    <row r="8" spans="1:9" x14ac:dyDescent="0.3">
      <c r="A8" t="s">
        <v>28</v>
      </c>
      <c r="B8" t="s">
        <v>29</v>
      </c>
      <c r="C8">
        <v>5</v>
      </c>
      <c r="D8">
        <v>4</v>
      </c>
      <c r="E8">
        <v>1</v>
      </c>
      <c r="F8">
        <v>0</v>
      </c>
      <c r="G8">
        <v>1.95</v>
      </c>
      <c r="H8">
        <v>8</v>
      </c>
      <c r="I8" t="s">
        <v>109</v>
      </c>
    </row>
    <row r="9" spans="1:9" x14ac:dyDescent="0.3">
      <c r="A9" t="s">
        <v>28</v>
      </c>
      <c r="B9" t="s">
        <v>35</v>
      </c>
      <c r="C9">
        <v>5</v>
      </c>
      <c r="D9">
        <v>3</v>
      </c>
      <c r="E9">
        <v>1</v>
      </c>
      <c r="F9">
        <v>1</v>
      </c>
      <c r="G9">
        <v>0.65</v>
      </c>
      <c r="H9">
        <v>7</v>
      </c>
      <c r="I9" t="s">
        <v>109</v>
      </c>
    </row>
    <row r="10" spans="1:9" x14ac:dyDescent="0.3">
      <c r="A10" t="s">
        <v>28</v>
      </c>
      <c r="B10" t="s">
        <v>45</v>
      </c>
      <c r="C10">
        <v>5</v>
      </c>
      <c r="D10">
        <v>2</v>
      </c>
      <c r="E10">
        <v>2</v>
      </c>
      <c r="F10">
        <v>1</v>
      </c>
      <c r="G10">
        <v>0.3</v>
      </c>
      <c r="H10">
        <v>5</v>
      </c>
      <c r="I10" t="s">
        <v>110</v>
      </c>
    </row>
    <row r="11" spans="1:9" x14ac:dyDescent="0.3">
      <c r="A11" t="s">
        <v>28</v>
      </c>
      <c r="B11" t="s">
        <v>30</v>
      </c>
      <c r="C11">
        <v>5</v>
      </c>
      <c r="D11">
        <v>1</v>
      </c>
      <c r="E11">
        <v>3</v>
      </c>
      <c r="F11">
        <v>1</v>
      </c>
      <c r="G11">
        <v>-0.85</v>
      </c>
      <c r="H11">
        <v>3</v>
      </c>
      <c r="I11" t="s">
        <v>110</v>
      </c>
    </row>
    <row r="12" spans="1:9" x14ac:dyDescent="0.3">
      <c r="A12" t="s">
        <v>28</v>
      </c>
      <c r="B12" t="s">
        <v>34</v>
      </c>
      <c r="C12">
        <v>5</v>
      </c>
      <c r="D12">
        <v>0</v>
      </c>
      <c r="E12">
        <v>5</v>
      </c>
      <c r="F12">
        <v>0</v>
      </c>
      <c r="G12">
        <v>-2.0499999999999998</v>
      </c>
      <c r="H12">
        <v>0</v>
      </c>
      <c r="I12" t="s">
        <v>110</v>
      </c>
    </row>
    <row r="14" spans="1:9" x14ac:dyDescent="0.3">
      <c r="A14" t="s">
        <v>8</v>
      </c>
      <c r="B14" t="s">
        <v>25</v>
      </c>
      <c r="C14">
        <v>5</v>
      </c>
      <c r="D14">
        <v>5</v>
      </c>
      <c r="E14">
        <v>0</v>
      </c>
      <c r="F14">
        <v>0</v>
      </c>
      <c r="G14">
        <v>2.5</v>
      </c>
      <c r="H14">
        <v>10</v>
      </c>
      <c r="I14" t="s">
        <v>109</v>
      </c>
    </row>
    <row r="15" spans="1:9" x14ac:dyDescent="0.3">
      <c r="A15" t="s">
        <v>8</v>
      </c>
      <c r="B15" t="s">
        <v>11</v>
      </c>
      <c r="C15">
        <v>5</v>
      </c>
      <c r="D15">
        <v>3</v>
      </c>
      <c r="E15">
        <v>2</v>
      </c>
      <c r="F15">
        <v>0</v>
      </c>
      <c r="G15">
        <v>0.8</v>
      </c>
      <c r="H15">
        <v>6</v>
      </c>
      <c r="I15" t="s">
        <v>109</v>
      </c>
    </row>
    <row r="16" spans="1:9" x14ac:dyDescent="0.3">
      <c r="A16" t="s">
        <v>8</v>
      </c>
      <c r="B16" t="s">
        <v>12</v>
      </c>
      <c r="C16">
        <v>5</v>
      </c>
      <c r="D16">
        <v>2</v>
      </c>
      <c r="E16">
        <v>3</v>
      </c>
      <c r="F16">
        <v>0</v>
      </c>
      <c r="G16">
        <v>-0.15</v>
      </c>
      <c r="H16">
        <v>4</v>
      </c>
      <c r="I16" t="s">
        <v>110</v>
      </c>
    </row>
    <row r="17" spans="1:9" x14ac:dyDescent="0.3">
      <c r="A17" t="s">
        <v>8</v>
      </c>
      <c r="B17" t="s">
        <v>26</v>
      </c>
      <c r="C17">
        <v>5</v>
      </c>
      <c r="D17">
        <v>1</v>
      </c>
      <c r="E17">
        <v>4</v>
      </c>
      <c r="F17">
        <v>0</v>
      </c>
      <c r="G17">
        <v>-1.1000000000000001</v>
      </c>
      <c r="H17">
        <v>2</v>
      </c>
      <c r="I17" t="s">
        <v>110</v>
      </c>
    </row>
    <row r="18" spans="1:9" x14ac:dyDescent="0.3">
      <c r="A18" t="s">
        <v>8</v>
      </c>
      <c r="B18" t="s">
        <v>32</v>
      </c>
      <c r="C18">
        <v>5</v>
      </c>
      <c r="D18">
        <v>0</v>
      </c>
      <c r="E18">
        <v>5</v>
      </c>
      <c r="F18">
        <v>0</v>
      </c>
      <c r="G18">
        <v>-2.85</v>
      </c>
      <c r="H18">
        <v>0</v>
      </c>
      <c r="I18" t="s">
        <v>110</v>
      </c>
    </row>
    <row r="20" spans="1:9" x14ac:dyDescent="0.3">
      <c r="A20" t="s">
        <v>19</v>
      </c>
      <c r="B20" t="s">
        <v>38</v>
      </c>
      <c r="C20">
        <v>5</v>
      </c>
      <c r="D20">
        <v>4</v>
      </c>
      <c r="E20">
        <v>1</v>
      </c>
      <c r="F20">
        <v>0</v>
      </c>
      <c r="G20">
        <v>2</v>
      </c>
      <c r="H20">
        <v>8</v>
      </c>
      <c r="I20" t="s">
        <v>109</v>
      </c>
    </row>
    <row r="21" spans="1:9" x14ac:dyDescent="0.3">
      <c r="A21" t="s">
        <v>19</v>
      </c>
      <c r="B21" t="s">
        <v>23</v>
      </c>
      <c r="C21">
        <v>5</v>
      </c>
      <c r="D21">
        <v>4</v>
      </c>
      <c r="E21">
        <v>1</v>
      </c>
      <c r="F21">
        <v>0</v>
      </c>
      <c r="G21">
        <v>1.75</v>
      </c>
      <c r="H21">
        <v>8</v>
      </c>
      <c r="I21" t="s">
        <v>109</v>
      </c>
    </row>
    <row r="22" spans="1:9" x14ac:dyDescent="0.3">
      <c r="A22" t="s">
        <v>19</v>
      </c>
      <c r="B22" t="s">
        <v>22</v>
      </c>
      <c r="C22">
        <v>5</v>
      </c>
      <c r="D22">
        <v>2</v>
      </c>
      <c r="E22">
        <v>3</v>
      </c>
      <c r="F22">
        <v>0</v>
      </c>
      <c r="G22">
        <v>-0.4</v>
      </c>
      <c r="H22">
        <v>4</v>
      </c>
      <c r="I22" t="s">
        <v>110</v>
      </c>
    </row>
    <row r="23" spans="1:9" x14ac:dyDescent="0.3">
      <c r="A23" t="s">
        <v>19</v>
      </c>
      <c r="B23" t="s">
        <v>39</v>
      </c>
      <c r="C23">
        <v>5</v>
      </c>
      <c r="D23">
        <v>1</v>
      </c>
      <c r="E23">
        <v>4</v>
      </c>
      <c r="F23">
        <v>0</v>
      </c>
      <c r="G23">
        <v>-1.3</v>
      </c>
      <c r="H23">
        <v>2</v>
      </c>
      <c r="I23" t="s">
        <v>110</v>
      </c>
    </row>
    <row r="24" spans="1:9" x14ac:dyDescent="0.3">
      <c r="A24" t="s">
        <v>19</v>
      </c>
      <c r="B24" t="s">
        <v>43</v>
      </c>
      <c r="C24">
        <v>5</v>
      </c>
      <c r="D24">
        <v>0</v>
      </c>
      <c r="E24">
        <v>5</v>
      </c>
      <c r="F24">
        <v>0</v>
      </c>
      <c r="G24">
        <v>-2.25</v>
      </c>
      <c r="H24">
        <v>0</v>
      </c>
      <c r="I24" t="s">
        <v>110</v>
      </c>
    </row>
    <row r="26" spans="1:9" x14ac:dyDescent="0.3">
      <c r="A26" t="s">
        <v>111</v>
      </c>
      <c r="B26" t="s">
        <v>16</v>
      </c>
      <c r="C26">
        <v>3</v>
      </c>
      <c r="D26">
        <v>3</v>
      </c>
      <c r="E26">
        <v>0</v>
      </c>
      <c r="F26">
        <v>0</v>
      </c>
      <c r="G26">
        <v>2.8</v>
      </c>
      <c r="H26">
        <v>6</v>
      </c>
      <c r="I26" t="s">
        <v>236</v>
      </c>
    </row>
    <row r="27" spans="1:9" x14ac:dyDescent="0.3">
      <c r="A27" t="s">
        <v>111</v>
      </c>
      <c r="B27" t="s">
        <v>38</v>
      </c>
      <c r="C27">
        <v>3</v>
      </c>
      <c r="D27">
        <v>3</v>
      </c>
      <c r="E27">
        <v>0</v>
      </c>
      <c r="F27">
        <v>0</v>
      </c>
      <c r="G27">
        <v>1.5</v>
      </c>
      <c r="H27">
        <v>6</v>
      </c>
      <c r="I27" t="s">
        <v>236</v>
      </c>
    </row>
    <row r="28" spans="1:9" x14ac:dyDescent="0.3">
      <c r="A28" t="s">
        <v>111</v>
      </c>
      <c r="B28" t="s">
        <v>11</v>
      </c>
      <c r="C28">
        <v>3</v>
      </c>
      <c r="D28">
        <v>1</v>
      </c>
      <c r="E28">
        <v>2</v>
      </c>
      <c r="F28">
        <v>0</v>
      </c>
      <c r="G28">
        <v>-0.6</v>
      </c>
      <c r="H28">
        <v>2</v>
      </c>
      <c r="I28" t="s">
        <v>110</v>
      </c>
    </row>
    <row r="29" spans="1:9" x14ac:dyDescent="0.3">
      <c r="A29" t="s">
        <v>111</v>
      </c>
      <c r="B29" t="s">
        <v>35</v>
      </c>
      <c r="C29">
        <v>3</v>
      </c>
      <c r="D29">
        <v>0</v>
      </c>
      <c r="E29">
        <v>3</v>
      </c>
      <c r="F29">
        <v>0</v>
      </c>
      <c r="G29">
        <v>-2.9</v>
      </c>
      <c r="H29">
        <v>0</v>
      </c>
      <c r="I29" t="s">
        <v>110</v>
      </c>
    </row>
    <row r="31" spans="1:9" x14ac:dyDescent="0.3">
      <c r="A31" t="s">
        <v>112</v>
      </c>
      <c r="B31" t="s">
        <v>25</v>
      </c>
      <c r="C31">
        <v>3</v>
      </c>
      <c r="D31">
        <v>2</v>
      </c>
      <c r="E31">
        <v>0</v>
      </c>
      <c r="F31">
        <v>1</v>
      </c>
      <c r="G31">
        <v>1.2</v>
      </c>
      <c r="H31">
        <v>5</v>
      </c>
      <c r="I31" t="s">
        <v>236</v>
      </c>
    </row>
    <row r="32" spans="1:9" x14ac:dyDescent="0.3">
      <c r="A32" t="s">
        <v>112</v>
      </c>
      <c r="B32" t="s">
        <v>23</v>
      </c>
      <c r="C32">
        <v>3</v>
      </c>
      <c r="D32">
        <v>1</v>
      </c>
      <c r="E32">
        <v>1</v>
      </c>
      <c r="F32">
        <v>1</v>
      </c>
      <c r="G32">
        <v>0.4</v>
      </c>
      <c r="H32">
        <v>3</v>
      </c>
      <c r="I32" t="s">
        <v>236</v>
      </c>
    </row>
    <row r="33" spans="1:9" x14ac:dyDescent="0.3">
      <c r="A33" t="s">
        <v>112</v>
      </c>
      <c r="B33" t="s">
        <v>6</v>
      </c>
      <c r="C33">
        <v>3</v>
      </c>
      <c r="D33">
        <v>1</v>
      </c>
      <c r="E33">
        <v>1</v>
      </c>
      <c r="F33">
        <v>1</v>
      </c>
      <c r="G33">
        <v>-0.3</v>
      </c>
      <c r="H33">
        <v>3</v>
      </c>
      <c r="I33" t="s">
        <v>110</v>
      </c>
    </row>
    <row r="34" spans="1:9" x14ac:dyDescent="0.3">
      <c r="A34" t="s">
        <v>112</v>
      </c>
      <c r="B34" t="s">
        <v>29</v>
      </c>
      <c r="C34">
        <v>3</v>
      </c>
      <c r="D34">
        <v>0</v>
      </c>
      <c r="E34">
        <v>3</v>
      </c>
      <c r="F34">
        <v>0</v>
      </c>
      <c r="G34">
        <v>-1.5</v>
      </c>
      <c r="H34">
        <v>0</v>
      </c>
      <c r="I34"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C3FBC-E644-4420-8E4C-9A4FEFE49751}">
  <dimension ref="A1:K20"/>
  <sheetViews>
    <sheetView workbookViewId="0">
      <selection sqref="A1:XFD1048576"/>
    </sheetView>
  </sheetViews>
  <sheetFormatPr defaultRowHeight="14.4" x14ac:dyDescent="0.3"/>
  <cols>
    <col min="1" max="1" width="15.77734375" bestFit="1" customWidth="1"/>
    <col min="2" max="2" width="11.33203125" bestFit="1" customWidth="1"/>
    <col min="3" max="3" width="8.88671875" bestFit="1" customWidth="1"/>
    <col min="4" max="4" width="7.77734375" bestFit="1" customWidth="1"/>
    <col min="5" max="5" width="5.6640625" bestFit="1" customWidth="1"/>
    <col min="6" max="6" width="8.33203125" bestFit="1" customWidth="1"/>
    <col min="7" max="7" width="11.44140625" bestFit="1" customWidth="1"/>
    <col min="8" max="8" width="6.21875" bestFit="1" customWidth="1"/>
    <col min="9" max="9" width="5.88671875" bestFit="1" customWidth="1"/>
    <col min="10" max="10" width="10.21875" bestFit="1" customWidth="1"/>
    <col min="11" max="11" width="6.6640625" bestFit="1" customWidth="1"/>
  </cols>
  <sheetData>
    <row r="1" spans="1:11" ht="15.6" x14ac:dyDescent="0.3">
      <c r="A1" s="2" t="s">
        <v>180</v>
      </c>
      <c r="B1" s="2" t="s">
        <v>179</v>
      </c>
      <c r="C1" s="2" t="s">
        <v>181</v>
      </c>
      <c r="D1" s="2" t="s">
        <v>224</v>
      </c>
      <c r="E1" s="2" t="s">
        <v>225</v>
      </c>
      <c r="F1" s="2" t="s">
        <v>185</v>
      </c>
      <c r="G1" s="2" t="s">
        <v>226</v>
      </c>
      <c r="H1" s="2" t="s">
        <v>227</v>
      </c>
      <c r="I1" s="2" t="s">
        <v>228</v>
      </c>
      <c r="J1" s="2" t="s">
        <v>229</v>
      </c>
      <c r="K1" s="2" t="s">
        <v>230</v>
      </c>
    </row>
    <row r="2" spans="1:11" x14ac:dyDescent="0.3">
      <c r="A2" t="s">
        <v>122</v>
      </c>
      <c r="B2" t="s">
        <v>6</v>
      </c>
      <c r="C2">
        <v>7</v>
      </c>
      <c r="D2">
        <v>6</v>
      </c>
      <c r="E2">
        <v>383</v>
      </c>
      <c r="F2">
        <v>76.599999999999994</v>
      </c>
      <c r="G2">
        <v>160.25</v>
      </c>
      <c r="H2">
        <v>37</v>
      </c>
      <c r="I2">
        <v>18</v>
      </c>
      <c r="J2">
        <v>2</v>
      </c>
      <c r="K2">
        <v>1</v>
      </c>
    </row>
    <row r="3" spans="1:11" x14ac:dyDescent="0.3">
      <c r="A3" t="s">
        <v>123</v>
      </c>
      <c r="B3" t="s">
        <v>23</v>
      </c>
      <c r="C3">
        <v>9</v>
      </c>
      <c r="D3">
        <v>8</v>
      </c>
      <c r="E3">
        <v>326</v>
      </c>
      <c r="F3">
        <v>46.57</v>
      </c>
      <c r="G3">
        <v>166.33</v>
      </c>
      <c r="H3">
        <v>34</v>
      </c>
      <c r="I3">
        <v>16</v>
      </c>
      <c r="J3">
        <v>0</v>
      </c>
      <c r="K3">
        <v>4</v>
      </c>
    </row>
    <row r="4" spans="1:11" x14ac:dyDescent="0.3">
      <c r="A4" t="s">
        <v>124</v>
      </c>
      <c r="B4" t="s">
        <v>16</v>
      </c>
      <c r="C4">
        <v>5</v>
      </c>
      <c r="D4">
        <v>5</v>
      </c>
      <c r="E4">
        <v>321</v>
      </c>
      <c r="F4">
        <v>80.25</v>
      </c>
      <c r="G4">
        <v>199.38</v>
      </c>
      <c r="H4">
        <v>27</v>
      </c>
      <c r="I4">
        <v>24</v>
      </c>
      <c r="J4">
        <v>0</v>
      </c>
      <c r="K4">
        <v>4</v>
      </c>
    </row>
    <row r="5" spans="1:11" x14ac:dyDescent="0.3">
      <c r="A5" t="s">
        <v>125</v>
      </c>
      <c r="B5" t="s">
        <v>16</v>
      </c>
      <c r="C5">
        <v>9</v>
      </c>
      <c r="D5">
        <v>9</v>
      </c>
      <c r="E5">
        <v>317</v>
      </c>
      <c r="F5">
        <v>35.22</v>
      </c>
      <c r="G5">
        <v>193.29</v>
      </c>
      <c r="H5">
        <v>33</v>
      </c>
      <c r="I5">
        <v>18</v>
      </c>
      <c r="J5">
        <v>0</v>
      </c>
      <c r="K5">
        <v>3</v>
      </c>
    </row>
    <row r="6" spans="1:11" x14ac:dyDescent="0.3">
      <c r="A6" t="s">
        <v>126</v>
      </c>
      <c r="B6" t="s">
        <v>23</v>
      </c>
      <c r="C6">
        <v>8</v>
      </c>
      <c r="D6">
        <v>8</v>
      </c>
      <c r="E6">
        <v>298</v>
      </c>
      <c r="F6">
        <v>49.67</v>
      </c>
      <c r="G6">
        <v>200</v>
      </c>
      <c r="H6">
        <v>25</v>
      </c>
      <c r="I6">
        <v>20</v>
      </c>
      <c r="J6">
        <v>1</v>
      </c>
      <c r="K6">
        <v>1</v>
      </c>
    </row>
    <row r="7" spans="1:11" x14ac:dyDescent="0.3">
      <c r="A7" t="s">
        <v>127</v>
      </c>
      <c r="B7" t="s">
        <v>35</v>
      </c>
      <c r="C7">
        <v>6</v>
      </c>
      <c r="D7">
        <v>6</v>
      </c>
      <c r="E7">
        <v>292</v>
      </c>
      <c r="F7">
        <v>146</v>
      </c>
      <c r="G7">
        <v>134.56</v>
      </c>
      <c r="H7">
        <v>32</v>
      </c>
      <c r="I7">
        <v>7</v>
      </c>
      <c r="J7">
        <v>0</v>
      </c>
      <c r="K7">
        <v>3</v>
      </c>
    </row>
    <row r="8" spans="1:11" x14ac:dyDescent="0.3">
      <c r="A8" t="s">
        <v>128</v>
      </c>
      <c r="B8" t="s">
        <v>38</v>
      </c>
      <c r="C8">
        <v>8</v>
      </c>
      <c r="D8">
        <v>8</v>
      </c>
      <c r="E8">
        <v>286</v>
      </c>
      <c r="F8">
        <v>47.67</v>
      </c>
      <c r="G8">
        <v>165.32</v>
      </c>
      <c r="H8">
        <v>32</v>
      </c>
      <c r="I8">
        <v>11</v>
      </c>
      <c r="J8">
        <v>0</v>
      </c>
      <c r="K8">
        <v>2</v>
      </c>
    </row>
    <row r="9" spans="1:11" x14ac:dyDescent="0.3">
      <c r="A9" t="s">
        <v>129</v>
      </c>
      <c r="B9" t="s">
        <v>25</v>
      </c>
      <c r="C9">
        <v>8</v>
      </c>
      <c r="D9">
        <v>8</v>
      </c>
      <c r="E9">
        <v>280</v>
      </c>
      <c r="F9">
        <v>35</v>
      </c>
      <c r="G9">
        <v>152.16999999999999</v>
      </c>
      <c r="H9">
        <v>25</v>
      </c>
      <c r="I9">
        <v>14</v>
      </c>
      <c r="J9">
        <v>1</v>
      </c>
      <c r="K9">
        <v>1</v>
      </c>
    </row>
    <row r="10" spans="1:11" x14ac:dyDescent="0.3">
      <c r="A10" t="s">
        <v>130</v>
      </c>
      <c r="B10" t="s">
        <v>11</v>
      </c>
      <c r="C10">
        <v>7</v>
      </c>
      <c r="D10">
        <v>7</v>
      </c>
      <c r="E10">
        <v>248</v>
      </c>
      <c r="F10">
        <v>41.33</v>
      </c>
      <c r="G10">
        <v>186.47</v>
      </c>
      <c r="H10">
        <v>16</v>
      </c>
      <c r="I10">
        <v>19</v>
      </c>
      <c r="J10">
        <v>0</v>
      </c>
      <c r="K10">
        <v>2</v>
      </c>
    </row>
    <row r="11" spans="1:11" x14ac:dyDescent="0.3">
      <c r="A11" t="s">
        <v>131</v>
      </c>
      <c r="B11" t="s">
        <v>16</v>
      </c>
      <c r="C11">
        <v>9</v>
      </c>
      <c r="D11">
        <v>9</v>
      </c>
      <c r="E11">
        <v>242</v>
      </c>
      <c r="F11">
        <v>30.25</v>
      </c>
      <c r="G11">
        <v>136.72</v>
      </c>
      <c r="H11">
        <v>21</v>
      </c>
      <c r="I11">
        <v>10</v>
      </c>
      <c r="J11">
        <v>0</v>
      </c>
      <c r="K11">
        <v>2</v>
      </c>
    </row>
    <row r="12" spans="1:11" x14ac:dyDescent="0.3">
      <c r="A12" t="s">
        <v>132</v>
      </c>
      <c r="B12" t="s">
        <v>25</v>
      </c>
      <c r="C12">
        <v>8</v>
      </c>
      <c r="D12">
        <v>8</v>
      </c>
      <c r="E12">
        <v>226</v>
      </c>
      <c r="F12">
        <v>32.29</v>
      </c>
      <c r="G12">
        <v>155.16999999999999</v>
      </c>
      <c r="H12">
        <v>18</v>
      </c>
      <c r="I12">
        <v>9</v>
      </c>
      <c r="J12">
        <v>0</v>
      </c>
      <c r="K12">
        <v>1</v>
      </c>
    </row>
    <row r="13" spans="1:11" x14ac:dyDescent="0.3">
      <c r="A13" t="s">
        <v>133</v>
      </c>
      <c r="B13" t="s">
        <v>29</v>
      </c>
      <c r="C13">
        <v>7</v>
      </c>
      <c r="D13">
        <v>7</v>
      </c>
      <c r="E13">
        <v>208</v>
      </c>
      <c r="F13">
        <v>29.71</v>
      </c>
      <c r="G13">
        <v>138.66999999999999</v>
      </c>
      <c r="H13">
        <v>20</v>
      </c>
      <c r="I13">
        <v>8</v>
      </c>
      <c r="J13">
        <v>1</v>
      </c>
      <c r="K13">
        <v>1</v>
      </c>
    </row>
    <row r="14" spans="1:11" x14ac:dyDescent="0.3">
      <c r="A14" t="s">
        <v>134</v>
      </c>
      <c r="B14" t="s">
        <v>38</v>
      </c>
      <c r="C14">
        <v>8</v>
      </c>
      <c r="D14">
        <v>8</v>
      </c>
      <c r="E14">
        <v>205</v>
      </c>
      <c r="F14">
        <v>25.63</v>
      </c>
      <c r="G14">
        <v>145.38999999999999</v>
      </c>
      <c r="H14">
        <v>22</v>
      </c>
      <c r="I14">
        <v>8</v>
      </c>
      <c r="J14">
        <v>0</v>
      </c>
      <c r="K14">
        <v>1</v>
      </c>
    </row>
    <row r="15" spans="1:11" x14ac:dyDescent="0.3">
      <c r="A15" t="s">
        <v>135</v>
      </c>
      <c r="B15" t="s">
        <v>25</v>
      </c>
      <c r="C15">
        <v>8</v>
      </c>
      <c r="D15">
        <v>8</v>
      </c>
      <c r="E15">
        <v>198</v>
      </c>
      <c r="F15">
        <v>24.75</v>
      </c>
      <c r="G15">
        <v>140.43</v>
      </c>
      <c r="H15">
        <v>20</v>
      </c>
      <c r="I15">
        <v>7</v>
      </c>
      <c r="J15">
        <v>1</v>
      </c>
      <c r="K15">
        <v>0</v>
      </c>
    </row>
    <row r="16" spans="1:11" x14ac:dyDescent="0.3">
      <c r="A16" t="s">
        <v>136</v>
      </c>
      <c r="B16" t="s">
        <v>16</v>
      </c>
      <c r="C16">
        <v>9</v>
      </c>
      <c r="D16">
        <v>9</v>
      </c>
      <c r="E16">
        <v>195</v>
      </c>
      <c r="F16">
        <v>21.67</v>
      </c>
      <c r="G16">
        <v>165.25</v>
      </c>
      <c r="H16">
        <v>18</v>
      </c>
      <c r="I16">
        <v>12</v>
      </c>
      <c r="J16">
        <v>0</v>
      </c>
      <c r="K16">
        <v>1</v>
      </c>
    </row>
    <row r="17" spans="1:11" x14ac:dyDescent="0.3">
      <c r="A17" t="s">
        <v>137</v>
      </c>
      <c r="B17" t="s">
        <v>23</v>
      </c>
      <c r="C17">
        <v>9</v>
      </c>
      <c r="D17">
        <v>9</v>
      </c>
      <c r="E17">
        <v>149</v>
      </c>
      <c r="F17">
        <v>18.63</v>
      </c>
      <c r="G17">
        <v>134.37</v>
      </c>
      <c r="H17">
        <v>14</v>
      </c>
      <c r="I17">
        <v>5</v>
      </c>
      <c r="J17">
        <v>0</v>
      </c>
      <c r="K17">
        <v>0</v>
      </c>
    </row>
    <row r="18" spans="1:11" x14ac:dyDescent="0.3">
      <c r="A18" t="s">
        <v>138</v>
      </c>
      <c r="B18" t="s">
        <v>29</v>
      </c>
      <c r="C18">
        <v>7</v>
      </c>
      <c r="D18">
        <v>7</v>
      </c>
      <c r="E18">
        <v>175</v>
      </c>
      <c r="F18">
        <v>29.17</v>
      </c>
      <c r="G18">
        <v>165.09</v>
      </c>
      <c r="H18">
        <v>12</v>
      </c>
      <c r="I18">
        <v>13</v>
      </c>
      <c r="J18">
        <v>0</v>
      </c>
      <c r="K18">
        <v>1</v>
      </c>
    </row>
    <row r="19" spans="1:11" x14ac:dyDescent="0.3">
      <c r="A19" t="s">
        <v>139</v>
      </c>
      <c r="B19" t="s">
        <v>38</v>
      </c>
      <c r="C19">
        <v>8</v>
      </c>
      <c r="D19">
        <v>8</v>
      </c>
      <c r="E19">
        <v>172</v>
      </c>
      <c r="F19">
        <v>28.67</v>
      </c>
      <c r="G19">
        <v>162.26</v>
      </c>
      <c r="H19">
        <v>15</v>
      </c>
      <c r="I19">
        <v>10</v>
      </c>
      <c r="J19">
        <v>0</v>
      </c>
      <c r="K19">
        <v>1</v>
      </c>
    </row>
    <row r="20" spans="1:11" x14ac:dyDescent="0.3">
      <c r="A20" t="s">
        <v>140</v>
      </c>
      <c r="B20" t="s">
        <v>23</v>
      </c>
      <c r="C20">
        <v>9</v>
      </c>
      <c r="D20">
        <v>9</v>
      </c>
      <c r="E20">
        <v>168</v>
      </c>
      <c r="F20">
        <v>21</v>
      </c>
      <c r="G20">
        <v>130.22999999999999</v>
      </c>
      <c r="H20">
        <v>16</v>
      </c>
      <c r="I20">
        <v>5</v>
      </c>
      <c r="J20">
        <v>0</v>
      </c>
      <c r="K2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C89EF-9BED-4E16-8E4E-04943E2EA69A}">
  <dimension ref="A1:L16"/>
  <sheetViews>
    <sheetView workbookViewId="0">
      <selection sqref="A1:XFD1048576"/>
    </sheetView>
  </sheetViews>
  <sheetFormatPr defaultRowHeight="14.4" x14ac:dyDescent="0.3"/>
  <cols>
    <col min="1" max="1" width="19.21875" bestFit="1" customWidth="1"/>
    <col min="2" max="2" width="11.33203125" bestFit="1" customWidth="1"/>
    <col min="3" max="3" width="8.88671875" bestFit="1" customWidth="1"/>
    <col min="4" max="4" width="6.33203125" bestFit="1" customWidth="1"/>
    <col min="5" max="5" width="5.44140625" bestFit="1" customWidth="1"/>
    <col min="6" max="6" width="8.44140625" bestFit="1" customWidth="1"/>
    <col min="7" max="7" width="8.33203125" bestFit="1" customWidth="1"/>
    <col min="8" max="8" width="17.44140625" bestFit="1" customWidth="1"/>
    <col min="9" max="9" width="9.44140625" bestFit="1" customWidth="1"/>
    <col min="10" max="11" width="10.21875" bestFit="1" customWidth="1"/>
    <col min="12" max="12" width="12.6640625" bestFit="1" customWidth="1"/>
  </cols>
  <sheetData>
    <row r="1" spans="1:12" ht="15.6" x14ac:dyDescent="0.3">
      <c r="A1" s="2" t="s">
        <v>180</v>
      </c>
      <c r="B1" s="2" t="s">
        <v>179</v>
      </c>
      <c r="C1" s="2" t="s">
        <v>181</v>
      </c>
      <c r="D1" s="2" t="s">
        <v>182</v>
      </c>
      <c r="E1" s="2" t="s">
        <v>183</v>
      </c>
      <c r="F1" s="2" t="s">
        <v>184</v>
      </c>
      <c r="G1" s="2" t="s">
        <v>185</v>
      </c>
      <c r="H1" s="2" t="s">
        <v>199</v>
      </c>
      <c r="I1" s="2" t="s">
        <v>186</v>
      </c>
      <c r="J1" s="2" t="s">
        <v>196</v>
      </c>
      <c r="K1" s="2" t="s">
        <v>197</v>
      </c>
      <c r="L1" s="2" t="s">
        <v>198</v>
      </c>
    </row>
    <row r="2" spans="1:12" x14ac:dyDescent="0.3">
      <c r="A2" t="s">
        <v>141</v>
      </c>
      <c r="B2" t="s">
        <v>16</v>
      </c>
      <c r="C2">
        <v>8</v>
      </c>
      <c r="D2">
        <v>28</v>
      </c>
      <c r="E2">
        <v>168</v>
      </c>
      <c r="F2">
        <v>14</v>
      </c>
      <c r="G2">
        <v>12.43</v>
      </c>
      <c r="H2">
        <v>174</v>
      </c>
      <c r="I2">
        <v>6.21</v>
      </c>
      <c r="J2">
        <v>1</v>
      </c>
      <c r="K2">
        <v>0</v>
      </c>
      <c r="L2" s="5" t="s">
        <v>201</v>
      </c>
    </row>
    <row r="3" spans="1:12" x14ac:dyDescent="0.3">
      <c r="A3" t="s">
        <v>142</v>
      </c>
      <c r="B3" t="s">
        <v>16</v>
      </c>
      <c r="C3">
        <v>9</v>
      </c>
      <c r="D3">
        <v>31</v>
      </c>
      <c r="E3">
        <v>186</v>
      </c>
      <c r="F3">
        <v>14</v>
      </c>
      <c r="G3">
        <v>20.5</v>
      </c>
      <c r="H3">
        <v>287</v>
      </c>
      <c r="I3">
        <v>9.26</v>
      </c>
      <c r="J3">
        <v>0</v>
      </c>
      <c r="K3">
        <v>0</v>
      </c>
      <c r="L3" s="5" t="s">
        <v>210</v>
      </c>
    </row>
    <row r="4" spans="1:12" x14ac:dyDescent="0.3">
      <c r="A4" t="s">
        <v>143</v>
      </c>
      <c r="B4" t="s">
        <v>17</v>
      </c>
      <c r="C4">
        <v>4</v>
      </c>
      <c r="D4">
        <v>14.5</v>
      </c>
      <c r="E4">
        <v>89</v>
      </c>
      <c r="F4">
        <v>13</v>
      </c>
      <c r="G4">
        <v>7.77</v>
      </c>
      <c r="H4">
        <v>101</v>
      </c>
      <c r="I4">
        <v>6.81</v>
      </c>
      <c r="J4">
        <v>2</v>
      </c>
      <c r="K4">
        <v>0</v>
      </c>
      <c r="L4" s="5" t="s">
        <v>202</v>
      </c>
    </row>
    <row r="5" spans="1:12" x14ac:dyDescent="0.3">
      <c r="A5" t="s">
        <v>144</v>
      </c>
      <c r="B5" t="s">
        <v>35</v>
      </c>
      <c r="C5">
        <v>6</v>
      </c>
      <c r="D5">
        <v>23.5</v>
      </c>
      <c r="E5">
        <v>143</v>
      </c>
      <c r="F5">
        <v>13</v>
      </c>
      <c r="G5">
        <v>14.46</v>
      </c>
      <c r="H5">
        <v>188</v>
      </c>
      <c r="I5">
        <v>7.93</v>
      </c>
      <c r="J5">
        <v>1</v>
      </c>
      <c r="K5">
        <v>0</v>
      </c>
      <c r="L5" s="5" t="s">
        <v>203</v>
      </c>
    </row>
    <row r="6" spans="1:12" x14ac:dyDescent="0.3">
      <c r="A6" t="s">
        <v>145</v>
      </c>
      <c r="B6" t="s">
        <v>25</v>
      </c>
      <c r="C6">
        <v>8</v>
      </c>
      <c r="D6">
        <v>30.4</v>
      </c>
      <c r="E6">
        <v>184</v>
      </c>
      <c r="F6">
        <v>13</v>
      </c>
      <c r="G6">
        <v>19.23</v>
      </c>
      <c r="H6">
        <v>250</v>
      </c>
      <c r="I6">
        <v>8.15</v>
      </c>
      <c r="J6">
        <v>0</v>
      </c>
      <c r="K6">
        <v>0</v>
      </c>
      <c r="L6" s="5" t="s">
        <v>204</v>
      </c>
    </row>
    <row r="7" spans="1:12" x14ac:dyDescent="0.3">
      <c r="A7" t="s">
        <v>146</v>
      </c>
      <c r="B7" t="s">
        <v>38</v>
      </c>
      <c r="C7">
        <v>7</v>
      </c>
      <c r="D7">
        <v>26</v>
      </c>
      <c r="E7">
        <v>156</v>
      </c>
      <c r="F7">
        <v>12</v>
      </c>
      <c r="G7">
        <v>15.58</v>
      </c>
      <c r="H7">
        <v>187</v>
      </c>
      <c r="I7">
        <v>7.19</v>
      </c>
      <c r="J7">
        <v>1</v>
      </c>
      <c r="K7">
        <v>0</v>
      </c>
      <c r="L7" s="5" t="s">
        <v>205</v>
      </c>
    </row>
    <row r="8" spans="1:12" x14ac:dyDescent="0.3">
      <c r="A8" t="s">
        <v>137</v>
      </c>
      <c r="B8" t="s">
        <v>23</v>
      </c>
      <c r="C8">
        <v>9</v>
      </c>
      <c r="D8">
        <v>19</v>
      </c>
      <c r="E8">
        <v>114</v>
      </c>
      <c r="F8">
        <v>12</v>
      </c>
      <c r="G8">
        <v>12.42</v>
      </c>
      <c r="H8">
        <v>149</v>
      </c>
      <c r="I8">
        <v>7.84</v>
      </c>
      <c r="J8">
        <v>1</v>
      </c>
      <c r="K8">
        <v>0</v>
      </c>
      <c r="L8" s="5" t="s">
        <v>206</v>
      </c>
    </row>
    <row r="9" spans="1:12" x14ac:dyDescent="0.3">
      <c r="A9" t="s">
        <v>147</v>
      </c>
      <c r="B9" t="s">
        <v>38</v>
      </c>
      <c r="C9">
        <v>6</v>
      </c>
      <c r="D9">
        <v>22.4</v>
      </c>
      <c r="E9">
        <v>136</v>
      </c>
      <c r="F9">
        <v>11</v>
      </c>
      <c r="G9">
        <v>21.55</v>
      </c>
      <c r="H9">
        <v>237</v>
      </c>
      <c r="I9">
        <v>10.47</v>
      </c>
      <c r="J9">
        <v>2</v>
      </c>
      <c r="K9">
        <v>0</v>
      </c>
      <c r="L9" s="5" t="s">
        <v>208</v>
      </c>
    </row>
    <row r="10" spans="1:12" x14ac:dyDescent="0.3">
      <c r="A10" t="s">
        <v>148</v>
      </c>
      <c r="B10" t="s">
        <v>29</v>
      </c>
      <c r="C10">
        <v>7</v>
      </c>
      <c r="D10">
        <v>27.3</v>
      </c>
      <c r="E10">
        <v>165</v>
      </c>
      <c r="F10">
        <v>11</v>
      </c>
      <c r="G10">
        <v>18.55</v>
      </c>
      <c r="H10">
        <v>204</v>
      </c>
      <c r="I10">
        <v>7.42</v>
      </c>
      <c r="J10">
        <v>0</v>
      </c>
      <c r="K10">
        <v>0</v>
      </c>
      <c r="L10" s="5" t="s">
        <v>207</v>
      </c>
    </row>
    <row r="11" spans="1:12" x14ac:dyDescent="0.3">
      <c r="A11" t="s">
        <v>149</v>
      </c>
      <c r="B11" t="s">
        <v>38</v>
      </c>
      <c r="C11">
        <v>7</v>
      </c>
      <c r="D11">
        <v>25</v>
      </c>
      <c r="E11">
        <v>150</v>
      </c>
      <c r="F11">
        <v>11</v>
      </c>
      <c r="G11">
        <v>17.36</v>
      </c>
      <c r="H11">
        <v>191</v>
      </c>
      <c r="I11">
        <v>7.64</v>
      </c>
      <c r="J11">
        <v>0</v>
      </c>
      <c r="K11">
        <v>0</v>
      </c>
      <c r="L11" s="5" t="s">
        <v>209</v>
      </c>
    </row>
    <row r="12" spans="1:12" x14ac:dyDescent="0.3">
      <c r="A12" t="s">
        <v>150</v>
      </c>
      <c r="B12" t="s">
        <v>16</v>
      </c>
      <c r="C12">
        <v>9</v>
      </c>
      <c r="D12">
        <v>30</v>
      </c>
      <c r="E12">
        <v>180</v>
      </c>
      <c r="F12">
        <v>10</v>
      </c>
      <c r="G12">
        <v>19.8</v>
      </c>
      <c r="H12">
        <v>198</v>
      </c>
      <c r="I12">
        <v>6.6</v>
      </c>
      <c r="J12">
        <v>0</v>
      </c>
      <c r="K12">
        <v>0</v>
      </c>
      <c r="L12" s="5" t="s">
        <v>210</v>
      </c>
    </row>
    <row r="13" spans="1:12" x14ac:dyDescent="0.3">
      <c r="A13" t="s">
        <v>151</v>
      </c>
      <c r="B13" t="s">
        <v>11</v>
      </c>
      <c r="C13">
        <v>7</v>
      </c>
      <c r="D13">
        <v>24</v>
      </c>
      <c r="E13">
        <v>144</v>
      </c>
      <c r="F13">
        <v>10</v>
      </c>
      <c r="G13">
        <v>9</v>
      </c>
      <c r="H13">
        <v>90</v>
      </c>
      <c r="I13">
        <v>3.75</v>
      </c>
      <c r="J13">
        <v>0</v>
      </c>
      <c r="K13">
        <v>1</v>
      </c>
      <c r="L13" s="5" t="s">
        <v>211</v>
      </c>
    </row>
    <row r="14" spans="1:12" x14ac:dyDescent="0.3">
      <c r="A14" t="s">
        <v>152</v>
      </c>
      <c r="B14" t="s">
        <v>16</v>
      </c>
      <c r="C14">
        <v>9</v>
      </c>
      <c r="D14">
        <v>32</v>
      </c>
      <c r="E14">
        <v>192</v>
      </c>
      <c r="F14">
        <v>10</v>
      </c>
      <c r="G14">
        <v>22.1</v>
      </c>
      <c r="H14">
        <v>221</v>
      </c>
      <c r="I14">
        <v>6.91</v>
      </c>
      <c r="J14">
        <v>0</v>
      </c>
      <c r="K14">
        <v>0</v>
      </c>
      <c r="L14" s="5" t="s">
        <v>212</v>
      </c>
    </row>
    <row r="15" spans="1:12" x14ac:dyDescent="0.3">
      <c r="A15" t="s">
        <v>153</v>
      </c>
      <c r="B15" t="s">
        <v>16</v>
      </c>
      <c r="C15">
        <v>9</v>
      </c>
      <c r="D15">
        <v>28</v>
      </c>
      <c r="E15">
        <v>168</v>
      </c>
      <c r="F15">
        <v>9</v>
      </c>
      <c r="G15">
        <v>23.44</v>
      </c>
      <c r="H15">
        <v>211</v>
      </c>
      <c r="I15">
        <v>7.54</v>
      </c>
      <c r="J15">
        <v>0</v>
      </c>
      <c r="K15">
        <v>0</v>
      </c>
      <c r="L15" s="5" t="s">
        <v>213</v>
      </c>
    </row>
    <row r="16" spans="1:12" x14ac:dyDescent="0.3">
      <c r="A16" t="s">
        <v>154</v>
      </c>
      <c r="B16" t="s">
        <v>23</v>
      </c>
      <c r="C16">
        <v>9</v>
      </c>
      <c r="D16">
        <v>33</v>
      </c>
      <c r="E16">
        <v>198</v>
      </c>
      <c r="F16">
        <v>9</v>
      </c>
      <c r="G16">
        <v>24.67</v>
      </c>
      <c r="H16">
        <v>222</v>
      </c>
      <c r="I16">
        <v>6.73</v>
      </c>
      <c r="J16">
        <v>0</v>
      </c>
      <c r="K16">
        <v>0</v>
      </c>
      <c r="L16" s="5" t="s">
        <v>214</v>
      </c>
    </row>
  </sheetData>
  <pageMargins left="0.7" right="0.7" top="0.75" bottom="0.75" header="0.3" footer="0.3"/>
  <ignoredErrors>
    <ignoredError sqref="L2:L3 L5 L7:L9 L12:L13 L15"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098F4-C44F-4F0C-9333-A3ECF01D5328}">
  <dimension ref="A1:C9"/>
  <sheetViews>
    <sheetView workbookViewId="0">
      <selection activeCell="B6" sqref="B6"/>
    </sheetView>
  </sheetViews>
  <sheetFormatPr defaultRowHeight="14.4" x14ac:dyDescent="0.3"/>
  <cols>
    <col min="1" max="1" width="26.44140625" bestFit="1" customWidth="1"/>
    <col min="2" max="2" width="16.77734375" bestFit="1" customWidth="1"/>
    <col min="3" max="3" width="11.33203125" bestFit="1" customWidth="1"/>
  </cols>
  <sheetData>
    <row r="1" spans="1:3" ht="15.6" x14ac:dyDescent="0.3">
      <c r="A1" s="2" t="s">
        <v>177</v>
      </c>
      <c r="B1" s="2" t="s">
        <v>178</v>
      </c>
      <c r="C1" s="2" t="s">
        <v>179</v>
      </c>
    </row>
    <row r="2" spans="1:3" x14ac:dyDescent="0.3">
      <c r="A2" t="s">
        <v>155</v>
      </c>
      <c r="B2" t="s">
        <v>124</v>
      </c>
      <c r="C2" t="s">
        <v>16</v>
      </c>
    </row>
    <row r="3" spans="1:3" x14ac:dyDescent="0.3">
      <c r="A3" t="s">
        <v>156</v>
      </c>
      <c r="B3" t="s">
        <v>122</v>
      </c>
      <c r="C3" t="s">
        <v>6</v>
      </c>
    </row>
    <row r="4" spans="1:3" x14ac:dyDescent="0.3">
      <c r="A4" t="s">
        <v>157</v>
      </c>
      <c r="B4" t="s">
        <v>141</v>
      </c>
      <c r="C4" t="s">
        <v>16</v>
      </c>
    </row>
    <row r="5" spans="1:3" x14ac:dyDescent="0.3">
      <c r="A5" t="s">
        <v>157</v>
      </c>
      <c r="B5" t="s">
        <v>142</v>
      </c>
      <c r="C5" t="s">
        <v>16</v>
      </c>
    </row>
    <row r="6" spans="1:3" x14ac:dyDescent="0.3">
      <c r="A6" t="s">
        <v>158</v>
      </c>
      <c r="B6" t="s">
        <v>126</v>
      </c>
      <c r="C6" t="s">
        <v>23</v>
      </c>
    </row>
    <row r="7" spans="1:3" x14ac:dyDescent="0.3">
      <c r="A7" t="s">
        <v>159</v>
      </c>
      <c r="B7" t="s">
        <v>151</v>
      </c>
      <c r="C7" t="s">
        <v>11</v>
      </c>
    </row>
    <row r="8" spans="1:3" x14ac:dyDescent="0.3">
      <c r="A8" t="s">
        <v>160</v>
      </c>
      <c r="B8" t="s">
        <v>161</v>
      </c>
      <c r="C8" t="s">
        <v>16</v>
      </c>
    </row>
    <row r="9" spans="1:3" x14ac:dyDescent="0.3">
      <c r="A9" t="s">
        <v>162</v>
      </c>
      <c r="B9" t="s">
        <v>163</v>
      </c>
      <c r="C9"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1476-D901-4CFD-A5B3-7D8FB3EC680F}">
  <dimension ref="A1"/>
  <sheetViews>
    <sheetView tabSelected="1" topLeftCell="A24" zoomScale="78" zoomScaleNormal="85" workbookViewId="0">
      <selection activeCell="F549" sqref="F549:J565"/>
    </sheetView>
  </sheetViews>
  <sheetFormatPr defaultRowHeight="14.4" x14ac:dyDescent="0.3"/>
  <cols>
    <col min="6" max="6" width="8.88671875" customWidth="1"/>
  </cols>
  <sheetData/>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99C613-0A38-40C7-AD38-C1C4FD42D16D}">
          <x14:formula1>
            <xm:f>'Batting Stats'!$A$2:$A$20</xm:f>
          </x14:formula1>
          <xm:sqref>C196 F15 G14</xm:sqref>
        </x14:dataValidation>
      </x14:dataValidation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3B8-EAB2-4D84-B956-77E2BCC0924C}">
  <dimension ref="A3:M116"/>
  <sheetViews>
    <sheetView workbookViewId="0">
      <selection activeCell="F549" sqref="F549:J565"/>
    </sheetView>
  </sheetViews>
  <sheetFormatPr defaultRowHeight="14.4" x14ac:dyDescent="0.3"/>
  <cols>
    <col min="1" max="1" width="12.44140625" bestFit="1" customWidth="1"/>
    <col min="2" max="2" width="10.5546875" bestFit="1" customWidth="1"/>
    <col min="3" max="3" width="11.109375" bestFit="1" customWidth="1"/>
    <col min="4" max="4" width="11.21875" bestFit="1" customWidth="1"/>
    <col min="5" max="5" width="16" bestFit="1" customWidth="1"/>
    <col min="7" max="7" width="15.77734375" bestFit="1" customWidth="1"/>
    <col min="8" max="8" width="12.5546875" bestFit="1" customWidth="1"/>
    <col min="9" max="9" width="13.88671875" bestFit="1" customWidth="1"/>
    <col min="10" max="10" width="14.6640625" bestFit="1" customWidth="1"/>
    <col min="11" max="11" width="15.33203125" bestFit="1" customWidth="1"/>
    <col min="12" max="12" width="13.6640625" bestFit="1" customWidth="1"/>
    <col min="13" max="13" width="14.6640625" bestFit="1" customWidth="1"/>
  </cols>
  <sheetData>
    <row r="3" spans="1:13" x14ac:dyDescent="0.3">
      <c r="A3" s="3" t="s">
        <v>187</v>
      </c>
      <c r="B3" t="s">
        <v>189</v>
      </c>
      <c r="G3" s="3" t="s">
        <v>187</v>
      </c>
      <c r="H3" t="s">
        <v>190</v>
      </c>
      <c r="K3" s="3" t="s">
        <v>187</v>
      </c>
      <c r="L3" t="s">
        <v>191</v>
      </c>
      <c r="M3" t="s">
        <v>195</v>
      </c>
    </row>
    <row r="4" spans="1:13" x14ac:dyDescent="0.3">
      <c r="A4" s="4" t="s">
        <v>16</v>
      </c>
      <c r="B4">
        <v>8</v>
      </c>
      <c r="G4" s="4" t="s">
        <v>122</v>
      </c>
      <c r="H4">
        <v>383</v>
      </c>
      <c r="K4" s="4" t="s">
        <v>142</v>
      </c>
      <c r="L4">
        <v>14</v>
      </c>
      <c r="M4">
        <v>9.26</v>
      </c>
    </row>
    <row r="5" spans="1:13" x14ac:dyDescent="0.3">
      <c r="A5" s="4" t="s">
        <v>38</v>
      </c>
      <c r="B5">
        <v>7</v>
      </c>
      <c r="G5" s="4" t="s">
        <v>123</v>
      </c>
      <c r="H5">
        <v>326</v>
      </c>
      <c r="K5" s="4" t="s">
        <v>141</v>
      </c>
      <c r="L5">
        <v>14</v>
      </c>
      <c r="M5">
        <v>6.21</v>
      </c>
    </row>
    <row r="6" spans="1:13" x14ac:dyDescent="0.3">
      <c r="A6" s="4" t="s">
        <v>25</v>
      </c>
      <c r="B6">
        <v>6</v>
      </c>
      <c r="G6" s="4" t="s">
        <v>124</v>
      </c>
      <c r="H6">
        <v>321</v>
      </c>
      <c r="K6" s="4" t="s">
        <v>144</v>
      </c>
      <c r="L6">
        <v>13</v>
      </c>
      <c r="M6">
        <v>7.93</v>
      </c>
    </row>
    <row r="7" spans="1:13" x14ac:dyDescent="0.3">
      <c r="A7" s="4" t="s">
        <v>11</v>
      </c>
      <c r="B7">
        <v>5</v>
      </c>
      <c r="G7" s="4" t="s">
        <v>125</v>
      </c>
      <c r="H7">
        <v>317</v>
      </c>
      <c r="K7" s="4" t="s">
        <v>143</v>
      </c>
      <c r="L7">
        <v>13</v>
      </c>
      <c r="M7">
        <v>6.81</v>
      </c>
    </row>
    <row r="8" spans="1:13" x14ac:dyDescent="0.3">
      <c r="A8" s="4" t="s">
        <v>23</v>
      </c>
      <c r="B8">
        <v>5</v>
      </c>
      <c r="G8" s="4" t="s">
        <v>126</v>
      </c>
      <c r="H8">
        <v>298</v>
      </c>
      <c r="K8" s="4" t="s">
        <v>145</v>
      </c>
      <c r="L8">
        <v>13</v>
      </c>
      <c r="M8">
        <v>8.15</v>
      </c>
    </row>
    <row r="9" spans="1:13" x14ac:dyDescent="0.3">
      <c r="A9" s="4" t="s">
        <v>6</v>
      </c>
      <c r="B9">
        <v>4</v>
      </c>
      <c r="G9" s="4" t="s">
        <v>127</v>
      </c>
      <c r="H9">
        <v>292</v>
      </c>
      <c r="K9" s="4" t="s">
        <v>137</v>
      </c>
      <c r="L9">
        <v>12</v>
      </c>
      <c r="M9">
        <v>7.84</v>
      </c>
    </row>
    <row r="10" spans="1:13" x14ac:dyDescent="0.3">
      <c r="A10" s="4" t="s">
        <v>29</v>
      </c>
      <c r="B10">
        <v>3</v>
      </c>
      <c r="G10" s="4" t="s">
        <v>128</v>
      </c>
      <c r="H10">
        <v>286</v>
      </c>
      <c r="K10" s="4" t="s">
        <v>146</v>
      </c>
      <c r="L10">
        <v>12</v>
      </c>
      <c r="M10">
        <v>7.19</v>
      </c>
    </row>
    <row r="11" spans="1:13" x14ac:dyDescent="0.3">
      <c r="A11" s="4" t="s">
        <v>35</v>
      </c>
      <c r="B11">
        <v>3</v>
      </c>
      <c r="G11" s="4" t="s">
        <v>129</v>
      </c>
      <c r="H11">
        <v>280</v>
      </c>
      <c r="K11" s="4" t="s">
        <v>149</v>
      </c>
      <c r="L11">
        <v>11</v>
      </c>
      <c r="M11">
        <v>7.64</v>
      </c>
    </row>
    <row r="12" spans="1:13" x14ac:dyDescent="0.3">
      <c r="A12" s="4" t="s">
        <v>45</v>
      </c>
      <c r="B12">
        <v>2</v>
      </c>
      <c r="G12" s="4" t="s">
        <v>130</v>
      </c>
      <c r="H12">
        <v>248</v>
      </c>
      <c r="K12" s="4" t="s">
        <v>147</v>
      </c>
      <c r="L12">
        <v>11</v>
      </c>
      <c r="M12">
        <v>10.47</v>
      </c>
    </row>
    <row r="13" spans="1:13" x14ac:dyDescent="0.3">
      <c r="A13" s="4" t="s">
        <v>17</v>
      </c>
      <c r="B13">
        <v>2</v>
      </c>
      <c r="G13" s="4" t="s">
        <v>131</v>
      </c>
      <c r="H13">
        <v>242</v>
      </c>
      <c r="K13" s="4" t="s">
        <v>148</v>
      </c>
      <c r="L13">
        <v>11</v>
      </c>
      <c r="M13">
        <v>7.42</v>
      </c>
    </row>
    <row r="14" spans="1:13" x14ac:dyDescent="0.3">
      <c r="A14" s="4" t="s">
        <v>49</v>
      </c>
      <c r="B14">
        <v>2</v>
      </c>
      <c r="G14" s="4" t="s">
        <v>132</v>
      </c>
      <c r="H14">
        <v>226</v>
      </c>
      <c r="K14" s="4" t="s">
        <v>150</v>
      </c>
      <c r="L14">
        <v>10</v>
      </c>
      <c r="M14">
        <v>6.6</v>
      </c>
    </row>
    <row r="15" spans="1:13" x14ac:dyDescent="0.3">
      <c r="A15" s="4" t="s">
        <v>22</v>
      </c>
      <c r="B15">
        <v>2</v>
      </c>
      <c r="G15" s="4" t="s">
        <v>133</v>
      </c>
      <c r="H15">
        <v>208</v>
      </c>
      <c r="K15" s="4" t="s">
        <v>151</v>
      </c>
      <c r="L15">
        <v>10</v>
      </c>
      <c r="M15">
        <v>3.75</v>
      </c>
    </row>
    <row r="16" spans="1:13" x14ac:dyDescent="0.3">
      <c r="A16" s="4" t="s">
        <v>30</v>
      </c>
      <c r="B16">
        <v>1</v>
      </c>
      <c r="G16" s="4" t="s">
        <v>134</v>
      </c>
      <c r="H16">
        <v>205</v>
      </c>
      <c r="K16" s="4" t="s">
        <v>152</v>
      </c>
      <c r="L16">
        <v>10</v>
      </c>
      <c r="M16">
        <v>6.91</v>
      </c>
    </row>
    <row r="17" spans="1:13" x14ac:dyDescent="0.3">
      <c r="A17" s="4" t="s">
        <v>43</v>
      </c>
      <c r="B17">
        <v>1</v>
      </c>
      <c r="G17" s="4" t="s">
        <v>135</v>
      </c>
      <c r="H17">
        <v>198</v>
      </c>
      <c r="K17" s="4" t="s">
        <v>153</v>
      </c>
      <c r="L17">
        <v>9</v>
      </c>
      <c r="M17">
        <v>7.54</v>
      </c>
    </row>
    <row r="18" spans="1:13" x14ac:dyDescent="0.3">
      <c r="A18" s="4" t="s">
        <v>5</v>
      </c>
      <c r="B18">
        <v>1</v>
      </c>
      <c r="G18" s="4" t="s">
        <v>136</v>
      </c>
      <c r="H18">
        <v>195</v>
      </c>
      <c r="K18" s="4" t="s">
        <v>154</v>
      </c>
      <c r="L18">
        <v>9</v>
      </c>
      <c r="M18">
        <v>6.73</v>
      </c>
    </row>
    <row r="19" spans="1:13" x14ac:dyDescent="0.3">
      <c r="A19" s="4" t="s">
        <v>26</v>
      </c>
      <c r="B19">
        <v>1</v>
      </c>
      <c r="G19" s="4" t="s">
        <v>138</v>
      </c>
      <c r="H19">
        <v>175</v>
      </c>
      <c r="K19" s="4" t="s">
        <v>188</v>
      </c>
      <c r="L19">
        <v>172</v>
      </c>
      <c r="M19">
        <v>110.45</v>
      </c>
    </row>
    <row r="20" spans="1:13" x14ac:dyDescent="0.3">
      <c r="A20" s="4" t="s">
        <v>32</v>
      </c>
      <c r="B20">
        <v>1</v>
      </c>
      <c r="G20" s="4" t="s">
        <v>139</v>
      </c>
      <c r="H20">
        <v>172</v>
      </c>
    </row>
    <row r="21" spans="1:13" x14ac:dyDescent="0.3">
      <c r="A21" s="4" t="s">
        <v>12</v>
      </c>
      <c r="B21">
        <v>1</v>
      </c>
      <c r="G21" s="4" t="s">
        <v>140</v>
      </c>
      <c r="H21">
        <v>168</v>
      </c>
    </row>
    <row r="22" spans="1:13" x14ac:dyDescent="0.3">
      <c r="A22" s="4" t="s">
        <v>188</v>
      </c>
      <c r="B22">
        <v>55</v>
      </c>
      <c r="G22" s="4" t="s">
        <v>137</v>
      </c>
      <c r="H22">
        <v>149</v>
      </c>
      <c r="K22" s="4" t="s">
        <v>216</v>
      </c>
      <c r="L22" t="str">
        <f>INDEX(K4:K18, MATCH(_xlfn.MINIFS(M4:M18, L4:L18, MAX(L4:L18)), M4:M18, 0))</f>
        <v>Jasprit Bumrah</v>
      </c>
    </row>
    <row r="23" spans="1:13" x14ac:dyDescent="0.3">
      <c r="G23" s="4" t="s">
        <v>188</v>
      </c>
      <c r="H23">
        <v>4689</v>
      </c>
    </row>
    <row r="24" spans="1:13" x14ac:dyDescent="0.3">
      <c r="A24" t="s">
        <v>217</v>
      </c>
      <c r="B24" t="str">
        <f>INDEX(A4:A21, MATCH(MAX(B4:B21), B4:B21, 0))</f>
        <v>India</v>
      </c>
      <c r="G24" s="4" t="s">
        <v>156</v>
      </c>
      <c r="H24" t="str">
        <f>INDEX(G4:G22, MATCH(MAX(H4:H22), H4:H22, 0))</f>
        <v>Sahibzada Farhan</v>
      </c>
    </row>
    <row r="27" spans="1:13" x14ac:dyDescent="0.3">
      <c r="A27" s="3" t="s">
        <v>187</v>
      </c>
      <c r="B27" t="s">
        <v>190</v>
      </c>
      <c r="C27" t="s">
        <v>192</v>
      </c>
      <c r="D27" t="s">
        <v>193</v>
      </c>
      <c r="E27" t="s">
        <v>194</v>
      </c>
      <c r="H27" s="3" t="s">
        <v>187</v>
      </c>
      <c r="I27" t="s">
        <v>191</v>
      </c>
      <c r="J27" t="s">
        <v>195</v>
      </c>
      <c r="K27" t="s">
        <v>200</v>
      </c>
      <c r="L27" t="s">
        <v>215</v>
      </c>
    </row>
    <row r="28" spans="1:13" x14ac:dyDescent="0.3">
      <c r="A28" s="4" t="s">
        <v>132</v>
      </c>
      <c r="B28">
        <v>226</v>
      </c>
      <c r="C28">
        <v>18</v>
      </c>
      <c r="D28">
        <v>9</v>
      </c>
      <c r="E28">
        <v>155.16999999999999</v>
      </c>
      <c r="H28" s="4" t="s">
        <v>153</v>
      </c>
      <c r="I28">
        <v>9</v>
      </c>
      <c r="J28">
        <v>7.54</v>
      </c>
      <c r="K28">
        <v>0</v>
      </c>
      <c r="L28">
        <v>23.44</v>
      </c>
    </row>
    <row r="29" spans="1:13" x14ac:dyDescent="0.3">
      <c r="A29" s="4" t="s">
        <v>188</v>
      </c>
      <c r="B29">
        <v>226</v>
      </c>
      <c r="C29">
        <v>18</v>
      </c>
      <c r="D29">
        <v>9</v>
      </c>
      <c r="E29">
        <v>155.16999999999999</v>
      </c>
      <c r="H29" s="4" t="s">
        <v>188</v>
      </c>
      <c r="I29">
        <v>9</v>
      </c>
      <c r="J29">
        <v>7.54</v>
      </c>
      <c r="K29">
        <v>0</v>
      </c>
      <c r="L29">
        <v>23.44</v>
      </c>
    </row>
    <row r="40" spans="1:2" x14ac:dyDescent="0.3">
      <c r="A40" s="3" t="s">
        <v>187</v>
      </c>
      <c r="B40" t="s">
        <v>222</v>
      </c>
    </row>
    <row r="41" spans="1:2" x14ac:dyDescent="0.3">
      <c r="A41" s="4" t="s">
        <v>219</v>
      </c>
      <c r="B41">
        <v>23</v>
      </c>
    </row>
    <row r="42" spans="1:2" x14ac:dyDescent="0.3">
      <c r="A42" s="4" t="s">
        <v>220</v>
      </c>
      <c r="B42">
        <v>29</v>
      </c>
    </row>
    <row r="43" spans="1:2" x14ac:dyDescent="0.3">
      <c r="A43" s="4" t="s">
        <v>49</v>
      </c>
      <c r="B43">
        <v>2</v>
      </c>
    </row>
    <row r="44" spans="1:2" x14ac:dyDescent="0.3">
      <c r="A44" s="4" t="s">
        <v>218</v>
      </c>
      <c r="B44">
        <v>1</v>
      </c>
    </row>
    <row r="45" spans="1:2" x14ac:dyDescent="0.3">
      <c r="A45" s="4" t="s">
        <v>188</v>
      </c>
      <c r="B45">
        <v>55</v>
      </c>
    </row>
    <row r="51" spans="2:12" x14ac:dyDescent="0.3">
      <c r="H51" t="e">
        <f>GETPIVOTDATA("Sum of Wickets",$H$27,"Player","Adil Rashid")</f>
        <v>#REF!</v>
      </c>
    </row>
    <row r="53" spans="2:12" x14ac:dyDescent="0.3">
      <c r="B53" t="str">
        <f>Pivot!A28</f>
        <v>Will Jacks</v>
      </c>
      <c r="C53">
        <f>Pivot!B28</f>
        <v>226</v>
      </c>
      <c r="D53">
        <f>Pivot!C28</f>
        <v>18</v>
      </c>
      <c r="E53">
        <f>Pivot!D28</f>
        <v>9</v>
      </c>
      <c r="F53">
        <f>Pivot!E28</f>
        <v>155.16999999999999</v>
      </c>
      <c r="H53" t="str">
        <f>Pivot!H28</f>
        <v>Hardik Pandya</v>
      </c>
      <c r="I53">
        <f>Pivot!I28</f>
        <v>9</v>
      </c>
      <c r="J53">
        <f>Pivot!J28</f>
        <v>7.54</v>
      </c>
      <c r="K53">
        <f>Pivot!K28</f>
        <v>0</v>
      </c>
      <c r="L53">
        <f>Pivot!L28</f>
        <v>23.44</v>
      </c>
    </row>
    <row r="54" spans="2:12" x14ac:dyDescent="0.3">
      <c r="B54" t="str">
        <f>Pivot!A29</f>
        <v>Grand Total</v>
      </c>
      <c r="C54">
        <f>Pivot!B29</f>
        <v>226</v>
      </c>
      <c r="D54">
        <f>Pivot!C29</f>
        <v>18</v>
      </c>
      <c r="E54">
        <f>Pivot!D29</f>
        <v>9</v>
      </c>
      <c r="F54">
        <f>Pivot!E29</f>
        <v>155.16999999999999</v>
      </c>
      <c r="H54" t="str">
        <f>Pivot!H29</f>
        <v>Grand Total</v>
      </c>
      <c r="I54">
        <f>Pivot!I29</f>
        <v>9</v>
      </c>
      <c r="J54">
        <f>Pivot!J29</f>
        <v>7.54</v>
      </c>
      <c r="K54">
        <f>Pivot!K29</f>
        <v>0</v>
      </c>
      <c r="L54">
        <f>Pivot!L29</f>
        <v>23.44</v>
      </c>
    </row>
    <row r="55" spans="2:12" x14ac:dyDescent="0.3">
      <c r="B55">
        <f>Pivot!A30</f>
        <v>0</v>
      </c>
      <c r="C55">
        <f>Pivot!B30</f>
        <v>0</v>
      </c>
      <c r="D55">
        <f>Pivot!C30</f>
        <v>0</v>
      </c>
      <c r="E55">
        <f>Pivot!D30</f>
        <v>0</v>
      </c>
      <c r="F55">
        <f>Pivot!E30</f>
        <v>0</v>
      </c>
      <c r="H55">
        <f>Pivot!H30</f>
        <v>0</v>
      </c>
      <c r="I55">
        <f>Pivot!I30</f>
        <v>0</v>
      </c>
      <c r="J55">
        <f>Pivot!J30</f>
        <v>0</v>
      </c>
      <c r="K55">
        <f>Pivot!K30</f>
        <v>0</v>
      </c>
      <c r="L55">
        <f>Pivot!L30</f>
        <v>0</v>
      </c>
    </row>
    <row r="56" spans="2:12" x14ac:dyDescent="0.3">
      <c r="B56">
        <f>Pivot!A31</f>
        <v>0</v>
      </c>
      <c r="C56">
        <f>Pivot!B31</f>
        <v>0</v>
      </c>
      <c r="D56">
        <f>Pivot!C31</f>
        <v>0</v>
      </c>
      <c r="E56">
        <f>Pivot!D31</f>
        <v>0</v>
      </c>
      <c r="F56">
        <f>Pivot!E31</f>
        <v>0</v>
      </c>
      <c r="H56">
        <f>Pivot!H31</f>
        <v>0</v>
      </c>
      <c r="I56">
        <f>Pivot!I31</f>
        <v>0</v>
      </c>
      <c r="J56">
        <f>Pivot!J31</f>
        <v>0</v>
      </c>
      <c r="K56">
        <f>Pivot!K31</f>
        <v>0</v>
      </c>
      <c r="L56">
        <f>Pivot!L31</f>
        <v>0</v>
      </c>
    </row>
    <row r="57" spans="2:12" x14ac:dyDescent="0.3">
      <c r="B57">
        <f>Pivot!A32</f>
        <v>0</v>
      </c>
      <c r="C57">
        <f>Pivot!B32</f>
        <v>0</v>
      </c>
      <c r="D57">
        <f>Pivot!C32</f>
        <v>0</v>
      </c>
      <c r="E57">
        <f>Pivot!D32</f>
        <v>0</v>
      </c>
      <c r="F57">
        <f>Pivot!E32</f>
        <v>0</v>
      </c>
      <c r="H57">
        <f>Pivot!H32</f>
        <v>0</v>
      </c>
      <c r="I57">
        <f>Pivot!I32</f>
        <v>0</v>
      </c>
      <c r="J57">
        <f>Pivot!J32</f>
        <v>0</v>
      </c>
      <c r="K57">
        <f>Pivot!K32</f>
        <v>0</v>
      </c>
      <c r="L57">
        <f>Pivot!L32</f>
        <v>0</v>
      </c>
    </row>
    <row r="58" spans="2:12" x14ac:dyDescent="0.3">
      <c r="B58">
        <f>Pivot!A33</f>
        <v>0</v>
      </c>
      <c r="C58">
        <f>Pivot!B33</f>
        <v>0</v>
      </c>
      <c r="D58">
        <f>Pivot!C33</f>
        <v>0</v>
      </c>
      <c r="E58">
        <f>Pivot!D33</f>
        <v>0</v>
      </c>
      <c r="F58">
        <f>Pivot!E33</f>
        <v>0</v>
      </c>
      <c r="H58">
        <f>Pivot!H33</f>
        <v>0</v>
      </c>
      <c r="I58">
        <f>Pivot!I33</f>
        <v>0</v>
      </c>
      <c r="J58">
        <f>Pivot!J33</f>
        <v>0</v>
      </c>
      <c r="K58">
        <f>Pivot!K33</f>
        <v>0</v>
      </c>
      <c r="L58">
        <f>Pivot!L33</f>
        <v>0</v>
      </c>
    </row>
    <row r="59" spans="2:12" x14ac:dyDescent="0.3">
      <c r="B59">
        <f>Pivot!A34</f>
        <v>0</v>
      </c>
      <c r="C59">
        <f>Pivot!B34</f>
        <v>0</v>
      </c>
      <c r="D59">
        <f>Pivot!C34</f>
        <v>0</v>
      </c>
      <c r="E59">
        <f>Pivot!D34</f>
        <v>0</v>
      </c>
      <c r="F59">
        <f>Pivot!E34</f>
        <v>0</v>
      </c>
      <c r="H59">
        <f>Pivot!H34</f>
        <v>0</v>
      </c>
      <c r="I59">
        <f>Pivot!I34</f>
        <v>0</v>
      </c>
      <c r="J59">
        <f>Pivot!J34</f>
        <v>0</v>
      </c>
      <c r="K59">
        <f>Pivot!K34</f>
        <v>0</v>
      </c>
      <c r="L59">
        <f>Pivot!L34</f>
        <v>0</v>
      </c>
    </row>
    <row r="60" spans="2:12" x14ac:dyDescent="0.3">
      <c r="B60">
        <f>Pivot!A35</f>
        <v>0</v>
      </c>
      <c r="C60">
        <f>Pivot!B35</f>
        <v>0</v>
      </c>
      <c r="D60">
        <f>Pivot!C35</f>
        <v>0</v>
      </c>
      <c r="E60">
        <f>Pivot!D35</f>
        <v>0</v>
      </c>
      <c r="F60">
        <f>Pivot!E35</f>
        <v>0</v>
      </c>
      <c r="H60">
        <f>Pivot!H35</f>
        <v>0</v>
      </c>
      <c r="I60">
        <f>Pivot!I35</f>
        <v>0</v>
      </c>
      <c r="J60">
        <f>Pivot!J35</f>
        <v>0</v>
      </c>
      <c r="K60">
        <f>Pivot!K35</f>
        <v>0</v>
      </c>
      <c r="L60">
        <f>Pivot!L35</f>
        <v>0</v>
      </c>
    </row>
    <row r="61" spans="2:12" x14ac:dyDescent="0.3">
      <c r="B61">
        <f>Pivot!A36</f>
        <v>0</v>
      </c>
      <c r="C61">
        <f>Pivot!B36</f>
        <v>0</v>
      </c>
      <c r="D61">
        <f>Pivot!C36</f>
        <v>0</v>
      </c>
      <c r="E61">
        <f>Pivot!D36</f>
        <v>0</v>
      </c>
      <c r="F61">
        <f>Pivot!E36</f>
        <v>0</v>
      </c>
      <c r="H61">
        <f>Pivot!H36</f>
        <v>0</v>
      </c>
      <c r="I61">
        <f>Pivot!I36</f>
        <v>0</v>
      </c>
      <c r="J61">
        <f>Pivot!J36</f>
        <v>0</v>
      </c>
      <c r="K61">
        <f>Pivot!K36</f>
        <v>0</v>
      </c>
      <c r="L61">
        <f>Pivot!L36</f>
        <v>0</v>
      </c>
    </row>
    <row r="62" spans="2:12" x14ac:dyDescent="0.3">
      <c r="B62">
        <f>Pivot!A37</f>
        <v>0</v>
      </c>
      <c r="C62">
        <f>Pivot!B37</f>
        <v>0</v>
      </c>
      <c r="D62">
        <f>Pivot!C37</f>
        <v>0</v>
      </c>
      <c r="E62">
        <f>Pivot!D37</f>
        <v>0</v>
      </c>
      <c r="F62">
        <f>Pivot!E37</f>
        <v>0</v>
      </c>
      <c r="H62">
        <f>Pivot!H37</f>
        <v>0</v>
      </c>
      <c r="I62">
        <f>Pivot!I37</f>
        <v>0</v>
      </c>
      <c r="J62">
        <f>Pivot!J37</f>
        <v>0</v>
      </c>
      <c r="K62">
        <f>Pivot!K37</f>
        <v>0</v>
      </c>
      <c r="L62">
        <f>Pivot!L37</f>
        <v>0</v>
      </c>
    </row>
    <row r="63" spans="2:12" x14ac:dyDescent="0.3">
      <c r="B63">
        <f>Pivot!A38</f>
        <v>0</v>
      </c>
      <c r="C63">
        <f>Pivot!B38</f>
        <v>0</v>
      </c>
      <c r="D63">
        <f>Pivot!C38</f>
        <v>0</v>
      </c>
      <c r="E63">
        <f>Pivot!D38</f>
        <v>0</v>
      </c>
      <c r="F63">
        <f>Pivot!E38</f>
        <v>0</v>
      </c>
      <c r="H63">
        <f>Pivot!H38</f>
        <v>0</v>
      </c>
      <c r="I63">
        <f>Pivot!I38</f>
        <v>0</v>
      </c>
      <c r="J63">
        <f>Pivot!J38</f>
        <v>0</v>
      </c>
      <c r="K63">
        <f>Pivot!K38</f>
        <v>0</v>
      </c>
      <c r="L63">
        <f>Pivot!L38</f>
        <v>0</v>
      </c>
    </row>
    <row r="64" spans="2:12" x14ac:dyDescent="0.3">
      <c r="B64">
        <f>Pivot!A39</f>
        <v>0</v>
      </c>
      <c r="C64">
        <f>Pivot!B39</f>
        <v>0</v>
      </c>
      <c r="D64">
        <f>Pivot!C39</f>
        <v>0</v>
      </c>
      <c r="E64">
        <f>Pivot!D39</f>
        <v>0</v>
      </c>
      <c r="F64">
        <f>Pivot!E39</f>
        <v>0</v>
      </c>
      <c r="H64">
        <f>Pivot!H39</f>
        <v>0</v>
      </c>
      <c r="I64">
        <f>Pivot!I39</f>
        <v>0</v>
      </c>
      <c r="J64">
        <f>Pivot!J39</f>
        <v>0</v>
      </c>
      <c r="K64">
        <f>Pivot!K39</f>
        <v>0</v>
      </c>
      <c r="L64">
        <f>Pivot!L39</f>
        <v>0</v>
      </c>
    </row>
    <row r="65" spans="2:12" x14ac:dyDescent="0.3">
      <c r="B65" t="str">
        <f>Pivot!A40</f>
        <v>Row Labels</v>
      </c>
      <c r="C65" t="str">
        <f>Pivot!B40</f>
        <v>Sum of Matches</v>
      </c>
      <c r="D65">
        <f>Pivot!C40</f>
        <v>0</v>
      </c>
      <c r="E65">
        <f>Pivot!D40</f>
        <v>0</v>
      </c>
      <c r="F65">
        <f>Pivot!E40</f>
        <v>0</v>
      </c>
      <c r="H65">
        <f>Pivot!H40</f>
        <v>0</v>
      </c>
      <c r="I65">
        <f>Pivot!I40</f>
        <v>0</v>
      </c>
      <c r="J65">
        <f>Pivot!J40</f>
        <v>0</v>
      </c>
      <c r="K65">
        <f>Pivot!K40</f>
        <v>0</v>
      </c>
      <c r="L65">
        <f>Pivot!L40</f>
        <v>0</v>
      </c>
    </row>
    <row r="66" spans="2:12" x14ac:dyDescent="0.3">
      <c r="B66" t="str">
        <f>Pivot!A41</f>
        <v>Chasing Wins</v>
      </c>
      <c r="C66">
        <f>Pivot!B41</f>
        <v>23</v>
      </c>
      <c r="D66">
        <f>Pivot!C41</f>
        <v>0</v>
      </c>
      <c r="E66">
        <f>Pivot!D41</f>
        <v>0</v>
      </c>
      <c r="F66">
        <f>Pivot!E41</f>
        <v>0</v>
      </c>
      <c r="H66">
        <f>Pivot!H41</f>
        <v>0</v>
      </c>
      <c r="I66">
        <f>Pivot!I41</f>
        <v>0</v>
      </c>
      <c r="J66">
        <f>Pivot!J41</f>
        <v>0</v>
      </c>
      <c r="K66">
        <f>Pivot!K41</f>
        <v>0</v>
      </c>
      <c r="L66">
        <f>Pivot!L41</f>
        <v>0</v>
      </c>
    </row>
    <row r="67" spans="2:12" x14ac:dyDescent="0.3">
      <c r="B67" t="str">
        <f>Pivot!A42</f>
        <v>Defending Wins</v>
      </c>
      <c r="C67">
        <f>Pivot!B42</f>
        <v>29</v>
      </c>
      <c r="D67">
        <f>Pivot!C42</f>
        <v>0</v>
      </c>
      <c r="E67">
        <f>Pivot!D42</f>
        <v>0</v>
      </c>
      <c r="F67">
        <f>Pivot!E42</f>
        <v>0</v>
      </c>
      <c r="H67">
        <f>Pivot!H42</f>
        <v>0</v>
      </c>
      <c r="I67">
        <f>Pivot!I42</f>
        <v>0</v>
      </c>
      <c r="J67">
        <f>Pivot!J42</f>
        <v>0</v>
      </c>
      <c r="K67">
        <f>Pivot!K42</f>
        <v>0</v>
      </c>
      <c r="L67">
        <f>Pivot!L42</f>
        <v>0</v>
      </c>
    </row>
    <row r="68" spans="2:12" x14ac:dyDescent="0.3">
      <c r="B68" t="str">
        <f>Pivot!A43</f>
        <v>No Result</v>
      </c>
      <c r="C68">
        <f>Pivot!B43</f>
        <v>2</v>
      </c>
      <c r="D68">
        <f>Pivot!C43</f>
        <v>0</v>
      </c>
      <c r="E68">
        <f>Pivot!D43</f>
        <v>0</v>
      </c>
      <c r="F68">
        <f>Pivot!E43</f>
        <v>0</v>
      </c>
      <c r="H68">
        <f>Pivot!H43</f>
        <v>0</v>
      </c>
      <c r="I68">
        <f>Pivot!I43</f>
        <v>0</v>
      </c>
      <c r="J68">
        <f>Pivot!J43</f>
        <v>0</v>
      </c>
      <c r="K68">
        <f>Pivot!K43</f>
        <v>0</v>
      </c>
      <c r="L68">
        <f>Pivot!L43</f>
        <v>0</v>
      </c>
    </row>
    <row r="69" spans="2:12" x14ac:dyDescent="0.3">
      <c r="B69" t="str">
        <f>Pivot!A44</f>
        <v>Super Over</v>
      </c>
      <c r="C69">
        <f>Pivot!B44</f>
        <v>1</v>
      </c>
      <c r="D69">
        <f>Pivot!C44</f>
        <v>0</v>
      </c>
      <c r="E69">
        <f>Pivot!D44</f>
        <v>0</v>
      </c>
      <c r="F69">
        <f>Pivot!E44</f>
        <v>0</v>
      </c>
    </row>
    <row r="70" spans="2:12" x14ac:dyDescent="0.3">
      <c r="B70" t="str">
        <f>Pivot!A45</f>
        <v>Grand Total</v>
      </c>
      <c r="C70">
        <f>Pivot!B45</f>
        <v>55</v>
      </c>
      <c r="D70">
        <f>Pivot!C45</f>
        <v>0</v>
      </c>
      <c r="E70">
        <f>Pivot!D45</f>
        <v>0</v>
      </c>
      <c r="F70">
        <f>Pivot!E45</f>
        <v>0</v>
      </c>
    </row>
    <row r="71" spans="2:12" x14ac:dyDescent="0.3">
      <c r="B71">
        <f>Pivot!A46</f>
        <v>0</v>
      </c>
      <c r="C71">
        <f>Pivot!B46</f>
        <v>0</v>
      </c>
      <c r="D71">
        <f>Pivot!C46</f>
        <v>0</v>
      </c>
      <c r="E71">
        <f>Pivot!D46</f>
        <v>0</v>
      </c>
      <c r="F71">
        <f>Pivot!E46</f>
        <v>0</v>
      </c>
    </row>
    <row r="72" spans="2:12" x14ac:dyDescent="0.3">
      <c r="B72">
        <f>Pivot!A47</f>
        <v>0</v>
      </c>
      <c r="C72">
        <f>Pivot!B47</f>
        <v>0</v>
      </c>
      <c r="D72">
        <f>Pivot!C47</f>
        <v>0</v>
      </c>
      <c r="E72">
        <f>Pivot!D47</f>
        <v>0</v>
      </c>
      <c r="F72">
        <f>Pivot!E47</f>
        <v>0</v>
      </c>
    </row>
    <row r="73" spans="2:12" x14ac:dyDescent="0.3">
      <c r="B73">
        <f>Pivot!A48</f>
        <v>0</v>
      </c>
    </row>
    <row r="88" spans="1:2" x14ac:dyDescent="0.3">
      <c r="A88" s="3" t="s">
        <v>187</v>
      </c>
      <c r="B88" t="s">
        <v>231</v>
      </c>
    </row>
    <row r="89" spans="1:2" x14ac:dyDescent="0.3">
      <c r="A89" s="4" t="s">
        <v>110</v>
      </c>
      <c r="B89">
        <v>31</v>
      </c>
    </row>
    <row r="90" spans="1:2" x14ac:dyDescent="0.3">
      <c r="A90" s="4" t="s">
        <v>109</v>
      </c>
      <c r="B90">
        <v>22</v>
      </c>
    </row>
    <row r="91" spans="1:2" x14ac:dyDescent="0.3">
      <c r="A91" s="4" t="s">
        <v>188</v>
      </c>
      <c r="B91">
        <v>53</v>
      </c>
    </row>
    <row r="107" spans="1:3" x14ac:dyDescent="0.3">
      <c r="A107" s="3" t="s">
        <v>187</v>
      </c>
      <c r="B107" t="s">
        <v>234</v>
      </c>
      <c r="C107" t="s">
        <v>235</v>
      </c>
    </row>
    <row r="108" spans="1:3" x14ac:dyDescent="0.3">
      <c r="A108" s="4" t="s">
        <v>40</v>
      </c>
      <c r="B108">
        <v>172</v>
      </c>
      <c r="C108">
        <v>155</v>
      </c>
    </row>
    <row r="109" spans="1:3" x14ac:dyDescent="0.3">
      <c r="A109" s="4" t="s">
        <v>9</v>
      </c>
      <c r="B109">
        <v>172</v>
      </c>
      <c r="C109">
        <v>145</v>
      </c>
    </row>
    <row r="110" spans="1:3" x14ac:dyDescent="0.3">
      <c r="A110" s="4" t="s">
        <v>20</v>
      </c>
      <c r="B110">
        <v>165</v>
      </c>
      <c r="C110">
        <v>145</v>
      </c>
    </row>
    <row r="111" spans="1:3" x14ac:dyDescent="0.3">
      <c r="A111" s="4" t="s">
        <v>36</v>
      </c>
      <c r="B111">
        <v>189</v>
      </c>
      <c r="C111">
        <v>161</v>
      </c>
    </row>
    <row r="112" spans="1:3" x14ac:dyDescent="0.3">
      <c r="A112" s="4" t="s">
        <v>46</v>
      </c>
      <c r="B112">
        <v>165</v>
      </c>
      <c r="C112">
        <v>144</v>
      </c>
    </row>
    <row r="113" spans="1:3" x14ac:dyDescent="0.3">
      <c r="A113" s="4" t="s">
        <v>3</v>
      </c>
      <c r="B113">
        <v>165</v>
      </c>
      <c r="C113">
        <v>145</v>
      </c>
    </row>
    <row r="114" spans="1:3" x14ac:dyDescent="0.3">
      <c r="A114" s="4" t="s">
        <v>44</v>
      </c>
      <c r="B114">
        <v>175</v>
      </c>
      <c r="C114">
        <v>155</v>
      </c>
    </row>
    <row r="115" spans="1:3" x14ac:dyDescent="0.3">
      <c r="A115" s="4" t="s">
        <v>14</v>
      </c>
      <c r="B115">
        <v>175</v>
      </c>
      <c r="C115">
        <v>158</v>
      </c>
    </row>
    <row r="116" spans="1:3" x14ac:dyDescent="0.3">
      <c r="A116" s="4" t="s">
        <v>188</v>
      </c>
      <c r="B116">
        <v>1378</v>
      </c>
      <c r="C116">
        <v>1208</v>
      </c>
    </row>
  </sheetData>
  <pageMargins left="0.7" right="0.7" top="0.75" bottom="0.75" header="0.3" footer="0.3"/>
  <drawing r:id="rId9"/>
  <extLst>
    <ext xmlns:x14="http://schemas.microsoft.com/office/spreadsheetml/2009/9/main" uri="{05C60535-1F16-4fd2-B633-F4F36F0B64E0}">
      <x14:sparklineGroups xmlns:xm="http://schemas.microsoft.com/office/excel/2006/main">
        <x14:sparklineGroup displayEmptyCellsAs="gap" xr2:uid="{DCA001B3-02AB-4A53-8A1F-C54192E758A9}">
          <x14:colorSeries rgb="FF376092"/>
          <x14:colorNegative rgb="FFD00000"/>
          <x14:colorAxis rgb="FF000000"/>
          <x14:colorMarkers rgb="FFD00000"/>
          <x14:colorFirst rgb="FFD00000"/>
          <x14:colorLast rgb="FFD00000"/>
          <x14:colorHigh rgb="FFD00000"/>
          <x14:colorLow rgb="FFD00000"/>
          <x14:sparklines>
            <x14:sparkline>
              <xm:f>Pivot!B108:B115</xm:f>
              <xm:sqref>D121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Matches</vt:lpstr>
      <vt:lpstr>Venues</vt:lpstr>
      <vt:lpstr>Points Table</vt:lpstr>
      <vt:lpstr>Batting Stats</vt:lpstr>
      <vt:lpstr>Bowling Stats</vt:lpstr>
      <vt:lpstr>Records</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Guri</dc:creator>
  <cp:lastModifiedBy>Gurjot Singh</cp:lastModifiedBy>
  <dcterms:created xsi:type="dcterms:W3CDTF">2026-04-14T17:20:02Z</dcterms:created>
  <dcterms:modified xsi:type="dcterms:W3CDTF">2026-04-21T02:54:30Z</dcterms:modified>
</cp:coreProperties>
</file>