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c-my.sharepoint.com/personal/drew_vandenbosch_ucalgary_ca/Documents/Drew_HardDrive/Documents/Trading RITC 2023 Data/"/>
    </mc:Choice>
  </mc:AlternateContent>
  <xr:revisionPtr revIDLastSave="2167" documentId="8_{760B5407-77DF-44EE-B18B-AF8EE8030AC9}" xr6:coauthVersionLast="47" xr6:coauthVersionMax="47" xr10:uidLastSave="{43C50C0D-3D9C-4676-8F18-2F5D78E862BD}"/>
  <bookViews>
    <workbookView xWindow="-28980" yWindow="3500" windowWidth="28800" windowHeight="14400" xr2:uid="{E5C609BD-1E65-437B-8A6C-CC0603B68A82}"/>
  </bookViews>
  <sheets>
    <sheet name="Main" sheetId="4" r:id="rId1"/>
    <sheet name="RITC_Parser" sheetId="6" r:id="rId2"/>
    <sheet name="USD_Parser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7" l="1"/>
  <c r="C9" i="7" s="1"/>
  <c r="A8" i="7"/>
  <c r="A1" i="7"/>
  <c r="A2" i="7" s="1" a="1"/>
  <c r="P33" i="4"/>
  <c r="Q33" i="4"/>
  <c r="O33" i="4"/>
  <c r="N33" i="4"/>
  <c r="J10" i="4"/>
  <c r="I10" i="4"/>
  <c r="H10" i="4"/>
  <c r="G10" i="4"/>
  <c r="F10" i="4"/>
  <c r="E10" i="4"/>
  <c r="D10" i="4"/>
  <c r="J9" i="4"/>
  <c r="I9" i="4"/>
  <c r="H9" i="4"/>
  <c r="G9" i="4"/>
  <c r="F9" i="4"/>
  <c r="E9" i="4"/>
  <c r="D9" i="4"/>
  <c r="J8" i="4"/>
  <c r="I8" i="4"/>
  <c r="H8" i="4"/>
  <c r="G8" i="4"/>
  <c r="F8" i="4"/>
  <c r="E8" i="4"/>
  <c r="D8" i="4"/>
  <c r="J7" i="4"/>
  <c r="H7" i="4"/>
  <c r="G7" i="4"/>
  <c r="E7" i="4"/>
  <c r="D7" i="4"/>
  <c r="J6" i="4"/>
  <c r="H6" i="4"/>
  <c r="G6" i="4"/>
  <c r="E6" i="4"/>
  <c r="D6" i="4"/>
  <c r="A2" i="7" l="1"/>
  <c r="D7" i="7"/>
  <c r="D38" i="7" s="1"/>
  <c r="B7" i="7"/>
  <c r="B8" i="7" a="1"/>
  <c r="B8" i="7" s="1"/>
  <c r="D8" i="7" a="1"/>
  <c r="D8" i="7" s="1"/>
  <c r="E8" i="7" s="1"/>
  <c r="H8" i="7" s="1"/>
  <c r="C10" i="7"/>
  <c r="D9" i="7" a="1"/>
  <c r="D9" i="7" s="1"/>
  <c r="E9" i="7" s="1"/>
  <c r="A9" i="7"/>
  <c r="D16" i="4"/>
  <c r="O37" i="4" s="1"/>
  <c r="P37" i="4" s="1"/>
  <c r="D15" i="4"/>
  <c r="I8" i="7" l="1"/>
  <c r="E7" i="7"/>
  <c r="H7" i="7" s="1"/>
  <c r="N7" i="7" s="1"/>
  <c r="G8" i="7"/>
  <c r="J8" i="7"/>
  <c r="A10" i="7"/>
  <c r="B9" i="7" a="1"/>
  <c r="B9" i="7" s="1"/>
  <c r="I9" i="7" s="1"/>
  <c r="J9" i="7"/>
  <c r="H9" i="7"/>
  <c r="C11" i="7"/>
  <c r="D10" i="7" a="1"/>
  <c r="D10" i="7" s="1"/>
  <c r="E10" i="7" s="1"/>
  <c r="F16" i="4"/>
  <c r="F15" i="4"/>
  <c r="O36" i="4"/>
  <c r="P36" i="4" s="1"/>
  <c r="G7" i="7" l="1"/>
  <c r="I7" i="7"/>
  <c r="J7" i="7"/>
  <c r="G9" i="7"/>
  <c r="C12" i="7"/>
  <c r="D11" i="7" a="1"/>
  <c r="D11" i="7" s="1"/>
  <c r="E11" i="7" s="1"/>
  <c r="A11" i="7"/>
  <c r="B10" i="7" a="1"/>
  <c r="B10" i="7" s="1"/>
  <c r="I10" i="7" s="1"/>
  <c r="J10" i="7"/>
  <c r="H10" i="7"/>
  <c r="C8" i="6"/>
  <c r="C9" i="6" s="1"/>
  <c r="C10" i="6" s="1"/>
  <c r="C11" i="6" s="1"/>
  <c r="A8" i="6"/>
  <c r="A9" i="6" s="1"/>
  <c r="E2" i="4"/>
  <c r="G10" i="7" l="1"/>
  <c r="H11" i="7"/>
  <c r="J11" i="7"/>
  <c r="D12" i="7" a="1"/>
  <c r="D12" i="7" s="1"/>
  <c r="E12" i="7" s="1"/>
  <c r="C13" i="7"/>
  <c r="A12" i="7"/>
  <c r="B11" i="7" a="1"/>
  <c r="B11" i="7" s="1"/>
  <c r="I11" i="7" s="1"/>
  <c r="C12" i="6"/>
  <c r="A10" i="6"/>
  <c r="A1" i="6"/>
  <c r="A2" i="6" s="1" a="1"/>
  <c r="Z5" i="4"/>
  <c r="AA5" i="4"/>
  <c r="V31" i="4"/>
  <c r="AA30" i="4"/>
  <c r="Z26" i="4"/>
  <c r="U25" i="4"/>
  <c r="Z24" i="4"/>
  <c r="V18" i="4"/>
  <c r="V17" i="4"/>
  <c r="U45" i="4"/>
  <c r="Z42" i="4"/>
  <c r="Z13" i="4"/>
  <c r="AA6" i="4"/>
  <c r="V28" i="4"/>
  <c r="AA12" i="4"/>
  <c r="Z8" i="4"/>
  <c r="Z6" i="4"/>
  <c r="U28" i="4"/>
  <c r="AA26" i="4"/>
  <c r="V49" i="4"/>
  <c r="U31" i="4"/>
  <c r="Z30" i="4"/>
  <c r="V24" i="4"/>
  <c r="V23" i="4"/>
  <c r="AA21" i="4"/>
  <c r="AA19" i="4"/>
  <c r="U18" i="4"/>
  <c r="U17" i="4"/>
  <c r="AA39" i="4"/>
  <c r="U36" i="4"/>
  <c r="Z15" i="4"/>
  <c r="Z43" i="4"/>
  <c r="V45" i="4"/>
  <c r="U34" i="4"/>
  <c r="AA33" i="4"/>
  <c r="Z33" i="4"/>
  <c r="AA13" i="4"/>
  <c r="V7" i="4"/>
  <c r="AA32" i="4"/>
  <c r="U7" i="4"/>
  <c r="V25" i="4"/>
  <c r="U49" i="4"/>
  <c r="U48" i="4"/>
  <c r="AA46" i="4"/>
  <c r="U24" i="4"/>
  <c r="U23" i="4"/>
  <c r="Z21" i="4"/>
  <c r="Z19" i="4"/>
  <c r="V16" i="4"/>
  <c r="Z45" i="4"/>
  <c r="V46" i="4"/>
  <c r="V10" i="4"/>
  <c r="U10" i="4"/>
  <c r="V13" i="4"/>
  <c r="Z12" i="4"/>
  <c r="V5" i="4"/>
  <c r="Z31" i="4"/>
  <c r="AA24" i="4"/>
  <c r="Z46" i="4"/>
  <c r="V36" i="4"/>
  <c r="V35" i="4"/>
  <c r="U16" i="4"/>
  <c r="AA15" i="4"/>
  <c r="AA43" i="4"/>
  <c r="AA37" i="4"/>
  <c r="U35" i="4"/>
  <c r="Z41" i="4"/>
  <c r="Z39" i="4"/>
  <c r="Z37" i="4"/>
  <c r="V34" i="4"/>
  <c r="U46" i="4"/>
  <c r="AA42" i="4"/>
  <c r="AA14" i="4"/>
  <c r="Z14" i="4"/>
  <c r="AA8" i="4"/>
  <c r="Z32" i="4"/>
  <c r="AA31" i="4"/>
  <c r="U13" i="4"/>
  <c r="V6" i="4"/>
  <c r="Z49" i="4"/>
  <c r="U6" i="4"/>
  <c r="U5" i="4"/>
  <c r="Z20" i="4"/>
  <c r="U40" i="4"/>
  <c r="AA20" i="4"/>
  <c r="V22" i="4"/>
  <c r="V29" i="4"/>
  <c r="AA38" i="4"/>
  <c r="U41" i="4"/>
  <c r="AA47" i="4"/>
  <c r="U11" i="4"/>
  <c r="U29" i="4"/>
  <c r="Z47" i="4"/>
  <c r="V11" i="4"/>
  <c r="Z7" i="4"/>
  <c r="Z9" i="4"/>
  <c r="U12" i="4"/>
  <c r="Z18" i="4"/>
  <c r="U19" i="4"/>
  <c r="Z25" i="4"/>
  <c r="Z27" i="4"/>
  <c r="U30" i="4"/>
  <c r="Z36" i="4"/>
  <c r="U37" i="4"/>
  <c r="V41" i="4"/>
  <c r="U42" i="4"/>
  <c r="V38" i="4"/>
  <c r="AA34" i="4"/>
  <c r="V32" i="4"/>
  <c r="AA28" i="4"/>
  <c r="V26" i="4"/>
  <c r="AA22" i="4"/>
  <c r="V20" i="4"/>
  <c r="AA16" i="4"/>
  <c r="V14" i="4"/>
  <c r="AA10" i="4"/>
  <c r="V8" i="4"/>
  <c r="U39" i="4"/>
  <c r="Z35" i="4"/>
  <c r="AA45" i="4"/>
  <c r="AA48" i="4"/>
  <c r="V47" i="4"/>
  <c r="AA44" i="4"/>
  <c r="V43" i="4"/>
  <c r="AA40" i="4"/>
  <c r="U38" i="4"/>
  <c r="Z34" i="4"/>
  <c r="U32" i="4"/>
  <c r="Z28" i="4"/>
  <c r="U26" i="4"/>
  <c r="Z22" i="4"/>
  <c r="U20" i="4"/>
  <c r="Z16" i="4"/>
  <c r="U14" i="4"/>
  <c r="Z10" i="4"/>
  <c r="U8" i="4"/>
  <c r="Z29" i="4"/>
  <c r="U27" i="4"/>
  <c r="Z23" i="4"/>
  <c r="U21" i="4"/>
  <c r="Z17" i="4"/>
  <c r="U15" i="4"/>
  <c r="Z11" i="4"/>
  <c r="AA49" i="4"/>
  <c r="V48" i="4"/>
  <c r="V44" i="4"/>
  <c r="Z48" i="4"/>
  <c r="U47" i="4"/>
  <c r="Z44" i="4"/>
  <c r="U43" i="4"/>
  <c r="Z40" i="4"/>
  <c r="V39" i="4"/>
  <c r="AA35" i="4"/>
  <c r="V33" i="4"/>
  <c r="AA29" i="4"/>
  <c r="V27" i="4"/>
  <c r="AA23" i="4"/>
  <c r="V21" i="4"/>
  <c r="AA17" i="4"/>
  <c r="V15" i="4"/>
  <c r="AA11" i="4"/>
  <c r="V9" i="4"/>
  <c r="U33" i="4"/>
  <c r="U9" i="4"/>
  <c r="AA41" i="4"/>
  <c r="V40" i="4"/>
  <c r="U22" i="4"/>
  <c r="Z38" i="4"/>
  <c r="AA7" i="4"/>
  <c r="AA9" i="4"/>
  <c r="V12" i="4"/>
  <c r="AA18" i="4"/>
  <c r="V19" i="4"/>
  <c r="AA25" i="4"/>
  <c r="AA27" i="4"/>
  <c r="V30" i="4"/>
  <c r="AA36" i="4"/>
  <c r="V37" i="4"/>
  <c r="V42" i="4"/>
  <c r="U44" i="4"/>
  <c r="X43" i="4" l="1"/>
  <c r="X46" i="4"/>
  <c r="X45" i="4"/>
  <c r="X40" i="4"/>
  <c r="Y41" i="4"/>
  <c r="Y48" i="4"/>
  <c r="Y49" i="4"/>
  <c r="Y45" i="4"/>
  <c r="Y40" i="4"/>
  <c r="Y46" i="4"/>
  <c r="Y47" i="4"/>
  <c r="Y42" i="4"/>
  <c r="Y43" i="4"/>
  <c r="Y44" i="4"/>
  <c r="X49" i="4"/>
  <c r="X41" i="4"/>
  <c r="X48" i="4"/>
  <c r="X47" i="4"/>
  <c r="X44" i="4"/>
  <c r="X42" i="4"/>
  <c r="G11" i="7"/>
  <c r="A13" i="7"/>
  <c r="B12" i="7" a="1"/>
  <c r="B12" i="7" s="1"/>
  <c r="G12" i="7" s="1"/>
  <c r="C14" i="7"/>
  <c r="D13" i="7" a="1"/>
  <c r="D13" i="7" s="1"/>
  <c r="E13" i="7" s="1"/>
  <c r="H12" i="7"/>
  <c r="J12" i="7"/>
  <c r="Y5" i="4"/>
  <c r="B9" i="6" a="1"/>
  <c r="B9" i="6" s="1"/>
  <c r="D10" i="6" a="1"/>
  <c r="D10" i="6" s="1"/>
  <c r="B10" i="6" a="1"/>
  <c r="B10" i="6" s="1"/>
  <c r="D9" i="6" a="1"/>
  <c r="D9" i="6" s="1"/>
  <c r="D11" i="6" a="1"/>
  <c r="D11" i="6" s="1"/>
  <c r="D12" i="6" a="1"/>
  <c r="D12" i="6" s="1"/>
  <c r="C13" i="6"/>
  <c r="D8" i="6" a="1"/>
  <c r="D8" i="6" s="1"/>
  <c r="D7" i="6"/>
  <c r="B8" i="6" a="1"/>
  <c r="B8" i="6" s="1"/>
  <c r="A11" i="6"/>
  <c r="B11" i="6" s="1" a="1"/>
  <c r="B11" i="6" s="1"/>
  <c r="A2" i="6"/>
  <c r="B7" i="6"/>
  <c r="AC5" i="4"/>
  <c r="AC40" i="4"/>
  <c r="AC36" i="4"/>
  <c r="AC34" i="4"/>
  <c r="AC37" i="4"/>
  <c r="AC39" i="4"/>
  <c r="AC12" i="4"/>
  <c r="AC30" i="4"/>
  <c r="AC23" i="4"/>
  <c r="AC31" i="4"/>
  <c r="AC44" i="4"/>
  <c r="AC49" i="4"/>
  <c r="AC43" i="4"/>
  <c r="AC47" i="4"/>
  <c r="AC42" i="4"/>
  <c r="AC29" i="4"/>
  <c r="AC41" i="4"/>
  <c r="AC15" i="4"/>
  <c r="AC6" i="4"/>
  <c r="AC21" i="4"/>
  <c r="AC48" i="4"/>
  <c r="AC20" i="4"/>
  <c r="AC19" i="4"/>
  <c r="AC28" i="4"/>
  <c r="AC27" i="4"/>
  <c r="AC18" i="4"/>
  <c r="AC32" i="4"/>
  <c r="AC26" i="4"/>
  <c r="AC9" i="4"/>
  <c r="AC14" i="4"/>
  <c r="AC45" i="4"/>
  <c r="AC11" i="4"/>
  <c r="AC22" i="4"/>
  <c r="AC35" i="4"/>
  <c r="AC7" i="4"/>
  <c r="AC10" i="4"/>
  <c r="AC16" i="4"/>
  <c r="AC8" i="4"/>
  <c r="AC33" i="4"/>
  <c r="AC25" i="4"/>
  <c r="AC24" i="4"/>
  <c r="AC38" i="4"/>
  <c r="AC17" i="4"/>
  <c r="AC46" i="4"/>
  <c r="AC13" i="4"/>
  <c r="X5" i="4"/>
  <c r="X31" i="4"/>
  <c r="X32" i="4"/>
  <c r="X28" i="4"/>
  <c r="X22" i="4"/>
  <c r="X10" i="4"/>
  <c r="X21" i="4"/>
  <c r="X37" i="4"/>
  <c r="X13" i="4"/>
  <c r="X7" i="4"/>
  <c r="X38" i="4"/>
  <c r="X35" i="4"/>
  <c r="X27" i="4"/>
  <c r="X29" i="4"/>
  <c r="X6" i="4"/>
  <c r="X30" i="4"/>
  <c r="X16" i="4"/>
  <c r="X33" i="4"/>
  <c r="X34" i="4"/>
  <c r="X24" i="4"/>
  <c r="X11" i="4"/>
  <c r="X25" i="4"/>
  <c r="X17" i="4"/>
  <c r="X20" i="4"/>
  <c r="X12" i="4"/>
  <c r="X18" i="4"/>
  <c r="X39" i="4"/>
  <c r="X36" i="4"/>
  <c r="X23" i="4"/>
  <c r="X8" i="4"/>
  <c r="X14" i="4"/>
  <c r="X19" i="4"/>
  <c r="X9" i="4"/>
  <c r="X15" i="4"/>
  <c r="X26" i="4"/>
  <c r="Y6" i="4"/>
  <c r="Y7" i="4"/>
  <c r="Y12" i="4"/>
  <c r="Y18" i="4"/>
  <c r="Y10" i="4"/>
  <c r="Y36" i="4"/>
  <c r="Y16" i="4"/>
  <c r="Y22" i="4"/>
  <c r="Y28" i="4"/>
  <c r="Y35" i="4"/>
  <c r="Y17" i="4"/>
  <c r="Y15" i="4"/>
  <c r="Y31" i="4"/>
  <c r="Y25" i="4"/>
  <c r="Y21" i="4"/>
  <c r="Y13" i="4"/>
  <c r="Y27" i="4"/>
  <c r="Y32" i="4"/>
  <c r="Y14" i="4"/>
  <c r="Y37" i="4"/>
  <c r="Y8" i="4"/>
  <c r="Y33" i="4"/>
  <c r="Y26" i="4"/>
  <c r="Y19" i="4"/>
  <c r="Y38" i="4"/>
  <c r="Y34" i="4"/>
  <c r="Y9" i="4"/>
  <c r="Y20" i="4"/>
  <c r="Y24" i="4"/>
  <c r="Y23" i="4"/>
  <c r="AD35" i="4"/>
  <c r="AD29" i="4"/>
  <c r="AD23" i="4"/>
  <c r="AD17" i="4"/>
  <c r="AD11" i="4"/>
  <c r="AD5" i="4"/>
  <c r="AD36" i="4"/>
  <c r="AD30" i="4"/>
  <c r="AD24" i="4"/>
  <c r="AD18" i="4"/>
  <c r="AD12" i="4"/>
  <c r="AD6" i="4"/>
  <c r="AD38" i="4"/>
  <c r="AD22" i="4"/>
  <c r="AD20" i="4"/>
  <c r="AD10" i="4"/>
  <c r="AD37" i="4"/>
  <c r="AD34" i="4"/>
  <c r="AD32" i="4"/>
  <c r="AD14" i="4"/>
  <c r="AD25" i="4"/>
  <c r="AD8" i="4"/>
  <c r="AD16" i="4"/>
  <c r="AD9" i="4"/>
  <c r="AD7" i="4"/>
  <c r="AD33" i="4"/>
  <c r="AD31" i="4"/>
  <c r="AD15" i="4"/>
  <c r="AD13" i="4"/>
  <c r="AD28" i="4"/>
  <c r="AD26" i="4"/>
  <c r="AD21" i="4"/>
  <c r="AD19" i="4"/>
  <c r="AD27" i="4"/>
  <c r="Y30" i="4"/>
  <c r="Y29" i="4"/>
  <c r="Y11" i="4"/>
  <c r="W42" i="4" l="1"/>
  <c r="W45" i="4"/>
  <c r="W40" i="4"/>
  <c r="W49" i="4"/>
  <c r="W44" i="4"/>
  <c r="W47" i="4"/>
  <c r="W48" i="4"/>
  <c r="W43" i="4"/>
  <c r="W46" i="4"/>
  <c r="W41" i="4"/>
  <c r="I12" i="7"/>
  <c r="C15" i="7"/>
  <c r="D14" i="7" a="1"/>
  <c r="D14" i="7" s="1"/>
  <c r="E14" i="7" s="1"/>
  <c r="B13" i="7" a="1"/>
  <c r="B13" i="7" s="1"/>
  <c r="G13" i="7" s="1"/>
  <c r="A14" i="7"/>
  <c r="J13" i="7"/>
  <c r="H13" i="7"/>
  <c r="E8" i="6"/>
  <c r="E12" i="6"/>
  <c r="E11" i="6"/>
  <c r="E9" i="6"/>
  <c r="E10" i="6"/>
  <c r="E7" i="6"/>
  <c r="D38" i="6"/>
  <c r="D13" i="6" a="1"/>
  <c r="D13" i="6" s="1"/>
  <c r="C14" i="6"/>
  <c r="A12" i="6"/>
  <c r="B12" i="6" s="1" a="1"/>
  <c r="B12" i="6" s="1"/>
  <c r="AB6" i="4"/>
  <c r="AB18" i="4"/>
  <c r="AB30" i="4"/>
  <c r="AB7" i="4"/>
  <c r="AB19" i="4"/>
  <c r="AB31" i="4"/>
  <c r="AB20" i="4"/>
  <c r="AB32" i="4"/>
  <c r="AB24" i="4"/>
  <c r="AB37" i="4"/>
  <c r="AB26" i="4"/>
  <c r="AB38" i="4"/>
  <c r="AB15" i="4"/>
  <c r="AB17" i="4"/>
  <c r="AB29" i="4"/>
  <c r="AB8" i="4"/>
  <c r="AB9" i="4"/>
  <c r="AB21" i="4"/>
  <c r="AB33" i="4"/>
  <c r="AB10" i="4"/>
  <c r="AB22" i="4"/>
  <c r="AB34" i="4"/>
  <c r="AB11" i="4"/>
  <c r="AB23" i="4"/>
  <c r="AB35" i="4"/>
  <c r="AB12" i="4"/>
  <c r="AB36" i="4"/>
  <c r="AB13" i="4"/>
  <c r="AB25" i="4"/>
  <c r="AB14" i="4"/>
  <c r="AB27" i="4"/>
  <c r="AB16" i="4"/>
  <c r="AB28" i="4"/>
  <c r="W27" i="4"/>
  <c r="W15" i="4"/>
  <c r="W37" i="4"/>
  <c r="W25" i="4"/>
  <c r="W24" i="4"/>
  <c r="W23" i="4"/>
  <c r="W22" i="4"/>
  <c r="W9" i="4"/>
  <c r="W32" i="4"/>
  <c r="W8" i="4"/>
  <c r="W19" i="4"/>
  <c r="W18" i="4"/>
  <c r="W29" i="4"/>
  <c r="W38" i="4"/>
  <c r="W26" i="4"/>
  <c r="W14" i="4"/>
  <c r="W13" i="4"/>
  <c r="W36" i="4"/>
  <c r="W12" i="4"/>
  <c r="W35" i="4"/>
  <c r="W11" i="4"/>
  <c r="W34" i="4"/>
  <c r="W10" i="4"/>
  <c r="W21" i="4"/>
  <c r="W20" i="4"/>
  <c r="W7" i="4"/>
  <c r="W6" i="4"/>
  <c r="W17" i="4"/>
  <c r="W28" i="4"/>
  <c r="W33" i="4"/>
  <c r="W31" i="4"/>
  <c r="W30" i="4"/>
  <c r="W16" i="4"/>
  <c r="W5" i="4"/>
  <c r="I13" i="7" l="1"/>
  <c r="J14" i="7"/>
  <c r="H14" i="7"/>
  <c r="D15" i="7" a="1"/>
  <c r="D15" i="7" s="1"/>
  <c r="E15" i="7" s="1"/>
  <c r="C16" i="7"/>
  <c r="A15" i="7"/>
  <c r="B14" i="7" a="1"/>
  <c r="B14" i="7" s="1"/>
  <c r="I14" i="7" s="1"/>
  <c r="G11" i="6"/>
  <c r="N9" i="4" s="1"/>
  <c r="J11" i="6"/>
  <c r="Q9" i="4" s="1"/>
  <c r="H11" i="6"/>
  <c r="O9" i="4" s="1"/>
  <c r="I11" i="6"/>
  <c r="P9" i="4" s="1"/>
  <c r="G9" i="6"/>
  <c r="N7" i="4" s="1"/>
  <c r="H9" i="6"/>
  <c r="O7" i="4" s="1"/>
  <c r="I9" i="6"/>
  <c r="P7" i="4" s="1"/>
  <c r="J9" i="6"/>
  <c r="Q7" i="4" s="1"/>
  <c r="G12" i="6"/>
  <c r="N10" i="4" s="1"/>
  <c r="H12" i="6"/>
  <c r="O10" i="4" s="1"/>
  <c r="I12" i="6"/>
  <c r="P10" i="4" s="1"/>
  <c r="J12" i="6"/>
  <c r="Q10" i="4" s="1"/>
  <c r="G10" i="6"/>
  <c r="N8" i="4" s="1"/>
  <c r="H10" i="6"/>
  <c r="O8" i="4" s="1"/>
  <c r="I10" i="6"/>
  <c r="P8" i="4" s="1"/>
  <c r="J10" i="6"/>
  <c r="Q8" i="4" s="1"/>
  <c r="G8" i="6"/>
  <c r="N6" i="4" s="1"/>
  <c r="H8" i="6"/>
  <c r="O6" i="4" s="1"/>
  <c r="I8" i="6"/>
  <c r="P6" i="4" s="1"/>
  <c r="J8" i="6"/>
  <c r="Q6" i="4" s="1"/>
  <c r="I7" i="6"/>
  <c r="P5" i="4" s="1"/>
  <c r="J7" i="6"/>
  <c r="Q5" i="4" s="1"/>
  <c r="G7" i="6"/>
  <c r="N5" i="4" s="1"/>
  <c r="H7" i="6"/>
  <c r="O5" i="4" s="1"/>
  <c r="E13" i="6"/>
  <c r="C15" i="6"/>
  <c r="D14" i="6" a="1"/>
  <c r="D14" i="6" s="1"/>
  <c r="A13" i="6"/>
  <c r="B13" i="6" s="1" a="1"/>
  <c r="B13" i="6" s="1"/>
  <c r="G14" i="7" l="1"/>
  <c r="A16" i="7"/>
  <c r="B15" i="7" a="1"/>
  <c r="B15" i="7" s="1"/>
  <c r="I15" i="7" s="1"/>
  <c r="D16" i="7" a="1"/>
  <c r="D16" i="7" s="1"/>
  <c r="E16" i="7" s="1"/>
  <c r="C17" i="7"/>
  <c r="J15" i="7"/>
  <c r="H15" i="7"/>
  <c r="G13" i="6"/>
  <c r="N11" i="4" s="1"/>
  <c r="H13" i="6"/>
  <c r="O11" i="4" s="1"/>
  <c r="I13" i="6"/>
  <c r="P11" i="4" s="1"/>
  <c r="J13" i="6"/>
  <c r="Q11" i="4" s="1"/>
  <c r="N7" i="6"/>
  <c r="E14" i="6"/>
  <c r="D15" i="6" a="1"/>
  <c r="D15" i="6" s="1"/>
  <c r="C16" i="6"/>
  <c r="A14" i="6"/>
  <c r="B14" i="6" s="1" a="1"/>
  <c r="B14" i="6" s="1"/>
  <c r="AB5" i="4"/>
  <c r="G15" i="7" l="1"/>
  <c r="B16" i="7" a="1"/>
  <c r="B16" i="7" s="1"/>
  <c r="I16" i="7" s="1"/>
  <c r="A17" i="7"/>
  <c r="H16" i="7"/>
  <c r="J16" i="7"/>
  <c r="C18" i="7"/>
  <c r="D17" i="7" a="1"/>
  <c r="D17" i="7" s="1"/>
  <c r="E17" i="7" s="1"/>
  <c r="G14" i="6"/>
  <c r="N12" i="4" s="1"/>
  <c r="H14" i="6"/>
  <c r="O12" i="4" s="1"/>
  <c r="J14" i="6"/>
  <c r="Q12" i="4" s="1"/>
  <c r="I14" i="6"/>
  <c r="P12" i="4" s="1"/>
  <c r="E15" i="6"/>
  <c r="D16" i="6" a="1"/>
  <c r="D16" i="6" s="1"/>
  <c r="C17" i="6"/>
  <c r="A15" i="6"/>
  <c r="B15" i="6" s="1" a="1"/>
  <c r="B15" i="6" s="1"/>
  <c r="G16" i="7" l="1"/>
  <c r="B17" i="7" a="1"/>
  <c r="B17" i="7" s="1"/>
  <c r="I17" i="7" s="1"/>
  <c r="A18" i="7"/>
  <c r="J17" i="7"/>
  <c r="H17" i="7"/>
  <c r="C19" i="7"/>
  <c r="D18" i="7" a="1"/>
  <c r="D18" i="7" s="1"/>
  <c r="E18" i="7" s="1"/>
  <c r="G15" i="6"/>
  <c r="N13" i="4" s="1"/>
  <c r="H15" i="6"/>
  <c r="O13" i="4" s="1"/>
  <c r="I15" i="6"/>
  <c r="P13" i="4" s="1"/>
  <c r="J15" i="6"/>
  <c r="Q13" i="4" s="1"/>
  <c r="E16" i="6"/>
  <c r="D17" i="6" a="1"/>
  <c r="D17" i="6" s="1"/>
  <c r="C18" i="6"/>
  <c r="A16" i="6"/>
  <c r="B16" i="6" s="1" a="1"/>
  <c r="B16" i="6" s="1"/>
  <c r="G17" i="7" l="1"/>
  <c r="J18" i="7"/>
  <c r="H18" i="7"/>
  <c r="C20" i="7"/>
  <c r="D19" i="7" a="1"/>
  <c r="D19" i="7" s="1"/>
  <c r="E19" i="7" s="1"/>
  <c r="A19" i="7"/>
  <c r="B18" i="7" a="1"/>
  <c r="B18" i="7" s="1"/>
  <c r="I18" i="7" s="1"/>
  <c r="G16" i="6"/>
  <c r="N14" i="4" s="1"/>
  <c r="J16" i="6"/>
  <c r="Q14" i="4" s="1"/>
  <c r="H16" i="6"/>
  <c r="O14" i="4" s="1"/>
  <c r="I16" i="6"/>
  <c r="P14" i="4" s="1"/>
  <c r="E17" i="6"/>
  <c r="D18" i="6" a="1"/>
  <c r="D18" i="6" s="1"/>
  <c r="C19" i="6"/>
  <c r="A17" i="6"/>
  <c r="B17" i="6" s="1" a="1"/>
  <c r="B17" i="6" s="1"/>
  <c r="G18" i="7" l="1"/>
  <c r="A20" i="7"/>
  <c r="B19" i="7" a="1"/>
  <c r="B19" i="7" s="1"/>
  <c r="I19" i="7" s="1"/>
  <c r="H19" i="7"/>
  <c r="J19" i="7"/>
  <c r="D20" i="7" a="1"/>
  <c r="D20" i="7" s="1"/>
  <c r="E20" i="7" s="1"/>
  <c r="C21" i="7"/>
  <c r="G17" i="6"/>
  <c r="N15" i="4" s="1"/>
  <c r="J17" i="6"/>
  <c r="Q15" i="4" s="1"/>
  <c r="H17" i="6"/>
  <c r="O15" i="4" s="1"/>
  <c r="I17" i="6"/>
  <c r="P15" i="4" s="1"/>
  <c r="E18" i="6"/>
  <c r="C20" i="6"/>
  <c r="D19" i="6" a="1"/>
  <c r="D19" i="6" s="1"/>
  <c r="A18" i="6"/>
  <c r="B18" i="6" s="1" a="1"/>
  <c r="B18" i="6" s="1"/>
  <c r="G19" i="7" l="1"/>
  <c r="A21" i="7"/>
  <c r="B20" i="7" a="1"/>
  <c r="B20" i="7" s="1"/>
  <c r="G20" i="7" s="1"/>
  <c r="C22" i="7"/>
  <c r="D21" i="7" a="1"/>
  <c r="D21" i="7" s="1"/>
  <c r="E21" i="7" s="1"/>
  <c r="H20" i="7"/>
  <c r="J20" i="7"/>
  <c r="J18" i="6"/>
  <c r="Q16" i="4" s="1"/>
  <c r="G18" i="6"/>
  <c r="N16" i="4" s="1"/>
  <c r="H18" i="6"/>
  <c r="O16" i="4" s="1"/>
  <c r="I18" i="6"/>
  <c r="P16" i="4" s="1"/>
  <c r="E19" i="6"/>
  <c r="D20" i="6" a="1"/>
  <c r="D20" i="6" s="1"/>
  <c r="C21" i="6"/>
  <c r="A19" i="6"/>
  <c r="B19" i="6" s="1" a="1"/>
  <c r="B19" i="6" s="1"/>
  <c r="I20" i="7" l="1"/>
  <c r="B21" i="7" a="1"/>
  <c r="B21" i="7" s="1"/>
  <c r="I21" i="7" s="1"/>
  <c r="A22" i="7"/>
  <c r="J21" i="7"/>
  <c r="H21" i="7"/>
  <c r="C23" i="7"/>
  <c r="D22" i="7" a="1"/>
  <c r="D22" i="7" s="1"/>
  <c r="E22" i="7" s="1"/>
  <c r="G19" i="6"/>
  <c r="N17" i="4" s="1"/>
  <c r="H19" i="6"/>
  <c r="O17" i="4" s="1"/>
  <c r="I19" i="6"/>
  <c r="P17" i="4" s="1"/>
  <c r="J19" i="6"/>
  <c r="Q17" i="4" s="1"/>
  <c r="E20" i="6"/>
  <c r="C22" i="6"/>
  <c r="D21" i="6" a="1"/>
  <c r="D21" i="6" s="1"/>
  <c r="A20" i="6"/>
  <c r="B20" i="6" s="1" a="1"/>
  <c r="B20" i="6" s="1"/>
  <c r="G21" i="7" l="1"/>
  <c r="J22" i="7"/>
  <c r="H22" i="7"/>
  <c r="A23" i="7"/>
  <c r="B22" i="7" a="1"/>
  <c r="B22" i="7" s="1"/>
  <c r="I22" i="7" s="1"/>
  <c r="D23" i="7" a="1"/>
  <c r="D23" i="7" s="1"/>
  <c r="E23" i="7" s="1"/>
  <c r="C24" i="7"/>
  <c r="G20" i="6"/>
  <c r="N18" i="4" s="1"/>
  <c r="H20" i="6"/>
  <c r="O18" i="4" s="1"/>
  <c r="I20" i="6"/>
  <c r="P18" i="4" s="1"/>
  <c r="J20" i="6"/>
  <c r="Q18" i="4" s="1"/>
  <c r="E21" i="6"/>
  <c r="C23" i="6"/>
  <c r="D22" i="6" a="1"/>
  <c r="D22" i="6" s="1"/>
  <c r="A21" i="6"/>
  <c r="B21" i="6" s="1" a="1"/>
  <c r="B21" i="6" s="1"/>
  <c r="G22" i="7" l="1"/>
  <c r="D24" i="7" a="1"/>
  <c r="D24" i="7" s="1"/>
  <c r="E24" i="7" s="1"/>
  <c r="C25" i="7"/>
  <c r="A24" i="7"/>
  <c r="B23" i="7" a="1"/>
  <c r="B23" i="7" s="1"/>
  <c r="I23" i="7" s="1"/>
  <c r="J23" i="7"/>
  <c r="H23" i="7"/>
  <c r="G21" i="6"/>
  <c r="N19" i="4" s="1"/>
  <c r="H21" i="6"/>
  <c r="O19" i="4" s="1"/>
  <c r="I21" i="6"/>
  <c r="P19" i="4" s="1"/>
  <c r="J21" i="6"/>
  <c r="Q19" i="4" s="1"/>
  <c r="E22" i="6"/>
  <c r="D23" i="6" a="1"/>
  <c r="D23" i="6" s="1"/>
  <c r="C24" i="6"/>
  <c r="A22" i="6"/>
  <c r="B22" i="6" s="1" a="1"/>
  <c r="B22" i="6" s="1"/>
  <c r="G23" i="7" l="1"/>
  <c r="B24" i="7" a="1"/>
  <c r="B24" i="7" s="1"/>
  <c r="I24" i="7" s="1"/>
  <c r="A25" i="7"/>
  <c r="C26" i="7"/>
  <c r="D25" i="7" a="1"/>
  <c r="D25" i="7" s="1"/>
  <c r="E25" i="7" s="1"/>
  <c r="H24" i="7"/>
  <c r="J24" i="7"/>
  <c r="I22" i="6"/>
  <c r="P20" i="4" s="1"/>
  <c r="G22" i="6"/>
  <c r="N20" i="4" s="1"/>
  <c r="H22" i="6"/>
  <c r="O20" i="4" s="1"/>
  <c r="J22" i="6"/>
  <c r="Q20" i="4" s="1"/>
  <c r="E23" i="6"/>
  <c r="D24" i="6" a="1"/>
  <c r="D24" i="6" s="1"/>
  <c r="C25" i="6"/>
  <c r="A23" i="6"/>
  <c r="B23" i="6" s="1" a="1"/>
  <c r="B23" i="6" s="1"/>
  <c r="G24" i="7" l="1"/>
  <c r="J25" i="7"/>
  <c r="H25" i="7"/>
  <c r="C27" i="7"/>
  <c r="D26" i="7" a="1"/>
  <c r="D26" i="7" s="1"/>
  <c r="E26" i="7" s="1"/>
  <c r="B25" i="7" a="1"/>
  <c r="B25" i="7" s="1"/>
  <c r="I25" i="7" s="1"/>
  <c r="A26" i="7"/>
  <c r="G23" i="6"/>
  <c r="N21" i="4" s="1"/>
  <c r="J23" i="6"/>
  <c r="Q21" i="4" s="1"/>
  <c r="H23" i="6"/>
  <c r="O21" i="4" s="1"/>
  <c r="I23" i="6"/>
  <c r="P21" i="4" s="1"/>
  <c r="E24" i="6"/>
  <c r="D25" i="6" a="1"/>
  <c r="D25" i="6" s="1"/>
  <c r="C26" i="6"/>
  <c r="A24" i="6"/>
  <c r="B24" i="6" s="1" a="1"/>
  <c r="B24" i="6" s="1"/>
  <c r="G25" i="7" l="1"/>
  <c r="A27" i="7"/>
  <c r="B26" i="7" a="1"/>
  <c r="B26" i="7" s="1"/>
  <c r="I26" i="7" s="1"/>
  <c r="J26" i="7"/>
  <c r="H26" i="7"/>
  <c r="C28" i="7"/>
  <c r="D27" i="7" a="1"/>
  <c r="D27" i="7" s="1"/>
  <c r="E27" i="7" s="1"/>
  <c r="J24" i="6"/>
  <c r="Q22" i="4" s="1"/>
  <c r="G24" i="6"/>
  <c r="N22" i="4" s="1"/>
  <c r="H24" i="6"/>
  <c r="O22" i="4" s="1"/>
  <c r="I24" i="6"/>
  <c r="P22" i="4" s="1"/>
  <c r="E25" i="6"/>
  <c r="C27" i="6"/>
  <c r="D26" i="6" a="1"/>
  <c r="D26" i="6" s="1"/>
  <c r="A25" i="6"/>
  <c r="G26" i="7" l="1"/>
  <c r="H27" i="7"/>
  <c r="J27" i="7"/>
  <c r="D28" i="7" a="1"/>
  <c r="D28" i="7" s="1"/>
  <c r="E28" i="7" s="1"/>
  <c r="C29" i="7"/>
  <c r="A28" i="7"/>
  <c r="B27" i="7" a="1"/>
  <c r="B27" i="7" s="1"/>
  <c r="I27" i="7" s="1"/>
  <c r="H25" i="6"/>
  <c r="O23" i="4" s="1"/>
  <c r="J25" i="6"/>
  <c r="Q23" i="4" s="1"/>
  <c r="E26" i="6"/>
  <c r="A26" i="6"/>
  <c r="B25" i="6" a="1"/>
  <c r="B25" i="6" s="1"/>
  <c r="I25" i="6" s="1"/>
  <c r="P23" i="4" s="1"/>
  <c r="C28" i="6"/>
  <c r="D27" i="6" a="1"/>
  <c r="D27" i="6" s="1"/>
  <c r="G25" i="6" l="1"/>
  <c r="N23" i="4" s="1"/>
  <c r="G27" i="7"/>
  <c r="A29" i="7"/>
  <c r="B28" i="7" a="1"/>
  <c r="B28" i="7" s="1"/>
  <c r="I28" i="7" s="1"/>
  <c r="C30" i="7"/>
  <c r="D29" i="7" a="1"/>
  <c r="D29" i="7" s="1"/>
  <c r="E29" i="7" s="1"/>
  <c r="H28" i="7"/>
  <c r="J28" i="7"/>
  <c r="H26" i="6"/>
  <c r="O24" i="4" s="1"/>
  <c r="J26" i="6"/>
  <c r="Q24" i="4" s="1"/>
  <c r="E27" i="6"/>
  <c r="A27" i="6"/>
  <c r="B26" i="6" a="1"/>
  <c r="B26" i="6" s="1"/>
  <c r="I26" i="6" s="1"/>
  <c r="P24" i="4" s="1"/>
  <c r="D28" i="6" a="1"/>
  <c r="D28" i="6" s="1"/>
  <c r="C29" i="6"/>
  <c r="G28" i="7" l="1"/>
  <c r="G26" i="6"/>
  <c r="N24" i="4" s="1"/>
  <c r="J29" i="7"/>
  <c r="H29" i="7"/>
  <c r="C31" i="7"/>
  <c r="D30" i="7" a="1"/>
  <c r="D30" i="7" s="1"/>
  <c r="E30" i="7" s="1"/>
  <c r="B29" i="7" a="1"/>
  <c r="B29" i="7" s="1"/>
  <c r="I29" i="7" s="1"/>
  <c r="A30" i="7"/>
  <c r="H27" i="6"/>
  <c r="O25" i="4" s="1"/>
  <c r="J27" i="6"/>
  <c r="Q25" i="4" s="1"/>
  <c r="E28" i="6"/>
  <c r="A28" i="6"/>
  <c r="B27" i="6" a="1"/>
  <c r="B27" i="6" s="1"/>
  <c r="I27" i="6" s="1"/>
  <c r="P25" i="4" s="1"/>
  <c r="D29" i="6" a="1"/>
  <c r="D29" i="6" s="1"/>
  <c r="C30" i="6"/>
  <c r="G27" i="6" l="1"/>
  <c r="N25" i="4" s="1"/>
  <c r="G29" i="7"/>
  <c r="A31" i="7"/>
  <c r="B30" i="7" a="1"/>
  <c r="B30" i="7" s="1"/>
  <c r="G30" i="7" s="1"/>
  <c r="J30" i="7"/>
  <c r="H30" i="7"/>
  <c r="D31" i="7" a="1"/>
  <c r="D31" i="7" s="1"/>
  <c r="E31" i="7" s="1"/>
  <c r="C32" i="7"/>
  <c r="H28" i="6"/>
  <c r="O26" i="4" s="1"/>
  <c r="J28" i="6"/>
  <c r="Q26" i="4" s="1"/>
  <c r="E29" i="6"/>
  <c r="A29" i="6"/>
  <c r="B28" i="6" a="1"/>
  <c r="B28" i="6" s="1"/>
  <c r="I28" i="6" s="1"/>
  <c r="P26" i="4" s="1"/>
  <c r="D30" i="6" a="1"/>
  <c r="D30" i="6" s="1"/>
  <c r="C31" i="6"/>
  <c r="I30" i="7" l="1"/>
  <c r="G28" i="6"/>
  <c r="N26" i="4" s="1"/>
  <c r="D32" i="7" a="1"/>
  <c r="D32" i="7" s="1"/>
  <c r="E32" i="7" s="1"/>
  <c r="C33" i="7"/>
  <c r="J31" i="7"/>
  <c r="H31" i="7"/>
  <c r="A32" i="7"/>
  <c r="B31" i="7" a="1"/>
  <c r="B31" i="7" s="1"/>
  <c r="I31" i="7" s="1"/>
  <c r="H29" i="6"/>
  <c r="O27" i="4" s="1"/>
  <c r="J29" i="6"/>
  <c r="Q27" i="4" s="1"/>
  <c r="E30" i="6"/>
  <c r="A30" i="6"/>
  <c r="B29" i="6" a="1"/>
  <c r="B29" i="6" s="1"/>
  <c r="I29" i="6" s="1"/>
  <c r="P27" i="4" s="1"/>
  <c r="D31" i="6" a="1"/>
  <c r="D31" i="6" s="1"/>
  <c r="C32" i="6"/>
  <c r="G29" i="6" l="1"/>
  <c r="N27" i="4" s="1"/>
  <c r="G31" i="7"/>
  <c r="B32" i="7" a="1"/>
  <c r="B32" i="7" s="1"/>
  <c r="G32" i="7" s="1"/>
  <c r="A33" i="7"/>
  <c r="C34" i="7"/>
  <c r="D34" i="7" s="1" a="1"/>
  <c r="D34" i="7" s="1"/>
  <c r="E34" i="7" s="1"/>
  <c r="D33" i="7" a="1"/>
  <c r="D33" i="7" s="1"/>
  <c r="E33" i="7" s="1"/>
  <c r="H32" i="7"/>
  <c r="J32" i="7"/>
  <c r="H30" i="6"/>
  <c r="O28" i="4" s="1"/>
  <c r="J30" i="6"/>
  <c r="Q28" i="4" s="1"/>
  <c r="E31" i="6"/>
  <c r="A31" i="6"/>
  <c r="B30" i="6" a="1"/>
  <c r="B30" i="6" s="1"/>
  <c r="I30" i="6" s="1"/>
  <c r="P28" i="4" s="1"/>
  <c r="C33" i="6"/>
  <c r="D32" i="6" a="1"/>
  <c r="D32" i="6" s="1"/>
  <c r="I32" i="7" l="1"/>
  <c r="G30" i="6"/>
  <c r="N28" i="4" s="1"/>
  <c r="J34" i="7"/>
  <c r="H34" i="7"/>
  <c r="J33" i="7"/>
  <c r="H33" i="7"/>
  <c r="B33" i="7" a="1"/>
  <c r="B33" i="7" s="1"/>
  <c r="I33" i="7" s="1"/>
  <c r="A34" i="7"/>
  <c r="B34" i="7" s="1" a="1"/>
  <c r="B34" i="7" s="1"/>
  <c r="I34" i="7" s="1"/>
  <c r="H31" i="6"/>
  <c r="O29" i="4" s="1"/>
  <c r="J31" i="6"/>
  <c r="Q29" i="4" s="1"/>
  <c r="E32" i="6"/>
  <c r="A32" i="6"/>
  <c r="B31" i="6" a="1"/>
  <c r="B31" i="6" s="1"/>
  <c r="I31" i="6" s="1"/>
  <c r="P29" i="4" s="1"/>
  <c r="C34" i="6"/>
  <c r="D34" i="6" s="1" a="1"/>
  <c r="D34" i="6" s="1"/>
  <c r="D33" i="6" a="1"/>
  <c r="D33" i="6" s="1"/>
  <c r="G31" i="6" l="1"/>
  <c r="N29" i="4" s="1"/>
  <c r="G34" i="7"/>
  <c r="G33" i="7"/>
  <c r="J32" i="6"/>
  <c r="Q30" i="4" s="1"/>
  <c r="H32" i="6"/>
  <c r="O30" i="4" s="1"/>
  <c r="E33" i="6"/>
  <c r="E34" i="6"/>
  <c r="A33" i="6"/>
  <c r="B32" i="6" a="1"/>
  <c r="B32" i="6" s="1"/>
  <c r="I32" i="6" s="1"/>
  <c r="P30" i="4" s="1"/>
  <c r="G32" i="6" l="1"/>
  <c r="N30" i="4" s="1"/>
  <c r="H34" i="6"/>
  <c r="O32" i="4" s="1"/>
  <c r="J34" i="6"/>
  <c r="Q32" i="4" s="1"/>
  <c r="J33" i="6"/>
  <c r="Q31" i="4" s="1"/>
  <c r="H33" i="6"/>
  <c r="O31" i="4" s="1"/>
  <c r="A34" i="6"/>
  <c r="B34" i="6" s="1" a="1"/>
  <c r="B34" i="6" s="1"/>
  <c r="I34" i="6" s="1"/>
  <c r="P32" i="4" s="1"/>
  <c r="B33" i="6" a="1"/>
  <c r="B33" i="6" s="1"/>
  <c r="I33" i="6" s="1"/>
  <c r="P31" i="4" s="1"/>
  <c r="AD40" i="4"/>
  <c r="AB40" i="4" s="1"/>
  <c r="AD47" i="4"/>
  <c r="AB47" i="4" s="1"/>
  <c r="AD41" i="4"/>
  <c r="AB41" i="4" s="1"/>
  <c r="AD49" i="4"/>
  <c r="AB49" i="4" s="1"/>
  <c r="AD46" i="4"/>
  <c r="AB46" i="4" s="1"/>
  <c r="AD43" i="4"/>
  <c r="AB43" i="4" s="1"/>
  <c r="AD44" i="4"/>
  <c r="AB44" i="4" s="1"/>
  <c r="AD48" i="4"/>
  <c r="AB48" i="4" s="1"/>
  <c r="AD45" i="4"/>
  <c r="AB45" i="4" s="1"/>
  <c r="AD42" i="4"/>
  <c r="AB42" i="4" s="1"/>
  <c r="AD39" i="4"/>
  <c r="AB39" i="4" s="1"/>
  <c r="Y39" i="4"/>
  <c r="W39" i="4" s="1"/>
  <c r="G33" i="6" l="1"/>
  <c r="N31" i="4" s="1"/>
  <c r="G34" i="6"/>
  <c r="N3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<sst xmlns="http://schemas.openxmlformats.org/spreadsheetml/2006/main" count="76" uniqueCount="45">
  <si>
    <t>Tickers</t>
  </si>
  <si>
    <t>BID</t>
  </si>
  <si>
    <t>ASK</t>
  </si>
  <si>
    <t>PRICE</t>
  </si>
  <si>
    <t>Volume</t>
  </si>
  <si>
    <t>VWAP</t>
  </si>
  <si>
    <t>Price</t>
  </si>
  <si>
    <t>Ticker</t>
  </si>
  <si>
    <t>RITC</t>
  </si>
  <si>
    <t>BULL</t>
  </si>
  <si>
    <t>BEAR</t>
  </si>
  <si>
    <t>TICKERS:</t>
  </si>
  <si>
    <t>Book Depth</t>
  </si>
  <si>
    <t>Total Share</t>
  </si>
  <si>
    <t>Bid</t>
  </si>
  <si>
    <t xml:space="preserve">Price </t>
  </si>
  <si>
    <t xml:space="preserve">Volume </t>
  </si>
  <si>
    <t>Spaceer_Price</t>
  </si>
  <si>
    <t>v</t>
  </si>
  <si>
    <t>Spaceer_Volume</t>
  </si>
  <si>
    <t>Ask</t>
  </si>
  <si>
    <t>Data Parser</t>
  </si>
  <si>
    <t xml:space="preserve">Bid </t>
  </si>
  <si>
    <t>Covert to Num</t>
  </si>
  <si>
    <t>Market Info</t>
  </si>
  <si>
    <t>Position</t>
  </si>
  <si>
    <t>Last</t>
  </si>
  <si>
    <t>Bid Size</t>
  </si>
  <si>
    <t>Ask Size</t>
  </si>
  <si>
    <t>CAD</t>
  </si>
  <si>
    <t>USD</t>
  </si>
  <si>
    <t>Commison</t>
  </si>
  <si>
    <t>Sell RITC and Buy BULL + BEAR</t>
  </si>
  <si>
    <t>Buy RITC and Sell BULL + BEAR</t>
  </si>
  <si>
    <t>ETF arbitrage</t>
  </si>
  <si>
    <t>Potential Profit</t>
  </si>
  <si>
    <t>Signal</t>
  </si>
  <si>
    <t>Desired Arb</t>
  </si>
  <si>
    <t>Arb Amount</t>
  </si>
  <si>
    <t xml:space="preserve">Singal </t>
  </si>
  <si>
    <t>Buy BULL + BEAR; Sell RITC</t>
  </si>
  <si>
    <t>Sell Bull + Bear; Buy RITC</t>
  </si>
  <si>
    <t>Breakeven Amount to Cover Cost</t>
  </si>
  <si>
    <t>Desired Profit</t>
  </si>
  <si>
    <t>My RITC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</si>
</sst>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_-* #,##0.0000_-;\-* #,##0.0000_-;_-* &quot;-&quot;??_-;_-@_-"/>
    <numFmt numFmtId="166" formatCode="_(&quot;$&quot;* #,##0.000_);_(&quot;$&quot;* \(#,##0.0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374151"/>
      <name val="Segoe UI"/>
      <family val="2"/>
    </font>
    <font>
      <sz val="16"/>
      <color rgb="FF454545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002F6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5" borderId="0" applyNumberFormat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0" fillId="2" borderId="0" xfId="0" applyFill="1"/>
    <xf numFmtId="2" fontId="0" fillId="0" borderId="0" xfId="0" applyNumberFormat="1"/>
    <xf numFmtId="0" fontId="0" fillId="3" borderId="0" xfId="0" applyFill="1" applyAlignment="1">
      <alignment horizontal="centerContinuous"/>
    </xf>
    <xf numFmtId="0" fontId="0" fillId="4" borderId="0" xfId="0" applyFill="1" applyAlignment="1">
      <alignment horizontal="centerContinuous"/>
    </xf>
    <xf numFmtId="0" fontId="2" fillId="0" borderId="9" xfId="0" applyFont="1" applyBorder="1" applyAlignment="1">
      <alignment horizontal="centerContinuous"/>
    </xf>
    <xf numFmtId="0" fontId="2" fillId="0" borderId="10" xfId="0" applyFont="1" applyBorder="1" applyAlignment="1">
      <alignment horizontal="centerContinuous"/>
    </xf>
    <xf numFmtId="0" fontId="2" fillId="0" borderId="11" xfId="0" applyFont="1" applyBorder="1" applyAlignment="1">
      <alignment horizontal="centerContinuous"/>
    </xf>
    <xf numFmtId="2" fontId="0" fillId="2" borderId="0" xfId="0" applyNumberFormat="1" applyFill="1"/>
    <xf numFmtId="2" fontId="2" fillId="0" borderId="0" xfId="0" applyNumberFormat="1" applyFont="1"/>
    <xf numFmtId="0" fontId="3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12" xfId="0" applyFont="1" applyBorder="1" applyAlignment="1">
      <alignment horizontal="centerContinuous"/>
    </xf>
    <xf numFmtId="0" fontId="4" fillId="0" borderId="10" xfId="0" applyFont="1" applyBorder="1" applyAlignment="1">
      <alignment horizontal="centerContinuous"/>
    </xf>
    <xf numFmtId="0" fontId="4" fillId="0" borderId="11" xfId="0" applyFont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4" borderId="1" xfId="0" applyFont="1" applyFill="1" applyBorder="1" applyAlignment="1">
      <alignment horizontal="centerContinuous"/>
    </xf>
    <xf numFmtId="0" fontId="3" fillId="4" borderId="3" xfId="0" applyFont="1" applyFill="1" applyBorder="1" applyAlignment="1">
      <alignment horizontal="centerContinuous"/>
    </xf>
    <xf numFmtId="0" fontId="3" fillId="3" borderId="4" xfId="0" applyFont="1" applyFill="1" applyBorder="1" applyAlignment="1">
      <alignment horizontal="centerContinuous"/>
    </xf>
    <xf numFmtId="0" fontId="3" fillId="3" borderId="0" xfId="0" applyFont="1" applyFill="1" applyAlignment="1">
      <alignment horizontal="centerContinuous"/>
    </xf>
    <xf numFmtId="0" fontId="3" fillId="3" borderId="5" xfId="0" applyFont="1" applyFill="1" applyBorder="1" applyAlignment="1">
      <alignment horizontal="centerContinuous"/>
    </xf>
    <xf numFmtId="0" fontId="3" fillId="4" borderId="2" xfId="0" applyFont="1" applyFill="1" applyBorder="1" applyAlignment="1">
      <alignment horizontal="centerContinuous"/>
    </xf>
    <xf numFmtId="44" fontId="3" fillId="0" borderId="0" xfId="2" applyFont="1" applyBorder="1"/>
    <xf numFmtId="0" fontId="3" fillId="2" borderId="0" xfId="0" applyFont="1" applyFill="1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7" borderId="13" xfId="0" applyFont="1" applyFill="1" applyBorder="1" applyAlignment="1">
      <alignment horizontal="center"/>
    </xf>
    <xf numFmtId="44" fontId="3" fillId="0" borderId="4" xfId="2" applyFont="1" applyBorder="1"/>
    <xf numFmtId="164" fontId="3" fillId="0" borderId="0" xfId="1" applyNumberFormat="1" applyFont="1" applyBorder="1"/>
    <xf numFmtId="43" fontId="3" fillId="2" borderId="4" xfId="1" applyFont="1" applyFill="1" applyBorder="1"/>
    <xf numFmtId="165" fontId="3" fillId="2" borderId="0" xfId="1" applyNumberFormat="1" applyFont="1" applyFill="1" applyBorder="1"/>
    <xf numFmtId="164" fontId="4" fillId="2" borderId="0" xfId="1" applyNumberFormat="1" applyFont="1" applyFill="1" applyBorder="1"/>
    <xf numFmtId="44" fontId="3" fillId="2" borderId="4" xfId="2" applyFont="1" applyFill="1" applyBorder="1"/>
    <xf numFmtId="164" fontId="3" fillId="2" borderId="0" xfId="1" applyNumberFormat="1" applyFont="1" applyFill="1" applyBorder="1"/>
    <xf numFmtId="44" fontId="3" fillId="2" borderId="0" xfId="2" applyFont="1" applyFill="1" applyBorder="1"/>
    <xf numFmtId="164" fontId="4" fillId="2" borderId="5" xfId="1" applyNumberFormat="1" applyFont="1" applyFill="1" applyBorder="1"/>
    <xf numFmtId="0" fontId="4" fillId="8" borderId="13" xfId="0" applyFont="1" applyFill="1" applyBorder="1" applyAlignment="1">
      <alignment horizontal="center"/>
    </xf>
    <xf numFmtId="0" fontId="3" fillId="8" borderId="13" xfId="0" applyFont="1" applyFill="1" applyBorder="1" applyAlignment="1">
      <alignment horizontal="center"/>
    </xf>
    <xf numFmtId="0" fontId="4" fillId="0" borderId="4" xfId="0" applyFont="1" applyBorder="1"/>
    <xf numFmtId="0" fontId="4" fillId="7" borderId="13" xfId="0" applyFont="1" applyFill="1" applyBorder="1"/>
    <xf numFmtId="0" fontId="3" fillId="8" borderId="0" xfId="0" applyFont="1" applyFill="1"/>
    <xf numFmtId="0" fontId="3" fillId="8" borderId="13" xfId="0" applyFont="1" applyFill="1" applyBorder="1"/>
    <xf numFmtId="166" fontId="3" fillId="8" borderId="13" xfId="2" applyNumberFormat="1" applyFont="1" applyFill="1" applyBorder="1" applyAlignment="1">
      <alignment horizontal="center"/>
    </xf>
    <xf numFmtId="0" fontId="3" fillId="8" borderId="13" xfId="3" applyFont="1" applyFill="1" applyBorder="1" applyAlignment="1">
      <alignment horizontal="center"/>
    </xf>
    <xf numFmtId="0" fontId="6" fillId="0" borderId="0" xfId="0" applyFont="1" applyAlignment="1">
      <alignment vertical="center"/>
    </xf>
    <xf numFmtId="43" fontId="3" fillId="0" borderId="4" xfId="1" applyFont="1" applyBorder="1"/>
    <xf numFmtId="165" fontId="3" fillId="0" borderId="0" xfId="1" applyNumberFormat="1" applyFont="1" applyBorder="1"/>
    <xf numFmtId="164" fontId="4" fillId="0" borderId="0" xfId="1" applyNumberFormat="1" applyFont="1" applyBorder="1"/>
    <xf numFmtId="44" fontId="3" fillId="0" borderId="4" xfId="2" applyFont="1" applyFill="1" applyBorder="1"/>
    <xf numFmtId="164" fontId="3" fillId="0" borderId="0" xfId="1" applyNumberFormat="1" applyFont="1" applyFill="1" applyBorder="1"/>
    <xf numFmtId="44" fontId="3" fillId="0" borderId="0" xfId="2" applyFont="1" applyFill="1" applyBorder="1"/>
    <xf numFmtId="164" fontId="4" fillId="0" borderId="5" xfId="1" applyNumberFormat="1" applyFont="1" applyFill="1" applyBorder="1"/>
    <xf numFmtId="43" fontId="3" fillId="0" borderId="0" xfId="1" applyFont="1" applyFill="1"/>
    <xf numFmtId="0" fontId="7" fillId="0" borderId="0" xfId="0" applyFont="1"/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164" fontId="3" fillId="0" borderId="0" xfId="1" applyNumberFormat="1" applyFont="1"/>
    <xf numFmtId="166" fontId="3" fillId="0" borderId="0" xfId="0" applyNumberFormat="1" applyFont="1" applyAlignment="1">
      <alignment horizontal="centerContinuous"/>
    </xf>
    <xf numFmtId="44" fontId="3" fillId="0" borderId="6" xfId="2" applyFont="1" applyBorder="1"/>
    <xf numFmtId="164" fontId="3" fillId="0" borderId="7" xfId="1" applyNumberFormat="1" applyFont="1" applyBorder="1"/>
    <xf numFmtId="43" fontId="3" fillId="0" borderId="6" xfId="1" applyFont="1" applyBorder="1"/>
    <xf numFmtId="165" fontId="3" fillId="0" borderId="7" xfId="1" applyNumberFormat="1" applyFont="1" applyBorder="1"/>
    <xf numFmtId="164" fontId="4" fillId="0" borderId="7" xfId="1" applyNumberFormat="1" applyFont="1" applyBorder="1"/>
    <xf numFmtId="44" fontId="3" fillId="0" borderId="6" xfId="2" applyFont="1" applyFill="1" applyBorder="1"/>
    <xf numFmtId="164" fontId="3" fillId="0" borderId="7" xfId="1" applyNumberFormat="1" applyFont="1" applyFill="1" applyBorder="1"/>
    <xf numFmtId="44" fontId="3" fillId="0" borderId="7" xfId="2" applyFont="1" applyFill="1" applyBorder="1"/>
    <xf numFmtId="164" fontId="4" fillId="0" borderId="8" xfId="1" applyNumberFormat="1" applyFont="1" applyFill="1" applyBorder="1"/>
    <xf numFmtId="0" fontId="5" fillId="6" borderId="13" xfId="0" applyFont="1" applyFill="1" applyBorder="1" applyAlignment="1">
      <alignment horizontal="center"/>
    </xf>
  </cellXfs>
  <cellStyles count="4">
    <cellStyle name="60% - Accent4" xfId="3" builtinId="44"/>
    <cellStyle name="Comma" xfId="1" builtinId="3"/>
    <cellStyle name="Currency" xfId="2" builtinId="4"/>
    <cellStyle name="Normal" xfId="0" builtinId="0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it2.rtd">
      <tp t="s">
        <v>ALLTICKERS</v>
        <stp/>
        <stp>ALLTICKERS</stp>
        <tr r="E2" s="4"/>
      </tp>
      <tp t="s">
        <v>RITC|VOLUME</v>
        <stp/>
        <stp>RITC</stp>
        <stp>VOLUME</stp>
        <tr r="J10" s="4"/>
      </tp>
      <tp t="s">
        <v>CAD|BID</v>
        <stp/>
        <stp>CAD</stp>
        <stp>BID</stp>
        <tr r="G6" s="4"/>
      </tp>
      <tp t="s">
        <v>CAD|ASK</v>
        <stp/>
        <stp>CAD</stp>
        <stp>ASK</stp>
        <tr r="H6" s="4"/>
      </tp>
      <tp t="s">
        <v>RITC|ASZ|6</v>
        <stp/>
        <stp>RITC</stp>
        <stp>ASZ</stp>
        <stp>6</stp>
        <tr r="AA10" s="4"/>
      </tp>
      <tp t="s">
        <v>RITC|BSZ|5</v>
        <stp/>
        <stp>RITC</stp>
        <stp>BSZ</stp>
        <stp>5</stp>
        <tr r="V9" s="4"/>
      </tp>
      <tp t="s">
        <v>RITC|ASZ|7</v>
        <stp/>
        <stp>RITC</stp>
        <stp>ASZ</stp>
        <stp>7</stp>
        <tr r="AA11" s="4"/>
      </tp>
      <tp t="s">
        <v>RITC|BSZ|4</v>
        <stp/>
        <stp>RITC</stp>
        <stp>BSZ</stp>
        <stp>4</stp>
        <tr r="V8" s="4"/>
      </tp>
      <tp t="s">
        <v>RITC|ASZ|4</v>
        <stp/>
        <stp>RITC</stp>
        <stp>ASZ</stp>
        <stp>4</stp>
        <tr r="AA8" s="4"/>
      </tp>
      <tp t="s">
        <v>RITC|BSZ|7</v>
        <stp/>
        <stp>RITC</stp>
        <stp>BSZ</stp>
        <stp>7</stp>
        <tr r="V11" s="4"/>
      </tp>
      <tp t="s">
        <v>RITC|ASZ|5</v>
        <stp/>
        <stp>RITC</stp>
        <stp>ASZ</stp>
        <stp>5</stp>
        <tr r="AA9" s="4"/>
      </tp>
      <tp t="s">
        <v>RITC|BSZ|6</v>
        <stp/>
        <stp>RITC</stp>
        <stp>BSZ</stp>
        <stp>6</stp>
        <tr r="V10" s="4"/>
      </tp>
      <tp t="s">
        <v>RITC|ASZ|2</v>
        <stp/>
        <stp>RITC</stp>
        <stp>ASZ</stp>
        <stp>2</stp>
        <tr r="AA6" s="4"/>
      </tp>
      <tp t="s">
        <v>RITC|BSZ|1</v>
        <stp/>
        <stp>RITC</stp>
        <stp>BSZ</stp>
        <stp>1</stp>
        <tr r="V5" s="4"/>
      </tp>
      <tp t="s">
        <v>RITC|ASZ|3</v>
        <stp/>
        <stp>RITC</stp>
        <stp>ASZ</stp>
        <stp>3</stp>
        <tr r="AA7" s="4"/>
      </tp>
      <tp t="s">
        <v>RITC|BSZ|3</v>
        <stp/>
        <stp>RITC</stp>
        <stp>BSZ</stp>
        <stp>3</stp>
        <tr r="V7" s="4"/>
      </tp>
      <tp t="s">
        <v>RITC|ASZ|1</v>
        <stp/>
        <stp>RITC</stp>
        <stp>ASZ</stp>
        <stp>1</stp>
        <tr r="AA5" s="4"/>
      </tp>
      <tp t="s">
        <v>RITC|BSZ|2</v>
        <stp/>
        <stp>RITC</stp>
        <stp>BSZ</stp>
        <stp>2</stp>
        <tr r="V6" s="4"/>
      </tp>
      <tp t="s">
        <v>RITC|BSZ|9</v>
        <stp/>
        <stp>RITC</stp>
        <stp>BSZ</stp>
        <stp>9</stp>
        <tr r="V13" s="4"/>
      </tp>
      <tp t="s">
        <v>RITC|BSZ|8</v>
        <stp/>
        <stp>RITC</stp>
        <stp>BSZ</stp>
        <stp>8</stp>
        <tr r="V12" s="4"/>
      </tp>
      <tp t="s">
        <v>RITC|ASZ|8</v>
        <stp/>
        <stp>RITC</stp>
        <stp>ASZ</stp>
        <stp>8</stp>
        <tr r="AA12" s="4"/>
      </tp>
      <tp t="s">
        <v>RITC|ASZ|9</v>
        <stp/>
        <stp>RITC</stp>
        <stp>ASZ</stp>
        <stp>9</stp>
        <tr r="AA13" s="4"/>
      </tp>
      <tp t="s">
        <v>USD|POSITION</v>
        <stp/>
        <stp>USD</stp>
        <stp>POSITION</stp>
        <tr r="D7" s="4"/>
      </tp>
      <tp t="s">
        <v>RITC|POSITION</v>
        <stp/>
        <stp>RITC</stp>
        <stp>POSITION</stp>
        <tr r="D10" s="4"/>
      </tp>
      <tp t="s">
        <v>BEAR|VOLUME</v>
        <stp/>
        <stp>BEAR</stp>
        <stp>VOLUME</stp>
        <tr r="J9" s="4"/>
      </tp>
      <tp t="s">
        <v>BULL|VOLUME</v>
        <stp/>
        <stp>BULL</stp>
        <stp>VOLUME</stp>
        <tr r="J8" s="4"/>
      </tp>
      <tp t="s">
        <v>USD|ASK</v>
        <stp/>
        <stp>USD</stp>
        <stp>ASK</stp>
        <tr r="H7" s="4"/>
      </tp>
      <tp t="s">
        <v>BULL|POSITION</v>
        <stp/>
        <stp>BULL</stp>
        <stp>POSITION</stp>
        <tr r="D8" s="4"/>
      </tp>
      <tp t="s">
        <v>USD|BID</v>
        <stp/>
        <stp>USD</stp>
        <stp>BID</stp>
        <tr r="G7" s="4"/>
      </tp>
      <tp t="s">
        <v>RITC|ASK|6</v>
        <stp/>
        <stp>RITC</stp>
        <stp>ASK</stp>
        <stp>6</stp>
        <tr r="Z10" s="4"/>
      </tp>
      <tp t="s">
        <v>RITC|ASK|7</v>
        <stp/>
        <stp>RITC</stp>
        <stp>ASK</stp>
        <stp>7</stp>
        <tr r="Z11" s="4"/>
      </tp>
      <tp t="s">
        <v>RITC|ASK|4</v>
        <stp/>
        <stp>RITC</stp>
        <stp>ASK</stp>
        <stp>4</stp>
        <tr r="Z8" s="4"/>
      </tp>
      <tp t="s">
        <v>RITC|ASK|5</v>
        <stp/>
        <stp>RITC</stp>
        <stp>ASK</stp>
        <stp>5</stp>
        <tr r="Z9" s="4"/>
      </tp>
      <tp t="s">
        <v>RITC|ASK|2</v>
        <stp/>
        <stp>RITC</stp>
        <stp>ASK</stp>
        <stp>2</stp>
        <tr r="Z6" s="4"/>
      </tp>
      <tp t="s">
        <v>RITC|ASK|3</v>
        <stp/>
        <stp>RITC</stp>
        <stp>ASK</stp>
        <stp>3</stp>
        <tr r="Z7" s="4"/>
      </tp>
      <tp t="s">
        <v>RITC|ASK|1</v>
        <stp/>
        <stp>RITC</stp>
        <stp>ASK</stp>
        <stp>1</stp>
        <tr r="Z5" s="4"/>
      </tp>
      <tp t="s">
        <v>RITC|ASK|8</v>
        <stp/>
        <stp>RITC</stp>
        <stp>ASK</stp>
        <stp>8</stp>
        <tr r="Z12" s="4"/>
      </tp>
      <tp t="s">
        <v>RITC|ASK|9</v>
        <stp/>
        <stp>RITC</stp>
        <stp>ASK</stp>
        <stp>9</stp>
        <tr r="Z13" s="4"/>
      </tp>
      <tp t="s">
        <v>RITC|BID|5</v>
        <stp/>
        <stp>RITC</stp>
        <stp>BID</stp>
        <stp>5</stp>
        <tr r="U9" s="4"/>
      </tp>
      <tp t="s">
        <v>RITC|BID|4</v>
        <stp/>
        <stp>RITC</stp>
        <stp>BID</stp>
        <stp>4</stp>
        <tr r="U8" s="4"/>
      </tp>
      <tp t="s">
        <v>RITC|BID|7</v>
        <stp/>
        <stp>RITC</stp>
        <stp>BID</stp>
        <stp>7</stp>
        <tr r="U11" s="4"/>
      </tp>
      <tp t="s">
        <v>RITC|BID|6</v>
        <stp/>
        <stp>RITC</stp>
        <stp>BID</stp>
        <stp>6</stp>
        <tr r="U10" s="4"/>
      </tp>
      <tp t="s">
        <v>RITC|BID|1</v>
        <stp/>
        <stp>RITC</stp>
        <stp>BID</stp>
        <stp>1</stp>
        <tr r="U5" s="4"/>
      </tp>
      <tp t="s">
        <v>RITC|BID|3</v>
        <stp/>
        <stp>RITC</stp>
        <stp>BID</stp>
        <stp>3</stp>
        <tr r="U7" s="4"/>
      </tp>
      <tp t="s">
        <v>RITC|BID|2</v>
        <stp/>
        <stp>RITC</stp>
        <stp>BID</stp>
        <stp>2</stp>
        <tr r="U6" s="4"/>
      </tp>
      <tp t="s">
        <v>RITC|BID|9</v>
        <stp/>
        <stp>RITC</stp>
        <stp>BID</stp>
        <stp>9</stp>
        <tr r="U13" s="4"/>
      </tp>
      <tp t="s">
        <v>RITC|BID|8</v>
        <stp/>
        <stp>RITC</stp>
        <stp>BID</stp>
        <stp>8</stp>
        <tr r="U12" s="4"/>
      </tp>
      <tp t="s">
        <v>CAD|POSITION</v>
        <stp/>
        <stp>CAD</stp>
        <stp>POSITION</stp>
        <tr r="D6" s="4"/>
      </tp>
      <tp t="s">
        <v>BEAR|POSITION</v>
        <stp/>
        <stp>BEAR</stp>
        <stp>POSITION</stp>
        <tr r="D9" s="4"/>
      </tp>
      <tp t="s">
        <v>RITC|LAST</v>
        <stp/>
        <stp>RITC</stp>
        <stp>LAST</stp>
        <tr r="E10" s="4"/>
      </tp>
      <tp t="s">
        <v>BULL|BSZ</v>
        <stp/>
        <stp>BULL</stp>
        <stp>BSZ</stp>
        <tr r="F8" s="4"/>
      </tp>
      <tp t="s">
        <v>BULL|BID</v>
        <stp/>
        <stp>BULL</stp>
        <stp>BID</stp>
        <tr r="G8" s="4"/>
      </tp>
      <tp t="s">
        <v>BULL|ASZ</v>
        <stp/>
        <stp>BULL</stp>
        <stp>ASZ</stp>
        <tr r="I8" s="4"/>
      </tp>
      <tp t="s">
        <v>BULL|ASK</v>
        <stp/>
        <stp>BULL</stp>
        <stp>ASK</stp>
        <tr r="H8" s="4"/>
      </tp>
      <tp t="s">
        <v>USD|VOLUME</v>
        <stp/>
        <stp>USD</stp>
        <stp>VOLUME</stp>
        <tr r="J7" s="4"/>
      </tp>
      <tp t="s">
        <v>CAD|VOLUME</v>
        <stp/>
        <stp>CAD</stp>
        <stp>VOLUME</stp>
        <tr r="J6" s="4"/>
      </tp>
      <tp t="s">
        <v>USD|LAST</v>
        <stp/>
        <stp>USD</stp>
        <stp>LAST</stp>
        <tr r="E7" s="4"/>
      </tp>
      <tp t="s">
        <v>BULL|LAST</v>
        <stp/>
        <stp>BULL</stp>
        <stp>LAST</stp>
        <tr r="E8" s="4"/>
      </tp>
      <tp t="s">
        <v>RITC|OPENORDERS</v>
        <stp/>
        <stp>RITC</stp>
        <stp>OPENORDERS</stp>
        <tr r="A1" s="7"/>
        <tr r="A1" s="6"/>
      </tp>
      <tp t="s">
        <v>RITC|BSZ|43</v>
        <stp/>
        <stp>RITC</stp>
        <stp>BSZ</stp>
        <stp>43</stp>
        <tr r="V47" s="4"/>
      </tp>
      <tp t="s">
        <v>RITC|BSZ|42</v>
        <stp/>
        <stp>RITC</stp>
        <stp>BSZ</stp>
        <stp>42</stp>
        <tr r="V46" s="4"/>
      </tp>
      <tp t="s">
        <v>RITC|BSZ|41</v>
        <stp/>
        <stp>RITC</stp>
        <stp>BSZ</stp>
        <stp>41</stp>
        <tr r="V45" s="4"/>
      </tp>
      <tp t="s">
        <v>RITC|BSZ|40</v>
        <stp/>
        <stp>RITC</stp>
        <stp>BSZ</stp>
        <stp>40</stp>
        <tr r="V44" s="4"/>
      </tp>
      <tp t="s">
        <v>RITC|BSZ|45</v>
        <stp/>
        <stp>RITC</stp>
        <stp>BSZ</stp>
        <stp>45</stp>
        <tr r="V49" s="4"/>
      </tp>
      <tp t="s">
        <v>RITC|BSZ|44</v>
        <stp/>
        <stp>RITC</stp>
        <stp>BSZ</stp>
        <stp>44</stp>
        <tr r="V48" s="4"/>
      </tp>
      <tp t="s">
        <v>RITC|BID|41</v>
        <stp/>
        <stp>RITC</stp>
        <stp>BID</stp>
        <stp>41</stp>
        <tr r="U45" s="4"/>
      </tp>
      <tp t="s">
        <v>RITC|BID|40</v>
        <stp/>
        <stp>RITC</stp>
        <stp>BID</stp>
        <stp>40</stp>
        <tr r="U44" s="4"/>
      </tp>
      <tp t="s">
        <v>RITC|BID|43</v>
        <stp/>
        <stp>RITC</stp>
        <stp>BID</stp>
        <stp>43</stp>
        <tr r="U47" s="4"/>
      </tp>
      <tp t="s">
        <v>RITC|BID|42</v>
        <stp/>
        <stp>RITC</stp>
        <stp>BID</stp>
        <stp>42</stp>
        <tr r="U46" s="4"/>
      </tp>
      <tp t="s">
        <v>RITC|BID|45</v>
        <stp/>
        <stp>RITC</stp>
        <stp>BID</stp>
        <stp>45</stp>
        <tr r="U49" s="4"/>
      </tp>
      <tp t="s">
        <v>RITC|BID|44</v>
        <stp/>
        <stp>RITC</stp>
        <stp>BID</stp>
        <stp>44</stp>
        <tr r="U48" s="4"/>
      </tp>
      <tp t="s">
        <v>RITC|ASZ|43</v>
        <stp/>
        <stp>RITC</stp>
        <stp>ASZ</stp>
        <stp>43</stp>
        <tr r="AA47" s="4"/>
      </tp>
      <tp t="s">
        <v>RITC|ASK|43</v>
        <stp/>
        <stp>RITC</stp>
        <stp>ASK</stp>
        <stp>43</stp>
        <tr r="Z47" s="4"/>
      </tp>
      <tp t="s">
        <v>RITC|ASZ|42</v>
        <stp/>
        <stp>RITC</stp>
        <stp>ASZ</stp>
        <stp>42</stp>
        <tr r="AA46" s="4"/>
      </tp>
      <tp t="s">
        <v>RITC|ASK|42</v>
        <stp/>
        <stp>RITC</stp>
        <stp>ASK</stp>
        <stp>42</stp>
        <tr r="Z46" s="4"/>
      </tp>
      <tp t="s">
        <v>RITC|ASZ|41</v>
        <stp/>
        <stp>RITC</stp>
        <stp>ASZ</stp>
        <stp>41</stp>
        <tr r="AA45" s="4"/>
      </tp>
      <tp t="s">
        <v>RITC|ASK|41</v>
        <stp/>
        <stp>RITC</stp>
        <stp>ASK</stp>
        <stp>41</stp>
        <tr r="Z45" s="4"/>
      </tp>
      <tp t="s">
        <v>RITC|ASZ|40</v>
        <stp/>
        <stp>RITC</stp>
        <stp>ASZ</stp>
        <stp>40</stp>
        <tr r="AA44" s="4"/>
      </tp>
      <tp t="s">
        <v>RITC|ASK|40</v>
        <stp/>
        <stp>RITC</stp>
        <stp>ASK</stp>
        <stp>40</stp>
        <tr r="Z44" s="4"/>
      </tp>
      <tp t="s">
        <v>RITC|ASZ|45</v>
        <stp/>
        <stp>RITC</stp>
        <stp>ASZ</stp>
        <stp>45</stp>
        <tr r="AA49" s="4"/>
      </tp>
      <tp t="s">
        <v>RITC|ASK|45</v>
        <stp/>
        <stp>RITC</stp>
        <stp>ASK</stp>
        <stp>45</stp>
        <tr r="Z49" s="4"/>
      </tp>
      <tp t="s">
        <v>RITC|ASZ|44</v>
        <stp/>
        <stp>RITC</stp>
        <stp>ASZ</stp>
        <stp>44</stp>
        <tr r="AA48" s="4"/>
      </tp>
      <tp t="s">
        <v>RITC|ASK|44</v>
        <stp/>
        <stp>RITC</stp>
        <stp>ASK</stp>
        <stp>44</stp>
        <tr r="Z48" s="4"/>
      </tp>
      <tp t="s">
        <v>RITC|ASZ|29</v>
        <stp/>
        <stp>RITC</stp>
        <stp>ASZ</stp>
        <stp>29</stp>
        <tr r="AA33" s="4"/>
      </tp>
      <tp t="s">
        <v>RITC|BSZ|19</v>
        <stp/>
        <stp>RITC</stp>
        <stp>BSZ</stp>
        <stp>19</stp>
        <tr r="V23" s="4"/>
      </tp>
      <tp t="s">
        <v>RITC|ASK|29</v>
        <stp/>
        <stp>RITC</stp>
        <stp>ASK</stp>
        <stp>29</stp>
        <tr r="Z33" s="4"/>
      </tp>
      <tp t="s">
        <v>RITC|ASZ|28</v>
        <stp/>
        <stp>RITC</stp>
        <stp>ASZ</stp>
        <stp>28</stp>
        <tr r="AA32" s="4"/>
      </tp>
      <tp t="s">
        <v>RITC|BSZ|18</v>
        <stp/>
        <stp>RITC</stp>
        <stp>BSZ</stp>
        <stp>18</stp>
        <tr r="V22" s="4"/>
      </tp>
      <tp t="s">
        <v>RITC|ASK|28</v>
        <stp/>
        <stp>RITC</stp>
        <stp>ASK</stp>
        <stp>28</stp>
        <tr r="Z32" s="4"/>
      </tp>
      <tp t="s">
        <v>RITC|ASZ|23</v>
        <stp/>
        <stp>RITC</stp>
        <stp>ASZ</stp>
        <stp>23</stp>
        <tr r="AA27" s="4"/>
      </tp>
      <tp t="s">
        <v>RITC|BSZ|13</v>
        <stp/>
        <stp>RITC</stp>
        <stp>BSZ</stp>
        <stp>13</stp>
        <tr r="V17" s="4"/>
      </tp>
      <tp t="s">
        <v>RITC|ASK|23</v>
        <stp/>
        <stp>RITC</stp>
        <stp>ASK</stp>
        <stp>23</stp>
        <tr r="Z27" s="4"/>
      </tp>
      <tp t="s">
        <v>RITC|ASZ|22</v>
        <stp/>
        <stp>RITC</stp>
        <stp>ASZ</stp>
        <stp>22</stp>
        <tr r="AA26" s="4"/>
      </tp>
      <tp t="s">
        <v>RITC|BSZ|12</v>
        <stp/>
        <stp>RITC</stp>
        <stp>BSZ</stp>
        <stp>12</stp>
        <tr r="V16" s="4"/>
      </tp>
      <tp t="s">
        <v>RITC|ASK|22</v>
        <stp/>
        <stp>RITC</stp>
        <stp>ASK</stp>
        <stp>22</stp>
        <tr r="Z26" s="4"/>
      </tp>
      <tp t="s">
        <v>RITC|ASZ|21</v>
        <stp/>
        <stp>RITC</stp>
        <stp>ASZ</stp>
        <stp>21</stp>
        <tr r="AA25" s="4"/>
      </tp>
      <tp t="s">
        <v>RITC|BSZ|11</v>
        <stp/>
        <stp>RITC</stp>
        <stp>BSZ</stp>
        <stp>11</stp>
        <tr r="V15" s="4"/>
      </tp>
      <tp t="s">
        <v>RITC|ASK|21</v>
        <stp/>
        <stp>RITC</stp>
        <stp>ASK</stp>
        <stp>21</stp>
        <tr r="Z25" s="4"/>
      </tp>
      <tp t="s">
        <v>RITC|ASZ|20</v>
        <stp/>
        <stp>RITC</stp>
        <stp>ASZ</stp>
        <stp>20</stp>
        <tr r="AA24" s="4"/>
      </tp>
      <tp t="s">
        <v>RITC|BSZ|10</v>
        <stp/>
        <stp>RITC</stp>
        <stp>BSZ</stp>
        <stp>10</stp>
        <tr r="V14" s="4"/>
      </tp>
      <tp t="s">
        <v>RITC|ASK|20</v>
        <stp/>
        <stp>RITC</stp>
        <stp>ASK</stp>
        <stp>20</stp>
        <tr r="Z24" s="4"/>
      </tp>
      <tp t="s">
        <v>RITC|ASZ|27</v>
        <stp/>
        <stp>RITC</stp>
        <stp>ASZ</stp>
        <stp>27</stp>
        <tr r="AA31" s="4"/>
      </tp>
      <tp t="s">
        <v>RITC|BSZ|17</v>
        <stp/>
        <stp>RITC</stp>
        <stp>BSZ</stp>
        <stp>17</stp>
        <tr r="V21" s="4"/>
      </tp>
      <tp t="s">
        <v>RITC|ASK|27</v>
        <stp/>
        <stp>RITC</stp>
        <stp>ASK</stp>
        <stp>27</stp>
        <tr r="Z31" s="4"/>
      </tp>
      <tp t="s">
        <v>RITC|ASZ|26</v>
        <stp/>
        <stp>RITC</stp>
        <stp>ASZ</stp>
        <stp>26</stp>
        <tr r="AA30" s="4"/>
      </tp>
      <tp t="s">
        <v>RITC|BSZ|16</v>
        <stp/>
        <stp>RITC</stp>
        <stp>BSZ</stp>
        <stp>16</stp>
        <tr r="V20" s="4"/>
      </tp>
      <tp t="s">
        <v>RITC|ASK|26</v>
        <stp/>
        <stp>RITC</stp>
        <stp>ASK</stp>
        <stp>26</stp>
        <tr r="Z30" s="4"/>
      </tp>
      <tp t="s">
        <v>RITC|ASZ|25</v>
        <stp/>
        <stp>RITC</stp>
        <stp>ASZ</stp>
        <stp>25</stp>
        <tr r="AA29" s="4"/>
      </tp>
      <tp t="s">
        <v>RITC|BSZ|15</v>
        <stp/>
        <stp>RITC</stp>
        <stp>BSZ</stp>
        <stp>15</stp>
        <tr r="V19" s="4"/>
      </tp>
      <tp t="s">
        <v>RITC|ASK|25</v>
        <stp/>
        <stp>RITC</stp>
        <stp>ASK</stp>
        <stp>25</stp>
        <tr r="Z29" s="4"/>
      </tp>
      <tp t="s">
        <v>RITC|ASZ|24</v>
        <stp/>
        <stp>RITC</stp>
        <stp>ASZ</stp>
        <stp>24</stp>
        <tr r="AA28" s="4"/>
      </tp>
      <tp t="s">
        <v>RITC|BSZ|14</v>
        <stp/>
        <stp>RITC</stp>
        <stp>BSZ</stp>
        <stp>14</stp>
        <tr r="V18" s="4"/>
      </tp>
      <tp t="s">
        <v>RITC|ASK|24</v>
        <stp/>
        <stp>RITC</stp>
        <stp>ASK</stp>
        <stp>24</stp>
        <tr r="Z28" s="4"/>
      </tp>
      <tp t="s">
        <v>RITC|BID|11</v>
        <stp/>
        <stp>RITC</stp>
        <stp>BID</stp>
        <stp>11</stp>
        <tr r="U15" s="4"/>
      </tp>
      <tp t="s">
        <v>RITC|BID|10</v>
        <stp/>
        <stp>RITC</stp>
        <stp>BID</stp>
        <stp>10</stp>
        <tr r="U14" s="4"/>
      </tp>
      <tp t="s">
        <v>RITC|BID|13</v>
        <stp/>
        <stp>RITC</stp>
        <stp>BID</stp>
        <stp>13</stp>
        <tr r="U17" s="4"/>
      </tp>
      <tp t="s">
        <v>RITC|BID|12</v>
        <stp/>
        <stp>RITC</stp>
        <stp>BID</stp>
        <stp>12</stp>
        <tr r="U16" s="4"/>
      </tp>
      <tp t="s">
        <v>RITC|BID|15</v>
        <stp/>
        <stp>RITC</stp>
        <stp>BID</stp>
        <stp>15</stp>
        <tr r="U19" s="4"/>
      </tp>
      <tp t="s">
        <v>RITC|BID|14</v>
        <stp/>
        <stp>RITC</stp>
        <stp>BID</stp>
        <stp>14</stp>
        <tr r="U18" s="4"/>
      </tp>
      <tp t="s">
        <v>RITC|BID|17</v>
        <stp/>
        <stp>RITC</stp>
        <stp>BID</stp>
        <stp>17</stp>
        <tr r="U21" s="4"/>
      </tp>
      <tp t="s">
        <v>RITC|BID|16</v>
        <stp/>
        <stp>RITC</stp>
        <stp>BID</stp>
        <stp>16</stp>
        <tr r="U20" s="4"/>
      </tp>
      <tp t="s">
        <v>RITC|BID|19</v>
        <stp/>
        <stp>RITC</stp>
        <stp>BID</stp>
        <stp>19</stp>
        <tr r="U23" s="4"/>
      </tp>
      <tp t="s">
        <v>RITC|BID|18</v>
        <stp/>
        <stp>RITC</stp>
        <stp>BID</stp>
        <stp>18</stp>
        <tr r="U22" s="4"/>
      </tp>
      <tp t="s">
        <v>RITC|ASZ|39</v>
        <stp/>
        <stp>RITC</stp>
        <stp>ASZ</stp>
        <stp>39</stp>
        <tr r="AA43" s="4"/>
      </tp>
      <tp t="s">
        <v>RITC|ASK|39</v>
        <stp/>
        <stp>RITC</stp>
        <stp>ASK</stp>
        <stp>39</stp>
        <tr r="Z43" s="4"/>
      </tp>
      <tp t="s">
        <v>RITC|ASZ|38</v>
        <stp/>
        <stp>RITC</stp>
        <stp>ASZ</stp>
        <stp>38</stp>
        <tr r="AA42" s="4"/>
      </tp>
      <tp t="s">
        <v>RITC|ASK|38</v>
        <stp/>
        <stp>RITC</stp>
        <stp>ASK</stp>
        <stp>38</stp>
        <tr r="Z42" s="4"/>
      </tp>
      <tp t="s">
        <v>RITC|ASZ|33</v>
        <stp/>
        <stp>RITC</stp>
        <stp>ASZ</stp>
        <stp>33</stp>
        <tr r="AA37" s="4"/>
      </tp>
      <tp t="s">
        <v>RITC|ASK|33</v>
        <stp/>
        <stp>RITC</stp>
        <stp>ASK</stp>
        <stp>33</stp>
        <tr r="Z37" s="4"/>
      </tp>
      <tp t="s">
        <v>RITC|ASZ|32</v>
        <stp/>
        <stp>RITC</stp>
        <stp>ASZ</stp>
        <stp>32</stp>
        <tr r="AA36" s="4"/>
      </tp>
      <tp t="s">
        <v>RITC|ASK|32</v>
        <stp/>
        <stp>RITC</stp>
        <stp>ASK</stp>
        <stp>32</stp>
        <tr r="Z36" s="4"/>
      </tp>
      <tp t="s">
        <v>RITC|ASZ|31</v>
        <stp/>
        <stp>RITC</stp>
        <stp>ASZ</stp>
        <stp>31</stp>
        <tr r="AA35" s="4"/>
      </tp>
      <tp t="s">
        <v>RITC|ASK|31</v>
        <stp/>
        <stp>RITC</stp>
        <stp>ASK</stp>
        <stp>31</stp>
        <tr r="Z35" s="4"/>
      </tp>
      <tp t="s">
        <v>RITC|ASZ|30</v>
        <stp/>
        <stp>RITC</stp>
        <stp>ASZ</stp>
        <stp>30</stp>
        <tr r="AA34" s="4"/>
      </tp>
      <tp t="s">
        <v>RITC|ASK|30</v>
        <stp/>
        <stp>RITC</stp>
        <stp>ASK</stp>
        <stp>30</stp>
        <tr r="Z34" s="4"/>
      </tp>
      <tp t="s">
        <v>RITC|ASZ|37</v>
        <stp/>
        <stp>RITC</stp>
        <stp>ASZ</stp>
        <stp>37</stp>
        <tr r="AA41" s="4"/>
      </tp>
      <tp t="s">
        <v>RITC|ASK|37</v>
        <stp/>
        <stp>RITC</stp>
        <stp>ASK</stp>
        <stp>37</stp>
        <tr r="Z41" s="4"/>
      </tp>
      <tp t="s">
        <v>RITC|ASZ|36</v>
        <stp/>
        <stp>RITC</stp>
        <stp>ASZ</stp>
        <stp>36</stp>
        <tr r="AA40" s="4"/>
      </tp>
      <tp t="s">
        <v>RITC|ASK|36</v>
        <stp/>
        <stp>RITC</stp>
        <stp>ASK</stp>
        <stp>36</stp>
        <tr r="Z40" s="4"/>
      </tp>
      <tp t="s">
        <v>RITC|ASZ|35</v>
        <stp/>
        <stp>RITC</stp>
        <stp>ASZ</stp>
        <stp>35</stp>
        <tr r="AA39" s="4"/>
      </tp>
      <tp t="s">
        <v>RITC|ASK|35</v>
        <stp/>
        <stp>RITC</stp>
        <stp>ASK</stp>
        <stp>35</stp>
        <tr r="Z39" s="4"/>
      </tp>
      <tp t="s">
        <v>RITC|ASZ|34</v>
        <stp/>
        <stp>RITC</stp>
        <stp>ASZ</stp>
        <stp>34</stp>
        <tr r="AA38" s="4"/>
      </tp>
      <tp t="s">
        <v>RITC|ASK|34</v>
        <stp/>
        <stp>RITC</stp>
        <stp>ASK</stp>
        <stp>34</stp>
        <tr r="Z38" s="4"/>
      </tp>
      <tp t="s">
        <v>RITC|BSZ|39</v>
        <stp/>
        <stp>RITC</stp>
        <stp>BSZ</stp>
        <stp>39</stp>
        <tr r="V43" s="4"/>
      </tp>
      <tp t="s">
        <v>RITC|BSZ|38</v>
        <stp/>
        <stp>RITC</stp>
        <stp>BSZ</stp>
        <stp>38</stp>
        <tr r="V42" s="4"/>
      </tp>
      <tp t="s">
        <v>RITC|BSZ|33</v>
        <stp/>
        <stp>RITC</stp>
        <stp>BSZ</stp>
        <stp>33</stp>
        <tr r="V37" s="4"/>
      </tp>
      <tp t="s">
        <v>RITC|BSZ|32</v>
        <stp/>
        <stp>RITC</stp>
        <stp>BSZ</stp>
        <stp>32</stp>
        <tr r="V36" s="4"/>
      </tp>
      <tp t="s">
        <v>RITC|BSZ|31</v>
        <stp/>
        <stp>RITC</stp>
        <stp>BSZ</stp>
        <stp>31</stp>
        <tr r="V35" s="4"/>
      </tp>
      <tp t="s">
        <v>RITC|BSZ|30</v>
        <stp/>
        <stp>RITC</stp>
        <stp>BSZ</stp>
        <stp>30</stp>
        <tr r="V34" s="4"/>
      </tp>
      <tp t="s">
        <v>RITC|BSZ|37</v>
        <stp/>
        <stp>RITC</stp>
        <stp>BSZ</stp>
        <stp>37</stp>
        <tr r="V41" s="4"/>
      </tp>
      <tp t="s">
        <v>RITC|BSZ|36</v>
        <stp/>
        <stp>RITC</stp>
        <stp>BSZ</stp>
        <stp>36</stp>
        <tr r="V40" s="4"/>
      </tp>
      <tp t="s">
        <v>RITC|BSZ|35</v>
        <stp/>
        <stp>RITC</stp>
        <stp>BSZ</stp>
        <stp>35</stp>
        <tr r="V39" s="4"/>
      </tp>
      <tp t="s">
        <v>RITC|BSZ|34</v>
        <stp/>
        <stp>RITC</stp>
        <stp>BSZ</stp>
        <stp>34</stp>
        <tr r="V38" s="4"/>
      </tp>
      <tp t="s">
        <v>RITC|BID|31</v>
        <stp/>
        <stp>RITC</stp>
        <stp>BID</stp>
        <stp>31</stp>
        <tr r="U35" s="4"/>
      </tp>
      <tp t="s">
        <v>RITC|BID|30</v>
        <stp/>
        <stp>RITC</stp>
        <stp>BID</stp>
        <stp>30</stp>
        <tr r="U34" s="4"/>
      </tp>
      <tp t="s">
        <v>RITC|BID|33</v>
        <stp/>
        <stp>RITC</stp>
        <stp>BID</stp>
        <stp>33</stp>
        <tr r="U37" s="4"/>
      </tp>
      <tp t="s">
        <v>RITC|BID|32</v>
        <stp/>
        <stp>RITC</stp>
        <stp>BID</stp>
        <stp>32</stp>
        <tr r="U36" s="4"/>
      </tp>
      <tp t="s">
        <v>RITC|BID|35</v>
        <stp/>
        <stp>RITC</stp>
        <stp>BID</stp>
        <stp>35</stp>
        <tr r="U39" s="4"/>
      </tp>
      <tp t="s">
        <v>RITC|BID|34</v>
        <stp/>
        <stp>RITC</stp>
        <stp>BID</stp>
        <stp>34</stp>
        <tr r="U38" s="4"/>
      </tp>
      <tp t="s">
        <v>RITC|BID|37</v>
        <stp/>
        <stp>RITC</stp>
        <stp>BID</stp>
        <stp>37</stp>
        <tr r="U41" s="4"/>
      </tp>
      <tp t="s">
        <v>RITC|BID|36</v>
        <stp/>
        <stp>RITC</stp>
        <stp>BID</stp>
        <stp>36</stp>
        <tr r="U40" s="4"/>
      </tp>
      <tp t="s">
        <v>RITC|BID|39</v>
        <stp/>
        <stp>RITC</stp>
        <stp>BID</stp>
        <stp>39</stp>
        <tr r="U43" s="4"/>
      </tp>
      <tp t="s">
        <v>RITC|BID|38</v>
        <stp/>
        <stp>RITC</stp>
        <stp>BID</stp>
        <stp>38</stp>
        <tr r="U42" s="4"/>
      </tp>
      <tp t="s">
        <v>RITC|ASZ|19</v>
        <stp/>
        <stp>RITC</stp>
        <stp>ASZ</stp>
        <stp>19</stp>
        <tr r="AA23" s="4"/>
      </tp>
      <tp t="s">
        <v>RITC|BSZ|29</v>
        <stp/>
        <stp>RITC</stp>
        <stp>BSZ</stp>
        <stp>29</stp>
        <tr r="V33" s="4"/>
      </tp>
      <tp t="s">
        <v>RITC|ASK|19</v>
        <stp/>
        <stp>RITC</stp>
        <stp>ASK</stp>
        <stp>19</stp>
        <tr r="Z23" s="4"/>
      </tp>
      <tp t="s">
        <v>RITC|ASZ|18</v>
        <stp/>
        <stp>RITC</stp>
        <stp>ASZ</stp>
        <stp>18</stp>
        <tr r="AA22" s="4"/>
      </tp>
      <tp t="s">
        <v>RITC|BSZ|28</v>
        <stp/>
        <stp>RITC</stp>
        <stp>BSZ</stp>
        <stp>28</stp>
        <tr r="V32" s="4"/>
      </tp>
      <tp t="s">
        <v>RITC|ASK|18</v>
        <stp/>
        <stp>RITC</stp>
        <stp>ASK</stp>
        <stp>18</stp>
        <tr r="Z22" s="4"/>
      </tp>
      <tp t="s">
        <v>RITC|ASZ|13</v>
        <stp/>
        <stp>RITC</stp>
        <stp>ASZ</stp>
        <stp>13</stp>
        <tr r="AA17" s="4"/>
      </tp>
      <tp t="s">
        <v>RITC|BSZ|23</v>
        <stp/>
        <stp>RITC</stp>
        <stp>BSZ</stp>
        <stp>23</stp>
        <tr r="V27" s="4"/>
      </tp>
      <tp t="s">
        <v>RITC|ASK|13</v>
        <stp/>
        <stp>RITC</stp>
        <stp>ASK</stp>
        <stp>13</stp>
        <tr r="Z17" s="4"/>
      </tp>
      <tp t="s">
        <v>RITC|ASZ|12</v>
        <stp/>
        <stp>RITC</stp>
        <stp>ASZ</stp>
        <stp>12</stp>
        <tr r="AA16" s="4"/>
      </tp>
      <tp t="s">
        <v>RITC|BSZ|22</v>
        <stp/>
        <stp>RITC</stp>
        <stp>BSZ</stp>
        <stp>22</stp>
        <tr r="V26" s="4"/>
      </tp>
      <tp t="s">
        <v>RITC|ASK|12</v>
        <stp/>
        <stp>RITC</stp>
        <stp>ASK</stp>
        <stp>12</stp>
        <tr r="Z16" s="4"/>
      </tp>
      <tp t="s">
        <v>RITC|ASZ|11</v>
        <stp/>
        <stp>RITC</stp>
        <stp>ASZ</stp>
        <stp>11</stp>
        <tr r="AA15" s="4"/>
      </tp>
      <tp t="s">
        <v>RITC|BSZ|21</v>
        <stp/>
        <stp>RITC</stp>
        <stp>BSZ</stp>
        <stp>21</stp>
        <tr r="V25" s="4"/>
      </tp>
      <tp t="s">
        <v>RITC|ASK|11</v>
        <stp/>
        <stp>RITC</stp>
        <stp>ASK</stp>
        <stp>11</stp>
        <tr r="Z15" s="4"/>
      </tp>
      <tp t="s">
        <v>RITC|ASZ|10</v>
        <stp/>
        <stp>RITC</stp>
        <stp>ASZ</stp>
        <stp>10</stp>
        <tr r="AA14" s="4"/>
      </tp>
      <tp t="s">
        <v>RITC|BSZ|20</v>
        <stp/>
        <stp>RITC</stp>
        <stp>BSZ</stp>
        <stp>20</stp>
        <tr r="V24" s="4"/>
      </tp>
      <tp t="s">
        <v>RITC|ASK|10</v>
        <stp/>
        <stp>RITC</stp>
        <stp>ASK</stp>
        <stp>10</stp>
        <tr r="Z14" s="4"/>
      </tp>
      <tp t="s">
        <v>RITC|ASZ|17</v>
        <stp/>
        <stp>RITC</stp>
        <stp>ASZ</stp>
        <stp>17</stp>
        <tr r="AA21" s="4"/>
      </tp>
      <tp t="s">
        <v>RITC|BSZ|27</v>
        <stp/>
        <stp>RITC</stp>
        <stp>BSZ</stp>
        <stp>27</stp>
        <tr r="V31" s="4"/>
      </tp>
      <tp t="s">
        <v>RITC|ASK|17</v>
        <stp/>
        <stp>RITC</stp>
        <stp>ASK</stp>
        <stp>17</stp>
        <tr r="Z21" s="4"/>
      </tp>
      <tp t="s">
        <v>RITC|ASZ|16</v>
        <stp/>
        <stp>RITC</stp>
        <stp>ASZ</stp>
        <stp>16</stp>
        <tr r="AA20" s="4"/>
      </tp>
      <tp t="s">
        <v>RITC|BSZ|26</v>
        <stp/>
        <stp>RITC</stp>
        <stp>BSZ</stp>
        <stp>26</stp>
        <tr r="V30" s="4"/>
      </tp>
      <tp t="s">
        <v>RITC|ASK|16</v>
        <stp/>
        <stp>RITC</stp>
        <stp>ASK</stp>
        <stp>16</stp>
        <tr r="Z20" s="4"/>
      </tp>
      <tp t="s">
        <v>RITC|ASZ|15</v>
        <stp/>
        <stp>RITC</stp>
        <stp>ASZ</stp>
        <stp>15</stp>
        <tr r="AA19" s="4"/>
      </tp>
      <tp t="s">
        <v>RITC|BSZ|25</v>
        <stp/>
        <stp>RITC</stp>
        <stp>BSZ</stp>
        <stp>25</stp>
        <tr r="V29" s="4"/>
      </tp>
      <tp t="s">
        <v>RITC|ASK|15</v>
        <stp/>
        <stp>RITC</stp>
        <stp>ASK</stp>
        <stp>15</stp>
        <tr r="Z19" s="4"/>
      </tp>
      <tp t="s">
        <v>RITC|ASZ|14</v>
        <stp/>
        <stp>RITC</stp>
        <stp>ASZ</stp>
        <stp>14</stp>
        <tr r="AA18" s="4"/>
      </tp>
      <tp t="s">
        <v>RITC|BSZ|24</v>
        <stp/>
        <stp>RITC</stp>
        <stp>BSZ</stp>
        <stp>24</stp>
        <tr r="V28" s="4"/>
      </tp>
      <tp t="s">
        <v>RITC|ASK|14</v>
        <stp/>
        <stp>RITC</stp>
        <stp>ASK</stp>
        <stp>14</stp>
        <tr r="Z18" s="4"/>
      </tp>
      <tp t="s">
        <v>RITC|BID|21</v>
        <stp/>
        <stp>RITC</stp>
        <stp>BID</stp>
        <stp>21</stp>
        <tr r="U25" s="4"/>
      </tp>
      <tp t="s">
        <v>RITC|BID|20</v>
        <stp/>
        <stp>RITC</stp>
        <stp>BID</stp>
        <stp>20</stp>
        <tr r="U24" s="4"/>
      </tp>
      <tp t="s">
        <v>RITC|BID|23</v>
        <stp/>
        <stp>RITC</stp>
        <stp>BID</stp>
        <stp>23</stp>
        <tr r="U27" s="4"/>
      </tp>
      <tp t="s">
        <v>RITC|BID|22</v>
        <stp/>
        <stp>RITC</stp>
        <stp>BID</stp>
        <stp>22</stp>
        <tr r="U26" s="4"/>
      </tp>
      <tp t="s">
        <v>RITC|BID|25</v>
        <stp/>
        <stp>RITC</stp>
        <stp>BID</stp>
        <stp>25</stp>
        <tr r="U29" s="4"/>
      </tp>
      <tp t="s">
        <v>RITC|BID|24</v>
        <stp/>
        <stp>RITC</stp>
        <stp>BID</stp>
        <stp>24</stp>
        <tr r="U28" s="4"/>
      </tp>
      <tp t="s">
        <v>RITC|BID|27</v>
        <stp/>
        <stp>RITC</stp>
        <stp>BID</stp>
        <stp>27</stp>
        <tr r="U31" s="4"/>
      </tp>
      <tp t="s">
        <v>RITC|BID|26</v>
        <stp/>
        <stp>RITC</stp>
        <stp>BID</stp>
        <stp>26</stp>
        <tr r="U30" s="4"/>
      </tp>
      <tp t="s">
        <v>RITC|BID|29</v>
        <stp/>
        <stp>RITC</stp>
        <stp>BID</stp>
        <stp>29</stp>
        <tr r="U33" s="4"/>
      </tp>
      <tp t="s">
        <v>RITC|BID|28</v>
        <stp/>
        <stp>RITC</stp>
        <stp>BID</stp>
        <stp>28</stp>
        <tr r="U32" s="4"/>
      </tp>
      <tp t="s">
        <v>RITC|BID</v>
        <stp/>
        <stp>RITC</stp>
        <stp>BID</stp>
        <tr r="G10" s="4"/>
      </tp>
      <tp t="s">
        <v>RITC|BSZ</v>
        <stp/>
        <stp>RITC</stp>
        <stp>BSZ</stp>
        <tr r="F10" s="4"/>
      </tp>
      <tp t="s">
        <v>RITC|ASZ</v>
        <stp/>
        <stp>RITC</stp>
        <stp>ASZ</stp>
        <tr r="I10" s="4"/>
      </tp>
      <tp t="s">
        <v>RITC|ASK</v>
        <stp/>
        <stp>RITC</stp>
        <stp>ASK</stp>
        <tr r="H10" s="4"/>
      </tp>
      <tp t="s">
        <v>BEAR|BSZ</v>
        <stp/>
        <stp>BEAR</stp>
        <stp>BSZ</stp>
        <tr r="F9" s="4"/>
      </tp>
      <tp t="s">
        <v>BEAR|BID</v>
        <stp/>
        <stp>BEAR</stp>
        <stp>BID</stp>
        <tr r="G9" s="4"/>
      </tp>
      <tp t="s">
        <v>BEAR|ASK</v>
        <stp/>
        <stp>BEAR</stp>
        <stp>ASK</stp>
        <tr r="H9" s="4"/>
      </tp>
      <tp t="s">
        <v>BEAR|ASZ</v>
        <stp/>
        <stp>BEAR</stp>
        <stp>ASZ</stp>
        <tr r="I9" s="4"/>
      </tp>
      <tp t="s">
        <v>BEAR|LAST</v>
        <stp/>
        <stp>BEAR</stp>
        <stp>LAST</stp>
        <tr r="E9" s="4"/>
      </tp>
      <tp t="s">
        <v>CAD|LAST</v>
        <stp/>
        <stp>CAD</stp>
        <stp>LAST</stp>
        <tr r="E6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BCEFB-93FE-47B5-985E-AAD8E64EC9E1}">
  <dimension ref="A1:AF49"/>
  <sheetViews>
    <sheetView tabSelected="1" topLeftCell="M1" zoomScale="40" zoomScaleNormal="40" workbookViewId="0">
      <selection activeCell="N5" sqref="N5"/>
    </sheetView>
  </sheetViews>
  <sheetFormatPr defaultRowHeight="21" x14ac:dyDescent="0.5"/>
  <cols>
    <col min="1" max="1" width="42.6328125" style="11" hidden="1" customWidth="1"/>
    <col min="2" max="2" width="0" style="11" hidden="1" customWidth="1"/>
    <col min="3" max="3" width="26.08984375" style="11" hidden="1" customWidth="1"/>
    <col min="4" max="4" width="13.26953125" style="11" hidden="1" customWidth="1"/>
    <col min="5" max="5" width="22" style="11" hidden="1" customWidth="1"/>
    <col min="6" max="6" width="7.08984375" style="11" hidden="1" customWidth="1"/>
    <col min="7" max="7" width="6.81640625" style="11" hidden="1" customWidth="1"/>
    <col min="8" max="8" width="10.6328125" style="11" hidden="1" customWidth="1"/>
    <col min="9" max="9" width="7.453125" style="11" hidden="1" customWidth="1"/>
    <col min="10" max="10" width="9.81640625" style="11" hidden="1" customWidth="1"/>
    <col min="11" max="11" width="9.7265625" style="11" hidden="1" customWidth="1"/>
    <col min="12" max="12" width="8.7265625" style="11" hidden="1" customWidth="1"/>
    <col min="13" max="13" width="8.7265625" style="11"/>
    <col min="14" max="14" width="22.90625" style="11" bestFit="1" customWidth="1"/>
    <col min="15" max="15" width="14.7265625" style="11" bestFit="1" customWidth="1"/>
    <col min="16" max="16" width="6.08984375" style="11" bestFit="1" customWidth="1"/>
    <col min="17" max="17" width="28.6328125" style="11" bestFit="1" customWidth="1"/>
    <col min="18" max="18" width="3.81640625" style="11" hidden="1" customWidth="1"/>
    <col min="19" max="19" width="10.54296875" style="11" customWidth="1"/>
    <col min="20" max="20" width="8.7265625" style="11" customWidth="1"/>
    <col min="21" max="21" width="8.08984375" style="11" hidden="1" customWidth="1"/>
    <col min="22" max="22" width="7.90625" style="11" hidden="1" customWidth="1"/>
    <col min="23" max="23" width="13.81640625" style="11" customWidth="1"/>
    <col min="24" max="24" width="5.453125" style="11" hidden="1" customWidth="1"/>
    <col min="25" max="25" width="15.08984375" style="11" customWidth="1"/>
    <col min="26" max="26" width="8.08984375" style="11" hidden="1" customWidth="1"/>
    <col min="27" max="27" width="7.90625" style="11" hidden="1" customWidth="1"/>
    <col min="28" max="28" width="17.6328125" style="11" customWidth="1"/>
    <col min="29" max="29" width="11.08984375" style="11" hidden="1" customWidth="1"/>
    <col min="30" max="30" width="15.90625" style="11" customWidth="1"/>
    <col min="31" max="31" width="3.7265625" style="11" customWidth="1"/>
    <col min="32" max="16384" width="8.7265625" style="11"/>
  </cols>
  <sheetData>
    <row r="1" spans="1:32" ht="21.5" thickBot="1" x14ac:dyDescent="0.55000000000000004"/>
    <row r="2" spans="1:32" ht="21.5" thickBot="1" x14ac:dyDescent="0.55000000000000004">
      <c r="C2" s="11" t="s">
        <v>0</v>
      </c>
      <c r="D2" s="12" t="s">
        <v>11</v>
      </c>
      <c r="E2" s="11" t="str">
        <f>RTD("rit2.rtd",,"ALLTICKERS")</f>
        <v>ALLTICKERS</v>
      </c>
      <c r="N2" s="13" t="s">
        <v>44</v>
      </c>
      <c r="O2" s="14"/>
      <c r="P2" s="14"/>
      <c r="Q2" s="15"/>
      <c r="U2" s="14" t="s">
        <v>8</v>
      </c>
      <c r="V2" s="16"/>
      <c r="W2" s="14"/>
      <c r="X2" s="17"/>
      <c r="Y2" s="16"/>
      <c r="Z2" s="14"/>
      <c r="AA2" s="16"/>
      <c r="AB2" s="16"/>
      <c r="AC2" s="17"/>
      <c r="AD2" s="17"/>
      <c r="AF2" s="12"/>
    </row>
    <row r="3" spans="1:32" ht="21.5" thickBot="1" x14ac:dyDescent="0.55000000000000004">
      <c r="N3" s="18" t="s">
        <v>22</v>
      </c>
      <c r="O3" s="19"/>
      <c r="P3" s="20" t="s">
        <v>20</v>
      </c>
      <c r="Q3" s="21"/>
      <c r="R3" s="12"/>
      <c r="U3" s="22" t="s">
        <v>1</v>
      </c>
      <c r="V3" s="23"/>
      <c r="W3" s="22"/>
      <c r="X3" s="24"/>
      <c r="Y3" s="23"/>
      <c r="Z3" s="20" t="s">
        <v>2</v>
      </c>
      <c r="AA3" s="25"/>
      <c r="AB3" s="25"/>
      <c r="AC3" s="21"/>
      <c r="AD3" s="21"/>
      <c r="AE3" s="26"/>
    </row>
    <row r="4" spans="1:32" x14ac:dyDescent="0.5">
      <c r="C4" s="76" t="s">
        <v>24</v>
      </c>
      <c r="D4" s="76"/>
      <c r="E4" s="76"/>
      <c r="F4" s="76"/>
      <c r="G4" s="76"/>
      <c r="H4" s="76"/>
      <c r="I4" s="76"/>
      <c r="J4" s="76"/>
      <c r="K4" s="27" t="s">
        <v>31</v>
      </c>
      <c r="N4" s="28" t="s">
        <v>6</v>
      </c>
      <c r="O4" s="29" t="s">
        <v>4</v>
      </c>
      <c r="P4" s="28" t="s">
        <v>6</v>
      </c>
      <c r="Q4" s="29" t="s">
        <v>4</v>
      </c>
      <c r="S4" s="11" t="s">
        <v>12</v>
      </c>
      <c r="U4" s="30" t="s">
        <v>3</v>
      </c>
      <c r="V4" s="31" t="s">
        <v>4</v>
      </c>
      <c r="W4" s="30" t="s">
        <v>5</v>
      </c>
      <c r="X4" s="31" t="s">
        <v>5</v>
      </c>
      <c r="Y4" s="31" t="s">
        <v>13</v>
      </c>
      <c r="Z4" s="30" t="s">
        <v>3</v>
      </c>
      <c r="AA4" s="31" t="s">
        <v>4</v>
      </c>
      <c r="AB4" s="31" t="s">
        <v>5</v>
      </c>
      <c r="AC4" s="31" t="s">
        <v>5</v>
      </c>
      <c r="AD4" s="32" t="s">
        <v>13</v>
      </c>
      <c r="AE4" s="31"/>
    </row>
    <row r="5" spans="1:32" x14ac:dyDescent="0.5">
      <c r="C5" s="33" t="s">
        <v>7</v>
      </c>
      <c r="D5" s="33" t="s">
        <v>25</v>
      </c>
      <c r="E5" s="33" t="s">
        <v>26</v>
      </c>
      <c r="F5" s="33" t="s">
        <v>27</v>
      </c>
      <c r="G5" s="33" t="s">
        <v>14</v>
      </c>
      <c r="H5" s="33" t="s">
        <v>20</v>
      </c>
      <c r="I5" s="33" t="s">
        <v>28</v>
      </c>
      <c r="J5" s="33" t="s">
        <v>4</v>
      </c>
      <c r="K5" s="27">
        <v>0.02</v>
      </c>
      <c r="N5" s="30" t="str">
        <f>IF(RITC_Parser!G7=0,"-",RITC_Parser!G7)</f>
        <v>-</v>
      </c>
      <c r="O5" s="32" t="str">
        <f>IF(RITC_Parser!H7=0,"-",RITC_Parser!H7)</f>
        <v>-</v>
      </c>
      <c r="P5" s="30" t="str">
        <f>IF(RITC_Parser!I7=0,"-",RITC_Parser!I7)</f>
        <v>-</v>
      </c>
      <c r="Q5" s="32" t="str">
        <f>IF(RITC_Parser!J7=0,"-",RITC_Parser!J7)</f>
        <v>-</v>
      </c>
      <c r="R5" s="12"/>
      <c r="S5" s="11">
        <v>1</v>
      </c>
      <c r="U5" s="34" t="str">
        <f>RTD("rit2.rtd",,$U$2,"BID",$S5)</f>
        <v>RITC|BID|1</v>
      </c>
      <c r="V5" s="35" t="str">
        <f>RTD("rit2.rtd",,$U$2,"BSZ",$S5)</f>
        <v>RITC|BSZ|1</v>
      </c>
      <c r="W5" s="36" t="str">
        <f>IFERROR(SUM($X$5:X5)/Y5,"-")</f>
        <v>-</v>
      </c>
      <c r="X5" s="37" t="e">
        <f>U5*V5</f>
        <v>#VALUE!</v>
      </c>
      <c r="Y5" s="38">
        <f>SUM($V$5:V5)</f>
        <v>0</v>
      </c>
      <c r="Z5" s="39" t="str">
        <f>RTD("rit2.rtd",,$U$2,"ASK",$S5)</f>
        <v>RITC|ASK|1</v>
      </c>
      <c r="AA5" s="40" t="str">
        <f>RTD("rit2.rtd",,$U$2,"ASZ",$S5)</f>
        <v>RITC|ASZ|1</v>
      </c>
      <c r="AB5" s="41" t="str">
        <f>IFERROR(SUM($AC$5:AC5)/AD5,"-")</f>
        <v>-</v>
      </c>
      <c r="AC5" s="41" t="e">
        <f t="shared" ref="AC5:AC49" si="0">Z5*AA5</f>
        <v>#VALUE!</v>
      </c>
      <c r="AD5" s="42">
        <f>SUM($AA$5:AA5)</f>
        <v>0</v>
      </c>
      <c r="AE5" s="35"/>
    </row>
    <row r="6" spans="1:32" x14ac:dyDescent="0.5">
      <c r="C6" s="43" t="s">
        <v>29</v>
      </c>
      <c r="D6" s="44" t="str">
        <f>RTD("rit2.rtd",,$C6,"POSITION")</f>
        <v>CAD|POSITION</v>
      </c>
      <c r="E6" s="44" t="str">
        <f>RTD("rit2.rtd",,$C6,"LAST")</f>
        <v>CAD|LAST</v>
      </c>
      <c r="F6" s="44"/>
      <c r="G6" s="44" t="str">
        <f>RTD("rit2.rtd",,$C6,"BID")</f>
        <v>CAD|BID</v>
      </c>
      <c r="H6" s="44" t="str">
        <f>RTD("rit2.rtd",,$C6,"ASK")</f>
        <v>CAD|ASK</v>
      </c>
      <c r="I6" s="44"/>
      <c r="J6" s="44" t="str">
        <f>RTD("rit2.rtd",,$C6,"VOLUME")</f>
        <v>CAD|VOLUME</v>
      </c>
      <c r="N6" s="30" t="str">
        <f>IF(RITC_Parser!G8=0,"-",RITC_Parser!G8)</f>
        <v>-</v>
      </c>
      <c r="O6" s="32" t="str">
        <f>IF(RITC_Parser!H8=0,"-",RITC_Parser!H8)</f>
        <v>-</v>
      </c>
      <c r="P6" s="30" t="str">
        <f>IF(RITC_Parser!I8=0,"-",RITC_Parser!I8)</f>
        <v>-</v>
      </c>
      <c r="Q6" s="32" t="str">
        <f>IF(RITC_Parser!J8=0,"-",RITC_Parser!J8)</f>
        <v>-</v>
      </c>
      <c r="R6" s="12"/>
      <c r="S6" s="11">
        <v>2</v>
      </c>
      <c r="U6" s="34" t="str">
        <f>RTD("rit2.rtd",,$U$2,"BID",$S6)</f>
        <v>RITC|BID|2</v>
      </c>
      <c r="V6" s="35" t="str">
        <f>RTD("rit2.rtd",,$U$2,"BSZ",$S6)</f>
        <v>RITC|BSZ|2</v>
      </c>
      <c r="W6" s="36" t="str">
        <f>IFERROR(SUM($X$5:X6)/Y6,"-")</f>
        <v>-</v>
      </c>
      <c r="X6" s="37" t="e">
        <f t="shared" ref="X6:X39" si="1">U6*V6</f>
        <v>#VALUE!</v>
      </c>
      <c r="Y6" s="38">
        <f>SUM($V$5:V6)</f>
        <v>0</v>
      </c>
      <c r="Z6" s="39" t="str">
        <f>RTD("rit2.rtd",,$U$2,"ASK",$S6)</f>
        <v>RITC|ASK|2</v>
      </c>
      <c r="AA6" s="40" t="str">
        <f>RTD("rit2.rtd",,$U$2,"ASZ",$S6)</f>
        <v>RITC|ASZ|2</v>
      </c>
      <c r="AB6" s="41" t="str">
        <f>IFERROR(SUM($AC$5:AC6)/AD6,"-")</f>
        <v>-</v>
      </c>
      <c r="AC6" s="41" t="e">
        <f t="shared" si="0"/>
        <v>#VALUE!</v>
      </c>
      <c r="AD6" s="42">
        <f>SUM($AA$5:AA6)</f>
        <v>0</v>
      </c>
      <c r="AE6" s="35"/>
    </row>
    <row r="7" spans="1:32" x14ac:dyDescent="0.5">
      <c r="C7" s="43" t="s">
        <v>30</v>
      </c>
      <c r="D7" s="44" t="str">
        <f>RTD("rit2.rtd",,$C7,"POSITION")</f>
        <v>USD|POSITION</v>
      </c>
      <c r="E7" s="44" t="str">
        <f>RTD("rit2.rtd",,$C7,"LAST")</f>
        <v>USD|LAST</v>
      </c>
      <c r="F7" s="44"/>
      <c r="G7" s="44" t="str">
        <f>RTD("rit2.rtd",,$C7,"BID")</f>
        <v>USD|BID</v>
      </c>
      <c r="H7" s="44" t="str">
        <f>RTD("rit2.rtd",,$C7,"ASK")</f>
        <v>USD|ASK</v>
      </c>
      <c r="I7" s="44"/>
      <c r="J7" s="44" t="str">
        <f>RTD("rit2.rtd",,$C7,"VOLUME")</f>
        <v>USD|VOLUME</v>
      </c>
      <c r="N7" s="30" t="str">
        <f>IF(RITC_Parser!G9=0,"-",RITC_Parser!G9)</f>
        <v>-</v>
      </c>
      <c r="O7" s="32" t="str">
        <f>IF(RITC_Parser!H9=0,"-",RITC_Parser!H9)</f>
        <v>-</v>
      </c>
      <c r="P7" s="30" t="str">
        <f>IF(RITC_Parser!I9=0,"-",RITC_Parser!I9)</f>
        <v>-</v>
      </c>
      <c r="Q7" s="32" t="str">
        <f>IF(RITC_Parser!J9=0,"-",RITC_Parser!J9)</f>
        <v>-</v>
      </c>
      <c r="R7" s="12"/>
      <c r="S7" s="11">
        <v>3</v>
      </c>
      <c r="U7" s="34" t="str">
        <f>RTD("rit2.rtd",,$U$2,"BID",$S7)</f>
        <v>RITC|BID|3</v>
      </c>
      <c r="V7" s="35" t="str">
        <f>RTD("rit2.rtd",,$U$2,"BSZ",$S7)</f>
        <v>RITC|BSZ|3</v>
      </c>
      <c r="W7" s="36" t="str">
        <f>IFERROR(SUM($X$5:X7)/Y7,"-")</f>
        <v>-</v>
      </c>
      <c r="X7" s="37" t="e">
        <f t="shared" si="1"/>
        <v>#VALUE!</v>
      </c>
      <c r="Y7" s="38">
        <f>SUM($V$5:V7)</f>
        <v>0</v>
      </c>
      <c r="Z7" s="39" t="str">
        <f>RTD("rit2.rtd",,$U$2,"ASK",$S7)</f>
        <v>RITC|ASK|3</v>
      </c>
      <c r="AA7" s="40" t="str">
        <f>RTD("rit2.rtd",,$U$2,"ASZ",$S7)</f>
        <v>RITC|ASZ|3</v>
      </c>
      <c r="AB7" s="41" t="str">
        <f>IFERROR(SUM($AC$5:AC7)/AD7,"-")</f>
        <v>-</v>
      </c>
      <c r="AC7" s="41" t="e">
        <f t="shared" si="0"/>
        <v>#VALUE!</v>
      </c>
      <c r="AD7" s="42">
        <f>SUM($AA$5:AA7)</f>
        <v>0</v>
      </c>
      <c r="AE7" s="35"/>
    </row>
    <row r="8" spans="1:32" x14ac:dyDescent="0.5">
      <c r="C8" s="43" t="s">
        <v>9</v>
      </c>
      <c r="D8" s="44" t="e">
        <f>VALUE(RTD("rit2.rtd",,$C8,"POSITION"))</f>
        <v>#VALUE!</v>
      </c>
      <c r="E8" s="44" t="str">
        <f>RTD("rit2.rtd",,$C8,"LAST")</f>
        <v>BULL|LAST</v>
      </c>
      <c r="F8" s="44" t="str">
        <f>RTD("rit2.rtd",,$C8,"BSZ")</f>
        <v>BULL|BSZ</v>
      </c>
      <c r="G8" s="44" t="str">
        <f>RTD("rit2.rtd",,$C8,"BID")</f>
        <v>BULL|BID</v>
      </c>
      <c r="H8" s="44" t="str">
        <f>RTD("rit2.rtd",,$C8,"ASK")</f>
        <v>BULL|ASK</v>
      </c>
      <c r="I8" s="44" t="str">
        <f>RTD("rit2.rtd",,$C8,"ASZ")</f>
        <v>BULL|ASZ</v>
      </c>
      <c r="J8" s="44" t="str">
        <f>RTD("rit2.rtd",,$C8,"VOLUME")</f>
        <v>BULL|VOLUME</v>
      </c>
      <c r="N8" s="30" t="str">
        <f>IF(RITC_Parser!G10=0,"-",RITC_Parser!G10)</f>
        <v>-</v>
      </c>
      <c r="O8" s="32" t="str">
        <f>IF(RITC_Parser!H10=0,"-",RITC_Parser!H10)</f>
        <v>-</v>
      </c>
      <c r="P8" s="30" t="str">
        <f>IF(RITC_Parser!I10=0,"-",RITC_Parser!I10)</f>
        <v>-</v>
      </c>
      <c r="Q8" s="32" t="str">
        <f>IF(RITC_Parser!J10=0,"-",RITC_Parser!J10)</f>
        <v>-</v>
      </c>
      <c r="R8" s="12"/>
      <c r="S8" s="11">
        <v>4</v>
      </c>
      <c r="U8" s="34" t="str">
        <f>RTD("rit2.rtd",,$U$2,"BID",$S8)</f>
        <v>RITC|BID|4</v>
      </c>
      <c r="V8" s="35" t="str">
        <f>RTD("rit2.rtd",,$U$2,"BSZ",$S8)</f>
        <v>RITC|BSZ|4</v>
      </c>
      <c r="W8" s="36" t="str">
        <f>IFERROR(SUM($X$5:X8)/Y8,"-")</f>
        <v>-</v>
      </c>
      <c r="X8" s="37" t="e">
        <f t="shared" si="1"/>
        <v>#VALUE!</v>
      </c>
      <c r="Y8" s="38">
        <f>SUM($V$5:V8)</f>
        <v>0</v>
      </c>
      <c r="Z8" s="39" t="str">
        <f>RTD("rit2.rtd",,$U$2,"ASK",$S8)</f>
        <v>RITC|ASK|4</v>
      </c>
      <c r="AA8" s="40" t="str">
        <f>RTD("rit2.rtd",,$U$2,"ASZ",$S8)</f>
        <v>RITC|ASZ|4</v>
      </c>
      <c r="AB8" s="41" t="str">
        <f>IFERROR(SUM($AC$5:AC8)/AD8,"-")</f>
        <v>-</v>
      </c>
      <c r="AC8" s="41" t="e">
        <f t="shared" si="0"/>
        <v>#VALUE!</v>
      </c>
      <c r="AD8" s="42">
        <f>SUM($AA$5:AA8)</f>
        <v>0</v>
      </c>
      <c r="AE8" s="35"/>
    </row>
    <row r="9" spans="1:32" x14ac:dyDescent="0.5">
      <c r="C9" s="43" t="s">
        <v>10</v>
      </c>
      <c r="D9" s="44" t="e">
        <f>VALUE(RTD("rit2.rtd",,$C9,"POSITION"))</f>
        <v>#VALUE!</v>
      </c>
      <c r="E9" s="44" t="str">
        <f>RTD("rit2.rtd",,$C9,"LAST")</f>
        <v>BEAR|LAST</v>
      </c>
      <c r="F9" s="44" t="str">
        <f>RTD("rit2.rtd",,$C9,"BSZ")</f>
        <v>BEAR|BSZ</v>
      </c>
      <c r="G9" s="44" t="str">
        <f>RTD("rit2.rtd",,$C9,"BID")</f>
        <v>BEAR|BID</v>
      </c>
      <c r="H9" s="44" t="str">
        <f>RTD("rit2.rtd",,$C9,"ASK")</f>
        <v>BEAR|ASK</v>
      </c>
      <c r="I9" s="44" t="str">
        <f>RTD("rit2.rtd",,$C9,"ASZ")</f>
        <v>BEAR|ASZ</v>
      </c>
      <c r="J9" s="44" t="str">
        <f>RTD("rit2.rtd",,$C9,"VOLUME")</f>
        <v>BEAR|VOLUME</v>
      </c>
      <c r="M9" s="45"/>
      <c r="N9" s="30" t="str">
        <f>IF(RITC_Parser!G11=0,"-",RITC_Parser!G11)</f>
        <v>-</v>
      </c>
      <c r="O9" s="32" t="str">
        <f>IF(RITC_Parser!H11=0,"-",RITC_Parser!H11)</f>
        <v>-</v>
      </c>
      <c r="P9" s="30" t="str">
        <f>IF(RITC_Parser!I11=0,"-",RITC_Parser!I11)</f>
        <v>-</v>
      </c>
      <c r="Q9" s="32" t="str">
        <f>IF(RITC_Parser!J11=0,"-",RITC_Parser!J11)</f>
        <v>-</v>
      </c>
      <c r="R9" s="12"/>
      <c r="S9" s="11">
        <v>5</v>
      </c>
      <c r="U9" s="34" t="str">
        <f>RTD("rit2.rtd",,$U$2,"BID",$S9)</f>
        <v>RITC|BID|5</v>
      </c>
      <c r="V9" s="35" t="str">
        <f>RTD("rit2.rtd",,$U$2,"BSZ",$S9)</f>
        <v>RITC|BSZ|5</v>
      </c>
      <c r="W9" s="36" t="str">
        <f>IFERROR(SUM($X$5:X9)/Y9,"-")</f>
        <v>-</v>
      </c>
      <c r="X9" s="37" t="e">
        <f t="shared" si="1"/>
        <v>#VALUE!</v>
      </c>
      <c r="Y9" s="38">
        <f>SUM($V$5:V9)</f>
        <v>0</v>
      </c>
      <c r="Z9" s="39" t="str">
        <f>RTD("rit2.rtd",,$U$2,"ASK",$S9)</f>
        <v>RITC|ASK|5</v>
      </c>
      <c r="AA9" s="40" t="str">
        <f>RTD("rit2.rtd",,$U$2,"ASZ",$S9)</f>
        <v>RITC|ASZ|5</v>
      </c>
      <c r="AB9" s="41" t="str">
        <f>IFERROR(SUM($AC$5:AC9)/AD9,"-")</f>
        <v>-</v>
      </c>
      <c r="AC9" s="41" t="e">
        <f t="shared" si="0"/>
        <v>#VALUE!</v>
      </c>
      <c r="AD9" s="42">
        <f>SUM($AA$5:AA9)</f>
        <v>0</v>
      </c>
      <c r="AE9" s="35"/>
    </row>
    <row r="10" spans="1:32" x14ac:dyDescent="0.5">
      <c r="C10" s="43" t="s">
        <v>8</v>
      </c>
      <c r="D10" s="44" t="e">
        <f>VALUE(RTD("rit2.rtd",,$C10,"POSITION"))</f>
        <v>#VALUE!</v>
      </c>
      <c r="E10" s="44" t="str">
        <f>RTD("rit2.rtd",,$C10,"LAST")</f>
        <v>RITC|LAST</v>
      </c>
      <c r="F10" s="44" t="str">
        <f>RTD("rit2.rtd",,$C10,"BSZ")</f>
        <v>RITC|BSZ</v>
      </c>
      <c r="G10" s="44" t="str">
        <f>RTD("rit2.rtd",,$C10,"BID")</f>
        <v>RITC|BID</v>
      </c>
      <c r="H10" s="44" t="str">
        <f>RTD("rit2.rtd",,$C10,"ASK")</f>
        <v>RITC|ASK</v>
      </c>
      <c r="I10" s="44" t="str">
        <f>RTD("rit2.rtd",,$C10,"ASZ")</f>
        <v>RITC|ASZ</v>
      </c>
      <c r="J10" s="44" t="str">
        <f>RTD("rit2.rtd",,$C10,"VOLUME")</f>
        <v>RITC|VOLUME</v>
      </c>
      <c r="N10" s="30" t="str">
        <f>IF(RITC_Parser!G12=0,"-",RITC_Parser!G12)</f>
        <v>-</v>
      </c>
      <c r="O10" s="32" t="str">
        <f>IF(RITC_Parser!H12=0,"-",RITC_Parser!H12)</f>
        <v>-</v>
      </c>
      <c r="P10" s="30" t="str">
        <f>IF(RITC_Parser!I12=0,"-",RITC_Parser!I12)</f>
        <v>-</v>
      </c>
      <c r="Q10" s="32" t="str">
        <f>IF(RITC_Parser!J12=0,"-",RITC_Parser!J12)</f>
        <v>-</v>
      </c>
      <c r="R10" s="12"/>
      <c r="S10" s="11">
        <v>6</v>
      </c>
      <c r="U10" s="34" t="str">
        <f>RTD("rit2.rtd",,$U$2,"BID",$S10)</f>
        <v>RITC|BID|6</v>
      </c>
      <c r="V10" s="35" t="str">
        <f>RTD("rit2.rtd",,$U$2,"BSZ",$S10)</f>
        <v>RITC|BSZ|6</v>
      </c>
      <c r="W10" s="36" t="str">
        <f>IFERROR(SUM($X$5:X10)/Y10,"-")</f>
        <v>-</v>
      </c>
      <c r="X10" s="37" t="e">
        <f t="shared" si="1"/>
        <v>#VALUE!</v>
      </c>
      <c r="Y10" s="38">
        <f>SUM($V$5:V10)</f>
        <v>0</v>
      </c>
      <c r="Z10" s="39" t="str">
        <f>RTD("rit2.rtd",,$U$2,"ASK",$S10)</f>
        <v>RITC|ASK|6</v>
      </c>
      <c r="AA10" s="40" t="str">
        <f>RTD("rit2.rtd",,$U$2,"ASZ",$S10)</f>
        <v>RITC|ASZ|6</v>
      </c>
      <c r="AB10" s="41" t="str">
        <f>IFERROR(SUM($AC$5:AC10)/AD10,"-")</f>
        <v>-</v>
      </c>
      <c r="AC10" s="41" t="e">
        <f t="shared" si="0"/>
        <v>#VALUE!</v>
      </c>
      <c r="AD10" s="42">
        <f>SUM($AA$5:AA10)</f>
        <v>0</v>
      </c>
      <c r="AE10" s="35"/>
    </row>
    <row r="11" spans="1:32" x14ac:dyDescent="0.5">
      <c r="N11" s="30" t="str">
        <f>IF(RITC_Parser!G13=0,"-",RITC_Parser!G13)</f>
        <v>-</v>
      </c>
      <c r="O11" s="32" t="str">
        <f>IF(RITC_Parser!H13=0,"-",RITC_Parser!H13)</f>
        <v>-</v>
      </c>
      <c r="P11" s="30" t="str">
        <f>IF(RITC_Parser!I13=0,"-",RITC_Parser!I13)</f>
        <v>-</v>
      </c>
      <c r="Q11" s="32" t="str">
        <f>IF(RITC_Parser!J13=0,"-",RITC_Parser!J13)</f>
        <v>-</v>
      </c>
      <c r="R11" s="12"/>
      <c r="S11" s="11">
        <v>7</v>
      </c>
      <c r="U11" s="34" t="str">
        <f>RTD("rit2.rtd",,$U$2,"BID",$S11)</f>
        <v>RITC|BID|7</v>
      </c>
      <c r="V11" s="35" t="str">
        <f>RTD("rit2.rtd",,$U$2,"BSZ",$S11)</f>
        <v>RITC|BSZ|7</v>
      </c>
      <c r="W11" s="36" t="str">
        <f>IFERROR(SUM($X$5:X11)/Y11,"-")</f>
        <v>-</v>
      </c>
      <c r="X11" s="37" t="e">
        <f t="shared" si="1"/>
        <v>#VALUE!</v>
      </c>
      <c r="Y11" s="38">
        <f>SUM($V$5:V11)</f>
        <v>0</v>
      </c>
      <c r="Z11" s="39" t="str">
        <f>RTD("rit2.rtd",,$U$2,"ASK",$S11)</f>
        <v>RITC|ASK|7</v>
      </c>
      <c r="AA11" s="40" t="str">
        <f>RTD("rit2.rtd",,$U$2,"ASZ",$S11)</f>
        <v>RITC|ASZ|7</v>
      </c>
      <c r="AB11" s="41" t="str">
        <f>IFERROR(SUM($AC$5:AC11)/AD11,"-")</f>
        <v>-</v>
      </c>
      <c r="AC11" s="41" t="e">
        <f t="shared" si="0"/>
        <v>#VALUE!</v>
      </c>
      <c r="AD11" s="42">
        <f>SUM($AA$5:AA11)</f>
        <v>0</v>
      </c>
      <c r="AE11" s="35"/>
    </row>
    <row r="12" spans="1:32" x14ac:dyDescent="0.5">
      <c r="H12" s="11" t="s">
        <v>37</v>
      </c>
      <c r="I12" s="11">
        <v>0.2</v>
      </c>
      <c r="N12" s="30" t="str">
        <f>IF(RITC_Parser!G14=0,"-",RITC_Parser!G14)</f>
        <v>-</v>
      </c>
      <c r="O12" s="32" t="str">
        <f>IF(RITC_Parser!H14=0,"-",RITC_Parser!H14)</f>
        <v>-</v>
      </c>
      <c r="P12" s="30" t="str">
        <f>IF(RITC_Parser!I14=0,"-",RITC_Parser!I14)</f>
        <v>-</v>
      </c>
      <c r="Q12" s="32" t="str">
        <f>IF(RITC_Parser!J14=0,"-",RITC_Parser!J14)</f>
        <v>-</v>
      </c>
      <c r="R12" s="12"/>
      <c r="S12" s="11">
        <v>8</v>
      </c>
      <c r="U12" s="34" t="str">
        <f>RTD("rit2.rtd",,$U$2,"BID",$S12)</f>
        <v>RITC|BID|8</v>
      </c>
      <c r="V12" s="35" t="str">
        <f>RTD("rit2.rtd",,$U$2,"BSZ",$S12)</f>
        <v>RITC|BSZ|8</v>
      </c>
      <c r="W12" s="36" t="str">
        <f>IFERROR(SUM($X$5:X12)/Y12,"-")</f>
        <v>-</v>
      </c>
      <c r="X12" s="37" t="e">
        <f t="shared" si="1"/>
        <v>#VALUE!</v>
      </c>
      <c r="Y12" s="38">
        <f>SUM($V$5:V12)</f>
        <v>0</v>
      </c>
      <c r="Z12" s="39" t="str">
        <f>RTD("rit2.rtd",,$U$2,"ASK",$S12)</f>
        <v>RITC|ASK|8</v>
      </c>
      <c r="AA12" s="40" t="str">
        <f>RTD("rit2.rtd",,$U$2,"ASZ",$S12)</f>
        <v>RITC|ASZ|8</v>
      </c>
      <c r="AB12" s="41" t="str">
        <f>IFERROR(SUM($AC$5:AC12)/AD12,"-")</f>
        <v>-</v>
      </c>
      <c r="AC12" s="41" t="e">
        <f t="shared" si="0"/>
        <v>#VALUE!</v>
      </c>
      <c r="AD12" s="42">
        <f>SUM($AA$5:AA12)</f>
        <v>0</v>
      </c>
      <c r="AE12" s="35"/>
    </row>
    <row r="13" spans="1:32" x14ac:dyDescent="0.5">
      <c r="C13" s="46" t="s">
        <v>34</v>
      </c>
      <c r="D13" s="46"/>
      <c r="E13" s="47"/>
      <c r="F13" s="46"/>
      <c r="N13" s="30" t="str">
        <f>IF(RITC_Parser!G15=0,"-",RITC_Parser!G15)</f>
        <v>-</v>
      </c>
      <c r="O13" s="32" t="str">
        <f>IF(RITC_Parser!H15=0,"-",RITC_Parser!H15)</f>
        <v>-</v>
      </c>
      <c r="P13" s="30" t="str">
        <f>IF(RITC_Parser!I15=0,"-",RITC_Parser!I15)</f>
        <v>-</v>
      </c>
      <c r="Q13" s="32" t="str">
        <f>IF(RITC_Parser!J15=0,"-",RITC_Parser!J15)</f>
        <v>-</v>
      </c>
      <c r="R13" s="12"/>
      <c r="S13" s="11">
        <v>9</v>
      </c>
      <c r="U13" s="34" t="str">
        <f>RTD("rit2.rtd",,$U$2,"BID",$S13)</f>
        <v>RITC|BID|9</v>
      </c>
      <c r="V13" s="35" t="str">
        <f>RTD("rit2.rtd",,$U$2,"BSZ",$S13)</f>
        <v>RITC|BSZ|9</v>
      </c>
      <c r="W13" s="36" t="str">
        <f>IFERROR(SUM($X$5:X13)/Y13,"-")</f>
        <v>-</v>
      </c>
      <c r="X13" s="37" t="e">
        <f t="shared" si="1"/>
        <v>#VALUE!</v>
      </c>
      <c r="Y13" s="38">
        <f>SUM($V$5:V13)</f>
        <v>0</v>
      </c>
      <c r="Z13" s="39" t="str">
        <f>RTD("rit2.rtd",,$U$2,"ASK",$S13)</f>
        <v>RITC|ASK|9</v>
      </c>
      <c r="AA13" s="40" t="str">
        <f>RTD("rit2.rtd",,$U$2,"ASZ",$S13)</f>
        <v>RITC|ASZ|9</v>
      </c>
      <c r="AB13" s="41" t="str">
        <f>IFERROR(SUM($AC$5:AC13)/AD13,"-")</f>
        <v>-</v>
      </c>
      <c r="AC13" s="41" t="e">
        <f t="shared" si="0"/>
        <v>#VALUE!</v>
      </c>
      <c r="AD13" s="42">
        <f>SUM($AA$5:AA13)</f>
        <v>0</v>
      </c>
      <c r="AE13" s="35"/>
    </row>
    <row r="14" spans="1:32" x14ac:dyDescent="0.5">
      <c r="C14" s="44"/>
      <c r="D14" s="48" t="s">
        <v>35</v>
      </c>
      <c r="E14" s="47"/>
      <c r="F14" s="48" t="s">
        <v>36</v>
      </c>
      <c r="N14" s="30" t="str">
        <f>IF(RITC_Parser!G16=0,"-",RITC_Parser!G16)</f>
        <v>-</v>
      </c>
      <c r="O14" s="32" t="str">
        <f>IF(RITC_Parser!H16=0,"-",RITC_Parser!H16)</f>
        <v>-</v>
      </c>
      <c r="P14" s="30" t="str">
        <f>IF(RITC_Parser!I16=0,"-",RITC_Parser!I16)</f>
        <v>-</v>
      </c>
      <c r="Q14" s="32" t="str">
        <f>IF(RITC_Parser!J16=0,"-",RITC_Parser!J16)</f>
        <v>-</v>
      </c>
      <c r="R14" s="12"/>
      <c r="S14" s="11">
        <v>10</v>
      </c>
      <c r="U14" s="34" t="str">
        <f>RTD("rit2.rtd",,$U$2,"BID",$S14)</f>
        <v>RITC|BID|10</v>
      </c>
      <c r="V14" s="35" t="str">
        <f>RTD("rit2.rtd",,$U$2,"BSZ",$S14)</f>
        <v>RITC|BSZ|10</v>
      </c>
      <c r="W14" s="36" t="str">
        <f>IFERROR(SUM($X$5:X14)/Y14,"-")</f>
        <v>-</v>
      </c>
      <c r="X14" s="37" t="e">
        <f t="shared" si="1"/>
        <v>#VALUE!</v>
      </c>
      <c r="Y14" s="38">
        <f>SUM($V$5:V14)</f>
        <v>0</v>
      </c>
      <c r="Z14" s="39" t="str">
        <f>RTD("rit2.rtd",,$U$2,"ASK",$S14)</f>
        <v>RITC|ASK|10</v>
      </c>
      <c r="AA14" s="40" t="str">
        <f>RTD("rit2.rtd",,$U$2,"ASZ",$S14)</f>
        <v>RITC|ASZ|10</v>
      </c>
      <c r="AB14" s="41" t="str">
        <f>IFERROR(SUM($AC$5:AC14)/AD14,"-")</f>
        <v>-</v>
      </c>
      <c r="AC14" s="41" t="e">
        <f t="shared" si="0"/>
        <v>#VALUE!</v>
      </c>
      <c r="AD14" s="42">
        <f>SUM($AA$5:AA14)</f>
        <v>0</v>
      </c>
      <c r="AE14" s="35"/>
    </row>
    <row r="15" spans="1:32" x14ac:dyDescent="0.5">
      <c r="C15" s="44" t="s">
        <v>32</v>
      </c>
      <c r="D15" s="49" t="e">
        <f>$G$10*$E$7-SUM($H$8:$H$9)-K5*2-K5*$E$7</f>
        <v>#VALUE!</v>
      </c>
      <c r="E15" s="47"/>
      <c r="F15" s="50" t="e">
        <f>IF(D15&gt;I12,1,0)</f>
        <v>#VALUE!</v>
      </c>
      <c r="N15" s="30" t="str">
        <f>IF(RITC_Parser!G17=0,"-",RITC_Parser!G17)</f>
        <v>-</v>
      </c>
      <c r="O15" s="32" t="str">
        <f>IF(RITC_Parser!H17=0,"-",RITC_Parser!H17)</f>
        <v>-</v>
      </c>
      <c r="P15" s="30" t="str">
        <f>IF(RITC_Parser!I17=0,"-",RITC_Parser!I17)</f>
        <v>-</v>
      </c>
      <c r="Q15" s="32" t="str">
        <f>IF(RITC_Parser!J17=0,"-",RITC_Parser!J17)</f>
        <v>-</v>
      </c>
      <c r="R15" s="12"/>
      <c r="S15" s="11">
        <v>11</v>
      </c>
      <c r="U15" s="34" t="str">
        <f>RTD("rit2.rtd",,$U$2,"BID",$S15)</f>
        <v>RITC|BID|11</v>
      </c>
      <c r="V15" s="35" t="str">
        <f>RTD("rit2.rtd",,$U$2,"BSZ",$S15)</f>
        <v>RITC|BSZ|11</v>
      </c>
      <c r="W15" s="36" t="str">
        <f>IFERROR(SUM($X$5:X15)/Y15,"-")</f>
        <v>-</v>
      </c>
      <c r="X15" s="37" t="e">
        <f t="shared" si="1"/>
        <v>#VALUE!</v>
      </c>
      <c r="Y15" s="38">
        <f>SUM($V$5:V15)</f>
        <v>0</v>
      </c>
      <c r="Z15" s="39" t="str">
        <f>RTD("rit2.rtd",,$U$2,"ASK",$S15)</f>
        <v>RITC|ASK|11</v>
      </c>
      <c r="AA15" s="40" t="str">
        <f>RTD("rit2.rtd",,$U$2,"ASZ",$S15)</f>
        <v>RITC|ASZ|11</v>
      </c>
      <c r="AB15" s="41" t="str">
        <f>IFERROR(SUM($AC$5:AC15)/AD15,"-")</f>
        <v>-</v>
      </c>
      <c r="AC15" s="41" t="e">
        <f t="shared" si="0"/>
        <v>#VALUE!</v>
      </c>
      <c r="AD15" s="42">
        <f>SUM($AA$5:AA15)</f>
        <v>0</v>
      </c>
      <c r="AE15" s="35"/>
    </row>
    <row r="16" spans="1:32" ht="25" x14ac:dyDescent="0.5">
      <c r="A16" s="51"/>
      <c r="B16" s="51"/>
      <c r="C16" s="44" t="s">
        <v>33</v>
      </c>
      <c r="D16" s="49" t="e">
        <f>$H$10*$E$7-SUM($G$8:$G$9)-K5*2-K5*$E$7</f>
        <v>#VALUE!</v>
      </c>
      <c r="E16" s="47"/>
      <c r="F16" s="50" t="e">
        <f>IF(D16&gt;I12,1,0)</f>
        <v>#VALUE!</v>
      </c>
      <c r="N16" s="30" t="str">
        <f>IF(RITC_Parser!G18=0,"-",RITC_Parser!G18)</f>
        <v>-</v>
      </c>
      <c r="O16" s="32" t="str">
        <f>IF(RITC_Parser!H18=0,"-",RITC_Parser!H18)</f>
        <v>-</v>
      </c>
      <c r="P16" s="30" t="str">
        <f>IF(RITC_Parser!I18=0,"-",RITC_Parser!I18)</f>
        <v>-</v>
      </c>
      <c r="Q16" s="32" t="str">
        <f>IF(RITC_Parser!J18=0,"-",RITC_Parser!J18)</f>
        <v>-</v>
      </c>
      <c r="R16" s="12"/>
      <c r="S16" s="11">
        <v>12</v>
      </c>
      <c r="U16" s="34" t="str">
        <f>RTD("rit2.rtd",,$U$2,"BID",$S16)</f>
        <v>RITC|BID|12</v>
      </c>
      <c r="V16" s="35" t="str">
        <f>RTD("rit2.rtd",,$U$2,"BSZ",$S16)</f>
        <v>RITC|BSZ|12</v>
      </c>
      <c r="W16" s="52" t="str">
        <f>IFERROR(SUM($X$5:X16)/Y16,"-")</f>
        <v>-</v>
      </c>
      <c r="X16" s="53" t="e">
        <f t="shared" si="1"/>
        <v>#VALUE!</v>
      </c>
      <c r="Y16" s="54">
        <f>SUM($V$5:V16)</f>
        <v>0</v>
      </c>
      <c r="Z16" s="55" t="str">
        <f>RTD("rit2.rtd",,$U$2,"ASK",$S16)</f>
        <v>RITC|ASK|12</v>
      </c>
      <c r="AA16" s="56" t="str">
        <f>RTD("rit2.rtd",,$U$2,"ASZ",$S16)</f>
        <v>RITC|ASZ|12</v>
      </c>
      <c r="AB16" s="57" t="str">
        <f>IFERROR(SUM($AC$5:AC16)/AD16,"-")</f>
        <v>-</v>
      </c>
      <c r="AC16" s="57" t="e">
        <f t="shared" si="0"/>
        <v>#VALUE!</v>
      </c>
      <c r="AD16" s="58">
        <f>SUM($AA$5:AA16)</f>
        <v>0</v>
      </c>
      <c r="AE16" s="35"/>
    </row>
    <row r="17" spans="1:31" ht="25" x14ac:dyDescent="0.5">
      <c r="A17" s="51"/>
      <c r="C17" s="59"/>
      <c r="D17" s="59"/>
      <c r="N17" s="30" t="str">
        <f>IF(RITC_Parser!G19=0,"-",RITC_Parser!G19)</f>
        <v>-</v>
      </c>
      <c r="O17" s="32" t="str">
        <f>IF(RITC_Parser!H19=0,"-",RITC_Parser!H19)</f>
        <v>-</v>
      </c>
      <c r="P17" s="30" t="str">
        <f>IF(RITC_Parser!I19=0,"-",RITC_Parser!I19)</f>
        <v>-</v>
      </c>
      <c r="Q17" s="32" t="str">
        <f>IF(RITC_Parser!J19=0,"-",RITC_Parser!J19)</f>
        <v>-</v>
      </c>
      <c r="R17" s="12"/>
      <c r="S17" s="11">
        <v>13</v>
      </c>
      <c r="U17" s="34" t="str">
        <f>RTD("rit2.rtd",,$U$2,"BID",$S17)</f>
        <v>RITC|BID|13</v>
      </c>
      <c r="V17" s="35" t="str">
        <f>RTD("rit2.rtd",,$U$2,"BSZ",$S17)</f>
        <v>RITC|BSZ|13</v>
      </c>
      <c r="W17" s="52" t="str">
        <f>IFERROR(SUM($X$5:X17)/Y17,"-")</f>
        <v>-</v>
      </c>
      <c r="X17" s="53" t="e">
        <f t="shared" si="1"/>
        <v>#VALUE!</v>
      </c>
      <c r="Y17" s="54">
        <f>SUM($V$5:V17)</f>
        <v>0</v>
      </c>
      <c r="Z17" s="55" t="str">
        <f>RTD("rit2.rtd",,$U$2,"ASK",$S17)</f>
        <v>RITC|ASK|13</v>
      </c>
      <c r="AA17" s="56" t="str">
        <f>RTD("rit2.rtd",,$U$2,"ASZ",$S17)</f>
        <v>RITC|ASZ|13</v>
      </c>
      <c r="AB17" s="57" t="str">
        <f>IFERROR(SUM($AC$5:AC17)/AD17,"-")</f>
        <v>-</v>
      </c>
      <c r="AC17" s="57" t="e">
        <f t="shared" si="0"/>
        <v>#VALUE!</v>
      </c>
      <c r="AD17" s="58">
        <f>SUM($AA$5:AA17)</f>
        <v>0</v>
      </c>
      <c r="AE17" s="35"/>
    </row>
    <row r="18" spans="1:31" ht="25" x14ac:dyDescent="0.5">
      <c r="A18" s="51"/>
      <c r="N18" s="30" t="str">
        <f>IF(RITC_Parser!G20=0,"-",RITC_Parser!G20)</f>
        <v>-</v>
      </c>
      <c r="O18" s="32" t="str">
        <f>IF(RITC_Parser!H20=0,"-",RITC_Parser!H20)</f>
        <v>-</v>
      </c>
      <c r="P18" s="30" t="str">
        <f>IF(RITC_Parser!I20=0,"-",RITC_Parser!I20)</f>
        <v>-</v>
      </c>
      <c r="Q18" s="32" t="str">
        <f>IF(RITC_Parser!J20=0,"-",RITC_Parser!J20)</f>
        <v>-</v>
      </c>
      <c r="R18" s="12"/>
      <c r="S18" s="11">
        <v>14</v>
      </c>
      <c r="U18" s="34" t="str">
        <f>RTD("rit2.rtd",,$U$2,"BID",$S18)</f>
        <v>RITC|BID|14</v>
      </c>
      <c r="V18" s="35" t="str">
        <f>RTD("rit2.rtd",,$U$2,"BSZ",$S18)</f>
        <v>RITC|BSZ|14</v>
      </c>
      <c r="W18" s="52" t="str">
        <f>IFERROR(SUM($X$5:X18)/Y18,"-")</f>
        <v>-</v>
      </c>
      <c r="X18" s="53" t="e">
        <f t="shared" si="1"/>
        <v>#VALUE!</v>
      </c>
      <c r="Y18" s="54">
        <f>SUM($V$5:V18)</f>
        <v>0</v>
      </c>
      <c r="Z18" s="55" t="str">
        <f>RTD("rit2.rtd",,$U$2,"ASK",$S18)</f>
        <v>RITC|ASK|14</v>
      </c>
      <c r="AA18" s="56" t="str">
        <f>RTD("rit2.rtd",,$U$2,"ASZ",$S18)</f>
        <v>RITC|ASZ|14</v>
      </c>
      <c r="AB18" s="57" t="str">
        <f>IFERROR(SUM($AC$5:AC18)/AD18,"-")</f>
        <v>-</v>
      </c>
      <c r="AC18" s="57" t="e">
        <f t="shared" si="0"/>
        <v>#VALUE!</v>
      </c>
      <c r="AD18" s="58">
        <f>SUM($AA$5:AA18)</f>
        <v>0</v>
      </c>
      <c r="AE18" s="35"/>
    </row>
    <row r="19" spans="1:31" ht="25" x14ac:dyDescent="0.5">
      <c r="A19" s="51"/>
      <c r="N19" s="30" t="str">
        <f>IF(RITC_Parser!G21=0,"-",RITC_Parser!G21)</f>
        <v>-</v>
      </c>
      <c r="O19" s="32" t="str">
        <f>IF(RITC_Parser!H21=0,"-",RITC_Parser!H21)</f>
        <v>-</v>
      </c>
      <c r="P19" s="30" t="str">
        <f>IF(RITC_Parser!I21=0,"-",RITC_Parser!I21)</f>
        <v>-</v>
      </c>
      <c r="Q19" s="32" t="str">
        <f>IF(RITC_Parser!J21=0,"-",RITC_Parser!J21)</f>
        <v>-</v>
      </c>
      <c r="R19" s="12"/>
      <c r="S19" s="11">
        <v>15</v>
      </c>
      <c r="U19" s="34" t="str">
        <f>RTD("rit2.rtd",,$U$2,"BID",$S19)</f>
        <v>RITC|BID|15</v>
      </c>
      <c r="V19" s="35" t="str">
        <f>RTD("rit2.rtd",,$U$2,"BSZ",$S19)</f>
        <v>RITC|BSZ|15</v>
      </c>
      <c r="W19" s="52" t="str">
        <f>IFERROR(SUM($X$5:X19)/Y19,"-")</f>
        <v>-</v>
      </c>
      <c r="X19" s="53" t="e">
        <f t="shared" si="1"/>
        <v>#VALUE!</v>
      </c>
      <c r="Y19" s="54">
        <f>SUM($V$5:V19)</f>
        <v>0</v>
      </c>
      <c r="Z19" s="55" t="str">
        <f>RTD("rit2.rtd",,$U$2,"ASK",$S19)</f>
        <v>RITC|ASK|15</v>
      </c>
      <c r="AA19" s="56" t="str">
        <f>RTD("rit2.rtd",,$U$2,"ASZ",$S19)</f>
        <v>RITC|ASZ|15</v>
      </c>
      <c r="AB19" s="57" t="str">
        <f>IFERROR(SUM($AC$5:AC19)/AD19,"-")</f>
        <v>-</v>
      </c>
      <c r="AC19" s="57" t="e">
        <f t="shared" si="0"/>
        <v>#VALUE!</v>
      </c>
      <c r="AD19" s="58">
        <f>SUM($AA$5:AA19)</f>
        <v>0</v>
      </c>
      <c r="AE19" s="35"/>
    </row>
    <row r="20" spans="1:31" x14ac:dyDescent="0.5">
      <c r="D20" s="59"/>
      <c r="N20" s="30" t="str">
        <f>IF(RITC_Parser!G22=0,"-",RITC_Parser!G22)</f>
        <v>-</v>
      </c>
      <c r="O20" s="32" t="str">
        <f>IF(RITC_Parser!H22=0,"-",RITC_Parser!H22)</f>
        <v>-</v>
      </c>
      <c r="P20" s="30" t="str">
        <f>IF(RITC_Parser!I22=0,"-",RITC_Parser!I22)</f>
        <v>-</v>
      </c>
      <c r="Q20" s="32" t="str">
        <f>IF(RITC_Parser!J22=0,"-",RITC_Parser!J22)</f>
        <v>-</v>
      </c>
      <c r="R20" s="12"/>
      <c r="S20" s="11">
        <v>16</v>
      </c>
      <c r="U20" s="34" t="str">
        <f>RTD("rit2.rtd",,$U$2,"BID",$S20)</f>
        <v>RITC|BID|16</v>
      </c>
      <c r="V20" s="35" t="str">
        <f>RTD("rit2.rtd",,$U$2,"BSZ",$S20)</f>
        <v>RITC|BSZ|16</v>
      </c>
      <c r="W20" s="52" t="str">
        <f>IFERROR(SUM($X$5:X20)/Y20,"-")</f>
        <v>-</v>
      </c>
      <c r="X20" s="53" t="e">
        <f t="shared" si="1"/>
        <v>#VALUE!</v>
      </c>
      <c r="Y20" s="54">
        <f>SUM($V$5:V20)</f>
        <v>0</v>
      </c>
      <c r="Z20" s="55" t="str">
        <f>RTD("rit2.rtd",,$U$2,"ASK",$S20)</f>
        <v>RITC|ASK|16</v>
      </c>
      <c r="AA20" s="56" t="str">
        <f>RTD("rit2.rtd",,$U$2,"ASZ",$S20)</f>
        <v>RITC|ASZ|16</v>
      </c>
      <c r="AB20" s="57" t="str">
        <f>IFERROR(SUM($AC$5:AC20)/AD20,"-")</f>
        <v>-</v>
      </c>
      <c r="AC20" s="57" t="e">
        <f t="shared" si="0"/>
        <v>#VALUE!</v>
      </c>
      <c r="AD20" s="58">
        <f>SUM($AA$5:AA20)</f>
        <v>0</v>
      </c>
      <c r="AE20" s="35"/>
    </row>
    <row r="21" spans="1:31" x14ac:dyDescent="0.5">
      <c r="N21" s="30" t="str">
        <f>IF(RITC_Parser!G23=0,"-",RITC_Parser!G23)</f>
        <v>-</v>
      </c>
      <c r="O21" s="32" t="str">
        <f>IF(RITC_Parser!H23=0,"-",RITC_Parser!H23)</f>
        <v>-</v>
      </c>
      <c r="P21" s="30" t="str">
        <f>IF(RITC_Parser!I23=0,"-",RITC_Parser!I23)</f>
        <v>-</v>
      </c>
      <c r="Q21" s="32" t="str">
        <f>IF(RITC_Parser!J23=0,"-",RITC_Parser!J23)</f>
        <v>-</v>
      </c>
      <c r="R21" s="12"/>
      <c r="S21" s="11">
        <v>17</v>
      </c>
      <c r="U21" s="34" t="str">
        <f>RTD("rit2.rtd",,$U$2,"BID",$S21)</f>
        <v>RITC|BID|17</v>
      </c>
      <c r="V21" s="35" t="str">
        <f>RTD("rit2.rtd",,$U$2,"BSZ",$S21)</f>
        <v>RITC|BSZ|17</v>
      </c>
      <c r="W21" s="52" t="str">
        <f>IFERROR(SUM($X$5:X21)/Y21,"-")</f>
        <v>-</v>
      </c>
      <c r="X21" s="53" t="e">
        <f t="shared" si="1"/>
        <v>#VALUE!</v>
      </c>
      <c r="Y21" s="54">
        <f>SUM($V$5:V21)</f>
        <v>0</v>
      </c>
      <c r="Z21" s="55" t="str">
        <f>RTD("rit2.rtd",,$U$2,"ASK",$S21)</f>
        <v>RITC|ASK|17</v>
      </c>
      <c r="AA21" s="56" t="str">
        <f>RTD("rit2.rtd",,$U$2,"ASZ",$S21)</f>
        <v>RITC|ASZ|17</v>
      </c>
      <c r="AB21" s="57" t="str">
        <f>IFERROR(SUM($AC$5:AC21)/AD21,"-")</f>
        <v>-</v>
      </c>
      <c r="AC21" s="57" t="e">
        <f t="shared" si="0"/>
        <v>#VALUE!</v>
      </c>
      <c r="AD21" s="58">
        <f>SUM($AA$5:AA21)</f>
        <v>0</v>
      </c>
      <c r="AE21" s="35"/>
    </row>
    <row r="22" spans="1:31" x14ac:dyDescent="0.5">
      <c r="D22" s="60"/>
      <c r="N22" s="30" t="str">
        <f>IF(RITC_Parser!G24=0,"-",RITC_Parser!G24)</f>
        <v>-</v>
      </c>
      <c r="O22" s="32" t="str">
        <f>IF(RITC_Parser!H24=0,"-",RITC_Parser!H24)</f>
        <v>-</v>
      </c>
      <c r="P22" s="30" t="str">
        <f>IF(RITC_Parser!I24=0,"-",RITC_Parser!I24)</f>
        <v>-</v>
      </c>
      <c r="Q22" s="32" t="str">
        <f>IF(RITC_Parser!J24=0,"-",RITC_Parser!J24)</f>
        <v>-</v>
      </c>
      <c r="R22" s="12"/>
      <c r="S22" s="11">
        <v>18</v>
      </c>
      <c r="U22" s="34" t="str">
        <f>RTD("rit2.rtd",,$U$2,"BID",$S22)</f>
        <v>RITC|BID|18</v>
      </c>
      <c r="V22" s="35" t="str">
        <f>RTD("rit2.rtd",,$U$2,"BSZ",$S22)</f>
        <v>RITC|BSZ|18</v>
      </c>
      <c r="W22" s="52" t="str">
        <f>IFERROR(SUM($X$5:X22)/Y22,"-")</f>
        <v>-</v>
      </c>
      <c r="X22" s="53" t="e">
        <f t="shared" si="1"/>
        <v>#VALUE!</v>
      </c>
      <c r="Y22" s="54">
        <f>SUM($V$5:V22)</f>
        <v>0</v>
      </c>
      <c r="Z22" s="55" t="str">
        <f>RTD("rit2.rtd",,$U$2,"ASK",$S22)</f>
        <v>RITC|ASK|18</v>
      </c>
      <c r="AA22" s="56" t="str">
        <f>RTD("rit2.rtd",,$U$2,"ASZ",$S22)</f>
        <v>RITC|ASZ|18</v>
      </c>
      <c r="AB22" s="57" t="str">
        <f>IFERROR(SUM($AC$5:AC22)/AD22,"-")</f>
        <v>-</v>
      </c>
      <c r="AC22" s="57" t="e">
        <f t="shared" si="0"/>
        <v>#VALUE!</v>
      </c>
      <c r="AD22" s="58">
        <f>SUM($AA$5:AA22)</f>
        <v>0</v>
      </c>
      <c r="AE22" s="35"/>
    </row>
    <row r="23" spans="1:31" x14ac:dyDescent="0.5">
      <c r="N23" s="30" t="str">
        <f>IF(RITC_Parser!G25=0,"-",RITC_Parser!G25)</f>
        <v>-</v>
      </c>
      <c r="O23" s="32" t="str">
        <f>IF(RITC_Parser!H25=0,"-",RITC_Parser!H25)</f>
        <v>-</v>
      </c>
      <c r="P23" s="30" t="str">
        <f>IF(RITC_Parser!I25=0,"-",RITC_Parser!I25)</f>
        <v>-</v>
      </c>
      <c r="Q23" s="32" t="str">
        <f>IF(RITC_Parser!J25=0,"-",RITC_Parser!J25)</f>
        <v>-</v>
      </c>
      <c r="R23" s="12"/>
      <c r="S23" s="11">
        <v>19</v>
      </c>
      <c r="U23" s="34" t="str">
        <f>RTD("rit2.rtd",,$U$2,"BID",$S23)</f>
        <v>RITC|BID|19</v>
      </c>
      <c r="V23" s="35" t="str">
        <f>RTD("rit2.rtd",,$U$2,"BSZ",$S23)</f>
        <v>RITC|BSZ|19</v>
      </c>
      <c r="W23" s="52" t="str">
        <f>IFERROR(SUM($X$5:X23)/Y23,"-")</f>
        <v>-</v>
      </c>
      <c r="X23" s="53" t="e">
        <f t="shared" si="1"/>
        <v>#VALUE!</v>
      </c>
      <c r="Y23" s="54">
        <f>SUM($V$5:V23)</f>
        <v>0</v>
      </c>
      <c r="Z23" s="55" t="str">
        <f>RTD("rit2.rtd",,$U$2,"ASK",$S23)</f>
        <v>RITC|ASK|19</v>
      </c>
      <c r="AA23" s="56" t="str">
        <f>RTD("rit2.rtd",,$U$2,"ASZ",$S23)</f>
        <v>RITC|ASZ|19</v>
      </c>
      <c r="AB23" s="57" t="str">
        <f>IFERROR(SUM($AC$5:AC23)/AD23,"-")</f>
        <v>-</v>
      </c>
      <c r="AC23" s="57" t="e">
        <f t="shared" si="0"/>
        <v>#VALUE!</v>
      </c>
      <c r="AD23" s="58">
        <f>SUM($AA$5:AA23)</f>
        <v>0</v>
      </c>
      <c r="AE23" s="35"/>
    </row>
    <row r="24" spans="1:31" x14ac:dyDescent="0.5">
      <c r="N24" s="30" t="str">
        <f>IF(RITC_Parser!G26=0,"-",RITC_Parser!G26)</f>
        <v>-</v>
      </c>
      <c r="O24" s="32" t="str">
        <f>IF(RITC_Parser!H26=0,"-",RITC_Parser!H26)</f>
        <v>-</v>
      </c>
      <c r="P24" s="30" t="str">
        <f>IF(RITC_Parser!I26=0,"-",RITC_Parser!I26)</f>
        <v>-</v>
      </c>
      <c r="Q24" s="32" t="str">
        <f>IF(RITC_Parser!J26=0,"-",RITC_Parser!J26)</f>
        <v>-</v>
      </c>
      <c r="R24" s="12"/>
      <c r="S24" s="11">
        <v>20</v>
      </c>
      <c r="U24" s="34" t="str">
        <f>RTD("rit2.rtd",,$U$2,"BID",$S24)</f>
        <v>RITC|BID|20</v>
      </c>
      <c r="V24" s="35" t="str">
        <f>RTD("rit2.rtd",,$U$2,"BSZ",$S24)</f>
        <v>RITC|BSZ|20</v>
      </c>
      <c r="W24" s="52" t="str">
        <f>IFERROR(SUM($X$5:X24)/Y24,"-")</f>
        <v>-</v>
      </c>
      <c r="X24" s="53" t="e">
        <f t="shared" si="1"/>
        <v>#VALUE!</v>
      </c>
      <c r="Y24" s="54">
        <f>SUM($V$5:V24)</f>
        <v>0</v>
      </c>
      <c r="Z24" s="55" t="str">
        <f>RTD("rit2.rtd",,$U$2,"ASK",$S24)</f>
        <v>RITC|ASK|20</v>
      </c>
      <c r="AA24" s="56" t="str">
        <f>RTD("rit2.rtd",,$U$2,"ASZ",$S24)</f>
        <v>RITC|ASZ|20</v>
      </c>
      <c r="AB24" s="57" t="str">
        <f>IFERROR(SUM($AC$5:AC24)/AD24,"-")</f>
        <v>-</v>
      </c>
      <c r="AC24" s="57" t="e">
        <f t="shared" si="0"/>
        <v>#VALUE!</v>
      </c>
      <c r="AD24" s="58">
        <f>SUM($AA$5:AA24)</f>
        <v>0</v>
      </c>
      <c r="AE24" s="35"/>
    </row>
    <row r="25" spans="1:31" x14ac:dyDescent="0.5">
      <c r="N25" s="30" t="str">
        <f>IF(RITC_Parser!G27=0,"-",RITC_Parser!G27)</f>
        <v>-</v>
      </c>
      <c r="O25" s="32" t="str">
        <f>IF(RITC_Parser!H27=0,"-",RITC_Parser!H27)</f>
        <v>-</v>
      </c>
      <c r="P25" s="30" t="str">
        <f>IF(RITC_Parser!I27=0,"-",RITC_Parser!I27)</f>
        <v>-</v>
      </c>
      <c r="Q25" s="32" t="str">
        <f>IF(RITC_Parser!J27=0,"-",RITC_Parser!J27)</f>
        <v>-</v>
      </c>
      <c r="R25" s="12"/>
      <c r="S25" s="11">
        <v>21</v>
      </c>
      <c r="U25" s="34" t="str">
        <f>RTD("rit2.rtd",,$U$2,"BID",$S25)</f>
        <v>RITC|BID|21</v>
      </c>
      <c r="V25" s="35" t="str">
        <f>RTD("rit2.rtd",,$U$2,"BSZ",$S25)</f>
        <v>RITC|BSZ|21</v>
      </c>
      <c r="W25" s="52" t="str">
        <f>IFERROR(SUM($X$5:X25)/Y25,"-")</f>
        <v>-</v>
      </c>
      <c r="X25" s="53" t="e">
        <f t="shared" si="1"/>
        <v>#VALUE!</v>
      </c>
      <c r="Y25" s="54">
        <f>SUM($V$5:V25)</f>
        <v>0</v>
      </c>
      <c r="Z25" s="55" t="str">
        <f>RTD("rit2.rtd",,$U$2,"ASK",$S25)</f>
        <v>RITC|ASK|21</v>
      </c>
      <c r="AA25" s="56" t="str">
        <f>RTD("rit2.rtd",,$U$2,"ASZ",$S25)</f>
        <v>RITC|ASZ|21</v>
      </c>
      <c r="AB25" s="57" t="str">
        <f>IFERROR(SUM($AC$5:AC25)/AD25,"-")</f>
        <v>-</v>
      </c>
      <c r="AC25" s="57" t="e">
        <f t="shared" si="0"/>
        <v>#VALUE!</v>
      </c>
      <c r="AD25" s="58">
        <f>SUM($AA$5:AA25)</f>
        <v>0</v>
      </c>
      <c r="AE25" s="35"/>
    </row>
    <row r="26" spans="1:31" x14ac:dyDescent="0.5">
      <c r="N26" s="30" t="str">
        <f>IF(RITC_Parser!G28=0,"-",RITC_Parser!G28)</f>
        <v>-</v>
      </c>
      <c r="O26" s="32" t="str">
        <f>IF(RITC_Parser!H28=0,"-",RITC_Parser!H28)</f>
        <v>-</v>
      </c>
      <c r="P26" s="30" t="str">
        <f>IF(RITC_Parser!I28=0,"-",RITC_Parser!I28)</f>
        <v>-</v>
      </c>
      <c r="Q26" s="32" t="str">
        <f>IF(RITC_Parser!J28=0,"-",RITC_Parser!J28)</f>
        <v>-</v>
      </c>
      <c r="R26" s="12"/>
      <c r="S26" s="11">
        <v>22</v>
      </c>
      <c r="U26" s="34" t="str">
        <f>RTD("rit2.rtd",,$U$2,"BID",$S26)</f>
        <v>RITC|BID|22</v>
      </c>
      <c r="V26" s="35" t="str">
        <f>RTD("rit2.rtd",,$U$2,"BSZ",$S26)</f>
        <v>RITC|BSZ|22</v>
      </c>
      <c r="W26" s="52" t="str">
        <f>IFERROR(SUM($X$5:X26)/Y26,"-")</f>
        <v>-</v>
      </c>
      <c r="X26" s="53" t="e">
        <f t="shared" si="1"/>
        <v>#VALUE!</v>
      </c>
      <c r="Y26" s="54">
        <f>SUM($V$5:V26)</f>
        <v>0</v>
      </c>
      <c r="Z26" s="55" t="str">
        <f>RTD("rit2.rtd",,$U$2,"ASK",$S26)</f>
        <v>RITC|ASK|22</v>
      </c>
      <c r="AA26" s="56" t="str">
        <f>RTD("rit2.rtd",,$U$2,"ASZ",$S26)</f>
        <v>RITC|ASZ|22</v>
      </c>
      <c r="AB26" s="57" t="str">
        <f>IFERROR(SUM($AC$5:AC26)/AD26,"-")</f>
        <v>-</v>
      </c>
      <c r="AC26" s="57" t="e">
        <f t="shared" si="0"/>
        <v>#VALUE!</v>
      </c>
      <c r="AD26" s="58">
        <f>SUM($AA$5:AA26)</f>
        <v>0</v>
      </c>
      <c r="AE26" s="35"/>
    </row>
    <row r="27" spans="1:31" x14ac:dyDescent="0.5">
      <c r="N27" s="30" t="str">
        <f>IF(RITC_Parser!G29=0,"-",RITC_Parser!G29)</f>
        <v>-</v>
      </c>
      <c r="O27" s="32" t="str">
        <f>IF(RITC_Parser!H29=0,"-",RITC_Parser!H29)</f>
        <v>-</v>
      </c>
      <c r="P27" s="30" t="str">
        <f>IF(RITC_Parser!I29=0,"-",RITC_Parser!I29)</f>
        <v>-</v>
      </c>
      <c r="Q27" s="32" t="str">
        <f>IF(RITC_Parser!J29=0,"-",RITC_Parser!J29)</f>
        <v>-</v>
      </c>
      <c r="R27" s="12"/>
      <c r="S27" s="11">
        <v>23</v>
      </c>
      <c r="U27" s="34" t="str">
        <f>RTD("rit2.rtd",,$U$2,"BID",$S27)</f>
        <v>RITC|BID|23</v>
      </c>
      <c r="V27" s="35" t="str">
        <f>RTD("rit2.rtd",,$U$2,"BSZ",$S27)</f>
        <v>RITC|BSZ|23</v>
      </c>
      <c r="W27" s="52" t="str">
        <f>IFERROR(SUM($X$5:X27)/Y27,"-")</f>
        <v>-</v>
      </c>
      <c r="X27" s="53" t="e">
        <f t="shared" si="1"/>
        <v>#VALUE!</v>
      </c>
      <c r="Y27" s="54">
        <f>SUM($V$5:V27)</f>
        <v>0</v>
      </c>
      <c r="Z27" s="55" t="str">
        <f>RTD("rit2.rtd",,$U$2,"ASK",$S27)</f>
        <v>RITC|ASK|23</v>
      </c>
      <c r="AA27" s="56" t="str">
        <f>RTD("rit2.rtd",,$U$2,"ASZ",$S27)</f>
        <v>RITC|ASZ|23</v>
      </c>
      <c r="AB27" s="57" t="str">
        <f>IFERROR(SUM($AC$5:AC27)/AD27,"-")</f>
        <v>-</v>
      </c>
      <c r="AC27" s="57" t="e">
        <f t="shared" si="0"/>
        <v>#VALUE!</v>
      </c>
      <c r="AD27" s="58">
        <f>SUM($AA$5:AA27)</f>
        <v>0</v>
      </c>
      <c r="AE27" s="35"/>
    </row>
    <row r="28" spans="1:31" x14ac:dyDescent="0.5">
      <c r="N28" s="30" t="str">
        <f>IF(RITC_Parser!G30=0,"-",RITC_Parser!G30)</f>
        <v>-</v>
      </c>
      <c r="O28" s="32" t="str">
        <f>IF(RITC_Parser!H30=0,"-",RITC_Parser!H30)</f>
        <v>-</v>
      </c>
      <c r="P28" s="30" t="str">
        <f>IF(RITC_Parser!I30=0,"-",RITC_Parser!I30)</f>
        <v>-</v>
      </c>
      <c r="Q28" s="32" t="str">
        <f>IF(RITC_Parser!J30=0,"-",RITC_Parser!J30)</f>
        <v>-</v>
      </c>
      <c r="R28" s="12"/>
      <c r="S28" s="11">
        <v>24</v>
      </c>
      <c r="U28" s="34" t="str">
        <f>RTD("rit2.rtd",,$U$2,"BID",$S28)</f>
        <v>RITC|BID|24</v>
      </c>
      <c r="V28" s="35" t="str">
        <f>RTD("rit2.rtd",,$U$2,"BSZ",$S28)</f>
        <v>RITC|BSZ|24</v>
      </c>
      <c r="W28" s="52" t="str">
        <f>IFERROR(SUM($X$5:X28)/Y28,"-")</f>
        <v>-</v>
      </c>
      <c r="X28" s="53" t="e">
        <f t="shared" si="1"/>
        <v>#VALUE!</v>
      </c>
      <c r="Y28" s="54">
        <f>SUM($V$5:V28)</f>
        <v>0</v>
      </c>
      <c r="Z28" s="55" t="str">
        <f>RTD("rit2.rtd",,$U$2,"ASK",$S28)</f>
        <v>RITC|ASK|24</v>
      </c>
      <c r="AA28" s="56" t="str">
        <f>RTD("rit2.rtd",,$U$2,"ASZ",$S28)</f>
        <v>RITC|ASZ|24</v>
      </c>
      <c r="AB28" s="57" t="str">
        <f>IFERROR(SUM($AC$5:AC28)/AD28,"-")</f>
        <v>-</v>
      </c>
      <c r="AC28" s="57" t="e">
        <f t="shared" si="0"/>
        <v>#VALUE!</v>
      </c>
      <c r="AD28" s="58">
        <f>SUM($AA$5:AA28)</f>
        <v>0</v>
      </c>
      <c r="AE28" s="35"/>
    </row>
    <row r="29" spans="1:31" x14ac:dyDescent="0.5">
      <c r="N29" s="30" t="str">
        <f>IF(RITC_Parser!G31=0,"-",RITC_Parser!G31)</f>
        <v>-</v>
      </c>
      <c r="O29" s="32" t="str">
        <f>IF(RITC_Parser!H31=0,"-",RITC_Parser!H31)</f>
        <v>-</v>
      </c>
      <c r="P29" s="30" t="str">
        <f>IF(RITC_Parser!I31=0,"-",RITC_Parser!I31)</f>
        <v>-</v>
      </c>
      <c r="Q29" s="32" t="str">
        <f>IF(RITC_Parser!J31=0,"-",RITC_Parser!J31)</f>
        <v>-</v>
      </c>
      <c r="R29" s="12"/>
      <c r="S29" s="11">
        <v>25</v>
      </c>
      <c r="U29" s="34" t="str">
        <f>RTD("rit2.rtd",,$U$2,"BID",$S29)</f>
        <v>RITC|BID|25</v>
      </c>
      <c r="V29" s="35" t="str">
        <f>RTD("rit2.rtd",,$U$2,"BSZ",$S29)</f>
        <v>RITC|BSZ|25</v>
      </c>
      <c r="W29" s="52" t="str">
        <f>IFERROR(SUM($X$5:X29)/Y29,"-")</f>
        <v>-</v>
      </c>
      <c r="X29" s="53" t="e">
        <f t="shared" si="1"/>
        <v>#VALUE!</v>
      </c>
      <c r="Y29" s="54">
        <f>SUM($V$5:V29)</f>
        <v>0</v>
      </c>
      <c r="Z29" s="55" t="str">
        <f>RTD("rit2.rtd",,$U$2,"ASK",$S29)</f>
        <v>RITC|ASK|25</v>
      </c>
      <c r="AA29" s="56" t="str">
        <f>RTD("rit2.rtd",,$U$2,"ASZ",$S29)</f>
        <v>RITC|ASZ|25</v>
      </c>
      <c r="AB29" s="57" t="str">
        <f>IFERROR(SUM($AC$5:AC29)/AD29,"-")</f>
        <v>-</v>
      </c>
      <c r="AC29" s="57" t="e">
        <f t="shared" si="0"/>
        <v>#VALUE!</v>
      </c>
      <c r="AD29" s="58">
        <f>SUM($AA$5:AA29)</f>
        <v>0</v>
      </c>
      <c r="AE29" s="35"/>
    </row>
    <row r="30" spans="1:31" x14ac:dyDescent="0.5">
      <c r="N30" s="30" t="str">
        <f>IF(RITC_Parser!G32=0,"-",RITC_Parser!G32)</f>
        <v>-</v>
      </c>
      <c r="O30" s="32" t="str">
        <f>IF(RITC_Parser!H32=0,"-",RITC_Parser!H32)</f>
        <v>-</v>
      </c>
      <c r="P30" s="30" t="str">
        <f>IF(RITC_Parser!I32=0,"-",RITC_Parser!I32)</f>
        <v>-</v>
      </c>
      <c r="Q30" s="32" t="str">
        <f>IF(RITC_Parser!J32=0,"-",RITC_Parser!J32)</f>
        <v>-</v>
      </c>
      <c r="R30" s="12"/>
      <c r="S30" s="11">
        <v>26</v>
      </c>
      <c r="U30" s="34" t="str">
        <f>RTD("rit2.rtd",,$U$2,"BID",$S30)</f>
        <v>RITC|BID|26</v>
      </c>
      <c r="V30" s="35" t="str">
        <f>RTD("rit2.rtd",,$U$2,"BSZ",$S30)</f>
        <v>RITC|BSZ|26</v>
      </c>
      <c r="W30" s="52" t="str">
        <f>IFERROR(SUM($X$5:X30)/Y30,"-")</f>
        <v>-</v>
      </c>
      <c r="X30" s="53" t="e">
        <f t="shared" si="1"/>
        <v>#VALUE!</v>
      </c>
      <c r="Y30" s="54">
        <f>SUM($V$5:V30)</f>
        <v>0</v>
      </c>
      <c r="Z30" s="55" t="str">
        <f>RTD("rit2.rtd",,$U$2,"ASK",$S30)</f>
        <v>RITC|ASK|26</v>
      </c>
      <c r="AA30" s="56" t="str">
        <f>RTD("rit2.rtd",,$U$2,"ASZ",$S30)</f>
        <v>RITC|ASZ|26</v>
      </c>
      <c r="AB30" s="57" t="str">
        <f>IFERROR(SUM($AC$5:AC30)/AD30,"-")</f>
        <v>-</v>
      </c>
      <c r="AC30" s="57" t="e">
        <f t="shared" si="0"/>
        <v>#VALUE!</v>
      </c>
      <c r="AD30" s="58">
        <f>SUM($AA$5:AA30)</f>
        <v>0</v>
      </c>
      <c r="AE30" s="35"/>
    </row>
    <row r="31" spans="1:31" x14ac:dyDescent="0.5">
      <c r="N31" s="30" t="str">
        <f>IF(RITC_Parser!G33=0,"-",RITC_Parser!G33)</f>
        <v>-</v>
      </c>
      <c r="O31" s="32" t="str">
        <f>IF(RITC_Parser!H33=0,"-",RITC_Parser!H33)</f>
        <v>-</v>
      </c>
      <c r="P31" s="30" t="str">
        <f>IF(RITC_Parser!I33=0,"-",RITC_Parser!I33)</f>
        <v>-</v>
      </c>
      <c r="Q31" s="32" t="str">
        <f>IF(RITC_Parser!J33=0,"-",RITC_Parser!J33)</f>
        <v>-</v>
      </c>
      <c r="R31" s="12"/>
      <c r="S31" s="11">
        <v>27</v>
      </c>
      <c r="U31" s="34" t="str">
        <f>RTD("rit2.rtd",,$U$2,"BID",$S31)</f>
        <v>RITC|BID|27</v>
      </c>
      <c r="V31" s="35" t="str">
        <f>RTD("rit2.rtd",,$U$2,"BSZ",$S31)</f>
        <v>RITC|BSZ|27</v>
      </c>
      <c r="W31" s="52" t="str">
        <f>IFERROR(SUM($X$5:X31)/Y31,"-")</f>
        <v>-</v>
      </c>
      <c r="X31" s="53" t="e">
        <f t="shared" si="1"/>
        <v>#VALUE!</v>
      </c>
      <c r="Y31" s="54">
        <f>SUM($V$5:V31)</f>
        <v>0</v>
      </c>
      <c r="Z31" s="55" t="str">
        <f>RTD("rit2.rtd",,$U$2,"ASK",$S31)</f>
        <v>RITC|ASK|27</v>
      </c>
      <c r="AA31" s="56" t="str">
        <f>RTD("rit2.rtd",,$U$2,"ASZ",$S31)</f>
        <v>RITC|ASZ|27</v>
      </c>
      <c r="AB31" s="57" t="str">
        <f>IFERROR(SUM($AC$5:AC31)/AD31,"-")</f>
        <v>-</v>
      </c>
      <c r="AC31" s="57" t="e">
        <f t="shared" si="0"/>
        <v>#VALUE!</v>
      </c>
      <c r="AD31" s="58">
        <f>SUM($AA$5:AA31)</f>
        <v>0</v>
      </c>
      <c r="AE31" s="35"/>
    </row>
    <row r="32" spans="1:31" x14ac:dyDescent="0.5">
      <c r="N32" s="30" t="str">
        <f>IF(RITC_Parser!G34=0,"-",RITC_Parser!G34)</f>
        <v>-</v>
      </c>
      <c r="O32" s="32" t="str">
        <f>IF(RITC_Parser!H34=0,"-",RITC_Parser!H34)</f>
        <v>-</v>
      </c>
      <c r="P32" s="30" t="str">
        <f>IF(RITC_Parser!I34=0,"-",RITC_Parser!I34)</f>
        <v>-</v>
      </c>
      <c r="Q32" s="32" t="str">
        <f>IF(RITC_Parser!J34=0,"-",RITC_Parser!J34)</f>
        <v>-</v>
      </c>
      <c r="R32" s="12"/>
      <c r="S32" s="11">
        <v>28</v>
      </c>
      <c r="U32" s="34" t="str">
        <f>RTD("rit2.rtd",,$U$2,"BID",$S32)</f>
        <v>RITC|BID|28</v>
      </c>
      <c r="V32" s="35" t="str">
        <f>RTD("rit2.rtd",,$U$2,"BSZ",$S32)</f>
        <v>RITC|BSZ|28</v>
      </c>
      <c r="W32" s="52" t="str">
        <f>IFERROR(SUM($X$5:X32)/Y32,"-")</f>
        <v>-</v>
      </c>
      <c r="X32" s="53" t="e">
        <f t="shared" si="1"/>
        <v>#VALUE!</v>
      </c>
      <c r="Y32" s="54">
        <f>SUM($V$5:V32)</f>
        <v>0</v>
      </c>
      <c r="Z32" s="55" t="str">
        <f>RTD("rit2.rtd",,$U$2,"ASK",$S32)</f>
        <v>RITC|ASK|28</v>
      </c>
      <c r="AA32" s="56" t="str">
        <f>RTD("rit2.rtd",,$U$2,"ASZ",$S32)</f>
        <v>RITC|ASZ|28</v>
      </c>
      <c r="AB32" s="57" t="str">
        <f>IFERROR(SUM($AC$5:AC32)/AD32,"-")</f>
        <v>-</v>
      </c>
      <c r="AC32" s="57" t="e">
        <f t="shared" si="0"/>
        <v>#VALUE!</v>
      </c>
      <c r="AD32" s="58">
        <f>SUM($AA$5:AA32)</f>
        <v>0</v>
      </c>
      <c r="AE32" s="35"/>
    </row>
    <row r="33" spans="14:31" ht="21.5" thickBot="1" x14ac:dyDescent="0.55000000000000004">
      <c r="N33" s="61" t="str">
        <f>IF(RITC_Parser!G35=0,"-",RITC_Parser!G35)</f>
        <v>-</v>
      </c>
      <c r="O33" s="62" t="str">
        <f>IF(RITC_Parser!H35=0,"-",RITC_Parser!H35)</f>
        <v>-</v>
      </c>
      <c r="P33" s="61" t="str">
        <f>IF(RITC_Parser!I35=0,"-",RITC_Parser!I35)</f>
        <v>-</v>
      </c>
      <c r="Q33" s="62" t="str">
        <f>IF(RITC_Parser!J35=0,"-",RITC_Parser!J35)</f>
        <v>-</v>
      </c>
      <c r="R33" s="12"/>
      <c r="S33" s="11">
        <v>29</v>
      </c>
      <c r="U33" s="34" t="str">
        <f>RTD("rit2.rtd",,$U$2,"BID",$S33)</f>
        <v>RITC|BID|29</v>
      </c>
      <c r="V33" s="35" t="str">
        <f>RTD("rit2.rtd",,$U$2,"BSZ",$S33)</f>
        <v>RITC|BSZ|29</v>
      </c>
      <c r="W33" s="52" t="str">
        <f>IFERROR(SUM($X$5:X33)/Y33,"-")</f>
        <v>-</v>
      </c>
      <c r="X33" s="53" t="e">
        <f t="shared" si="1"/>
        <v>#VALUE!</v>
      </c>
      <c r="Y33" s="54">
        <f>SUM($V$5:V33)</f>
        <v>0</v>
      </c>
      <c r="Z33" s="55" t="str">
        <f>RTD("rit2.rtd",,$U$2,"ASK",$S33)</f>
        <v>RITC|ASK|29</v>
      </c>
      <c r="AA33" s="56" t="str">
        <f>RTD("rit2.rtd",,$U$2,"ASZ",$S33)</f>
        <v>RITC|ASZ|29</v>
      </c>
      <c r="AB33" s="57" t="str">
        <f>IFERROR(SUM($AC$5:AC33)/AD33,"-")</f>
        <v>-</v>
      </c>
      <c r="AC33" s="57" t="e">
        <f t="shared" si="0"/>
        <v>#VALUE!</v>
      </c>
      <c r="AD33" s="58">
        <f>SUM($AA$5:AA33)</f>
        <v>0</v>
      </c>
      <c r="AE33" s="35"/>
    </row>
    <row r="34" spans="14:31" x14ac:dyDescent="0.5">
      <c r="P34" s="63"/>
      <c r="Q34" s="11" t="s">
        <v>43</v>
      </c>
      <c r="R34" s="11">
        <v>0.2</v>
      </c>
      <c r="S34" s="11">
        <v>30</v>
      </c>
      <c r="U34" s="34" t="str">
        <f>RTD("rit2.rtd",,$U$2,"BID",$S34)</f>
        <v>RITC|BID|30</v>
      </c>
      <c r="V34" s="35" t="str">
        <f>RTD("rit2.rtd",,$U$2,"BSZ",$S34)</f>
        <v>RITC|BSZ|30</v>
      </c>
      <c r="W34" s="52" t="str">
        <f>IFERROR(SUM($X$5:X34)/Y34,"-")</f>
        <v>-</v>
      </c>
      <c r="X34" s="53" t="e">
        <f t="shared" si="1"/>
        <v>#VALUE!</v>
      </c>
      <c r="Y34" s="54">
        <f>SUM($V$5:V34)</f>
        <v>0</v>
      </c>
      <c r="Z34" s="55" t="str">
        <f>RTD("rit2.rtd",,$U$2,"ASK",$S34)</f>
        <v>RITC|ASK|30</v>
      </c>
      <c r="AA34" s="56" t="str">
        <f>RTD("rit2.rtd",,$U$2,"ASZ",$S34)</f>
        <v>RITC|ASZ|30</v>
      </c>
      <c r="AB34" s="57" t="str">
        <f>IFERROR(SUM($AC$5:AC34)/AD34,"-")</f>
        <v>-</v>
      </c>
      <c r="AC34" s="57" t="e">
        <f t="shared" si="0"/>
        <v>#VALUE!</v>
      </c>
      <c r="AD34" s="58">
        <f>SUM($AA$5:AA34)</f>
        <v>0</v>
      </c>
      <c r="AE34" s="35"/>
    </row>
    <row r="35" spans="14:31" x14ac:dyDescent="0.5">
      <c r="O35" s="11" t="s">
        <v>38</v>
      </c>
      <c r="P35" s="11" t="s">
        <v>39</v>
      </c>
      <c r="Q35" s="11" t="s">
        <v>42</v>
      </c>
      <c r="S35" s="11">
        <v>31</v>
      </c>
      <c r="U35" s="34" t="str">
        <f>RTD("rit2.rtd",,$U$2,"BID",$S35)</f>
        <v>RITC|BID|31</v>
      </c>
      <c r="V35" s="35" t="str">
        <f>RTD("rit2.rtd",,$U$2,"BSZ",$S35)</f>
        <v>RITC|BSZ|31</v>
      </c>
      <c r="W35" s="52" t="str">
        <f>IFERROR(SUM($X$5:X35)/Y35,"-")</f>
        <v>-</v>
      </c>
      <c r="X35" s="53" t="e">
        <f t="shared" si="1"/>
        <v>#VALUE!</v>
      </c>
      <c r="Y35" s="54">
        <f>SUM($V$5:V35)</f>
        <v>0</v>
      </c>
      <c r="Z35" s="55" t="str">
        <f>RTD("rit2.rtd",,$U$2,"ASK",$S35)</f>
        <v>RITC|ASK|31</v>
      </c>
      <c r="AA35" s="56" t="str">
        <f>RTD("rit2.rtd",,$U$2,"ASZ",$S35)</f>
        <v>RITC|ASZ|31</v>
      </c>
      <c r="AB35" s="57" t="str">
        <f>IFERROR(SUM($AC$5:AC35)/AD35,"-")</f>
        <v>-</v>
      </c>
      <c r="AC35" s="57" t="e">
        <f t="shared" si="0"/>
        <v>#VALUE!</v>
      </c>
      <c r="AD35" s="58">
        <f>SUM($AA$5:AA35)</f>
        <v>0</v>
      </c>
      <c r="AE35" s="35"/>
    </row>
    <row r="36" spans="14:31" x14ac:dyDescent="0.5">
      <c r="N36" s="64" t="s">
        <v>40</v>
      </c>
      <c r="O36" s="64" t="e">
        <f>D15</f>
        <v>#VALUE!</v>
      </c>
      <c r="P36" s="64" t="e">
        <f>IF(O36&gt;R34,1,0)</f>
        <v>#VALUE!</v>
      </c>
      <c r="Q36" s="65"/>
      <c r="S36" s="11">
        <v>32</v>
      </c>
      <c r="U36" s="34" t="str">
        <f>RTD("rit2.rtd",,$U$2,"BID",$S36)</f>
        <v>RITC|BID|32</v>
      </c>
      <c r="V36" s="35" t="str">
        <f>RTD("rit2.rtd",,$U$2,"BSZ",$S36)</f>
        <v>RITC|BSZ|32</v>
      </c>
      <c r="W36" s="52" t="str">
        <f>IFERROR(SUM($X$5:X36)/Y36,"-")</f>
        <v>-</v>
      </c>
      <c r="X36" s="53" t="e">
        <f t="shared" si="1"/>
        <v>#VALUE!</v>
      </c>
      <c r="Y36" s="54">
        <f>SUM($V$5:V36)</f>
        <v>0</v>
      </c>
      <c r="Z36" s="55" t="str">
        <f>RTD("rit2.rtd",,$U$2,"ASK",$S36)</f>
        <v>RITC|ASK|32</v>
      </c>
      <c r="AA36" s="56" t="str">
        <f>RTD("rit2.rtd",,$U$2,"ASZ",$S36)</f>
        <v>RITC|ASZ|32</v>
      </c>
      <c r="AB36" s="57" t="str">
        <f>IFERROR(SUM($AC$5:AC36)/AD36,"-")</f>
        <v>-</v>
      </c>
      <c r="AC36" s="57" t="e">
        <f t="shared" si="0"/>
        <v>#VALUE!</v>
      </c>
      <c r="AD36" s="58">
        <f>SUM($AA$5:AA36)</f>
        <v>0</v>
      </c>
      <c r="AE36" s="35"/>
    </row>
    <row r="37" spans="14:31" x14ac:dyDescent="0.5">
      <c r="N37" s="64" t="s">
        <v>41</v>
      </c>
      <c r="O37" s="66" t="e">
        <f>D16</f>
        <v>#VALUE!</v>
      </c>
      <c r="P37" s="64" t="e">
        <f>IF(O37&gt;R34,1,0)</f>
        <v>#VALUE!</v>
      </c>
      <c r="Q37" s="65"/>
      <c r="S37" s="11">
        <v>33</v>
      </c>
      <c r="U37" s="34" t="str">
        <f>RTD("rit2.rtd",,$U$2,"BID",$S37)</f>
        <v>RITC|BID|33</v>
      </c>
      <c r="V37" s="35" t="str">
        <f>RTD("rit2.rtd",,$U$2,"BSZ",$S37)</f>
        <v>RITC|BSZ|33</v>
      </c>
      <c r="W37" s="52" t="str">
        <f>IFERROR(SUM($X$5:X37)/Y37,"-")</f>
        <v>-</v>
      </c>
      <c r="X37" s="53" t="e">
        <f t="shared" si="1"/>
        <v>#VALUE!</v>
      </c>
      <c r="Y37" s="54">
        <f>SUM($V$5:V37)</f>
        <v>0</v>
      </c>
      <c r="Z37" s="55" t="str">
        <f>RTD("rit2.rtd",,$U$2,"ASK",$S37)</f>
        <v>RITC|ASK|33</v>
      </c>
      <c r="AA37" s="56" t="str">
        <f>RTD("rit2.rtd",,$U$2,"ASZ",$S37)</f>
        <v>RITC|ASZ|33</v>
      </c>
      <c r="AB37" s="57" t="str">
        <f>IFERROR(SUM($AC$5:AC37)/AD37,"-")</f>
        <v>-</v>
      </c>
      <c r="AC37" s="57" t="e">
        <f t="shared" si="0"/>
        <v>#VALUE!</v>
      </c>
      <c r="AD37" s="58">
        <f>SUM($AA$5:AA37)</f>
        <v>0</v>
      </c>
      <c r="AE37" s="35"/>
    </row>
    <row r="38" spans="14:31" x14ac:dyDescent="0.5">
      <c r="S38" s="11">
        <v>34</v>
      </c>
      <c r="U38" s="34" t="str">
        <f>RTD("rit2.rtd",,$U$2,"BID",$S38)</f>
        <v>RITC|BID|34</v>
      </c>
      <c r="V38" s="35" t="str">
        <f>RTD("rit2.rtd",,$U$2,"BSZ",$S38)</f>
        <v>RITC|BSZ|34</v>
      </c>
      <c r="W38" s="52" t="str">
        <f>IFERROR(SUM($X$5:X38)/Y38,"-")</f>
        <v>-</v>
      </c>
      <c r="X38" s="53" t="e">
        <f t="shared" si="1"/>
        <v>#VALUE!</v>
      </c>
      <c r="Y38" s="54">
        <f>SUM($V$5:V38)</f>
        <v>0</v>
      </c>
      <c r="Z38" s="55" t="str">
        <f>RTD("rit2.rtd",,$U$2,"ASK",$S38)</f>
        <v>RITC|ASK|34</v>
      </c>
      <c r="AA38" s="56" t="str">
        <f>RTD("rit2.rtd",,$U$2,"ASZ",$S38)</f>
        <v>RITC|ASZ|34</v>
      </c>
      <c r="AB38" s="57" t="str">
        <f>IFERROR(SUM($AC$5:AC38)/AD38,"-")</f>
        <v>-</v>
      </c>
      <c r="AC38" s="57" t="e">
        <f t="shared" si="0"/>
        <v>#VALUE!</v>
      </c>
      <c r="AD38" s="58">
        <f>SUM($AA$5:AA38)</f>
        <v>0</v>
      </c>
      <c r="AE38" s="35"/>
    </row>
    <row r="39" spans="14:31" x14ac:dyDescent="0.5">
      <c r="S39" s="11">
        <v>35</v>
      </c>
      <c r="U39" s="34" t="str">
        <f>RTD("rit2.rtd",,$U$2,"BID",$S39)</f>
        <v>RITC|BID|35</v>
      </c>
      <c r="V39" s="35" t="str">
        <f>RTD("rit2.rtd",,$U$2,"BSZ",$S39)</f>
        <v>RITC|BSZ|35</v>
      </c>
      <c r="W39" s="52" t="str">
        <f>IFERROR(SUM($X$5:X39)/Y39,"-")</f>
        <v>-</v>
      </c>
      <c r="X39" s="53" t="e">
        <f t="shared" si="1"/>
        <v>#VALUE!</v>
      </c>
      <c r="Y39" s="54">
        <f>SUM($V$5:V39)</f>
        <v>0</v>
      </c>
      <c r="Z39" s="55" t="str">
        <f>RTD("rit2.rtd",,$U$2,"ASK",$S39)</f>
        <v>RITC|ASK|35</v>
      </c>
      <c r="AA39" s="56" t="str">
        <f>RTD("rit2.rtd",,$U$2,"ASZ",$S39)</f>
        <v>RITC|ASZ|35</v>
      </c>
      <c r="AB39" s="57" t="str">
        <f>IFERROR(SUM($AC$5:AC39)/AD39,"-")</f>
        <v>-</v>
      </c>
      <c r="AC39" s="57" t="e">
        <f t="shared" si="0"/>
        <v>#VALUE!</v>
      </c>
      <c r="AD39" s="58">
        <f>SUM($AA$5:AA39)</f>
        <v>0</v>
      </c>
      <c r="AE39" s="35"/>
    </row>
    <row r="40" spans="14:31" x14ac:dyDescent="0.5">
      <c r="S40" s="11">
        <v>36</v>
      </c>
      <c r="U40" s="34" t="str">
        <f>RTD("rit2.rtd",,$U$2,"BID",$S40)</f>
        <v>RITC|BID|36</v>
      </c>
      <c r="V40" s="35" t="str">
        <f>RTD("rit2.rtd",,$U$2,"BSZ",$S40)</f>
        <v>RITC|BSZ|36</v>
      </c>
      <c r="W40" s="52" t="str">
        <f>IFERROR(SUM($X$5:X40)/Y40,"-")</f>
        <v>-</v>
      </c>
      <c r="X40" s="53" t="e">
        <f t="shared" ref="X40:X49" si="2">U40*V40</f>
        <v>#VALUE!</v>
      </c>
      <c r="Y40" s="54">
        <f>SUM($V$5:V40)</f>
        <v>0</v>
      </c>
      <c r="Z40" s="55" t="str">
        <f>RTD("rit2.rtd",,$U$2,"ASK",$S40)</f>
        <v>RITC|ASK|36</v>
      </c>
      <c r="AA40" s="56" t="str">
        <f>RTD("rit2.rtd",,$U$2,"ASZ",$S40)</f>
        <v>RITC|ASZ|36</v>
      </c>
      <c r="AB40" s="57" t="str">
        <f>IFERROR(SUM($AC$5:AC40)/AD40,"-")</f>
        <v>-</v>
      </c>
      <c r="AC40" s="57" t="e">
        <f t="shared" si="0"/>
        <v>#VALUE!</v>
      </c>
      <c r="AD40" s="58">
        <f>SUM($AA$5:AA40)</f>
        <v>0</v>
      </c>
      <c r="AE40" s="35"/>
    </row>
    <row r="41" spans="14:31" x14ac:dyDescent="0.5">
      <c r="S41" s="11">
        <v>37</v>
      </c>
      <c r="U41" s="34" t="str">
        <f>RTD("rit2.rtd",,$U$2,"BID",$S41)</f>
        <v>RITC|BID|37</v>
      </c>
      <c r="V41" s="35" t="str">
        <f>RTD("rit2.rtd",,$U$2,"BSZ",$S41)</f>
        <v>RITC|BSZ|37</v>
      </c>
      <c r="W41" s="52" t="str">
        <f>IFERROR(SUM($X$5:X41)/Y41,"-")</f>
        <v>-</v>
      </c>
      <c r="X41" s="53" t="e">
        <f t="shared" si="2"/>
        <v>#VALUE!</v>
      </c>
      <c r="Y41" s="54">
        <f>SUM($V$5:V41)</f>
        <v>0</v>
      </c>
      <c r="Z41" s="55" t="str">
        <f>RTD("rit2.rtd",,$U$2,"ASK",$S41)</f>
        <v>RITC|ASK|37</v>
      </c>
      <c r="AA41" s="56" t="str">
        <f>RTD("rit2.rtd",,$U$2,"ASZ",$S41)</f>
        <v>RITC|ASZ|37</v>
      </c>
      <c r="AB41" s="57" t="str">
        <f>IFERROR(SUM($AC$5:AC41)/AD41,"-")</f>
        <v>-</v>
      </c>
      <c r="AC41" s="57" t="e">
        <f t="shared" si="0"/>
        <v>#VALUE!</v>
      </c>
      <c r="AD41" s="58">
        <f>SUM($AA$5:AA41)</f>
        <v>0</v>
      </c>
      <c r="AE41" s="35"/>
    </row>
    <row r="42" spans="14:31" x14ac:dyDescent="0.5">
      <c r="S42" s="11">
        <v>38</v>
      </c>
      <c r="U42" s="34" t="str">
        <f>RTD("rit2.rtd",,$U$2,"BID",$S42)</f>
        <v>RITC|BID|38</v>
      </c>
      <c r="V42" s="35" t="str">
        <f>RTD("rit2.rtd",,$U$2,"BSZ",$S42)</f>
        <v>RITC|BSZ|38</v>
      </c>
      <c r="W42" s="52" t="str">
        <f>IFERROR(SUM($X$5:X42)/Y42,"-")</f>
        <v>-</v>
      </c>
      <c r="X42" s="53" t="e">
        <f t="shared" si="2"/>
        <v>#VALUE!</v>
      </c>
      <c r="Y42" s="54">
        <f>SUM($V$5:V42)</f>
        <v>0</v>
      </c>
      <c r="Z42" s="55" t="str">
        <f>RTD("rit2.rtd",,$U$2,"ASK",$S42)</f>
        <v>RITC|ASK|38</v>
      </c>
      <c r="AA42" s="56" t="str">
        <f>RTD("rit2.rtd",,$U$2,"ASZ",$S42)</f>
        <v>RITC|ASZ|38</v>
      </c>
      <c r="AB42" s="57" t="str">
        <f>IFERROR(SUM($AC$5:AC42)/AD42,"-")</f>
        <v>-</v>
      </c>
      <c r="AC42" s="57" t="e">
        <f t="shared" si="0"/>
        <v>#VALUE!</v>
      </c>
      <c r="AD42" s="58">
        <f>SUM($AA$5:AA42)</f>
        <v>0</v>
      </c>
      <c r="AE42" s="35"/>
    </row>
    <row r="43" spans="14:31" x14ac:dyDescent="0.5">
      <c r="S43" s="11">
        <v>39</v>
      </c>
      <c r="U43" s="34" t="str">
        <f>RTD("rit2.rtd",,$U$2,"BID",$S43)</f>
        <v>RITC|BID|39</v>
      </c>
      <c r="V43" s="35" t="str">
        <f>RTD("rit2.rtd",,$U$2,"BSZ",$S43)</f>
        <v>RITC|BSZ|39</v>
      </c>
      <c r="W43" s="52" t="str">
        <f>IFERROR(SUM($X$5:X43)/Y43,"-")</f>
        <v>-</v>
      </c>
      <c r="X43" s="53" t="e">
        <f t="shared" si="2"/>
        <v>#VALUE!</v>
      </c>
      <c r="Y43" s="54">
        <f>SUM($V$5:V43)</f>
        <v>0</v>
      </c>
      <c r="Z43" s="55" t="str">
        <f>RTD("rit2.rtd",,$U$2,"ASK",$S43)</f>
        <v>RITC|ASK|39</v>
      </c>
      <c r="AA43" s="56" t="str">
        <f>RTD("rit2.rtd",,$U$2,"ASZ",$S43)</f>
        <v>RITC|ASZ|39</v>
      </c>
      <c r="AB43" s="57" t="str">
        <f>IFERROR(SUM($AC$5:AC43)/AD43,"-")</f>
        <v>-</v>
      </c>
      <c r="AC43" s="57" t="e">
        <f t="shared" si="0"/>
        <v>#VALUE!</v>
      </c>
      <c r="AD43" s="58">
        <f>SUM($AA$5:AA43)</f>
        <v>0</v>
      </c>
      <c r="AE43" s="35"/>
    </row>
    <row r="44" spans="14:31" x14ac:dyDescent="0.5">
      <c r="S44" s="11">
        <v>40</v>
      </c>
      <c r="U44" s="34" t="str">
        <f>RTD("rit2.rtd",,$U$2,"BID",$S44)</f>
        <v>RITC|BID|40</v>
      </c>
      <c r="V44" s="35" t="str">
        <f>RTD("rit2.rtd",,$U$2,"BSZ",$S44)</f>
        <v>RITC|BSZ|40</v>
      </c>
      <c r="W44" s="52" t="str">
        <f>IFERROR(SUM($X$5:X44)/Y44,"-")</f>
        <v>-</v>
      </c>
      <c r="X44" s="53" t="e">
        <f t="shared" si="2"/>
        <v>#VALUE!</v>
      </c>
      <c r="Y44" s="54">
        <f>SUM($V$5:V44)</f>
        <v>0</v>
      </c>
      <c r="Z44" s="55" t="str">
        <f>RTD("rit2.rtd",,$U$2,"ASK",$S44)</f>
        <v>RITC|ASK|40</v>
      </c>
      <c r="AA44" s="56" t="str">
        <f>RTD("rit2.rtd",,$U$2,"ASZ",$S44)</f>
        <v>RITC|ASZ|40</v>
      </c>
      <c r="AB44" s="57" t="str">
        <f>IFERROR(SUM($AC$5:AC44)/AD44,"-")</f>
        <v>-</v>
      </c>
      <c r="AC44" s="57" t="e">
        <f t="shared" si="0"/>
        <v>#VALUE!</v>
      </c>
      <c r="AD44" s="58">
        <f>SUM($AA$5:AA44)</f>
        <v>0</v>
      </c>
      <c r="AE44" s="35"/>
    </row>
    <row r="45" spans="14:31" x14ac:dyDescent="0.5">
      <c r="S45" s="11">
        <v>41</v>
      </c>
      <c r="U45" s="34" t="str">
        <f>RTD("rit2.rtd",,$U$2,"BID",$S45)</f>
        <v>RITC|BID|41</v>
      </c>
      <c r="V45" s="35" t="str">
        <f>RTD("rit2.rtd",,$U$2,"BSZ",$S45)</f>
        <v>RITC|BSZ|41</v>
      </c>
      <c r="W45" s="52" t="str">
        <f>IFERROR(SUM($X$5:X45)/Y45,"-")</f>
        <v>-</v>
      </c>
      <c r="X45" s="53" t="e">
        <f t="shared" si="2"/>
        <v>#VALUE!</v>
      </c>
      <c r="Y45" s="54">
        <f>SUM($V$5:V45)</f>
        <v>0</v>
      </c>
      <c r="Z45" s="55" t="str">
        <f>RTD("rit2.rtd",,$U$2,"ASK",$S45)</f>
        <v>RITC|ASK|41</v>
      </c>
      <c r="AA45" s="56" t="str">
        <f>RTD("rit2.rtd",,$U$2,"ASZ",$S45)</f>
        <v>RITC|ASZ|41</v>
      </c>
      <c r="AB45" s="57" t="str">
        <f>IFERROR(SUM($AC$5:AC45)/AD45,"-")</f>
        <v>-</v>
      </c>
      <c r="AC45" s="57" t="e">
        <f t="shared" si="0"/>
        <v>#VALUE!</v>
      </c>
      <c r="AD45" s="58">
        <f>SUM($AA$5:AA45)</f>
        <v>0</v>
      </c>
      <c r="AE45" s="35"/>
    </row>
    <row r="46" spans="14:31" x14ac:dyDescent="0.5">
      <c r="S46" s="11">
        <v>42</v>
      </c>
      <c r="U46" s="34" t="str">
        <f>RTD("rit2.rtd",,$U$2,"BID",$S46)</f>
        <v>RITC|BID|42</v>
      </c>
      <c r="V46" s="35" t="str">
        <f>RTD("rit2.rtd",,$U$2,"BSZ",$S46)</f>
        <v>RITC|BSZ|42</v>
      </c>
      <c r="W46" s="52" t="str">
        <f>IFERROR(SUM($X$5:X46)/Y46,"-")</f>
        <v>-</v>
      </c>
      <c r="X46" s="53" t="e">
        <f t="shared" si="2"/>
        <v>#VALUE!</v>
      </c>
      <c r="Y46" s="54">
        <f>SUM($V$5:V46)</f>
        <v>0</v>
      </c>
      <c r="Z46" s="55" t="str">
        <f>RTD("rit2.rtd",,$U$2,"ASK",$S46)</f>
        <v>RITC|ASK|42</v>
      </c>
      <c r="AA46" s="56" t="str">
        <f>RTD("rit2.rtd",,$U$2,"ASZ",$S46)</f>
        <v>RITC|ASZ|42</v>
      </c>
      <c r="AB46" s="57" t="str">
        <f>IFERROR(SUM($AC$5:AC46)/AD46,"-")</f>
        <v>-</v>
      </c>
      <c r="AC46" s="57" t="e">
        <f t="shared" si="0"/>
        <v>#VALUE!</v>
      </c>
      <c r="AD46" s="58">
        <f>SUM($AA$5:AA46)</f>
        <v>0</v>
      </c>
      <c r="AE46" s="35"/>
    </row>
    <row r="47" spans="14:31" x14ac:dyDescent="0.5">
      <c r="S47" s="11">
        <v>43</v>
      </c>
      <c r="U47" s="34" t="str">
        <f>RTD("rit2.rtd",,$U$2,"BID",$S47)</f>
        <v>RITC|BID|43</v>
      </c>
      <c r="V47" s="35" t="str">
        <f>RTD("rit2.rtd",,$U$2,"BSZ",$S47)</f>
        <v>RITC|BSZ|43</v>
      </c>
      <c r="W47" s="52" t="str">
        <f>IFERROR(SUM($X$5:X47)/Y47,"-")</f>
        <v>-</v>
      </c>
      <c r="X47" s="53" t="e">
        <f t="shared" si="2"/>
        <v>#VALUE!</v>
      </c>
      <c r="Y47" s="54">
        <f>SUM($V$5:V47)</f>
        <v>0</v>
      </c>
      <c r="Z47" s="55" t="str">
        <f>RTD("rit2.rtd",,$U$2,"ASK",$S47)</f>
        <v>RITC|ASK|43</v>
      </c>
      <c r="AA47" s="56" t="str">
        <f>RTD("rit2.rtd",,$U$2,"ASZ",$S47)</f>
        <v>RITC|ASZ|43</v>
      </c>
      <c r="AB47" s="57" t="str">
        <f>IFERROR(SUM($AC$5:AC47)/AD47,"-")</f>
        <v>-</v>
      </c>
      <c r="AC47" s="57" t="e">
        <f t="shared" si="0"/>
        <v>#VALUE!</v>
      </c>
      <c r="AD47" s="58">
        <f>SUM($AA$5:AA47)</f>
        <v>0</v>
      </c>
      <c r="AE47" s="35"/>
    </row>
    <row r="48" spans="14:31" x14ac:dyDescent="0.5">
      <c r="S48" s="11">
        <v>44</v>
      </c>
      <c r="U48" s="34" t="str">
        <f>RTD("rit2.rtd",,$U$2,"BID",$S48)</f>
        <v>RITC|BID|44</v>
      </c>
      <c r="V48" s="35" t="str">
        <f>RTD("rit2.rtd",,$U$2,"BSZ",$S48)</f>
        <v>RITC|BSZ|44</v>
      </c>
      <c r="W48" s="52" t="str">
        <f>IFERROR(SUM($X$5:X48)/Y48,"-")</f>
        <v>-</v>
      </c>
      <c r="X48" s="53" t="e">
        <f t="shared" si="2"/>
        <v>#VALUE!</v>
      </c>
      <c r="Y48" s="54">
        <f>SUM($V$5:V48)</f>
        <v>0</v>
      </c>
      <c r="Z48" s="55" t="str">
        <f>RTD("rit2.rtd",,$U$2,"ASK",$S48)</f>
        <v>RITC|ASK|44</v>
      </c>
      <c r="AA48" s="56" t="str">
        <f>RTD("rit2.rtd",,$U$2,"ASZ",$S48)</f>
        <v>RITC|ASZ|44</v>
      </c>
      <c r="AB48" s="57" t="str">
        <f>IFERROR(SUM($AC$5:AC48)/AD48,"-")</f>
        <v>-</v>
      </c>
      <c r="AC48" s="57" t="e">
        <f t="shared" si="0"/>
        <v>#VALUE!</v>
      </c>
      <c r="AD48" s="58">
        <f>SUM($AA$5:AA48)</f>
        <v>0</v>
      </c>
      <c r="AE48" s="35"/>
    </row>
    <row r="49" spans="19:31" ht="21.5" thickBot="1" x14ac:dyDescent="0.55000000000000004">
      <c r="S49" s="11">
        <v>45</v>
      </c>
      <c r="U49" s="67" t="str">
        <f>RTD("rit2.rtd",,$U$2,"BID",$S49)</f>
        <v>RITC|BID|45</v>
      </c>
      <c r="V49" s="68" t="str">
        <f>RTD("rit2.rtd",,$U$2,"BSZ",$S49)</f>
        <v>RITC|BSZ|45</v>
      </c>
      <c r="W49" s="69" t="str">
        <f>IFERROR(SUM($X$5:X49)/Y49,"-")</f>
        <v>-</v>
      </c>
      <c r="X49" s="70" t="e">
        <f t="shared" si="2"/>
        <v>#VALUE!</v>
      </c>
      <c r="Y49" s="71">
        <f>SUM($V$5:V49)</f>
        <v>0</v>
      </c>
      <c r="Z49" s="72" t="str">
        <f>RTD("rit2.rtd",,$U$2,"ASK",$S49)</f>
        <v>RITC|ASK|45</v>
      </c>
      <c r="AA49" s="73" t="str">
        <f>RTD("rit2.rtd",,$U$2,"ASZ",$S49)</f>
        <v>RITC|ASZ|45</v>
      </c>
      <c r="AB49" s="74" t="str">
        <f>IFERROR(SUM($AC$5:AC49)/AD49,"-")</f>
        <v>-</v>
      </c>
      <c r="AC49" s="74" t="e">
        <f t="shared" si="0"/>
        <v>#VALUE!</v>
      </c>
      <c r="AD49" s="75">
        <f>SUM($AA$5:AA49)</f>
        <v>0</v>
      </c>
      <c r="AE49" s="35"/>
    </row>
  </sheetData>
  <mergeCells count="1">
    <mergeCell ref="C4:J4"/>
  </mergeCells>
  <conditionalFormatting sqref="P36:P37"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88E7-EBE3-40CB-9AC9-C5B658F0922A}">
  <dimension ref="A1:AH38"/>
  <sheetViews>
    <sheetView workbookViewId="0">
      <selection activeCell="A7" sqref="A7"/>
    </sheetView>
  </sheetViews>
  <sheetFormatPr defaultRowHeight="14.5" x14ac:dyDescent="0.35"/>
  <cols>
    <col min="1" max="1" width="12.453125" bestFit="1" customWidth="1"/>
    <col min="2" max="2" width="5.36328125" bestFit="1" customWidth="1"/>
    <col min="3" max="3" width="14.90625" bestFit="1" customWidth="1"/>
    <col min="4" max="4" width="7.7265625" bestFit="1" customWidth="1"/>
    <col min="5" max="5" width="11.36328125" customWidth="1"/>
    <col min="8" max="8" width="25.7265625" customWidth="1"/>
    <col min="9" max="9" width="31.7265625" customWidth="1"/>
  </cols>
  <sheetData>
    <row r="1" spans="1:34" x14ac:dyDescent="0.35">
      <c r="A1" s="2" t="str">
        <f>RTD("rit2.rtd",,Main!U2,"OPENORDERS")</f>
        <v>RITC|OPENORDERS</v>
      </c>
    </row>
    <row r="2" spans="1:34" s="3" customFormat="1" x14ac:dyDescent="0.35">
      <c r="A2" s="3" t="str" cm="1">
        <f t="array" ref="A2">_xlfn.TEXTSPLIT(A1,",")</f>
        <v>RITC|OPENORDERS</v>
      </c>
      <c r="I2" s="10"/>
    </row>
    <row r="3" spans="1:34" x14ac:dyDescent="0.35">
      <c r="A3">
        <v>1</v>
      </c>
      <c r="B3" s="1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 s="1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</row>
    <row r="4" spans="1:34" ht="14" customHeight="1" thickBot="1" x14ac:dyDescent="0.4">
      <c r="I4" s="1"/>
      <c r="J4" t="s">
        <v>18</v>
      </c>
    </row>
    <row r="5" spans="1:34" ht="14" customHeight="1" thickBot="1" x14ac:dyDescent="0.4">
      <c r="A5" s="6" t="s">
        <v>21</v>
      </c>
      <c r="B5" s="7"/>
      <c r="C5" s="7"/>
      <c r="D5" s="8"/>
      <c r="G5" s="4" t="s">
        <v>22</v>
      </c>
      <c r="H5" s="4"/>
      <c r="I5" s="5" t="s">
        <v>20</v>
      </c>
      <c r="J5" s="5"/>
    </row>
    <row r="6" spans="1:34" x14ac:dyDescent="0.35">
      <c r="A6" s="1" t="s">
        <v>17</v>
      </c>
      <c r="B6" s="1" t="s">
        <v>15</v>
      </c>
      <c r="C6" s="1" t="s">
        <v>19</v>
      </c>
      <c r="D6" s="1" t="s">
        <v>16</v>
      </c>
      <c r="E6" s="1" t="s">
        <v>23</v>
      </c>
      <c r="F6" s="1"/>
      <c r="G6" t="s">
        <v>6</v>
      </c>
      <c r="H6" t="s">
        <v>4</v>
      </c>
      <c r="I6" t="s">
        <v>6</v>
      </c>
      <c r="J6" t="s">
        <v>4</v>
      </c>
      <c r="L6" s="1"/>
      <c r="M6" s="1"/>
      <c r="S6" s="1"/>
      <c r="T6" s="1"/>
      <c r="Z6" s="1"/>
      <c r="AA6" s="1"/>
      <c r="AG6" s="1"/>
      <c r="AH6" s="1"/>
    </row>
    <row r="7" spans="1:34" x14ac:dyDescent="0.35">
      <c r="A7">
        <v>2</v>
      </c>
      <c r="B7" s="9">
        <f>INDEX($2:$2,1,2)</f>
        <v>0</v>
      </c>
      <c r="C7">
        <v>3</v>
      </c>
      <c r="D7" s="9">
        <f>INDEX($2:$2,1,3)</f>
        <v>0</v>
      </c>
      <c r="E7">
        <f>_xlfn.NUMBERVALUE(D7)</f>
        <v>0</v>
      </c>
      <c r="G7">
        <f>IF(E7&gt;0,B7,0)</f>
        <v>0</v>
      </c>
      <c r="H7">
        <f>IF(E7&gt;0,E7,0)</f>
        <v>0</v>
      </c>
      <c r="I7">
        <f>IF(E7&lt;0,B7,0)</f>
        <v>0</v>
      </c>
      <c r="J7">
        <f>IF(E7&lt;0,E7,0)</f>
        <v>0</v>
      </c>
      <c r="N7">
        <f>H7*10</f>
        <v>0</v>
      </c>
    </row>
    <row r="8" spans="1:34" x14ac:dyDescent="0.35">
      <c r="A8">
        <f>A7+7</f>
        <v>9</v>
      </c>
      <c r="B8" s="9" cm="1">
        <f t="array" ref="B8">INDEX($2:$2,1,A8)</f>
        <v>0</v>
      </c>
      <c r="C8">
        <f>C7+7</f>
        <v>10</v>
      </c>
      <c r="D8" s="9" cm="1">
        <f t="array" ref="D8">INDEX($2:$2,1,C8)</f>
        <v>0</v>
      </c>
      <c r="E8">
        <f t="shared" ref="E8:E34" si="0">_xlfn.NUMBERVALUE(D8)</f>
        <v>0</v>
      </c>
      <c r="G8">
        <f t="shared" ref="G8:G34" si="1">IF(E8&gt;0,B8,0)</f>
        <v>0</v>
      </c>
      <c r="H8">
        <f t="shared" ref="H8:H34" si="2">IF(E8&gt;0,E8,0)</f>
        <v>0</v>
      </c>
      <c r="I8">
        <f t="shared" ref="I8:I34" si="3">IF(E8&lt;0,B8,0)</f>
        <v>0</v>
      </c>
      <c r="J8">
        <f t="shared" ref="J8:J34" si="4">IF(E8&lt;0,E8,0)</f>
        <v>0</v>
      </c>
    </row>
    <row r="9" spans="1:34" x14ac:dyDescent="0.35">
      <c r="A9">
        <f t="shared" ref="A9:A34" si="5">A8+7</f>
        <v>16</v>
      </c>
      <c r="B9" s="9" cm="1">
        <f t="array" ref="B9">INDEX($2:$2,1,A9)</f>
        <v>0</v>
      </c>
      <c r="C9">
        <f t="shared" ref="C9:C34" si="6">C8+7</f>
        <v>17</v>
      </c>
      <c r="D9" s="9" cm="1">
        <f t="array" ref="D9">INDEX($2:$2,1,C9)</f>
        <v>0</v>
      </c>
      <c r="E9">
        <f t="shared" si="0"/>
        <v>0</v>
      </c>
      <c r="G9">
        <f t="shared" si="1"/>
        <v>0</v>
      </c>
      <c r="H9">
        <f t="shared" si="2"/>
        <v>0</v>
      </c>
      <c r="I9">
        <f t="shared" si="3"/>
        <v>0</v>
      </c>
      <c r="J9">
        <f t="shared" si="4"/>
        <v>0</v>
      </c>
    </row>
    <row r="10" spans="1:34" x14ac:dyDescent="0.35">
      <c r="A10">
        <f t="shared" si="5"/>
        <v>23</v>
      </c>
      <c r="B10" s="9" cm="1">
        <f t="array" ref="B10">INDEX($2:$2,1,A10)</f>
        <v>0</v>
      </c>
      <c r="C10">
        <f t="shared" si="6"/>
        <v>24</v>
      </c>
      <c r="D10" s="9" cm="1">
        <f t="array" ref="D10">INDEX($2:$2,1,C10)</f>
        <v>0</v>
      </c>
      <c r="E10">
        <f t="shared" si="0"/>
        <v>0</v>
      </c>
      <c r="G10">
        <f t="shared" si="1"/>
        <v>0</v>
      </c>
      <c r="H10">
        <f t="shared" si="2"/>
        <v>0</v>
      </c>
      <c r="I10">
        <f t="shared" si="3"/>
        <v>0</v>
      </c>
      <c r="J10">
        <f t="shared" si="4"/>
        <v>0</v>
      </c>
    </row>
    <row r="11" spans="1:34" x14ac:dyDescent="0.35">
      <c r="A11">
        <f t="shared" si="5"/>
        <v>30</v>
      </c>
      <c r="B11" s="9" cm="1">
        <f t="array" ref="B11">INDEX($2:$2,1,A11)</f>
        <v>0</v>
      </c>
      <c r="C11">
        <f t="shared" si="6"/>
        <v>31</v>
      </c>
      <c r="D11" s="9" cm="1">
        <f t="array" ref="D11">INDEX($2:$2,1,C11)</f>
        <v>0</v>
      </c>
      <c r="E11">
        <f t="shared" si="0"/>
        <v>0</v>
      </c>
      <c r="G11">
        <f t="shared" si="1"/>
        <v>0</v>
      </c>
      <c r="H11">
        <f t="shared" si="2"/>
        <v>0</v>
      </c>
      <c r="I11">
        <f t="shared" si="3"/>
        <v>0</v>
      </c>
      <c r="J11">
        <f t="shared" si="4"/>
        <v>0</v>
      </c>
    </row>
    <row r="12" spans="1:34" x14ac:dyDescent="0.35">
      <c r="A12">
        <f t="shared" si="5"/>
        <v>37</v>
      </c>
      <c r="B12" s="9" cm="1">
        <f t="array" ref="B12">INDEX($2:$2,1,A12)</f>
        <v>0</v>
      </c>
      <c r="C12">
        <f t="shared" si="6"/>
        <v>38</v>
      </c>
      <c r="D12" s="9" cm="1">
        <f t="array" ref="D12">INDEX($2:$2,1,C12)</f>
        <v>0</v>
      </c>
      <c r="E12">
        <f t="shared" si="0"/>
        <v>0</v>
      </c>
      <c r="G12">
        <f t="shared" si="1"/>
        <v>0</v>
      </c>
      <c r="H12">
        <f t="shared" si="2"/>
        <v>0</v>
      </c>
      <c r="I12">
        <f t="shared" si="3"/>
        <v>0</v>
      </c>
      <c r="J12">
        <f t="shared" si="4"/>
        <v>0</v>
      </c>
    </row>
    <row r="13" spans="1:34" x14ac:dyDescent="0.35">
      <c r="A13">
        <f t="shared" si="5"/>
        <v>44</v>
      </c>
      <c r="B13" s="9" cm="1">
        <f t="array" ref="B13">INDEX($2:$2,1,A13)</f>
        <v>0</v>
      </c>
      <c r="C13">
        <f t="shared" si="6"/>
        <v>45</v>
      </c>
      <c r="D13" s="9" cm="1">
        <f t="array" ref="D13">INDEX($2:$2,1,C13)</f>
        <v>0</v>
      </c>
      <c r="E13">
        <f t="shared" si="0"/>
        <v>0</v>
      </c>
      <c r="G13">
        <f t="shared" si="1"/>
        <v>0</v>
      </c>
      <c r="H13">
        <f t="shared" si="2"/>
        <v>0</v>
      </c>
      <c r="I13">
        <f t="shared" si="3"/>
        <v>0</v>
      </c>
      <c r="J13">
        <f t="shared" si="4"/>
        <v>0</v>
      </c>
    </row>
    <row r="14" spans="1:34" x14ac:dyDescent="0.35">
      <c r="A14">
        <f t="shared" si="5"/>
        <v>51</v>
      </c>
      <c r="B14" s="9" cm="1">
        <f t="array" ref="B14">INDEX($2:$2,1,A14)</f>
        <v>0</v>
      </c>
      <c r="C14">
        <f t="shared" si="6"/>
        <v>52</v>
      </c>
      <c r="D14" s="9" cm="1">
        <f t="array" ref="D14">INDEX($2:$2,1,C14)</f>
        <v>0</v>
      </c>
      <c r="E14">
        <f t="shared" si="0"/>
        <v>0</v>
      </c>
      <c r="G14">
        <f t="shared" si="1"/>
        <v>0</v>
      </c>
      <c r="H14">
        <f t="shared" si="2"/>
        <v>0</v>
      </c>
      <c r="I14">
        <f t="shared" si="3"/>
        <v>0</v>
      </c>
      <c r="J14">
        <f t="shared" si="4"/>
        <v>0</v>
      </c>
    </row>
    <row r="15" spans="1:34" x14ac:dyDescent="0.35">
      <c r="A15">
        <f t="shared" si="5"/>
        <v>58</v>
      </c>
      <c r="B15" s="9" cm="1">
        <f t="array" ref="B15">INDEX($2:$2,1,A15)</f>
        <v>0</v>
      </c>
      <c r="C15">
        <f t="shared" si="6"/>
        <v>59</v>
      </c>
      <c r="D15" s="9" cm="1">
        <f t="array" ref="D15">INDEX($2:$2,1,C15)</f>
        <v>0</v>
      </c>
      <c r="E15">
        <f t="shared" si="0"/>
        <v>0</v>
      </c>
      <c r="G15">
        <f t="shared" si="1"/>
        <v>0</v>
      </c>
      <c r="H15">
        <f t="shared" si="2"/>
        <v>0</v>
      </c>
      <c r="I15">
        <f t="shared" si="3"/>
        <v>0</v>
      </c>
      <c r="J15">
        <f t="shared" si="4"/>
        <v>0</v>
      </c>
    </row>
    <row r="16" spans="1:34" x14ac:dyDescent="0.35">
      <c r="A16">
        <f t="shared" si="5"/>
        <v>65</v>
      </c>
      <c r="B16" s="9" cm="1">
        <f t="array" ref="B16">INDEX($2:$2,1,A16)</f>
        <v>0</v>
      </c>
      <c r="C16">
        <f t="shared" si="6"/>
        <v>66</v>
      </c>
      <c r="D16" s="9" cm="1">
        <f t="array" ref="D16">INDEX($2:$2,1,C16)</f>
        <v>0</v>
      </c>
      <c r="E16">
        <f t="shared" si="0"/>
        <v>0</v>
      </c>
      <c r="G16">
        <f t="shared" si="1"/>
        <v>0</v>
      </c>
      <c r="H16">
        <f t="shared" si="2"/>
        <v>0</v>
      </c>
      <c r="I16">
        <f t="shared" si="3"/>
        <v>0</v>
      </c>
      <c r="J16">
        <f t="shared" si="4"/>
        <v>0</v>
      </c>
    </row>
    <row r="17" spans="1:10" x14ac:dyDescent="0.35">
      <c r="A17">
        <f t="shared" si="5"/>
        <v>72</v>
      </c>
      <c r="B17" s="9" cm="1">
        <f t="array" ref="B17">INDEX($2:$2,1,A17)</f>
        <v>0</v>
      </c>
      <c r="C17">
        <f t="shared" si="6"/>
        <v>73</v>
      </c>
      <c r="D17" s="9" cm="1">
        <f t="array" ref="D17">INDEX($2:$2,1,C17)</f>
        <v>0</v>
      </c>
      <c r="E17">
        <f t="shared" si="0"/>
        <v>0</v>
      </c>
      <c r="G17">
        <f t="shared" si="1"/>
        <v>0</v>
      </c>
      <c r="H17">
        <f t="shared" si="2"/>
        <v>0</v>
      </c>
      <c r="I17">
        <f t="shared" si="3"/>
        <v>0</v>
      </c>
      <c r="J17">
        <f t="shared" si="4"/>
        <v>0</v>
      </c>
    </row>
    <row r="18" spans="1:10" x14ac:dyDescent="0.35">
      <c r="A18">
        <f t="shared" si="5"/>
        <v>79</v>
      </c>
      <c r="B18" s="9" cm="1">
        <f t="array" ref="B18">INDEX($2:$2,1,A18)</f>
        <v>0</v>
      </c>
      <c r="C18">
        <f t="shared" si="6"/>
        <v>80</v>
      </c>
      <c r="D18" s="9" cm="1">
        <f t="array" ref="D18">INDEX($2:$2,1,C18)</f>
        <v>0</v>
      </c>
      <c r="E18">
        <f t="shared" si="0"/>
        <v>0</v>
      </c>
      <c r="G18">
        <f t="shared" si="1"/>
        <v>0</v>
      </c>
      <c r="H18">
        <f t="shared" si="2"/>
        <v>0</v>
      </c>
      <c r="I18">
        <f t="shared" si="3"/>
        <v>0</v>
      </c>
      <c r="J18">
        <f t="shared" si="4"/>
        <v>0</v>
      </c>
    </row>
    <row r="19" spans="1:10" x14ac:dyDescent="0.35">
      <c r="A19">
        <f t="shared" si="5"/>
        <v>86</v>
      </c>
      <c r="B19" s="9" cm="1">
        <f t="array" ref="B19">INDEX($2:$2,1,A19)</f>
        <v>0</v>
      </c>
      <c r="C19">
        <f t="shared" si="6"/>
        <v>87</v>
      </c>
      <c r="D19" s="9" cm="1">
        <f t="array" ref="D19">INDEX($2:$2,1,C19)</f>
        <v>0</v>
      </c>
      <c r="E19">
        <f t="shared" si="0"/>
        <v>0</v>
      </c>
      <c r="G19">
        <f t="shared" si="1"/>
        <v>0</v>
      </c>
      <c r="H19">
        <f t="shared" si="2"/>
        <v>0</v>
      </c>
      <c r="I19">
        <f t="shared" si="3"/>
        <v>0</v>
      </c>
      <c r="J19">
        <f t="shared" si="4"/>
        <v>0</v>
      </c>
    </row>
    <row r="20" spans="1:10" x14ac:dyDescent="0.35">
      <c r="A20">
        <f t="shared" si="5"/>
        <v>93</v>
      </c>
      <c r="B20" s="9" cm="1">
        <f t="array" ref="B20">INDEX($2:$2,1,A20)</f>
        <v>0</v>
      </c>
      <c r="C20">
        <f t="shared" si="6"/>
        <v>94</v>
      </c>
      <c r="D20" s="9" cm="1">
        <f t="array" ref="D20">INDEX($2:$2,1,C20)</f>
        <v>0</v>
      </c>
      <c r="E20">
        <f t="shared" si="0"/>
        <v>0</v>
      </c>
      <c r="G20">
        <f t="shared" si="1"/>
        <v>0</v>
      </c>
      <c r="H20">
        <f t="shared" si="2"/>
        <v>0</v>
      </c>
      <c r="I20">
        <f t="shared" si="3"/>
        <v>0</v>
      </c>
      <c r="J20">
        <f t="shared" si="4"/>
        <v>0</v>
      </c>
    </row>
    <row r="21" spans="1:10" x14ac:dyDescent="0.35">
      <c r="A21">
        <f t="shared" si="5"/>
        <v>100</v>
      </c>
      <c r="B21" s="9" cm="1">
        <f t="array" ref="B21">INDEX($2:$2,1,A21)</f>
        <v>0</v>
      </c>
      <c r="C21">
        <f t="shared" si="6"/>
        <v>101</v>
      </c>
      <c r="D21" s="9" cm="1">
        <f t="array" ref="D21">INDEX($2:$2,1,C21)</f>
        <v>0</v>
      </c>
      <c r="E21">
        <f t="shared" si="0"/>
        <v>0</v>
      </c>
      <c r="G21">
        <f t="shared" si="1"/>
        <v>0</v>
      </c>
      <c r="H21">
        <f t="shared" si="2"/>
        <v>0</v>
      </c>
      <c r="I21">
        <f t="shared" si="3"/>
        <v>0</v>
      </c>
      <c r="J21">
        <f t="shared" si="4"/>
        <v>0</v>
      </c>
    </row>
    <row r="22" spans="1:10" x14ac:dyDescent="0.35">
      <c r="A22">
        <f t="shared" si="5"/>
        <v>107</v>
      </c>
      <c r="B22" s="9" cm="1">
        <f t="array" ref="B22">INDEX($2:$2,1,A22)</f>
        <v>0</v>
      </c>
      <c r="C22">
        <f t="shared" si="6"/>
        <v>108</v>
      </c>
      <c r="D22" s="9" cm="1">
        <f t="array" ref="D22">INDEX($2:$2,1,C22)</f>
        <v>0</v>
      </c>
      <c r="E22">
        <f t="shared" si="0"/>
        <v>0</v>
      </c>
      <c r="G22">
        <f t="shared" si="1"/>
        <v>0</v>
      </c>
      <c r="H22">
        <f t="shared" si="2"/>
        <v>0</v>
      </c>
      <c r="I22">
        <f t="shared" si="3"/>
        <v>0</v>
      </c>
      <c r="J22">
        <f t="shared" si="4"/>
        <v>0</v>
      </c>
    </row>
    <row r="23" spans="1:10" x14ac:dyDescent="0.35">
      <c r="A23">
        <f t="shared" si="5"/>
        <v>114</v>
      </c>
      <c r="B23" s="9" cm="1">
        <f t="array" ref="B23">INDEX($2:$2,1,A23)</f>
        <v>0</v>
      </c>
      <c r="C23">
        <f t="shared" si="6"/>
        <v>115</v>
      </c>
      <c r="D23" s="9" cm="1">
        <f t="array" ref="D23">INDEX($2:$2,1,C23)</f>
        <v>0</v>
      </c>
      <c r="E23">
        <f t="shared" si="0"/>
        <v>0</v>
      </c>
      <c r="G23">
        <f t="shared" si="1"/>
        <v>0</v>
      </c>
      <c r="H23">
        <f t="shared" si="2"/>
        <v>0</v>
      </c>
      <c r="I23">
        <f t="shared" si="3"/>
        <v>0</v>
      </c>
      <c r="J23">
        <f t="shared" si="4"/>
        <v>0</v>
      </c>
    </row>
    <row r="24" spans="1:10" x14ac:dyDescent="0.35">
      <c r="A24">
        <f t="shared" si="5"/>
        <v>121</v>
      </c>
      <c r="B24" s="9" cm="1">
        <f t="array" ref="B24">INDEX($2:$2,1,A24)</f>
        <v>0</v>
      </c>
      <c r="C24">
        <f t="shared" si="6"/>
        <v>122</v>
      </c>
      <c r="D24" s="9" cm="1">
        <f t="array" ref="D24">INDEX($2:$2,1,C24)</f>
        <v>0</v>
      </c>
      <c r="E24">
        <f t="shared" si="0"/>
        <v>0</v>
      </c>
      <c r="G24">
        <f t="shared" si="1"/>
        <v>0</v>
      </c>
      <c r="H24">
        <f t="shared" si="2"/>
        <v>0</v>
      </c>
      <c r="I24">
        <f t="shared" si="3"/>
        <v>0</v>
      </c>
      <c r="J24">
        <f t="shared" si="4"/>
        <v>0</v>
      </c>
    </row>
    <row r="25" spans="1:10" x14ac:dyDescent="0.35">
      <c r="A25">
        <f t="shared" si="5"/>
        <v>128</v>
      </c>
      <c r="B25" s="9" cm="1">
        <f t="array" ref="B25">INDEX($2:$2,1,A25)</f>
        <v>0</v>
      </c>
      <c r="C25">
        <f t="shared" si="6"/>
        <v>129</v>
      </c>
      <c r="D25" s="9" cm="1">
        <f t="array" ref="D25">INDEX($2:$2,1,C25)</f>
        <v>0</v>
      </c>
      <c r="E25">
        <f t="shared" si="0"/>
        <v>0</v>
      </c>
      <c r="G25">
        <f t="shared" si="1"/>
        <v>0</v>
      </c>
      <c r="H25">
        <f t="shared" si="2"/>
        <v>0</v>
      </c>
      <c r="I25">
        <f t="shared" si="3"/>
        <v>0</v>
      </c>
      <c r="J25">
        <f t="shared" si="4"/>
        <v>0</v>
      </c>
    </row>
    <row r="26" spans="1:10" x14ac:dyDescent="0.35">
      <c r="A26">
        <f t="shared" si="5"/>
        <v>135</v>
      </c>
      <c r="B26" s="9" cm="1">
        <f t="array" ref="B26">INDEX($2:$2,1,A26)</f>
        <v>0</v>
      </c>
      <c r="C26">
        <f t="shared" si="6"/>
        <v>136</v>
      </c>
      <c r="D26" s="9" cm="1">
        <f t="array" ref="D26">INDEX($2:$2,1,C26)</f>
        <v>0</v>
      </c>
      <c r="E26">
        <f t="shared" si="0"/>
        <v>0</v>
      </c>
      <c r="G26">
        <f t="shared" si="1"/>
        <v>0</v>
      </c>
      <c r="H26">
        <f t="shared" si="2"/>
        <v>0</v>
      </c>
      <c r="I26">
        <f t="shared" si="3"/>
        <v>0</v>
      </c>
      <c r="J26">
        <f t="shared" si="4"/>
        <v>0</v>
      </c>
    </row>
    <row r="27" spans="1:10" x14ac:dyDescent="0.35">
      <c r="A27">
        <f t="shared" si="5"/>
        <v>142</v>
      </c>
      <c r="B27" s="9" cm="1">
        <f t="array" ref="B27">INDEX($2:$2,1,A27)</f>
        <v>0</v>
      </c>
      <c r="C27">
        <f t="shared" si="6"/>
        <v>143</v>
      </c>
      <c r="D27" s="9" cm="1">
        <f t="array" ref="D27">INDEX($2:$2,1,C27)</f>
        <v>0</v>
      </c>
      <c r="E27">
        <f t="shared" si="0"/>
        <v>0</v>
      </c>
      <c r="G27">
        <f t="shared" si="1"/>
        <v>0</v>
      </c>
      <c r="H27">
        <f t="shared" si="2"/>
        <v>0</v>
      </c>
      <c r="I27">
        <f t="shared" si="3"/>
        <v>0</v>
      </c>
      <c r="J27">
        <f t="shared" si="4"/>
        <v>0</v>
      </c>
    </row>
    <row r="28" spans="1:10" x14ac:dyDescent="0.35">
      <c r="A28">
        <f t="shared" si="5"/>
        <v>149</v>
      </c>
      <c r="B28" s="9" cm="1">
        <f t="array" ref="B28">INDEX($2:$2,1,A28)</f>
        <v>0</v>
      </c>
      <c r="C28">
        <f t="shared" si="6"/>
        <v>150</v>
      </c>
      <c r="D28" s="9" cm="1">
        <f t="array" ref="D28">INDEX($2:$2,1,C28)</f>
        <v>0</v>
      </c>
      <c r="E28">
        <f t="shared" si="0"/>
        <v>0</v>
      </c>
      <c r="G28">
        <f t="shared" si="1"/>
        <v>0</v>
      </c>
      <c r="H28">
        <f t="shared" si="2"/>
        <v>0</v>
      </c>
      <c r="I28">
        <f t="shared" si="3"/>
        <v>0</v>
      </c>
      <c r="J28">
        <f t="shared" si="4"/>
        <v>0</v>
      </c>
    </row>
    <row r="29" spans="1:10" x14ac:dyDescent="0.35">
      <c r="A29">
        <f t="shared" si="5"/>
        <v>156</v>
      </c>
      <c r="B29" s="9" cm="1">
        <f t="array" ref="B29">INDEX($2:$2,1,A29)</f>
        <v>0</v>
      </c>
      <c r="C29">
        <f t="shared" si="6"/>
        <v>157</v>
      </c>
      <c r="D29" s="9" cm="1">
        <f t="array" ref="D29">INDEX($2:$2,1,C29)</f>
        <v>0</v>
      </c>
      <c r="E29">
        <f t="shared" si="0"/>
        <v>0</v>
      </c>
      <c r="G29">
        <f t="shared" si="1"/>
        <v>0</v>
      </c>
      <c r="H29">
        <f t="shared" si="2"/>
        <v>0</v>
      </c>
      <c r="I29">
        <f t="shared" si="3"/>
        <v>0</v>
      </c>
      <c r="J29">
        <f t="shared" si="4"/>
        <v>0</v>
      </c>
    </row>
    <row r="30" spans="1:10" x14ac:dyDescent="0.35">
      <c r="A30">
        <f t="shared" si="5"/>
        <v>163</v>
      </c>
      <c r="B30" s="9" cm="1">
        <f t="array" ref="B30">INDEX($2:$2,1,A30)</f>
        <v>0</v>
      </c>
      <c r="C30">
        <f t="shared" si="6"/>
        <v>164</v>
      </c>
      <c r="D30" s="9" cm="1">
        <f t="array" ref="D30">INDEX($2:$2,1,C30)</f>
        <v>0</v>
      </c>
      <c r="E30">
        <f t="shared" si="0"/>
        <v>0</v>
      </c>
      <c r="G30">
        <f t="shared" si="1"/>
        <v>0</v>
      </c>
      <c r="H30">
        <f t="shared" si="2"/>
        <v>0</v>
      </c>
      <c r="I30">
        <f t="shared" si="3"/>
        <v>0</v>
      </c>
      <c r="J30">
        <f t="shared" si="4"/>
        <v>0</v>
      </c>
    </row>
    <row r="31" spans="1:10" x14ac:dyDescent="0.35">
      <c r="A31">
        <f t="shared" si="5"/>
        <v>170</v>
      </c>
      <c r="B31" s="9" cm="1">
        <f t="array" ref="B31">INDEX($2:$2,1,A31)</f>
        <v>0</v>
      </c>
      <c r="C31">
        <f t="shared" si="6"/>
        <v>171</v>
      </c>
      <c r="D31" s="9" cm="1">
        <f t="array" ref="D31">INDEX($2:$2,1,C31)</f>
        <v>0</v>
      </c>
      <c r="E31">
        <f t="shared" si="0"/>
        <v>0</v>
      </c>
      <c r="G31">
        <f t="shared" si="1"/>
        <v>0</v>
      </c>
      <c r="H31">
        <f t="shared" si="2"/>
        <v>0</v>
      </c>
      <c r="I31">
        <f t="shared" si="3"/>
        <v>0</v>
      </c>
      <c r="J31">
        <f t="shared" si="4"/>
        <v>0</v>
      </c>
    </row>
    <row r="32" spans="1:10" x14ac:dyDescent="0.35">
      <c r="A32">
        <f t="shared" si="5"/>
        <v>177</v>
      </c>
      <c r="B32" s="9" cm="1">
        <f t="array" ref="B32">INDEX($2:$2,1,A32)</f>
        <v>0</v>
      </c>
      <c r="C32">
        <f t="shared" si="6"/>
        <v>178</v>
      </c>
      <c r="D32" s="9" cm="1">
        <f t="array" ref="D32">INDEX($2:$2,1,C32)</f>
        <v>0</v>
      </c>
      <c r="E32">
        <f t="shared" si="0"/>
        <v>0</v>
      </c>
      <c r="G32">
        <f t="shared" si="1"/>
        <v>0</v>
      </c>
      <c r="H32">
        <f t="shared" si="2"/>
        <v>0</v>
      </c>
      <c r="I32">
        <f t="shared" si="3"/>
        <v>0</v>
      </c>
      <c r="J32">
        <f t="shared" si="4"/>
        <v>0</v>
      </c>
    </row>
    <row r="33" spans="1:10" x14ac:dyDescent="0.35">
      <c r="A33">
        <f t="shared" si="5"/>
        <v>184</v>
      </c>
      <c r="B33" s="9" cm="1">
        <f t="array" ref="B33">INDEX($2:$2,1,A33)</f>
        <v>0</v>
      </c>
      <c r="C33">
        <f t="shared" si="6"/>
        <v>185</v>
      </c>
      <c r="D33" s="9" cm="1">
        <f t="array" ref="D33">INDEX($2:$2,1,C33)</f>
        <v>0</v>
      </c>
      <c r="E33">
        <f t="shared" si="0"/>
        <v>0</v>
      </c>
      <c r="G33">
        <f t="shared" si="1"/>
        <v>0</v>
      </c>
      <c r="H33">
        <f t="shared" si="2"/>
        <v>0</v>
      </c>
      <c r="I33">
        <f t="shared" si="3"/>
        <v>0</v>
      </c>
      <c r="J33">
        <f t="shared" si="4"/>
        <v>0</v>
      </c>
    </row>
    <row r="34" spans="1:10" x14ac:dyDescent="0.35">
      <c r="A34">
        <f t="shared" si="5"/>
        <v>191</v>
      </c>
      <c r="B34" s="9" cm="1">
        <f t="array" ref="B34">INDEX($2:$2,1,A34)</f>
        <v>0</v>
      </c>
      <c r="C34">
        <f t="shared" si="6"/>
        <v>192</v>
      </c>
      <c r="D34" s="9" cm="1">
        <f t="array" ref="D34">INDEX($2:$2,1,C34)</f>
        <v>0</v>
      </c>
      <c r="E34">
        <f t="shared" si="0"/>
        <v>0</v>
      </c>
      <c r="G34">
        <f t="shared" si="1"/>
        <v>0</v>
      </c>
      <c r="H34">
        <f t="shared" si="2"/>
        <v>0</v>
      </c>
      <c r="I34">
        <f t="shared" si="3"/>
        <v>0</v>
      </c>
      <c r="J34">
        <f t="shared" si="4"/>
        <v>0</v>
      </c>
    </row>
    <row r="38" spans="1:10" x14ac:dyDescent="0.35">
      <c r="D38">
        <f>TYPE(D7)</f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2AB2-8BEA-46D2-9913-AA76F8FA0ED6}">
  <dimension ref="A1:AH38"/>
  <sheetViews>
    <sheetView workbookViewId="0">
      <selection activeCell="C50" sqref="C50"/>
    </sheetView>
  </sheetViews>
  <sheetFormatPr defaultRowHeight="14.5" x14ac:dyDescent="0.35"/>
  <cols>
    <col min="1" max="1" width="12.453125" bestFit="1" customWidth="1"/>
    <col min="2" max="2" width="5.36328125" bestFit="1" customWidth="1"/>
    <col min="3" max="3" width="14.90625" bestFit="1" customWidth="1"/>
    <col min="4" max="4" width="7.7265625" bestFit="1" customWidth="1"/>
    <col min="5" max="5" width="11.36328125" customWidth="1"/>
    <col min="8" max="8" width="25.7265625" customWidth="1"/>
    <col min="9" max="9" width="31.7265625" customWidth="1"/>
  </cols>
  <sheetData>
    <row r="1" spans="1:34" x14ac:dyDescent="0.35">
      <c r="A1" s="2" t="str">
        <f>RTD("rit2.rtd",,Main!U2,"OPENORDERS")</f>
        <v>RITC|OPENORDERS</v>
      </c>
    </row>
    <row r="2" spans="1:34" s="3" customFormat="1" x14ac:dyDescent="0.35">
      <c r="A2" s="3" t="str" cm="1">
        <f t="array" ref="A2">_xlfn.TEXTSPLIT(A1,",")</f>
        <v>RITC|OPENORDERS</v>
      </c>
      <c r="I2" s="10"/>
    </row>
    <row r="3" spans="1:34" x14ac:dyDescent="0.35">
      <c r="A3">
        <v>1</v>
      </c>
      <c r="B3" s="1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 s="1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</row>
    <row r="4" spans="1:34" ht="14" customHeight="1" thickBot="1" x14ac:dyDescent="0.4">
      <c r="I4" s="1"/>
      <c r="J4" t="s">
        <v>18</v>
      </c>
    </row>
    <row r="5" spans="1:34" ht="14" customHeight="1" thickBot="1" x14ac:dyDescent="0.4">
      <c r="A5" s="6" t="s">
        <v>21</v>
      </c>
      <c r="B5" s="7"/>
      <c r="C5" s="7"/>
      <c r="D5" s="8"/>
      <c r="G5" s="4" t="s">
        <v>22</v>
      </c>
      <c r="H5" s="4"/>
      <c r="I5" s="5" t="s">
        <v>20</v>
      </c>
      <c r="J5" s="5"/>
    </row>
    <row r="6" spans="1:34" x14ac:dyDescent="0.35">
      <c r="A6" s="1" t="s">
        <v>17</v>
      </c>
      <c r="B6" s="1" t="s">
        <v>15</v>
      </c>
      <c r="C6" s="1" t="s">
        <v>19</v>
      </c>
      <c r="D6" s="1" t="s">
        <v>16</v>
      </c>
      <c r="E6" s="1" t="s">
        <v>23</v>
      </c>
      <c r="F6" s="1"/>
      <c r="G6" t="s">
        <v>6</v>
      </c>
      <c r="H6" t="s">
        <v>4</v>
      </c>
      <c r="I6" t="s">
        <v>6</v>
      </c>
      <c r="J6" t="s">
        <v>4</v>
      </c>
      <c r="L6" s="1"/>
      <c r="M6" s="1"/>
      <c r="S6" s="1"/>
      <c r="T6" s="1"/>
      <c r="Z6" s="1"/>
      <c r="AA6" s="1"/>
      <c r="AG6" s="1"/>
      <c r="AH6" s="1"/>
    </row>
    <row r="7" spans="1:34" x14ac:dyDescent="0.35">
      <c r="A7">
        <v>2</v>
      </c>
      <c r="B7" s="9">
        <f>INDEX($2:$2,1,2)</f>
        <v>0</v>
      </c>
      <c r="C7">
        <v>3</v>
      </c>
      <c r="D7" s="9">
        <f>INDEX($2:$2,1,3)</f>
        <v>0</v>
      </c>
      <c r="E7">
        <f>_xlfn.NUMBERVALUE(D7)</f>
        <v>0</v>
      </c>
      <c r="G7">
        <f>IF(E7&gt;0,B7,0)</f>
        <v>0</v>
      </c>
      <c r="H7">
        <f>IF(E7&gt;0,E7,0)</f>
        <v>0</v>
      </c>
      <c r="I7">
        <f>IF(E7&lt;0,B7,0)</f>
        <v>0</v>
      </c>
      <c r="J7">
        <f>IF(E7&lt;0,E7,0)</f>
        <v>0</v>
      </c>
      <c r="N7">
        <f>H7*10</f>
        <v>0</v>
      </c>
    </row>
    <row r="8" spans="1:34" x14ac:dyDescent="0.35">
      <c r="A8">
        <f>A7+7</f>
        <v>9</v>
      </c>
      <c r="B8" s="9" cm="1">
        <f t="array" ref="B8">INDEX($2:$2,1,A8)</f>
        <v>0</v>
      </c>
      <c r="C8">
        <f>C7+7</f>
        <v>10</v>
      </c>
      <c r="D8" s="9" cm="1">
        <f t="array" ref="D8">INDEX($2:$2,1,C8)</f>
        <v>0</v>
      </c>
      <c r="E8">
        <f t="shared" ref="E8:E34" si="0">_xlfn.NUMBERVALUE(D8)</f>
        <v>0</v>
      </c>
      <c r="G8">
        <f t="shared" ref="G8:G34" si="1">IF(E8&gt;0,B8,0)</f>
        <v>0</v>
      </c>
      <c r="H8">
        <f t="shared" ref="H8:H34" si="2">IF(E8&gt;0,E8,0)</f>
        <v>0</v>
      </c>
      <c r="I8">
        <f t="shared" ref="I8:I34" si="3">IF(E8&lt;0,B8,0)</f>
        <v>0</v>
      </c>
      <c r="J8">
        <f t="shared" ref="J8:J34" si="4">IF(E8&lt;0,E8,0)</f>
        <v>0</v>
      </c>
    </row>
    <row r="9" spans="1:34" x14ac:dyDescent="0.35">
      <c r="A9">
        <f t="shared" ref="A9:A34" si="5">A8+7</f>
        <v>16</v>
      </c>
      <c r="B9" s="9" cm="1">
        <f t="array" ref="B9">INDEX($2:$2,1,A9)</f>
        <v>0</v>
      </c>
      <c r="C9">
        <f t="shared" ref="C9:C34" si="6">C8+7</f>
        <v>17</v>
      </c>
      <c r="D9" s="9" cm="1">
        <f t="array" ref="D9">INDEX($2:$2,1,C9)</f>
        <v>0</v>
      </c>
      <c r="E9">
        <f t="shared" si="0"/>
        <v>0</v>
      </c>
      <c r="G9">
        <f t="shared" si="1"/>
        <v>0</v>
      </c>
      <c r="H9">
        <f t="shared" si="2"/>
        <v>0</v>
      </c>
      <c r="I9">
        <f t="shared" si="3"/>
        <v>0</v>
      </c>
      <c r="J9">
        <f t="shared" si="4"/>
        <v>0</v>
      </c>
    </row>
    <row r="10" spans="1:34" x14ac:dyDescent="0.35">
      <c r="A10">
        <f t="shared" si="5"/>
        <v>23</v>
      </c>
      <c r="B10" s="9" cm="1">
        <f t="array" ref="B10">INDEX($2:$2,1,A10)</f>
        <v>0</v>
      </c>
      <c r="C10">
        <f t="shared" si="6"/>
        <v>24</v>
      </c>
      <c r="D10" s="9" cm="1">
        <f t="array" ref="D10">INDEX($2:$2,1,C10)</f>
        <v>0</v>
      </c>
      <c r="E10">
        <f t="shared" si="0"/>
        <v>0</v>
      </c>
      <c r="G10">
        <f t="shared" si="1"/>
        <v>0</v>
      </c>
      <c r="H10">
        <f t="shared" si="2"/>
        <v>0</v>
      </c>
      <c r="I10">
        <f t="shared" si="3"/>
        <v>0</v>
      </c>
      <c r="J10">
        <f t="shared" si="4"/>
        <v>0</v>
      </c>
    </row>
    <row r="11" spans="1:34" x14ac:dyDescent="0.35">
      <c r="A11">
        <f t="shared" si="5"/>
        <v>30</v>
      </c>
      <c r="B11" s="9" cm="1">
        <f t="array" ref="B11">INDEX($2:$2,1,A11)</f>
        <v>0</v>
      </c>
      <c r="C11">
        <f t="shared" si="6"/>
        <v>31</v>
      </c>
      <c r="D11" s="9" cm="1">
        <f t="array" ref="D11">INDEX($2:$2,1,C11)</f>
        <v>0</v>
      </c>
      <c r="E11">
        <f t="shared" si="0"/>
        <v>0</v>
      </c>
      <c r="G11">
        <f t="shared" si="1"/>
        <v>0</v>
      </c>
      <c r="H11">
        <f t="shared" si="2"/>
        <v>0</v>
      </c>
      <c r="I11">
        <f t="shared" si="3"/>
        <v>0</v>
      </c>
      <c r="J11">
        <f t="shared" si="4"/>
        <v>0</v>
      </c>
    </row>
    <row r="12" spans="1:34" x14ac:dyDescent="0.35">
      <c r="A12">
        <f t="shared" si="5"/>
        <v>37</v>
      </c>
      <c r="B12" s="9" cm="1">
        <f t="array" ref="B12">INDEX($2:$2,1,A12)</f>
        <v>0</v>
      </c>
      <c r="C12">
        <f t="shared" si="6"/>
        <v>38</v>
      </c>
      <c r="D12" s="9" cm="1">
        <f t="array" ref="D12">INDEX($2:$2,1,C12)</f>
        <v>0</v>
      </c>
      <c r="E12">
        <f t="shared" si="0"/>
        <v>0</v>
      </c>
      <c r="G12">
        <f t="shared" si="1"/>
        <v>0</v>
      </c>
      <c r="H12">
        <f t="shared" si="2"/>
        <v>0</v>
      </c>
      <c r="I12">
        <f t="shared" si="3"/>
        <v>0</v>
      </c>
      <c r="J12">
        <f t="shared" si="4"/>
        <v>0</v>
      </c>
    </row>
    <row r="13" spans="1:34" x14ac:dyDescent="0.35">
      <c r="A13">
        <f t="shared" si="5"/>
        <v>44</v>
      </c>
      <c r="B13" s="9" cm="1">
        <f t="array" ref="B13">INDEX($2:$2,1,A13)</f>
        <v>0</v>
      </c>
      <c r="C13">
        <f t="shared" si="6"/>
        <v>45</v>
      </c>
      <c r="D13" s="9" cm="1">
        <f t="array" ref="D13">INDEX($2:$2,1,C13)</f>
        <v>0</v>
      </c>
      <c r="E13">
        <f t="shared" si="0"/>
        <v>0</v>
      </c>
      <c r="G13">
        <f t="shared" si="1"/>
        <v>0</v>
      </c>
      <c r="H13">
        <f t="shared" si="2"/>
        <v>0</v>
      </c>
      <c r="I13">
        <f t="shared" si="3"/>
        <v>0</v>
      </c>
      <c r="J13">
        <f t="shared" si="4"/>
        <v>0</v>
      </c>
    </row>
    <row r="14" spans="1:34" x14ac:dyDescent="0.35">
      <c r="A14">
        <f t="shared" si="5"/>
        <v>51</v>
      </c>
      <c r="B14" s="9" cm="1">
        <f t="array" ref="B14">INDEX($2:$2,1,A14)</f>
        <v>0</v>
      </c>
      <c r="C14">
        <f t="shared" si="6"/>
        <v>52</v>
      </c>
      <c r="D14" s="9" cm="1">
        <f t="array" ref="D14">INDEX($2:$2,1,C14)</f>
        <v>0</v>
      </c>
      <c r="E14">
        <f t="shared" si="0"/>
        <v>0</v>
      </c>
      <c r="G14">
        <f t="shared" si="1"/>
        <v>0</v>
      </c>
      <c r="H14">
        <f t="shared" si="2"/>
        <v>0</v>
      </c>
      <c r="I14">
        <f t="shared" si="3"/>
        <v>0</v>
      </c>
      <c r="J14">
        <f t="shared" si="4"/>
        <v>0</v>
      </c>
    </row>
    <row r="15" spans="1:34" x14ac:dyDescent="0.35">
      <c r="A15">
        <f t="shared" si="5"/>
        <v>58</v>
      </c>
      <c r="B15" s="9" cm="1">
        <f t="array" ref="B15">INDEX($2:$2,1,A15)</f>
        <v>0</v>
      </c>
      <c r="C15">
        <f t="shared" si="6"/>
        <v>59</v>
      </c>
      <c r="D15" s="9" cm="1">
        <f t="array" ref="D15">INDEX($2:$2,1,C15)</f>
        <v>0</v>
      </c>
      <c r="E15">
        <f t="shared" si="0"/>
        <v>0</v>
      </c>
      <c r="G15">
        <f t="shared" si="1"/>
        <v>0</v>
      </c>
      <c r="H15">
        <f t="shared" si="2"/>
        <v>0</v>
      </c>
      <c r="I15">
        <f t="shared" si="3"/>
        <v>0</v>
      </c>
      <c r="J15">
        <f t="shared" si="4"/>
        <v>0</v>
      </c>
    </row>
    <row r="16" spans="1:34" x14ac:dyDescent="0.35">
      <c r="A16">
        <f t="shared" si="5"/>
        <v>65</v>
      </c>
      <c r="B16" s="9" cm="1">
        <f t="array" ref="B16">INDEX($2:$2,1,A16)</f>
        <v>0</v>
      </c>
      <c r="C16">
        <f t="shared" si="6"/>
        <v>66</v>
      </c>
      <c r="D16" s="9" cm="1">
        <f t="array" ref="D16">INDEX($2:$2,1,C16)</f>
        <v>0</v>
      </c>
      <c r="E16">
        <f t="shared" si="0"/>
        <v>0</v>
      </c>
      <c r="G16">
        <f t="shared" si="1"/>
        <v>0</v>
      </c>
      <c r="H16">
        <f t="shared" si="2"/>
        <v>0</v>
      </c>
      <c r="I16">
        <f t="shared" si="3"/>
        <v>0</v>
      </c>
      <c r="J16">
        <f t="shared" si="4"/>
        <v>0</v>
      </c>
    </row>
    <row r="17" spans="1:10" x14ac:dyDescent="0.35">
      <c r="A17">
        <f t="shared" si="5"/>
        <v>72</v>
      </c>
      <c r="B17" s="9" cm="1">
        <f t="array" ref="B17">INDEX($2:$2,1,A17)</f>
        <v>0</v>
      </c>
      <c r="C17">
        <f t="shared" si="6"/>
        <v>73</v>
      </c>
      <c r="D17" s="9" cm="1">
        <f t="array" ref="D17">INDEX($2:$2,1,C17)</f>
        <v>0</v>
      </c>
      <c r="E17">
        <f t="shared" si="0"/>
        <v>0</v>
      </c>
      <c r="G17">
        <f t="shared" si="1"/>
        <v>0</v>
      </c>
      <c r="H17">
        <f t="shared" si="2"/>
        <v>0</v>
      </c>
      <c r="I17">
        <f t="shared" si="3"/>
        <v>0</v>
      </c>
      <c r="J17">
        <f t="shared" si="4"/>
        <v>0</v>
      </c>
    </row>
    <row r="18" spans="1:10" x14ac:dyDescent="0.35">
      <c r="A18">
        <f t="shared" si="5"/>
        <v>79</v>
      </c>
      <c r="B18" s="9" cm="1">
        <f t="array" ref="B18">INDEX($2:$2,1,A18)</f>
        <v>0</v>
      </c>
      <c r="C18">
        <f t="shared" si="6"/>
        <v>80</v>
      </c>
      <c r="D18" s="9" cm="1">
        <f t="array" ref="D18">INDEX($2:$2,1,C18)</f>
        <v>0</v>
      </c>
      <c r="E18">
        <f t="shared" si="0"/>
        <v>0</v>
      </c>
      <c r="G18">
        <f t="shared" si="1"/>
        <v>0</v>
      </c>
      <c r="H18">
        <f t="shared" si="2"/>
        <v>0</v>
      </c>
      <c r="I18">
        <f t="shared" si="3"/>
        <v>0</v>
      </c>
      <c r="J18">
        <f t="shared" si="4"/>
        <v>0</v>
      </c>
    </row>
    <row r="19" spans="1:10" x14ac:dyDescent="0.35">
      <c r="A19">
        <f t="shared" si="5"/>
        <v>86</v>
      </c>
      <c r="B19" s="9" cm="1">
        <f t="array" ref="B19">INDEX($2:$2,1,A19)</f>
        <v>0</v>
      </c>
      <c r="C19">
        <f t="shared" si="6"/>
        <v>87</v>
      </c>
      <c r="D19" s="9" cm="1">
        <f t="array" ref="D19">INDEX($2:$2,1,C19)</f>
        <v>0</v>
      </c>
      <c r="E19">
        <f t="shared" si="0"/>
        <v>0</v>
      </c>
      <c r="G19">
        <f t="shared" si="1"/>
        <v>0</v>
      </c>
      <c r="H19">
        <f t="shared" si="2"/>
        <v>0</v>
      </c>
      <c r="I19">
        <f t="shared" si="3"/>
        <v>0</v>
      </c>
      <c r="J19">
        <f t="shared" si="4"/>
        <v>0</v>
      </c>
    </row>
    <row r="20" spans="1:10" x14ac:dyDescent="0.35">
      <c r="A20">
        <f t="shared" si="5"/>
        <v>93</v>
      </c>
      <c r="B20" s="9" cm="1">
        <f t="array" ref="B20">INDEX($2:$2,1,A20)</f>
        <v>0</v>
      </c>
      <c r="C20">
        <f t="shared" si="6"/>
        <v>94</v>
      </c>
      <c r="D20" s="9" cm="1">
        <f t="array" ref="D20">INDEX($2:$2,1,C20)</f>
        <v>0</v>
      </c>
      <c r="E20">
        <f t="shared" si="0"/>
        <v>0</v>
      </c>
      <c r="G20">
        <f t="shared" si="1"/>
        <v>0</v>
      </c>
      <c r="H20">
        <f t="shared" si="2"/>
        <v>0</v>
      </c>
      <c r="I20">
        <f t="shared" si="3"/>
        <v>0</v>
      </c>
      <c r="J20">
        <f t="shared" si="4"/>
        <v>0</v>
      </c>
    </row>
    <row r="21" spans="1:10" x14ac:dyDescent="0.35">
      <c r="A21">
        <f t="shared" si="5"/>
        <v>100</v>
      </c>
      <c r="B21" s="9" cm="1">
        <f t="array" ref="B21">INDEX($2:$2,1,A21)</f>
        <v>0</v>
      </c>
      <c r="C21">
        <f t="shared" si="6"/>
        <v>101</v>
      </c>
      <c r="D21" s="9" cm="1">
        <f t="array" ref="D21">INDEX($2:$2,1,C21)</f>
        <v>0</v>
      </c>
      <c r="E21">
        <f t="shared" si="0"/>
        <v>0</v>
      </c>
      <c r="G21">
        <f t="shared" si="1"/>
        <v>0</v>
      </c>
      <c r="H21">
        <f t="shared" si="2"/>
        <v>0</v>
      </c>
      <c r="I21">
        <f t="shared" si="3"/>
        <v>0</v>
      </c>
      <c r="J21">
        <f t="shared" si="4"/>
        <v>0</v>
      </c>
    </row>
    <row r="22" spans="1:10" x14ac:dyDescent="0.35">
      <c r="A22">
        <f t="shared" si="5"/>
        <v>107</v>
      </c>
      <c r="B22" s="9" cm="1">
        <f t="array" ref="B22">INDEX($2:$2,1,A22)</f>
        <v>0</v>
      </c>
      <c r="C22">
        <f t="shared" si="6"/>
        <v>108</v>
      </c>
      <c r="D22" s="9" cm="1">
        <f t="array" ref="D22">INDEX($2:$2,1,C22)</f>
        <v>0</v>
      </c>
      <c r="E22">
        <f t="shared" si="0"/>
        <v>0</v>
      </c>
      <c r="G22">
        <f t="shared" si="1"/>
        <v>0</v>
      </c>
      <c r="H22">
        <f t="shared" si="2"/>
        <v>0</v>
      </c>
      <c r="I22">
        <f t="shared" si="3"/>
        <v>0</v>
      </c>
      <c r="J22">
        <f t="shared" si="4"/>
        <v>0</v>
      </c>
    </row>
    <row r="23" spans="1:10" x14ac:dyDescent="0.35">
      <c r="A23">
        <f t="shared" si="5"/>
        <v>114</v>
      </c>
      <c r="B23" s="9" cm="1">
        <f t="array" ref="B23">INDEX($2:$2,1,A23)</f>
        <v>0</v>
      </c>
      <c r="C23">
        <f t="shared" si="6"/>
        <v>115</v>
      </c>
      <c r="D23" s="9" cm="1">
        <f t="array" ref="D23">INDEX($2:$2,1,C23)</f>
        <v>0</v>
      </c>
      <c r="E23">
        <f t="shared" si="0"/>
        <v>0</v>
      </c>
      <c r="G23">
        <f t="shared" si="1"/>
        <v>0</v>
      </c>
      <c r="H23">
        <f t="shared" si="2"/>
        <v>0</v>
      </c>
      <c r="I23">
        <f t="shared" si="3"/>
        <v>0</v>
      </c>
      <c r="J23">
        <f t="shared" si="4"/>
        <v>0</v>
      </c>
    </row>
    <row r="24" spans="1:10" x14ac:dyDescent="0.35">
      <c r="A24">
        <f t="shared" si="5"/>
        <v>121</v>
      </c>
      <c r="B24" s="9" cm="1">
        <f t="array" ref="B24">INDEX($2:$2,1,A24)</f>
        <v>0</v>
      </c>
      <c r="C24">
        <f t="shared" si="6"/>
        <v>122</v>
      </c>
      <c r="D24" s="9" cm="1">
        <f t="array" ref="D24">INDEX($2:$2,1,C24)</f>
        <v>0</v>
      </c>
      <c r="E24">
        <f t="shared" si="0"/>
        <v>0</v>
      </c>
      <c r="G24">
        <f t="shared" si="1"/>
        <v>0</v>
      </c>
      <c r="H24">
        <f t="shared" si="2"/>
        <v>0</v>
      </c>
      <c r="I24">
        <f t="shared" si="3"/>
        <v>0</v>
      </c>
      <c r="J24">
        <f t="shared" si="4"/>
        <v>0</v>
      </c>
    </row>
    <row r="25" spans="1:10" x14ac:dyDescent="0.35">
      <c r="A25">
        <f t="shared" si="5"/>
        <v>128</v>
      </c>
      <c r="B25" s="9" cm="1">
        <f t="array" ref="B25">INDEX($2:$2,1,A25)</f>
        <v>0</v>
      </c>
      <c r="C25">
        <f t="shared" si="6"/>
        <v>129</v>
      </c>
      <c r="D25" s="9" cm="1">
        <f t="array" ref="D25">INDEX($2:$2,1,C25)</f>
        <v>0</v>
      </c>
      <c r="E25">
        <f t="shared" si="0"/>
        <v>0</v>
      </c>
      <c r="G25">
        <f t="shared" si="1"/>
        <v>0</v>
      </c>
      <c r="H25">
        <f t="shared" si="2"/>
        <v>0</v>
      </c>
      <c r="I25">
        <f t="shared" si="3"/>
        <v>0</v>
      </c>
      <c r="J25">
        <f t="shared" si="4"/>
        <v>0</v>
      </c>
    </row>
    <row r="26" spans="1:10" x14ac:dyDescent="0.35">
      <c r="A26">
        <f t="shared" si="5"/>
        <v>135</v>
      </c>
      <c r="B26" s="9" cm="1">
        <f t="array" ref="B26">INDEX($2:$2,1,A26)</f>
        <v>0</v>
      </c>
      <c r="C26">
        <f t="shared" si="6"/>
        <v>136</v>
      </c>
      <c r="D26" s="9" cm="1">
        <f t="array" ref="D26">INDEX($2:$2,1,C26)</f>
        <v>0</v>
      </c>
      <c r="E26">
        <f t="shared" si="0"/>
        <v>0</v>
      </c>
      <c r="G26">
        <f t="shared" si="1"/>
        <v>0</v>
      </c>
      <c r="H26">
        <f t="shared" si="2"/>
        <v>0</v>
      </c>
      <c r="I26">
        <f t="shared" si="3"/>
        <v>0</v>
      </c>
      <c r="J26">
        <f t="shared" si="4"/>
        <v>0</v>
      </c>
    </row>
    <row r="27" spans="1:10" x14ac:dyDescent="0.35">
      <c r="A27">
        <f t="shared" si="5"/>
        <v>142</v>
      </c>
      <c r="B27" s="9" cm="1">
        <f t="array" ref="B27">INDEX($2:$2,1,A27)</f>
        <v>0</v>
      </c>
      <c r="C27">
        <f t="shared" si="6"/>
        <v>143</v>
      </c>
      <c r="D27" s="9" cm="1">
        <f t="array" ref="D27">INDEX($2:$2,1,C27)</f>
        <v>0</v>
      </c>
      <c r="E27">
        <f t="shared" si="0"/>
        <v>0</v>
      </c>
      <c r="G27">
        <f t="shared" si="1"/>
        <v>0</v>
      </c>
      <c r="H27">
        <f t="shared" si="2"/>
        <v>0</v>
      </c>
      <c r="I27">
        <f t="shared" si="3"/>
        <v>0</v>
      </c>
      <c r="J27">
        <f t="shared" si="4"/>
        <v>0</v>
      </c>
    </row>
    <row r="28" spans="1:10" x14ac:dyDescent="0.35">
      <c r="A28">
        <f t="shared" si="5"/>
        <v>149</v>
      </c>
      <c r="B28" s="9" cm="1">
        <f t="array" ref="B28">INDEX($2:$2,1,A28)</f>
        <v>0</v>
      </c>
      <c r="C28">
        <f t="shared" si="6"/>
        <v>150</v>
      </c>
      <c r="D28" s="9" cm="1">
        <f t="array" ref="D28">INDEX($2:$2,1,C28)</f>
        <v>0</v>
      </c>
      <c r="E28">
        <f t="shared" si="0"/>
        <v>0</v>
      </c>
      <c r="G28">
        <f t="shared" si="1"/>
        <v>0</v>
      </c>
      <c r="H28">
        <f t="shared" si="2"/>
        <v>0</v>
      </c>
      <c r="I28">
        <f t="shared" si="3"/>
        <v>0</v>
      </c>
      <c r="J28">
        <f t="shared" si="4"/>
        <v>0</v>
      </c>
    </row>
    <row r="29" spans="1:10" x14ac:dyDescent="0.35">
      <c r="A29">
        <f t="shared" si="5"/>
        <v>156</v>
      </c>
      <c r="B29" s="9" cm="1">
        <f t="array" ref="B29">INDEX($2:$2,1,A29)</f>
        <v>0</v>
      </c>
      <c r="C29">
        <f t="shared" si="6"/>
        <v>157</v>
      </c>
      <c r="D29" s="9" cm="1">
        <f t="array" ref="D29">INDEX($2:$2,1,C29)</f>
        <v>0</v>
      </c>
      <c r="E29">
        <f t="shared" si="0"/>
        <v>0</v>
      </c>
      <c r="G29">
        <f t="shared" si="1"/>
        <v>0</v>
      </c>
      <c r="H29">
        <f t="shared" si="2"/>
        <v>0</v>
      </c>
      <c r="I29">
        <f t="shared" si="3"/>
        <v>0</v>
      </c>
      <c r="J29">
        <f t="shared" si="4"/>
        <v>0</v>
      </c>
    </row>
    <row r="30" spans="1:10" x14ac:dyDescent="0.35">
      <c r="A30">
        <f t="shared" si="5"/>
        <v>163</v>
      </c>
      <c r="B30" s="9" cm="1">
        <f t="array" ref="B30">INDEX($2:$2,1,A30)</f>
        <v>0</v>
      </c>
      <c r="C30">
        <f t="shared" si="6"/>
        <v>164</v>
      </c>
      <c r="D30" s="9" cm="1">
        <f t="array" ref="D30">INDEX($2:$2,1,C30)</f>
        <v>0</v>
      </c>
      <c r="E30">
        <f t="shared" si="0"/>
        <v>0</v>
      </c>
      <c r="G30">
        <f t="shared" si="1"/>
        <v>0</v>
      </c>
      <c r="H30">
        <f t="shared" si="2"/>
        <v>0</v>
      </c>
      <c r="I30">
        <f t="shared" si="3"/>
        <v>0</v>
      </c>
      <c r="J30">
        <f t="shared" si="4"/>
        <v>0</v>
      </c>
    </row>
    <row r="31" spans="1:10" x14ac:dyDescent="0.35">
      <c r="A31">
        <f t="shared" si="5"/>
        <v>170</v>
      </c>
      <c r="B31" s="9" cm="1">
        <f t="array" ref="B31">INDEX($2:$2,1,A31)</f>
        <v>0</v>
      </c>
      <c r="C31">
        <f t="shared" si="6"/>
        <v>171</v>
      </c>
      <c r="D31" s="9" cm="1">
        <f t="array" ref="D31">INDEX($2:$2,1,C31)</f>
        <v>0</v>
      </c>
      <c r="E31">
        <f t="shared" si="0"/>
        <v>0</v>
      </c>
      <c r="G31">
        <f t="shared" si="1"/>
        <v>0</v>
      </c>
      <c r="H31">
        <f t="shared" si="2"/>
        <v>0</v>
      </c>
      <c r="I31">
        <f t="shared" si="3"/>
        <v>0</v>
      </c>
      <c r="J31">
        <f t="shared" si="4"/>
        <v>0</v>
      </c>
    </row>
    <row r="32" spans="1:10" x14ac:dyDescent="0.35">
      <c r="A32">
        <f t="shared" si="5"/>
        <v>177</v>
      </c>
      <c r="B32" s="9" cm="1">
        <f t="array" ref="B32">INDEX($2:$2,1,A32)</f>
        <v>0</v>
      </c>
      <c r="C32">
        <f t="shared" si="6"/>
        <v>178</v>
      </c>
      <c r="D32" s="9" cm="1">
        <f t="array" ref="D32">INDEX($2:$2,1,C32)</f>
        <v>0</v>
      </c>
      <c r="E32">
        <f t="shared" si="0"/>
        <v>0</v>
      </c>
      <c r="G32">
        <f t="shared" si="1"/>
        <v>0</v>
      </c>
      <c r="H32">
        <f t="shared" si="2"/>
        <v>0</v>
      </c>
      <c r="I32">
        <f t="shared" si="3"/>
        <v>0</v>
      </c>
      <c r="J32">
        <f t="shared" si="4"/>
        <v>0</v>
      </c>
    </row>
    <row r="33" spans="1:10" x14ac:dyDescent="0.35">
      <c r="A33">
        <f t="shared" si="5"/>
        <v>184</v>
      </c>
      <c r="B33" s="9" cm="1">
        <f t="array" ref="B33">INDEX($2:$2,1,A33)</f>
        <v>0</v>
      </c>
      <c r="C33">
        <f t="shared" si="6"/>
        <v>185</v>
      </c>
      <c r="D33" s="9" cm="1">
        <f t="array" ref="D33">INDEX($2:$2,1,C33)</f>
        <v>0</v>
      </c>
      <c r="E33">
        <f t="shared" si="0"/>
        <v>0</v>
      </c>
      <c r="G33">
        <f t="shared" si="1"/>
        <v>0</v>
      </c>
      <c r="H33">
        <f t="shared" si="2"/>
        <v>0</v>
      </c>
      <c r="I33">
        <f t="shared" si="3"/>
        <v>0</v>
      </c>
      <c r="J33">
        <f t="shared" si="4"/>
        <v>0</v>
      </c>
    </row>
    <row r="34" spans="1:10" x14ac:dyDescent="0.35">
      <c r="A34">
        <f t="shared" si="5"/>
        <v>191</v>
      </c>
      <c r="B34" s="9" cm="1">
        <f t="array" ref="B34">INDEX($2:$2,1,A34)</f>
        <v>0</v>
      </c>
      <c r="C34">
        <f t="shared" si="6"/>
        <v>192</v>
      </c>
      <c r="D34" s="9" cm="1">
        <f t="array" ref="D34">INDEX($2:$2,1,C34)</f>
        <v>0</v>
      </c>
      <c r="E34">
        <f t="shared" si="0"/>
        <v>0</v>
      </c>
      <c r="G34">
        <f t="shared" si="1"/>
        <v>0</v>
      </c>
      <c r="H34">
        <f t="shared" si="2"/>
        <v>0</v>
      </c>
      <c r="I34">
        <f t="shared" si="3"/>
        <v>0</v>
      </c>
      <c r="J34">
        <f t="shared" si="4"/>
        <v>0</v>
      </c>
    </row>
    <row r="38" spans="1:10" x14ac:dyDescent="0.35">
      <c r="D38">
        <f>TYPE(D7)</f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RITC_Parser</vt:lpstr>
      <vt:lpstr>USD_Parser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Van Den Bosch</dc:creator>
  <cp:lastModifiedBy>Drew Van Den Bosch</cp:lastModifiedBy>
  <dcterms:created xsi:type="dcterms:W3CDTF">2022-10-31T21:30:01Z</dcterms:created>
  <dcterms:modified xsi:type="dcterms:W3CDTF">2023-10-22T18:06:11Z</dcterms:modified>
</cp:coreProperties>
</file>