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Nina\Desktop\Travail\Stage\Dublin\QuestAnalyse\excDoc\"/>
    </mc:Choice>
  </mc:AlternateContent>
  <xr:revisionPtr revIDLastSave="0" documentId="13_ncr:1_{10DE0496-90EF-4B13-BBAB-C5D634CFE0FE}" xr6:coauthVersionLast="47" xr6:coauthVersionMax="47" xr10:uidLastSave="{00000000-0000-0000-0000-000000000000}"/>
  <bookViews>
    <workbookView xWindow="-108" yWindow="-108" windowWidth="23256" windowHeight="12576"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4" i="14" l="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C4" i="11"/>
  <c r="D4" i="11"/>
  <c r="D6" i="11"/>
  <c r="C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<sst xmlns="http://schemas.openxmlformats.org/spreadsheetml/2006/main" count="793" uniqueCount="702">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</sst>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c:v>
                </c:pt>
                <c:pt idx="1">
                  <c:v>0</c:v>
                </c:pt>
                <c:pt idx="2">
                  <c:v>0</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fr-FR"/>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c:v>
                </c:pt>
                <c:pt idx="1">
                  <c:v>0</c:v>
                </c:pt>
                <c:pt idx="2" formatCode="0.00">
                  <c:v>0</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3" t="s">
        <v>267</v>
      </c>
      <c r="B1" s="63"/>
      <c r="C1" s="63"/>
    </row>
    <row r="2" spans="1:3" ht="107.25" customHeight="1" x14ac:dyDescent="0.3">
      <c r="A2" s="64" t="s">
        <v>425</v>
      </c>
      <c r="B2" s="64"/>
      <c r="C2" s="64"/>
    </row>
    <row r="4" spans="1:3" ht="18" x14ac:dyDescent="0.35">
      <c r="A4" s="28" t="s">
        <v>258</v>
      </c>
      <c r="B4" s="29" t="s">
        <v>40</v>
      </c>
    </row>
    <row r="6" spans="1:3" ht="30.75" customHeight="1" x14ac:dyDescent="0.3">
      <c r="A6" s="65" t="s">
        <v>259</v>
      </c>
      <c r="B6" s="65"/>
      <c r="C6" s="65"/>
    </row>
    <row r="8" spans="1:3" ht="262.5" customHeight="1" x14ac:dyDescent="0.3">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2" t="s">
        <v>271</v>
      </c>
      <c r="B1" s="82"/>
      <c r="C1" s="82"/>
      <c r="D1" s="82"/>
      <c r="E1" s="82"/>
      <c r="F1" s="82"/>
      <c r="G1" s="82"/>
    </row>
    <row r="2" spans="1:7" ht="197.25" customHeight="1" x14ac:dyDescent="0.3">
      <c r="A2" s="65" t="s">
        <v>272</v>
      </c>
      <c r="B2" s="65"/>
      <c r="C2" s="65"/>
      <c r="D2" s="65"/>
      <c r="E2" s="65"/>
      <c r="F2" s="65"/>
      <c r="G2" s="65"/>
    </row>
    <row r="3" spans="1:7" x14ac:dyDescent="0.3">
      <c r="A3" s="83"/>
      <c r="B3" s="83"/>
      <c r="C3" s="83"/>
      <c r="D3" s="83"/>
      <c r="E3" s="83"/>
      <c r="F3" s="83"/>
      <c r="G3" s="83"/>
    </row>
    <row r="4" spans="1:7" x14ac:dyDescent="0.3">
      <c r="A4" s="30" t="s">
        <v>25</v>
      </c>
      <c r="B4" s="30" t="s">
        <v>269</v>
      </c>
    </row>
    <row r="5" spans="1:7" x14ac:dyDescent="0.3">
      <c r="A5" s="27" t="str">
        <f>VLOOKUP(Read_First!B4,Items!A1:S50,18,FALSE)</f>
        <v>Pragmatic Quality</v>
      </c>
      <c r="B5" s="10" t="e">
        <f>SQRT(VAR(DT!K4:K1004))</f>
        <v>#DIV/0!</v>
      </c>
    </row>
    <row r="6" spans="1:7" x14ac:dyDescent="0.3">
      <c r="A6" s="27" t="str">
        <f>VLOOKUP(Read_First!B4,Items!A1:S50,19,FALSE)</f>
        <v>Hedonic Quality</v>
      </c>
      <c r="B6" s="10" t="e">
        <f>SQRT(VAR(DT!L4:L1004))</f>
        <v>#DIV/0!</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t="e">
        <f>POWER((1.65*B5)/0.5,2)</f>
        <v>#DIV/0!</v>
      </c>
      <c r="C10" s="7" t="e">
        <f>POWER((1.65*B6)/0.5,2)</f>
        <v>#DIV/0!</v>
      </c>
      <c r="D10" s="44"/>
      <c r="E10" s="44"/>
      <c r="F10" s="44"/>
      <c r="G10" s="44"/>
    </row>
    <row r="11" spans="1:7" x14ac:dyDescent="0.3">
      <c r="A11" s="30" t="s">
        <v>274</v>
      </c>
      <c r="B11" s="7" t="e">
        <f>POWER((1.96*B5)/0.5,2)</f>
        <v>#DIV/0!</v>
      </c>
      <c r="C11" s="7" t="e">
        <f>POWER((1.96*B6)/0.5,2)</f>
        <v>#DIV/0!</v>
      </c>
      <c r="D11" s="44"/>
      <c r="E11" s="44"/>
      <c r="F11" s="44"/>
      <c r="G11" s="44"/>
    </row>
    <row r="12" spans="1:7" x14ac:dyDescent="0.3">
      <c r="A12" s="30" t="s">
        <v>275</v>
      </c>
      <c r="B12" s="7" t="e">
        <f>POWER((2.58*B6)/0.5,2)</f>
        <v>#DIV/0!</v>
      </c>
      <c r="C12" s="7" t="e">
        <f>POWER((2.58*B6)/0.5,2)</f>
        <v>#DIV/0!</v>
      </c>
      <c r="D12" s="44"/>
      <c r="E12" s="44"/>
      <c r="F12" s="44"/>
      <c r="G12" s="44"/>
    </row>
    <row r="13" spans="1:7" x14ac:dyDescent="0.3">
      <c r="A13" s="30" t="s">
        <v>276</v>
      </c>
      <c r="B13" s="7" t="e">
        <f>POWER((1.65*B5)/0.25,2)</f>
        <v>#DIV/0!</v>
      </c>
      <c r="C13" s="7" t="e">
        <f>POWER((1.65*B6)/0.25,2)</f>
        <v>#DIV/0!</v>
      </c>
      <c r="D13" s="44"/>
      <c r="E13" s="44"/>
      <c r="F13" s="44"/>
      <c r="G13" s="44"/>
    </row>
    <row r="14" spans="1:7" x14ac:dyDescent="0.3">
      <c r="A14" s="30" t="s">
        <v>277</v>
      </c>
      <c r="B14" s="7" t="e">
        <f>POWER((1.96*B5)/0.25,2)</f>
        <v>#DIV/0!</v>
      </c>
      <c r="C14" s="7" t="e">
        <f>POWER((1.96*B6)/0.25,2)</f>
        <v>#DIV/0!</v>
      </c>
      <c r="D14" s="44"/>
      <c r="E14" s="44"/>
      <c r="F14" s="44"/>
      <c r="G14" s="44"/>
    </row>
    <row r="15" spans="1:7" x14ac:dyDescent="0.3">
      <c r="A15" s="30" t="s">
        <v>278</v>
      </c>
      <c r="B15" s="7" t="e">
        <f>POWER((2.58*B5)/0.25,2)</f>
        <v>#DIV/0!</v>
      </c>
      <c r="C15" s="7" t="e">
        <f>POWER((2.58*B6)/0.25,2)</f>
        <v>#DIV/0!</v>
      </c>
      <c r="D15" s="44"/>
      <c r="E15" s="44"/>
      <c r="F15" s="44"/>
      <c r="G15" s="44"/>
    </row>
    <row r="16" spans="1:7" x14ac:dyDescent="0.3">
      <c r="A16" s="30" t="s">
        <v>279</v>
      </c>
      <c r="B16" s="7" t="e">
        <f>POWER((1.65*B5)/0.1,2)</f>
        <v>#DIV/0!</v>
      </c>
      <c r="C16" s="7" t="e">
        <f>POWER((1.65*B6)/0.1,2)</f>
        <v>#DIV/0!</v>
      </c>
      <c r="D16" s="44"/>
      <c r="E16" s="44"/>
      <c r="F16" s="44"/>
      <c r="G16" s="44"/>
    </row>
    <row r="17" spans="1:7" x14ac:dyDescent="0.3">
      <c r="A17" s="30" t="s">
        <v>280</v>
      </c>
      <c r="B17" s="7" t="e">
        <f>POWER((1.96*B5)/0.1,2)</f>
        <v>#DIV/0!</v>
      </c>
      <c r="C17" s="7" t="e">
        <f>POWER((1.96*B6)/0.1,2)</f>
        <v>#DIV/0!</v>
      </c>
      <c r="D17" s="44"/>
      <c r="E17" s="44"/>
      <c r="F17" s="44"/>
      <c r="G17" s="44"/>
    </row>
    <row r="18" spans="1:7" x14ac:dyDescent="0.3">
      <c r="A18" s="30" t="s">
        <v>281</v>
      </c>
      <c r="B18" s="7" t="e">
        <f>POWER((2.58*B5)/0.1,2)</f>
        <v>#DIV/0!</v>
      </c>
      <c r="C18" s="7" t="e">
        <f>POWER((2.58*B6)/0.1,2)</f>
        <v>#DIV/0!</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J6" sqref="J6"/>
    </sheetView>
  </sheetViews>
  <sheetFormatPr defaultColWidth="9.109375" defaultRowHeight="14.4" x14ac:dyDescent="0.3"/>
  <cols>
    <col min="1" max="8" width="8.77734375" style="2" customWidth="1"/>
  </cols>
  <sheetData>
    <row r="1" spans="1:8" ht="126" customHeight="1" x14ac:dyDescent="0.3">
      <c r="A1" s="67" t="s">
        <v>268</v>
      </c>
      <c r="B1" s="68"/>
      <c r="C1" s="68"/>
      <c r="D1" s="68"/>
      <c r="E1" s="68"/>
      <c r="F1" s="68"/>
      <c r="G1" s="68"/>
      <c r="H1" s="68"/>
    </row>
    <row r="2" spans="1:8" x14ac:dyDescent="0.3">
      <c r="A2" s="69" t="s">
        <v>0</v>
      </c>
      <c r="B2" s="69"/>
      <c r="C2" s="69"/>
      <c r="D2" s="69"/>
      <c r="E2" s="69"/>
      <c r="F2" s="69"/>
      <c r="G2" s="69"/>
      <c r="H2" s="69"/>
    </row>
    <row r="3" spans="1:8" x14ac:dyDescent="0.3">
      <c r="A3" s="1">
        <v>1</v>
      </c>
      <c r="B3" s="1">
        <v>2</v>
      </c>
      <c r="C3" s="1">
        <v>3</v>
      </c>
      <c r="D3" s="1">
        <v>4</v>
      </c>
      <c r="E3" s="1">
        <v>5</v>
      </c>
      <c r="F3" s="1">
        <v>6</v>
      </c>
      <c r="G3" s="1">
        <v>7</v>
      </c>
      <c r="H3" s="1">
        <v>8</v>
      </c>
    </row>
    <row r="4" spans="1:8" x14ac:dyDescent="0.3">
      <c r="A4"/>
      <c r="B4"/>
      <c r="C4"/>
      <c r="D4"/>
      <c r="E4"/>
      <c r="F4"/>
      <c r="G4"/>
      <c r="H4"/>
    </row>
    <row r="5" spans="1:8" x14ac:dyDescent="0.3">
      <c r="A5"/>
      <c r="B5"/>
      <c r="C5"/>
      <c r="D5"/>
      <c r="E5"/>
      <c r="F5"/>
      <c r="G5"/>
      <c r="H5"/>
    </row>
    <row r="6" spans="1:8" x14ac:dyDescent="0.3">
      <c r="A6"/>
      <c r="B6"/>
      <c r="C6"/>
      <c r="D6"/>
      <c r="E6"/>
      <c r="F6"/>
      <c r="G6"/>
      <c r="H6"/>
    </row>
    <row r="7" spans="1:8" x14ac:dyDescent="0.3">
      <c r="A7"/>
      <c r="B7"/>
      <c r="C7"/>
      <c r="D7"/>
      <c r="E7"/>
      <c r="F7"/>
      <c r="G7"/>
      <c r="H7"/>
    </row>
    <row r="8" spans="1:8" x14ac:dyDescent="0.3">
      <c r="A8"/>
      <c r="B8"/>
      <c r="C8"/>
      <c r="D8"/>
      <c r="E8"/>
      <c r="F8"/>
      <c r="G8"/>
      <c r="H8"/>
    </row>
    <row r="9" spans="1:8" x14ac:dyDescent="0.3">
      <c r="A9"/>
      <c r="B9"/>
      <c r="C9"/>
      <c r="D9"/>
      <c r="E9"/>
      <c r="F9"/>
      <c r="G9"/>
      <c r="H9"/>
    </row>
    <row r="10" spans="1:8" x14ac:dyDescent="0.3">
      <c r="A10"/>
      <c r="B10"/>
      <c r="C10"/>
      <c r="D10"/>
      <c r="E10"/>
      <c r="F10"/>
      <c r="G10"/>
      <c r="H10"/>
    </row>
    <row r="11" spans="1:8" x14ac:dyDescent="0.3">
      <c r="A11"/>
      <c r="B11"/>
      <c r="C11"/>
      <c r="D11"/>
      <c r="E11"/>
      <c r="F11"/>
      <c r="G11"/>
      <c r="H11"/>
    </row>
    <row r="12" spans="1:8" x14ac:dyDescent="0.3">
      <c r="A12"/>
      <c r="B12"/>
      <c r="C12"/>
      <c r="D12"/>
      <c r="E12"/>
      <c r="F12"/>
      <c r="G12"/>
      <c r="H12"/>
    </row>
    <row r="13" spans="1:8" x14ac:dyDescent="0.3">
      <c r="A13"/>
      <c r="B13"/>
      <c r="C13"/>
      <c r="D13"/>
      <c r="E13"/>
      <c r="F13"/>
      <c r="G13"/>
      <c r="H13"/>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0" t="s">
        <v>427</v>
      </c>
      <c r="B1" s="68"/>
      <c r="C1" s="68"/>
      <c r="D1" s="68"/>
      <c r="E1" s="68"/>
      <c r="F1" s="68"/>
      <c r="G1" s="68"/>
      <c r="H1" s="68"/>
      <c r="K1" s="71"/>
      <c r="L1" s="72"/>
      <c r="M1" s="72"/>
    </row>
    <row r="2" spans="1:13" x14ac:dyDescent="0.3">
      <c r="A2" s="69" t="s">
        <v>0</v>
      </c>
      <c r="B2" s="69"/>
      <c r="C2" s="69"/>
      <c r="D2" s="69"/>
      <c r="E2" s="69"/>
      <c r="F2" s="69"/>
      <c r="G2" s="69"/>
      <c r="H2" s="69"/>
      <c r="K2" s="69" t="s">
        <v>4</v>
      </c>
      <c r="L2" s="69"/>
      <c r="M2" s="69"/>
    </row>
    <row r="3" spans="1:13" x14ac:dyDescent="0.3">
      <c r="A3" s="1">
        <v>1</v>
      </c>
      <c r="B3" s="1">
        <v>2</v>
      </c>
      <c r="C3" s="1">
        <v>3</v>
      </c>
      <c r="D3" s="1">
        <v>4</v>
      </c>
      <c r="E3" s="1">
        <v>5</v>
      </c>
      <c r="F3" s="1">
        <v>6</v>
      </c>
      <c r="G3" s="1">
        <v>7</v>
      </c>
      <c r="H3" s="1">
        <v>8</v>
      </c>
      <c r="K3" s="30" t="s">
        <v>74</v>
      </c>
      <c r="L3" s="30" t="s">
        <v>77</v>
      </c>
      <c r="M3" s="30" t="s">
        <v>419</v>
      </c>
    </row>
    <row r="4" spans="1:13" x14ac:dyDescent="0.3">
      <c r="A4" s="2" t="e">
        <f>IF(Data!#REF!&gt;0,Data!#REF!-4,"")</f>
        <v>#REF!</v>
      </c>
      <c r="B4" s="2" t="e">
        <f>IF(Data!#REF!&gt;0,Data!#REF!-4,"")</f>
        <v>#REF!</v>
      </c>
      <c r="C4" s="2" t="e">
        <f>IF(Data!#REF!&gt;0,Data!#REF!-4,"")</f>
        <v>#REF!</v>
      </c>
      <c r="D4" s="2" t="e">
        <f>IF(Data!#REF!&gt;0,Data!#REF!-4,"")</f>
        <v>#REF!</v>
      </c>
      <c r="E4" s="2" t="e">
        <f>IF(Data!#REF!&gt;0,Data!#REF!-4,"")</f>
        <v>#REF!</v>
      </c>
      <c r="F4" s="2" t="e">
        <f>IF(Data!#REF!&gt;0,Data!#REF!-4,"")</f>
        <v>#REF!</v>
      </c>
      <c r="G4" s="2" t="e">
        <f>IF(Data!#REF!&gt;0,Data!#REF!-4,"")</f>
        <v>#REF!</v>
      </c>
      <c r="H4" s="2" t="e">
        <f>IF(Data!#REF!&gt;0,Data!#REF!-4,"")</f>
        <v>#REF!</v>
      </c>
      <c r="K4" s="10" t="str">
        <f>IF(COUNT(A4,B4,C4,D4)&gt;0,AVERAGE(A4,B4,C4,D4),"")</f>
        <v/>
      </c>
      <c r="L4" s="10" t="str">
        <f>IF(COUNT(E4,F4,G4,H4)&gt;0,AVERAGE(E4,F4,G4,H4),"")</f>
        <v/>
      </c>
      <c r="M4" s="10" t="str">
        <f>IF(COUNT(A4,B4,C4,D4,E4,F4,G4,H4)&gt;0,AVERAGE(A4,B4,C4,D4,E4,F4,G4,H4),"")</f>
        <v/>
      </c>
    </row>
    <row r="5" spans="1:13" x14ac:dyDescent="0.3">
      <c r="A5" s="2" t="e">
        <f>IF(Data!#REF!&gt;0,Data!#REF!-4,"")</f>
        <v>#REF!</v>
      </c>
      <c r="B5" s="2" t="e">
        <f>IF(Data!#REF!&gt;0,Data!#REF!-4,"")</f>
        <v>#REF!</v>
      </c>
      <c r="C5" s="2" t="e">
        <f>IF(Data!#REF!&gt;0,Data!#REF!-4,"")</f>
        <v>#REF!</v>
      </c>
      <c r="D5" s="2" t="e">
        <f>IF(Data!#REF!&gt;0,Data!#REF!-4,"")</f>
        <v>#REF!</v>
      </c>
      <c r="E5" s="2" t="e">
        <f>IF(Data!#REF!&gt;0,Data!#REF!-4,"")</f>
        <v>#REF!</v>
      </c>
      <c r="F5" s="2" t="e">
        <f>IF(Data!#REF!&gt;0,Data!#REF!-4,"")</f>
        <v>#REF!</v>
      </c>
      <c r="G5" s="2" t="e">
        <f>IF(Data!#REF!&gt;0,Data!#REF!-4,"")</f>
        <v>#REF!</v>
      </c>
      <c r="H5" s="2" t="e">
        <f>IF(Data!#REF!&gt;0,Data!#REF!-4,"")</f>
        <v>#REF!</v>
      </c>
      <c r="K5" s="10" t="str">
        <f t="shared" ref="K5:K68" si="0">IF(COUNT(A5,B5,C5,D5)&gt;0,AVERAGE(A5,B5,C5,D5),"")</f>
        <v/>
      </c>
      <c r="L5" s="10" t="str">
        <f t="shared" ref="L5:L68" si="1">IF(COUNT(E5,F5,G5,H5)&gt;0,AVERAGE(E5,F5,G5,H5),"")</f>
        <v/>
      </c>
      <c r="M5" s="10" t="str">
        <f t="shared" ref="M5:M68" si="2">IF(COUNT(A5,B5,C5,D5,E5,F5,G5,H5)&gt;0,AVERAGE(A5,B5,C5,D5,E5,F5,G5,H5),"")</f>
        <v/>
      </c>
    </row>
    <row r="6" spans="1:13" x14ac:dyDescent="0.3">
      <c r="A6" s="2" t="e">
        <f>IF(Data!#REF!&gt;0,Data!#REF!-4,"")</f>
        <v>#REF!</v>
      </c>
      <c r="B6" s="2" t="e">
        <f>IF(Data!#REF!&gt;0,Data!#REF!-4,"")</f>
        <v>#REF!</v>
      </c>
      <c r="C6" s="2" t="e">
        <f>IF(Data!#REF!&gt;0,Data!#REF!-4,"")</f>
        <v>#REF!</v>
      </c>
      <c r="D6" s="2" t="e">
        <f>IF(Data!#REF!&gt;0,Data!#REF!-4,"")</f>
        <v>#REF!</v>
      </c>
      <c r="E6" s="2" t="e">
        <f>IF(Data!#REF!&gt;0,Data!#REF!-4,"")</f>
        <v>#REF!</v>
      </c>
      <c r="F6" s="2" t="e">
        <f>IF(Data!#REF!&gt;0,Data!#REF!-4,"")</f>
        <v>#REF!</v>
      </c>
      <c r="G6" s="2" t="e">
        <f>IF(Data!#REF!&gt;0,Data!#REF!-4,"")</f>
        <v>#REF!</v>
      </c>
      <c r="H6" s="2" t="e">
        <f>IF(Data!#REF!&gt;0,Data!#REF!-4,"")</f>
        <v>#REF!</v>
      </c>
      <c r="K6" s="10" t="str">
        <f t="shared" si="0"/>
        <v/>
      </c>
      <c r="L6" s="10" t="str">
        <f t="shared" si="1"/>
        <v/>
      </c>
      <c r="M6" s="10" t="str">
        <f t="shared" si="2"/>
        <v/>
      </c>
    </row>
    <row r="7" spans="1:13" x14ac:dyDescent="0.3">
      <c r="A7" s="2" t="e">
        <f>IF(Data!#REF!&gt;0,Data!#REF!-4,"")</f>
        <v>#REF!</v>
      </c>
      <c r="B7" s="2" t="e">
        <f>IF(Data!#REF!&gt;0,Data!#REF!-4,"")</f>
        <v>#REF!</v>
      </c>
      <c r="C7" s="2" t="e">
        <f>IF(Data!#REF!&gt;0,Data!#REF!-4,"")</f>
        <v>#REF!</v>
      </c>
      <c r="D7" s="2" t="e">
        <f>IF(Data!#REF!&gt;0,Data!#REF!-4,"")</f>
        <v>#REF!</v>
      </c>
      <c r="E7" s="2" t="e">
        <f>IF(Data!#REF!&gt;0,Data!#REF!-4,"")</f>
        <v>#REF!</v>
      </c>
      <c r="F7" s="2" t="e">
        <f>IF(Data!#REF!&gt;0,Data!#REF!-4,"")</f>
        <v>#REF!</v>
      </c>
      <c r="G7" s="2" t="e">
        <f>IF(Data!#REF!&gt;0,Data!#REF!-4,"")</f>
        <v>#REF!</v>
      </c>
      <c r="H7" s="2" t="e">
        <f>IF(Data!#REF!&gt;0,Data!#REF!-4,"")</f>
        <v>#REF!</v>
      </c>
      <c r="K7" s="10" t="str">
        <f t="shared" si="0"/>
        <v/>
      </c>
      <c r="L7" s="10" t="str">
        <f t="shared" si="1"/>
        <v/>
      </c>
      <c r="M7" s="10" t="str">
        <f t="shared" si="2"/>
        <v/>
      </c>
    </row>
    <row r="8" spans="1:13" x14ac:dyDescent="0.3">
      <c r="A8" s="2" t="e">
        <f>IF(Data!#REF!&gt;0,Data!#REF!-4,"")</f>
        <v>#REF!</v>
      </c>
      <c r="B8" s="2" t="e">
        <f>IF(Data!#REF!&gt;0,Data!#REF!-4,"")</f>
        <v>#REF!</v>
      </c>
      <c r="C8" s="2" t="e">
        <f>IF(Data!#REF!&gt;0,Data!#REF!-4,"")</f>
        <v>#REF!</v>
      </c>
      <c r="D8" s="2" t="e">
        <f>IF(Data!#REF!&gt;0,Data!#REF!-4,"")</f>
        <v>#REF!</v>
      </c>
      <c r="E8" s="2" t="e">
        <f>IF(Data!#REF!&gt;0,Data!#REF!-4,"")</f>
        <v>#REF!</v>
      </c>
      <c r="F8" s="2" t="e">
        <f>IF(Data!#REF!&gt;0,Data!#REF!-4,"")</f>
        <v>#REF!</v>
      </c>
      <c r="G8" s="2" t="e">
        <f>IF(Data!#REF!&gt;0,Data!#REF!-4,"")</f>
        <v>#REF!</v>
      </c>
      <c r="H8" s="2" t="e">
        <f>IF(Data!#REF!&gt;0,Data!#REF!-4,"")</f>
        <v>#REF!</v>
      </c>
      <c r="K8" s="10" t="str">
        <f t="shared" si="0"/>
        <v/>
      </c>
      <c r="L8" s="10" t="str">
        <f t="shared" si="1"/>
        <v/>
      </c>
      <c r="M8" s="10" t="str">
        <f t="shared" si="2"/>
        <v/>
      </c>
    </row>
    <row r="9" spans="1:13" x14ac:dyDescent="0.3">
      <c r="A9" s="2" t="e">
        <f>IF(Data!#REF!&gt;0,Data!#REF!-4,"")</f>
        <v>#REF!</v>
      </c>
      <c r="B9" s="2" t="e">
        <f>IF(Data!#REF!&gt;0,Data!#REF!-4,"")</f>
        <v>#REF!</v>
      </c>
      <c r="C9" s="2" t="e">
        <f>IF(Data!#REF!&gt;0,Data!#REF!-4,"")</f>
        <v>#REF!</v>
      </c>
      <c r="D9" s="2" t="e">
        <f>IF(Data!#REF!&gt;0,Data!#REF!-4,"")</f>
        <v>#REF!</v>
      </c>
      <c r="E9" s="2" t="e">
        <f>IF(Data!#REF!&gt;0,Data!#REF!-4,"")</f>
        <v>#REF!</v>
      </c>
      <c r="F9" s="2" t="e">
        <f>IF(Data!#REF!&gt;0,Data!#REF!-4,"")</f>
        <v>#REF!</v>
      </c>
      <c r="G9" s="2" t="e">
        <f>IF(Data!#REF!&gt;0,Data!#REF!-4,"")</f>
        <v>#REF!</v>
      </c>
      <c r="H9" s="2" t="e">
        <f>IF(Data!#REF!&gt;0,Data!#REF!-4,"")</f>
        <v>#REF!</v>
      </c>
      <c r="K9" s="10" t="str">
        <f t="shared" si="0"/>
        <v/>
      </c>
      <c r="L9" s="10" t="str">
        <f t="shared" si="1"/>
        <v/>
      </c>
      <c r="M9" s="10" t="str">
        <f t="shared" si="2"/>
        <v/>
      </c>
    </row>
    <row r="10" spans="1:13" x14ac:dyDescent="0.3">
      <c r="A10" s="2" t="e">
        <f>IF(Data!#REF!&gt;0,Data!#REF!-4,"")</f>
        <v>#REF!</v>
      </c>
      <c r="B10" s="2" t="e">
        <f>IF(Data!#REF!&gt;0,Data!#REF!-4,"")</f>
        <v>#REF!</v>
      </c>
      <c r="C10" s="2" t="e">
        <f>IF(Data!#REF!&gt;0,Data!#REF!-4,"")</f>
        <v>#REF!</v>
      </c>
      <c r="D10" s="2" t="e">
        <f>IF(Data!#REF!&gt;0,Data!#REF!-4,"")</f>
        <v>#REF!</v>
      </c>
      <c r="E10" s="2" t="e">
        <f>IF(Data!#REF!&gt;0,Data!#REF!-4,"")</f>
        <v>#REF!</v>
      </c>
      <c r="F10" s="2" t="e">
        <f>IF(Data!#REF!&gt;0,Data!#REF!-4,"")</f>
        <v>#REF!</v>
      </c>
      <c r="G10" s="2" t="e">
        <f>IF(Data!#REF!&gt;0,Data!#REF!-4,"")</f>
        <v>#REF!</v>
      </c>
      <c r="H10" s="2" t="e">
        <f>IF(Data!#REF!&gt;0,Data!#REF!-4,"")</f>
        <v>#REF!</v>
      </c>
      <c r="K10" s="10" t="str">
        <f t="shared" si="0"/>
        <v/>
      </c>
      <c r="L10" s="10" t="str">
        <f t="shared" si="1"/>
        <v/>
      </c>
      <c r="M10" s="10" t="str">
        <f t="shared" si="2"/>
        <v/>
      </c>
    </row>
    <row r="11" spans="1:13" x14ac:dyDescent="0.3">
      <c r="A11" s="2" t="e">
        <f>IF(Data!#REF!&gt;0,Data!#REF!-4,"")</f>
        <v>#REF!</v>
      </c>
      <c r="B11" s="2" t="e">
        <f>IF(Data!#REF!&gt;0,Data!#REF!-4,"")</f>
        <v>#REF!</v>
      </c>
      <c r="C11" s="2" t="e">
        <f>IF(Data!#REF!&gt;0,Data!#REF!-4,"")</f>
        <v>#REF!</v>
      </c>
      <c r="D11" s="2" t="e">
        <f>IF(Data!#REF!&gt;0,Data!#REF!-4,"")</f>
        <v>#REF!</v>
      </c>
      <c r="E11" s="2" t="e">
        <f>IF(Data!#REF!&gt;0,Data!#REF!-4,"")</f>
        <v>#REF!</v>
      </c>
      <c r="F11" s="2" t="e">
        <f>IF(Data!#REF!&gt;0,Data!#REF!-4,"")</f>
        <v>#REF!</v>
      </c>
      <c r="G11" s="2" t="e">
        <f>IF(Data!#REF!&gt;0,Data!#REF!-4,"")</f>
        <v>#REF!</v>
      </c>
      <c r="H11" s="2" t="e">
        <f>IF(Data!#REF!&gt;0,Data!#REF!-4,"")</f>
        <v>#REF!</v>
      </c>
      <c r="K11" s="10" t="str">
        <f t="shared" si="0"/>
        <v/>
      </c>
      <c r="L11" s="10" t="str">
        <f t="shared" si="1"/>
        <v/>
      </c>
      <c r="M11" s="10" t="str">
        <f t="shared" si="2"/>
        <v/>
      </c>
    </row>
    <row r="12" spans="1:13" x14ac:dyDescent="0.3">
      <c r="A12" s="2" t="e">
        <f>IF(Data!#REF!&gt;0,Data!#REF!-4,"")</f>
        <v>#REF!</v>
      </c>
      <c r="B12" s="2" t="e">
        <f>IF(Data!#REF!&gt;0,Data!#REF!-4,"")</f>
        <v>#REF!</v>
      </c>
      <c r="C12" s="2" t="e">
        <f>IF(Data!#REF!&gt;0,Data!#REF!-4,"")</f>
        <v>#REF!</v>
      </c>
      <c r="D12" s="2" t="e">
        <f>IF(Data!#REF!&gt;0,Data!#REF!-4,"")</f>
        <v>#REF!</v>
      </c>
      <c r="E12" s="2" t="e">
        <f>IF(Data!#REF!&gt;0,Data!#REF!-4,"")</f>
        <v>#REF!</v>
      </c>
      <c r="F12" s="2" t="e">
        <f>IF(Data!#REF!&gt;0,Data!#REF!-4,"")</f>
        <v>#REF!</v>
      </c>
      <c r="G12" s="2" t="e">
        <f>IF(Data!#REF!&gt;0,Data!#REF!-4,"")</f>
        <v>#REF!</v>
      </c>
      <c r="H12" s="2" t="e">
        <f>IF(Data!#REF!&gt;0,Data!#REF!-4,"")</f>
        <v>#REF!</v>
      </c>
      <c r="K12" s="10" t="str">
        <f t="shared" si="0"/>
        <v/>
      </c>
      <c r="L12" s="10" t="str">
        <f t="shared" si="1"/>
        <v/>
      </c>
      <c r="M12" s="10" t="str">
        <f t="shared" si="2"/>
        <v/>
      </c>
    </row>
    <row r="13" spans="1:13" x14ac:dyDescent="0.3">
      <c r="A13" s="2" t="e">
        <f>IF(Data!#REF!&gt;0,Data!#REF!-4,"")</f>
        <v>#REF!</v>
      </c>
      <c r="B13" s="2" t="e">
        <f>IF(Data!#REF!&gt;0,Data!#REF!-4,"")</f>
        <v>#REF!</v>
      </c>
      <c r="C13" s="2" t="e">
        <f>IF(Data!#REF!&gt;0,Data!#REF!-4,"")</f>
        <v>#REF!</v>
      </c>
      <c r="D13" s="2" t="e">
        <f>IF(Data!#REF!&gt;0,Data!#REF!-4,"")</f>
        <v>#REF!</v>
      </c>
      <c r="E13" s="2" t="e">
        <f>IF(Data!#REF!&gt;0,Data!#REF!-4,"")</f>
        <v>#REF!</v>
      </c>
      <c r="F13" s="2" t="e">
        <f>IF(Data!#REF!&gt;0,Data!#REF!-4,"")</f>
        <v>#REF!</v>
      </c>
      <c r="G13" s="2" t="e">
        <f>IF(Data!#REF!&gt;0,Data!#REF!-4,"")</f>
        <v>#REF!</v>
      </c>
      <c r="H13" s="2" t="e">
        <f>IF(Data!#REF!&gt;0,Data!#REF!-4,"")</f>
        <v>#REF!</v>
      </c>
      <c r="K13" s="10" t="str">
        <f t="shared" si="0"/>
        <v/>
      </c>
      <c r="L13" s="10" t="str">
        <f t="shared" si="1"/>
        <v/>
      </c>
      <c r="M13" s="10"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10" t="str">
        <f t="shared" si="0"/>
        <v/>
      </c>
      <c r="L14" s="10" t="str">
        <f t="shared" si="1"/>
        <v/>
      </c>
      <c r="M14" s="10"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10" t="str">
        <f t="shared" si="0"/>
        <v/>
      </c>
      <c r="L15" s="10" t="str">
        <f t="shared" si="1"/>
        <v/>
      </c>
      <c r="M15" s="10"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10" t="str">
        <f t="shared" si="0"/>
        <v/>
      </c>
      <c r="L16" s="10" t="str">
        <f t="shared" si="1"/>
        <v/>
      </c>
      <c r="M16" s="10"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G4" sqref="G4:G1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3" t="s">
        <v>423</v>
      </c>
      <c r="B1" s="74"/>
      <c r="C1" s="74"/>
      <c r="D1" s="74"/>
      <c r="E1" s="74"/>
      <c r="F1" s="74"/>
      <c r="G1" s="74"/>
      <c r="H1" s="74"/>
      <c r="I1" s="74"/>
      <c r="J1" s="74"/>
      <c r="K1" s="74"/>
      <c r="L1" s="74"/>
      <c r="M1" s="74"/>
      <c r="N1" s="74"/>
    </row>
    <row r="3" spans="1:18" x14ac:dyDescent="0.3">
      <c r="A3" s="3" t="s">
        <v>1</v>
      </c>
      <c r="B3" s="5" t="s">
        <v>21</v>
      </c>
      <c r="C3" s="5" t="s">
        <v>22</v>
      </c>
      <c r="D3" s="5" t="s">
        <v>23</v>
      </c>
      <c r="E3" s="5" t="s">
        <v>24</v>
      </c>
      <c r="F3" s="3" t="s">
        <v>421</v>
      </c>
      <c r="G3" s="3" t="s">
        <v>422</v>
      </c>
      <c r="H3" s="5" t="s">
        <v>25</v>
      </c>
      <c r="I3" s="9"/>
      <c r="K3" s="75" t="s">
        <v>420</v>
      </c>
      <c r="L3" s="75"/>
    </row>
    <row r="4" spans="1:18" x14ac:dyDescent="0.3">
      <c r="A4" s="4">
        <v>1</v>
      </c>
      <c r="B4" s="6" t="e">
        <f>AVERAGE(DT!A4:A1004)</f>
        <v>#REF!</v>
      </c>
      <c r="C4" s="6" t="e">
        <f>VAR(DT!A4:A1004)</f>
        <v>#REF!</v>
      </c>
      <c r="D4" s="6" t="e">
        <f>SQRT(C4)</f>
        <v>#REF!</v>
      </c>
      <c r="E4" s="7">
        <f>COUNTA(Data!A14:A1000)</f>
        <v>0</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t="e">
        <f>AVERAGE(DT!K4:K1004)</f>
        <v>#DIV/0!</v>
      </c>
      <c r="R4" s="8"/>
    </row>
    <row r="5" spans="1:18" x14ac:dyDescent="0.3">
      <c r="A5" s="4">
        <v>2</v>
      </c>
      <c r="B5" s="6" t="e">
        <f>AVERAGE(DT!B4:B1004)</f>
        <v>#REF!</v>
      </c>
      <c r="C5" s="6" t="e">
        <f>VAR(DT!B4:B1004)</f>
        <v>#REF!</v>
      </c>
      <c r="D5" s="6" t="e">
        <f t="shared" ref="D5:D11" si="0">SQRT(C5)</f>
        <v>#REF!</v>
      </c>
      <c r="E5" s="7">
        <f>COUNTA(Data!B14:B1000)</f>
        <v>0</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t="e">
        <f>AVERAGE(DT!L4:L1004)</f>
        <v>#DIV/0!</v>
      </c>
    </row>
    <row r="6" spans="1:18" x14ac:dyDescent="0.3">
      <c r="A6" s="4">
        <v>3</v>
      </c>
      <c r="B6" s="6" t="e">
        <f>AVERAGE(DT!C4:C1004)</f>
        <v>#REF!</v>
      </c>
      <c r="C6" s="6" t="e">
        <f>VAR(DT!C4:C1004)</f>
        <v>#REF!</v>
      </c>
      <c r="D6" s="6" t="e">
        <f t="shared" si="0"/>
        <v>#REF!</v>
      </c>
      <c r="E6" s="7">
        <f>COUNTA(Data!C14:C1000)</f>
        <v>0</v>
      </c>
      <c r="F6" s="22" t="str">
        <f>VLOOKUP(Read_First!B4,Items!A1:Q50,14,FALSE)</f>
        <v>inefficient</v>
      </c>
      <c r="G6" s="22" t="str">
        <f>VLOOKUP(Read_First!B4,Items!A1:Q50,15,FALSE)</f>
        <v>efficient</v>
      </c>
      <c r="H6" s="25" t="str">
        <f>VLOOKUP(Read_First!B4,Items!A1:S50,18,FALSE)</f>
        <v>Pragmatic Quality</v>
      </c>
      <c r="I6" s="53"/>
      <c r="K6" s="25" t="s">
        <v>419</v>
      </c>
      <c r="L6" s="13" t="e">
        <f>AVERAGE(DT!M4:M1004)</f>
        <v>#DIV/0!</v>
      </c>
    </row>
    <row r="7" spans="1:18" x14ac:dyDescent="0.3">
      <c r="A7" s="4">
        <v>4</v>
      </c>
      <c r="B7" s="6" t="e">
        <f>AVERAGE(DT!D4:D1004)</f>
        <v>#REF!</v>
      </c>
      <c r="C7" s="6" t="e">
        <f>VAR(DT!D4:D1004)</f>
        <v>#REF!</v>
      </c>
      <c r="D7" s="6" t="e">
        <f t="shared" si="0"/>
        <v>#REF!</v>
      </c>
      <c r="E7" s="7">
        <f>COUNTA(Data!D14:D1000)</f>
        <v>0</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t="e">
        <f>AVERAGE(DT!E4:E1004)</f>
        <v>#REF!</v>
      </c>
      <c r="C8" s="6" t="e">
        <f>VAR(DT!E4:E1004)</f>
        <v>#REF!</v>
      </c>
      <c r="D8" s="6" t="e">
        <f t="shared" si="0"/>
        <v>#REF!</v>
      </c>
      <c r="E8" s="7">
        <f>COUNTA(Data!E14:E1000)</f>
        <v>0</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t="e">
        <f>AVERAGE(DT!F4:F1004)</f>
        <v>#REF!</v>
      </c>
      <c r="C9" s="6" t="e">
        <f>VAR(DT!F4:F1004)</f>
        <v>#REF!</v>
      </c>
      <c r="D9" s="6" t="e">
        <f t="shared" si="0"/>
        <v>#REF!</v>
      </c>
      <c r="E9" s="7">
        <f>COUNTA(Data!F14:F1000)</f>
        <v>0</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t="e">
        <f>AVERAGE(DT!G4:G1004)</f>
        <v>#REF!</v>
      </c>
      <c r="C10" s="6" t="e">
        <f>VAR(DT!G4:G1004)</f>
        <v>#REF!</v>
      </c>
      <c r="D10" s="6" t="e">
        <f t="shared" si="0"/>
        <v>#REF!</v>
      </c>
      <c r="E10" s="7">
        <f>COUNTA(Data!G14:G1000)</f>
        <v>0</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t="e">
        <f>AVERAGE(DT!H4:H1004)</f>
        <v>#REF!</v>
      </c>
      <c r="C11" s="6" t="e">
        <f>VAR(DT!H4:H1004)</f>
        <v>#REF!</v>
      </c>
      <c r="D11" s="6" t="e">
        <f t="shared" si="0"/>
        <v>#REF!</v>
      </c>
      <c r="E11" s="7">
        <f>COUNTA(Data!H14:H1000)</f>
        <v>0</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76" t="s">
        <v>260</v>
      </c>
      <c r="B1" s="77"/>
      <c r="C1" s="77"/>
      <c r="D1" s="77"/>
      <c r="E1" s="77"/>
      <c r="F1" s="77"/>
      <c r="G1" s="77"/>
      <c r="H1" s="77"/>
      <c r="I1" s="77"/>
      <c r="J1" s="77"/>
      <c r="K1" s="77"/>
      <c r="L1" s="77"/>
      <c r="M1" s="77"/>
      <c r="N1" s="77"/>
      <c r="O1" s="77"/>
    </row>
    <row r="3" spans="1:15" x14ac:dyDescent="0.3">
      <c r="A3" s="75" t="s">
        <v>29</v>
      </c>
      <c r="B3" s="75"/>
      <c r="C3" s="75"/>
      <c r="D3" s="75"/>
      <c r="E3" s="75"/>
      <c r="F3" s="75"/>
      <c r="G3" s="75"/>
      <c r="I3" s="75" t="s">
        <v>26</v>
      </c>
      <c r="J3" s="75"/>
      <c r="K3" s="75"/>
      <c r="L3" s="75"/>
      <c r="M3" s="75"/>
      <c r="N3" s="75"/>
      <c r="O3" s="75"/>
    </row>
    <row r="4" spans="1:15" x14ac:dyDescent="0.3">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
      <c r="A5" s="14">
        <v>1</v>
      </c>
      <c r="B5" s="13" t="e">
        <f>Results!B4</f>
        <v>#REF!</v>
      </c>
      <c r="C5" s="13" t="e">
        <f>Results!D4</f>
        <v>#REF!</v>
      </c>
      <c r="D5" s="7">
        <f>Results!E4</f>
        <v>0</v>
      </c>
      <c r="E5" s="13" t="e">
        <f t="shared" ref="E5:E12" si="0">CONFIDENCE(0.05, C5, D5)</f>
        <v>#REF!</v>
      </c>
      <c r="F5" s="13" t="e">
        <f t="shared" ref="F5:F12" si="1">B5-E5</f>
        <v>#REF!</v>
      </c>
      <c r="G5" s="13" t="e">
        <f t="shared" ref="G5:G12" si="2">B5+E5</f>
        <v>#REF!</v>
      </c>
      <c r="I5" s="12" t="str">
        <f>VLOOKUP(Read_First!B4,Items!A1:S50,18,FALSE)</f>
        <v>Pragmatic Quality</v>
      </c>
      <c r="J5" s="13" t="e">
        <f>AVERAGE(DT!K4:K1004)</f>
        <v>#DIV/0!</v>
      </c>
      <c r="K5" s="13" t="e">
        <f>STDEV(DT!K4:K1004)</f>
        <v>#DIV/0!</v>
      </c>
      <c r="L5" s="7">
        <f>MAX(D5:D12)</f>
        <v>0</v>
      </c>
      <c r="M5" s="13" t="e">
        <f t="shared" ref="M5:M7" si="3">CONFIDENCE(0.05, K5, L5)</f>
        <v>#DIV/0!</v>
      </c>
      <c r="N5" s="13" t="e">
        <f t="shared" ref="N5:N7" si="4">J5-M5</f>
        <v>#DIV/0!</v>
      </c>
      <c r="O5" s="13" t="e">
        <f t="shared" ref="O5:O7" si="5">J5+M5</f>
        <v>#DIV/0!</v>
      </c>
    </row>
    <row r="6" spans="1:15" x14ac:dyDescent="0.3">
      <c r="A6" s="14">
        <v>2</v>
      </c>
      <c r="B6" s="13" t="e">
        <f>Results!B5</f>
        <v>#REF!</v>
      </c>
      <c r="C6" s="13" t="e">
        <f>Results!D5</f>
        <v>#REF!</v>
      </c>
      <c r="D6" s="7">
        <f>Results!E5</f>
        <v>0</v>
      </c>
      <c r="E6" s="13" t="e">
        <f t="shared" si="0"/>
        <v>#REF!</v>
      </c>
      <c r="F6" s="13" t="e">
        <f t="shared" si="1"/>
        <v>#REF!</v>
      </c>
      <c r="G6" s="13" t="e">
        <f t="shared" si="2"/>
        <v>#REF!</v>
      </c>
      <c r="I6" s="12" t="str">
        <f>VLOOKUP(Read_First!B4,Items!A1:S50,19,FALSE)</f>
        <v>Hedonic Quality</v>
      </c>
      <c r="J6" s="13" t="e">
        <f>AVERAGE(DT!L4:L1004)</f>
        <v>#DIV/0!</v>
      </c>
      <c r="K6" s="13" t="e">
        <f>STDEV(DT!L4:L1004)</f>
        <v>#DIV/0!</v>
      </c>
      <c r="L6" s="7">
        <f>L5</f>
        <v>0</v>
      </c>
      <c r="M6" s="13" t="e">
        <f t="shared" si="3"/>
        <v>#DIV/0!</v>
      </c>
      <c r="N6" s="13" t="e">
        <f t="shared" si="4"/>
        <v>#DIV/0!</v>
      </c>
      <c r="O6" s="13" t="e">
        <f t="shared" si="5"/>
        <v>#DIV/0!</v>
      </c>
    </row>
    <row r="7" spans="1:15" x14ac:dyDescent="0.3">
      <c r="A7" s="14">
        <v>3</v>
      </c>
      <c r="B7" s="13" t="e">
        <f>Results!B6</f>
        <v>#REF!</v>
      </c>
      <c r="C7" s="13" t="e">
        <f>Results!D6</f>
        <v>#REF!</v>
      </c>
      <c r="D7" s="7">
        <f>Results!E6</f>
        <v>0</v>
      </c>
      <c r="E7" s="13" t="e">
        <f t="shared" si="0"/>
        <v>#REF!</v>
      </c>
      <c r="F7" s="13" t="e">
        <f t="shared" si="1"/>
        <v>#REF!</v>
      </c>
      <c r="G7" s="13" t="e">
        <f t="shared" si="2"/>
        <v>#REF!</v>
      </c>
      <c r="I7" s="12" t="s">
        <v>419</v>
      </c>
      <c r="J7" s="13" t="e">
        <f>AVERAGE(DT!M4:M1004)</f>
        <v>#DIV/0!</v>
      </c>
      <c r="K7" s="13" t="e">
        <f>STDEV(DT!M4:M1004)</f>
        <v>#DIV/0!</v>
      </c>
      <c r="L7" s="7">
        <f>L6</f>
        <v>0</v>
      </c>
      <c r="M7" s="13" t="e">
        <f t="shared" si="3"/>
        <v>#DIV/0!</v>
      </c>
      <c r="N7" s="13" t="e">
        <f t="shared" si="4"/>
        <v>#DIV/0!</v>
      </c>
      <c r="O7" s="13" t="e">
        <f t="shared" si="5"/>
        <v>#DIV/0!</v>
      </c>
    </row>
    <row r="8" spans="1:15" x14ac:dyDescent="0.3">
      <c r="A8" s="14">
        <v>4</v>
      </c>
      <c r="B8" s="13" t="e">
        <f>Results!B7</f>
        <v>#REF!</v>
      </c>
      <c r="C8" s="13" t="e">
        <f>Results!D7</f>
        <v>#REF!</v>
      </c>
      <c r="D8" s="7">
        <f>Results!E7</f>
        <v>0</v>
      </c>
      <c r="E8" s="13" t="e">
        <f t="shared" si="0"/>
        <v>#REF!</v>
      </c>
      <c r="F8" s="13" t="e">
        <f t="shared" si="1"/>
        <v>#REF!</v>
      </c>
      <c r="G8" s="13" t="e">
        <f t="shared" si="2"/>
        <v>#REF!</v>
      </c>
      <c r="I8" s="55"/>
      <c r="J8" s="47"/>
      <c r="K8" s="47"/>
      <c r="L8" s="56"/>
      <c r="M8" s="47"/>
      <c r="N8" s="47"/>
      <c r="O8" s="47"/>
    </row>
    <row r="9" spans="1:15" x14ac:dyDescent="0.3">
      <c r="A9" s="14">
        <v>5</v>
      </c>
      <c r="B9" s="13" t="e">
        <f>Results!B8</f>
        <v>#REF!</v>
      </c>
      <c r="C9" s="13" t="e">
        <f>Results!D8</f>
        <v>#REF!</v>
      </c>
      <c r="D9" s="7">
        <f>Results!E8</f>
        <v>0</v>
      </c>
      <c r="E9" s="13" t="e">
        <f t="shared" si="0"/>
        <v>#REF!</v>
      </c>
      <c r="F9" s="13" t="e">
        <f t="shared" si="1"/>
        <v>#REF!</v>
      </c>
      <c r="G9" s="13" t="e">
        <f t="shared" si="2"/>
        <v>#REF!</v>
      </c>
      <c r="I9" s="55"/>
      <c r="J9" s="47"/>
      <c r="K9" s="47"/>
      <c r="L9" s="56"/>
      <c r="M9" s="47"/>
      <c r="N9" s="47"/>
      <c r="O9" s="47"/>
    </row>
    <row r="10" spans="1:15" x14ac:dyDescent="0.3">
      <c r="A10" s="14">
        <v>6</v>
      </c>
      <c r="B10" s="13" t="e">
        <f>Results!B9</f>
        <v>#REF!</v>
      </c>
      <c r="C10" s="13" t="e">
        <f>Results!D9</f>
        <v>#REF!</v>
      </c>
      <c r="D10" s="7">
        <f>Results!E9</f>
        <v>0</v>
      </c>
      <c r="E10" s="13" t="e">
        <f t="shared" si="0"/>
        <v>#REF!</v>
      </c>
      <c r="F10" s="13" t="e">
        <f t="shared" si="1"/>
        <v>#REF!</v>
      </c>
      <c r="G10" s="13" t="e">
        <f t="shared" si="2"/>
        <v>#REF!</v>
      </c>
      <c r="I10" s="24"/>
      <c r="J10" s="47"/>
      <c r="K10" s="47"/>
      <c r="L10" s="56"/>
      <c r="M10" s="47"/>
      <c r="N10" s="47"/>
      <c r="O10" s="47"/>
    </row>
    <row r="11" spans="1:15" x14ac:dyDescent="0.3">
      <c r="A11" s="14">
        <v>7</v>
      </c>
      <c r="B11" s="13" t="e">
        <f>Results!B10</f>
        <v>#REF!</v>
      </c>
      <c r="C11" s="13" t="e">
        <f>Results!D10</f>
        <v>#REF!</v>
      </c>
      <c r="D11" s="7">
        <f>Results!E10</f>
        <v>0</v>
      </c>
      <c r="E11" s="13" t="e">
        <f t="shared" si="0"/>
        <v>#REF!</v>
      </c>
      <c r="F11" s="13" t="e">
        <f t="shared" si="1"/>
        <v>#REF!</v>
      </c>
      <c r="G11" s="13" t="e">
        <f t="shared" si="2"/>
        <v>#REF!</v>
      </c>
    </row>
    <row r="12" spans="1:15" x14ac:dyDescent="0.3">
      <c r="A12" s="14">
        <v>8</v>
      </c>
      <c r="B12" s="13" t="e">
        <f>Results!B11</f>
        <v>#REF!</v>
      </c>
      <c r="C12" s="13" t="e">
        <f>Results!D11</f>
        <v>#REF!</v>
      </c>
      <c r="D12" s="7">
        <f>Results!E11</f>
        <v>0</v>
      </c>
      <c r="E12" s="13" t="e">
        <f t="shared" si="0"/>
        <v>#REF!</v>
      </c>
      <c r="F12" s="13" t="e">
        <f t="shared" si="1"/>
        <v>#REF!</v>
      </c>
      <c r="G12" s="13" t="e">
        <f t="shared" si="2"/>
        <v>#REF!</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6" t="s">
        <v>261</v>
      </c>
      <c r="B1" s="78"/>
      <c r="C1" s="78"/>
      <c r="D1" s="78"/>
      <c r="E1" s="78"/>
      <c r="F1" s="78"/>
      <c r="G1" s="78"/>
      <c r="H1" s="78"/>
      <c r="I1" s="78"/>
      <c r="J1" s="78"/>
      <c r="K1" s="78"/>
      <c r="L1" s="78"/>
      <c r="M1" s="78"/>
      <c r="N1" s="78"/>
      <c r="O1" s="78"/>
      <c r="P1" s="78"/>
      <c r="Q1" s="78"/>
      <c r="R1" s="78"/>
    </row>
    <row r="3" spans="1:18" x14ac:dyDescent="0.3">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t="e">
        <f>CORREL(DT!A4:A1004,DT!B4:B1004)</f>
        <v>#REF!</v>
      </c>
      <c r="G5" s="38">
        <v>5.6</v>
      </c>
      <c r="H5" s="39" t="e">
        <f>CORREL(DT!E4:E1004,DT!F4:F1004)</f>
        <v>#REF!</v>
      </c>
      <c r="J5" s="44"/>
      <c r="K5" s="44"/>
      <c r="L5" s="44"/>
      <c r="M5" s="44"/>
      <c r="N5" s="44"/>
      <c r="O5" s="44"/>
      <c r="P5" s="44"/>
      <c r="Q5" s="44"/>
    </row>
    <row r="6" spans="1:18" x14ac:dyDescent="0.3">
      <c r="A6" s="44"/>
      <c r="B6" s="44"/>
      <c r="D6" s="38">
        <v>1.3</v>
      </c>
      <c r="E6" s="39" t="e">
        <f>CORREL(DT!A4:A1004,DT!C4:C1004)</f>
        <v>#REF!</v>
      </c>
      <c r="G6" s="38">
        <v>5.7</v>
      </c>
      <c r="H6" s="39" t="e">
        <f>CORREL(DT!E4:E1004,DT!G4:G1004)</f>
        <v>#REF!</v>
      </c>
      <c r="J6" s="44"/>
      <c r="K6" s="44"/>
      <c r="L6" s="44"/>
      <c r="M6" s="44"/>
      <c r="N6" s="44"/>
      <c r="O6" s="44"/>
      <c r="P6" s="44"/>
      <c r="Q6" s="44"/>
    </row>
    <row r="7" spans="1:18" x14ac:dyDescent="0.3">
      <c r="A7" s="44"/>
      <c r="B7" s="44"/>
      <c r="D7" s="38">
        <v>1.4</v>
      </c>
      <c r="E7" s="39" t="e">
        <f>CORREL(DT!A4:A1004,DT!D4:D1004)</f>
        <v>#REF!</v>
      </c>
      <c r="G7" s="38">
        <v>5.8</v>
      </c>
      <c r="H7" s="39" t="e">
        <f>CORREL(DT!E4:E1004,DT!H4:H1004)</f>
        <v>#REF!</v>
      </c>
      <c r="J7" s="44"/>
      <c r="K7" s="44"/>
      <c r="L7" s="44"/>
      <c r="M7" s="44"/>
      <c r="N7" s="44"/>
      <c r="O7" s="44"/>
      <c r="P7" s="44"/>
      <c r="Q7" s="44"/>
    </row>
    <row r="8" spans="1:18" x14ac:dyDescent="0.3">
      <c r="A8" s="44"/>
      <c r="B8" s="44"/>
      <c r="D8" s="38">
        <v>2.2999999999999998</v>
      </c>
      <c r="E8" s="39" t="e">
        <f>CORREL(DT!B4:B1004,DT!C4:C1004)</f>
        <v>#REF!</v>
      </c>
      <c r="G8" s="38">
        <v>6.7</v>
      </c>
      <c r="H8" s="39" t="e">
        <f>CORREL(DT!F4:F1004,DT!G4:G1004)</f>
        <v>#REF!</v>
      </c>
      <c r="J8" s="44"/>
      <c r="K8" s="44"/>
      <c r="L8" s="44"/>
      <c r="M8" s="44"/>
      <c r="N8" s="44"/>
      <c r="O8" s="44"/>
      <c r="P8" s="44"/>
      <c r="Q8" s="44"/>
    </row>
    <row r="9" spans="1:18" x14ac:dyDescent="0.3">
      <c r="A9" s="44"/>
      <c r="B9" s="44"/>
      <c r="D9" s="38">
        <v>2.4</v>
      </c>
      <c r="E9" s="39" t="e">
        <f>CORREL(DT!B4:B1004,DT!D4:D1004)</f>
        <v>#REF!</v>
      </c>
      <c r="G9" s="38">
        <v>6.8</v>
      </c>
      <c r="H9" s="39" t="e">
        <f>CORREL(DT!F4:F1004,DT!H4:H1004)</f>
        <v>#REF!</v>
      </c>
      <c r="J9" s="44"/>
      <c r="K9" s="44"/>
      <c r="L9" s="44"/>
      <c r="M9" s="44"/>
      <c r="N9" s="44"/>
      <c r="O9" s="44"/>
      <c r="P9" s="44"/>
      <c r="Q9" s="44"/>
    </row>
    <row r="10" spans="1:18" x14ac:dyDescent="0.3">
      <c r="A10" s="44"/>
      <c r="B10" s="44"/>
      <c r="D10" s="38">
        <v>3.4</v>
      </c>
      <c r="E10" s="39" t="e">
        <f>CORREL(DT!C4:C1004,DT!D4:D1004)</f>
        <v>#REF!</v>
      </c>
      <c r="G10" s="38">
        <v>7.8</v>
      </c>
      <c r="H10" s="39" t="e">
        <f>CORREL(DT!G4:G1004,DT!H4:H1004)</f>
        <v>#REF!</v>
      </c>
      <c r="J10" s="44"/>
      <c r="K10" s="44"/>
      <c r="L10" s="44"/>
      <c r="M10" s="44"/>
      <c r="N10" s="44"/>
      <c r="O10" s="44"/>
      <c r="P10" s="44"/>
      <c r="Q10" s="44"/>
    </row>
    <row r="11" spans="1:18" x14ac:dyDescent="0.3">
      <c r="A11" s="44"/>
      <c r="B11" s="44"/>
      <c r="D11" s="40" t="s">
        <v>266</v>
      </c>
      <c r="E11" s="39" t="e">
        <f>AVERAGE(E5:E10)</f>
        <v>#REF!</v>
      </c>
      <c r="G11" s="40" t="s">
        <v>266</v>
      </c>
      <c r="H11" s="39" t="e">
        <f>AVERAGE(H5:H10)</f>
        <v>#REF!</v>
      </c>
      <c r="J11" s="44"/>
      <c r="K11" s="44"/>
      <c r="L11" s="44"/>
      <c r="M11" s="44"/>
      <c r="N11" s="44"/>
      <c r="O11" s="44"/>
      <c r="P11" s="44"/>
      <c r="Q11" s="44"/>
    </row>
    <row r="12" spans="1:18" x14ac:dyDescent="0.3">
      <c r="A12" s="44"/>
      <c r="B12" s="44"/>
      <c r="C12" s="11"/>
      <c r="D12" s="41" t="s">
        <v>3</v>
      </c>
      <c r="E12" s="42" t="e">
        <f>(4*E11)/(1+(3*E11))</f>
        <v>#REF!</v>
      </c>
      <c r="F12" s="11"/>
      <c r="G12" s="41" t="s">
        <v>3</v>
      </c>
      <c r="H12" s="42" t="e">
        <f>(4*H11)/(1+(3*H11))</f>
        <v>#REF!</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79" t="s">
        <v>691</v>
      </c>
      <c r="B1" s="80"/>
      <c r="C1" s="80"/>
      <c r="D1" s="80"/>
      <c r="E1" s="80"/>
      <c r="F1" s="80"/>
      <c r="G1" s="80"/>
      <c r="H1" s="80"/>
    </row>
    <row r="3" spans="1:8" x14ac:dyDescent="0.3">
      <c r="A3" s="34" t="s">
        <v>25</v>
      </c>
      <c r="B3" s="34" t="s">
        <v>21</v>
      </c>
      <c r="C3" s="34" t="s">
        <v>32</v>
      </c>
      <c r="D3" s="34" t="s">
        <v>33</v>
      </c>
    </row>
    <row r="4" spans="1:8" x14ac:dyDescent="0.3">
      <c r="A4" s="18" t="str">
        <f>VLOOKUP(Read_First!B4,Items!A1:S50,18,FALSE)</f>
        <v>Pragmatic Quality</v>
      </c>
      <c r="B4" s="17" t="e">
        <f>Results!L4</f>
        <v>#DIV/0!</v>
      </c>
      <c r="C4" s="16" t="e">
        <f>IF(B4&gt;E32,"Excellent",IF(B4&gt;D32,"Good",IF(B4&gt;C32,"Above average",IF(B4&gt;B32,"Below average","Bad"))))</f>
        <v>#DIV/0!</v>
      </c>
      <c r="D4" s="15" t="e">
        <f>IF(B4&gt;E32,"In the range of the 10% best results",IF(B4&gt;D32,"10% of results better, 75% of results worse",IF(B4&gt;C32,"25% of results better, 50% of results worse",IF(B4&gt;B32,"50% of results better, 25% of results worse","In the range of the 25% worst results"))))</f>
        <v>#DIV/0!</v>
      </c>
    </row>
    <row r="5" spans="1:8" x14ac:dyDescent="0.3">
      <c r="A5" s="18" t="str">
        <f>VLOOKUP(Read_First!B4,Items!A1:S50,19,FALSE)</f>
        <v>Hedonic Quality</v>
      </c>
      <c r="B5" s="17" t="e">
        <f>Results!L5</f>
        <v>#DIV/0!</v>
      </c>
      <c r="C5" s="16" t="e">
        <f>IF(B5&gt;E33,"Excellent",IF(B5&gt;D33,"Good",IF(B5&gt;C33,"Above Average",IF(B5&gt;B33,"Below Average","Bad"))))</f>
        <v>#DIV/0!</v>
      </c>
      <c r="D5" s="15" t="e">
        <f>IF(B5&gt;E33,"In the range of the 10% best results",IF(B5&gt;D33,"10% of results better, 75% of results worse",IF(B5&gt;C33,"25% of results better, 50% of results worse",IF(B5&gt;B33,"50% of results better, 25% of results worse","In the range of the 25% worst results"))))</f>
        <v>#DIV/0!</v>
      </c>
    </row>
    <row r="6" spans="1:8" x14ac:dyDescent="0.3">
      <c r="A6" s="18" t="s">
        <v>419</v>
      </c>
      <c r="B6" s="57" t="e">
        <f>Results!L6</f>
        <v>#DIV/0!</v>
      </c>
      <c r="C6" s="16" t="e">
        <f>IF(B6&gt;E34,"Excellent",IF(B6&gt;D34,"Good",IF(B6&gt;C34,"Above Average",IF(B6&gt;B34,"Below Average","Bad"))))</f>
        <v>#DIV/0!</v>
      </c>
      <c r="D6" s="15" t="e">
        <f>IF(B6&gt;E34,"In the range of the 10% best results",IF(B6&gt;D34,"10% of results better, 75% of results worse",IF(B6&gt;C34,"25% of results better, 50% of results worse",IF(B6&gt;B34,"50% of results better, 25% of results worse","In the range of the 25% worst results"))))</f>
        <v>#DIV/0!</v>
      </c>
    </row>
    <row r="24" spans="1:8" x14ac:dyDescent="0.3">
      <c r="A24" s="81" t="s">
        <v>262</v>
      </c>
      <c r="B24" s="81"/>
      <c r="C24" s="81"/>
      <c r="D24" s="81"/>
      <c r="E24" s="81"/>
      <c r="F24" s="81"/>
      <c r="G24" s="81"/>
      <c r="H24" s="81"/>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t="e">
        <f>Results!L4</f>
        <v>#DIV/0!</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t="e">
        <f>Results!L5</f>
        <v>#DIV/0!</v>
      </c>
    </row>
    <row r="28" spans="1:8" x14ac:dyDescent="0.3">
      <c r="A28" s="18" t="s">
        <v>419</v>
      </c>
      <c r="B28" s="31">
        <v>-1</v>
      </c>
      <c r="C28" s="32">
        <f>B34</f>
        <v>0.59</v>
      </c>
      <c r="D28" s="32">
        <f t="shared" si="0"/>
        <v>0.39</v>
      </c>
      <c r="E28" s="32">
        <f t="shared" si="0"/>
        <v>0.33000000000000007</v>
      </c>
      <c r="F28" s="32">
        <f t="shared" si="0"/>
        <v>0.27</v>
      </c>
      <c r="G28" s="32">
        <f>2.5-E34</f>
        <v>0.91999999999999993</v>
      </c>
      <c r="H28" s="58" t="e">
        <f>Results!L6</f>
        <v>#DIV/0!</v>
      </c>
    </row>
    <row r="30" spans="1:8" x14ac:dyDescent="0.3">
      <c r="A30" s="81" t="s">
        <v>694</v>
      </c>
      <c r="B30" s="81"/>
      <c r="C30" s="81"/>
      <c r="D30" s="81"/>
      <c r="E30" s="81"/>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09375" defaultRowHeight="14.4" x14ac:dyDescent="0.3"/>
  <cols>
    <col min="1" max="8" width="8.77734375" style="2" customWidth="1"/>
    <col min="11" max="12" width="18.6640625" style="2" customWidth="1"/>
    <col min="13" max="13" width="9.109375" style="2"/>
  </cols>
  <sheetData>
    <row r="1" spans="1:13" ht="215.4" customHeight="1" x14ac:dyDescent="0.3">
      <c r="A1" s="67" t="s">
        <v>424</v>
      </c>
      <c r="B1" s="68"/>
      <c r="C1" s="68"/>
      <c r="D1" s="68"/>
      <c r="E1" s="68"/>
      <c r="F1" s="68"/>
      <c r="G1" s="68"/>
      <c r="H1" s="68"/>
      <c r="K1" s="35"/>
      <c r="L1" s="36"/>
      <c r="M1" s="2" t="s">
        <v>265</v>
      </c>
    </row>
    <row r="2" spans="1:13" x14ac:dyDescent="0.3">
      <c r="A2" s="69" t="s">
        <v>0</v>
      </c>
      <c r="B2" s="69"/>
      <c r="C2" s="69"/>
      <c r="D2" s="69"/>
      <c r="E2" s="69"/>
      <c r="F2" s="69"/>
      <c r="G2" s="69"/>
      <c r="H2" s="69"/>
      <c r="K2" s="69" t="s">
        <v>263</v>
      </c>
      <c r="L2" s="69"/>
      <c r="M2" s="69"/>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t="e">
        <f>IF(Data!#REF!&gt;0,Data!#REF!-4,"")</f>
        <v>#REF!</v>
      </c>
      <c r="B4" s="2" t="e">
        <f>IF(Data!#REF!&gt;0,Data!#REF!-4,"")</f>
        <v>#REF!</v>
      </c>
      <c r="C4" s="2" t="e">
        <f>IF(Data!#REF!&gt;0,Data!#REF!-4,"")</f>
        <v>#REF!</v>
      </c>
      <c r="D4" s="2" t="e">
        <f>IF(Data!#REF!&gt;0,Data!#REF!-4,"")</f>
        <v>#REF!</v>
      </c>
      <c r="E4" s="2" t="e">
        <f>IF(Data!#REF!&gt;0,Data!#REF!-4,"")</f>
        <v>#REF!</v>
      </c>
      <c r="F4" s="2" t="e">
        <f>IF(Data!#REF!&gt;0,Data!#REF!-4,"")</f>
        <v>#REF!</v>
      </c>
      <c r="G4" s="2" t="e">
        <f>IF(Data!#REF!&gt;0,Data!#REF!-4,"")</f>
        <v>#REF!</v>
      </c>
      <c r="H4" s="2" t="e">
        <f>IF(Data!#REF!&gt;0,Data!#REF!-4,"")</f>
        <v>#REF!</v>
      </c>
      <c r="K4" s="7" t="e">
        <f>IF((MAX(A4,B4,C4,D4)-MIN(A4,B4,C4,D4))&gt;3,1,"")</f>
        <v>#REF!</v>
      </c>
      <c r="L4" s="7" t="e">
        <f>IF((MAX(E4,F4,G4,H4)-MIN(E4,F4,G4,H4))&gt;3,1,"")</f>
        <v>#REF!</v>
      </c>
      <c r="M4" s="4" t="str">
        <f>IF(COUNT(A4:D4)&gt;0,IF(COUNT(E4:H4)&gt;0,SUM(K4,L4),0),"")</f>
        <v/>
      </c>
    </row>
    <row r="5" spans="1:13" x14ac:dyDescent="0.3">
      <c r="A5" s="2" t="e">
        <f>IF(Data!#REF!&gt;0,Data!#REF!-4,"")</f>
        <v>#REF!</v>
      </c>
      <c r="B5" s="2" t="e">
        <f>IF(Data!#REF!&gt;0,Data!#REF!-4,"")</f>
        <v>#REF!</v>
      </c>
      <c r="C5" s="2" t="e">
        <f>IF(Data!#REF!&gt;0,Data!#REF!-4,"")</f>
        <v>#REF!</v>
      </c>
      <c r="D5" s="2" t="e">
        <f>IF(Data!#REF!&gt;0,Data!#REF!-4,"")</f>
        <v>#REF!</v>
      </c>
      <c r="E5" s="2" t="e">
        <f>IF(Data!#REF!&gt;0,Data!#REF!-4,"")</f>
        <v>#REF!</v>
      </c>
      <c r="F5" s="2" t="e">
        <f>IF(Data!#REF!&gt;0,Data!#REF!-4,"")</f>
        <v>#REF!</v>
      </c>
      <c r="G5" s="2" t="e">
        <f>IF(Data!#REF!&gt;0,Data!#REF!-4,"")</f>
        <v>#REF!</v>
      </c>
      <c r="H5" s="2" t="e">
        <f>IF(Data!#REF!&gt;0,Data!#REF!-4,"")</f>
        <v>#REF!</v>
      </c>
      <c r="K5" s="7" t="e">
        <f t="shared" ref="K5:K68" si="0">IF((MAX(A5,B5,C5,D5)-MIN(A5,B5,C5,D5))&gt;3,1,"")</f>
        <v>#REF!</v>
      </c>
      <c r="L5" s="7" t="e">
        <f t="shared" ref="L5:L68" si="1">IF((MAX(E5,F5,G5,H5)-MIN(E5,F5,G5,H5))&gt;3,1,"")</f>
        <v>#REF!</v>
      </c>
      <c r="M5" s="4" t="str">
        <f t="shared" ref="M5:M68" si="2">IF(COUNT(A5:D5)&gt;0,IF(COUNT(E5:H5)&gt;0,SUM(K5,L5),0),"")</f>
        <v/>
      </c>
    </row>
    <row r="6" spans="1:13" x14ac:dyDescent="0.3">
      <c r="A6" s="2" t="e">
        <f>IF(Data!#REF!&gt;0,Data!#REF!-4,"")</f>
        <v>#REF!</v>
      </c>
      <c r="B6" s="2" t="e">
        <f>IF(Data!#REF!&gt;0,Data!#REF!-4,"")</f>
        <v>#REF!</v>
      </c>
      <c r="C6" s="2" t="e">
        <f>IF(Data!#REF!&gt;0,Data!#REF!-4,"")</f>
        <v>#REF!</v>
      </c>
      <c r="D6" s="2" t="e">
        <f>IF(Data!#REF!&gt;0,Data!#REF!-4,"")</f>
        <v>#REF!</v>
      </c>
      <c r="E6" s="2" t="e">
        <f>IF(Data!#REF!&gt;0,Data!#REF!-4,"")</f>
        <v>#REF!</v>
      </c>
      <c r="F6" s="2" t="e">
        <f>IF(Data!#REF!&gt;0,Data!#REF!-4,"")</f>
        <v>#REF!</v>
      </c>
      <c r="G6" s="2" t="e">
        <f>IF(Data!#REF!&gt;0,Data!#REF!-4,"")</f>
        <v>#REF!</v>
      </c>
      <c r="H6" s="2" t="e">
        <f>IF(Data!#REF!&gt;0,Data!#REF!-4,"")</f>
        <v>#REF!</v>
      </c>
      <c r="K6" s="7" t="e">
        <f t="shared" si="0"/>
        <v>#REF!</v>
      </c>
      <c r="L6" s="7" t="e">
        <f t="shared" si="1"/>
        <v>#REF!</v>
      </c>
      <c r="M6" s="4" t="str">
        <f t="shared" si="2"/>
        <v/>
      </c>
    </row>
    <row r="7" spans="1:13" x14ac:dyDescent="0.3">
      <c r="A7" s="2" t="e">
        <f>IF(Data!#REF!&gt;0,Data!#REF!-4,"")</f>
        <v>#REF!</v>
      </c>
      <c r="B7" s="2" t="e">
        <f>IF(Data!#REF!&gt;0,Data!#REF!-4,"")</f>
        <v>#REF!</v>
      </c>
      <c r="C7" s="2" t="e">
        <f>IF(Data!#REF!&gt;0,Data!#REF!-4,"")</f>
        <v>#REF!</v>
      </c>
      <c r="D7" s="2" t="e">
        <f>IF(Data!#REF!&gt;0,Data!#REF!-4,"")</f>
        <v>#REF!</v>
      </c>
      <c r="E7" s="2" t="e">
        <f>IF(Data!#REF!&gt;0,Data!#REF!-4,"")</f>
        <v>#REF!</v>
      </c>
      <c r="F7" s="2" t="e">
        <f>IF(Data!#REF!&gt;0,Data!#REF!-4,"")</f>
        <v>#REF!</v>
      </c>
      <c r="G7" s="2" t="e">
        <f>IF(Data!#REF!&gt;0,Data!#REF!-4,"")</f>
        <v>#REF!</v>
      </c>
      <c r="H7" s="2" t="e">
        <f>IF(Data!#REF!&gt;0,Data!#REF!-4,"")</f>
        <v>#REF!</v>
      </c>
      <c r="K7" s="7" t="e">
        <f t="shared" si="0"/>
        <v>#REF!</v>
      </c>
      <c r="L7" s="7" t="e">
        <f t="shared" si="1"/>
        <v>#REF!</v>
      </c>
      <c r="M7" s="4" t="str">
        <f t="shared" si="2"/>
        <v/>
      </c>
    </row>
    <row r="8" spans="1:13" x14ac:dyDescent="0.3">
      <c r="A8" s="2" t="e">
        <f>IF(Data!#REF!&gt;0,Data!#REF!-4,"")</f>
        <v>#REF!</v>
      </c>
      <c r="B8" s="2" t="e">
        <f>IF(Data!#REF!&gt;0,Data!#REF!-4,"")</f>
        <v>#REF!</v>
      </c>
      <c r="C8" s="2" t="e">
        <f>IF(Data!#REF!&gt;0,Data!#REF!-4,"")</f>
        <v>#REF!</v>
      </c>
      <c r="D8" s="2" t="e">
        <f>IF(Data!#REF!&gt;0,Data!#REF!-4,"")</f>
        <v>#REF!</v>
      </c>
      <c r="E8" s="2" t="e">
        <f>IF(Data!#REF!&gt;0,Data!#REF!-4,"")</f>
        <v>#REF!</v>
      </c>
      <c r="F8" s="2" t="e">
        <f>IF(Data!#REF!&gt;0,Data!#REF!-4,"")</f>
        <v>#REF!</v>
      </c>
      <c r="G8" s="2" t="e">
        <f>IF(Data!#REF!&gt;0,Data!#REF!-4,"")</f>
        <v>#REF!</v>
      </c>
      <c r="H8" s="2" t="e">
        <f>IF(Data!#REF!&gt;0,Data!#REF!-4,"")</f>
        <v>#REF!</v>
      </c>
      <c r="K8" s="7" t="e">
        <f t="shared" si="0"/>
        <v>#REF!</v>
      </c>
      <c r="L8" s="7" t="e">
        <f t="shared" si="1"/>
        <v>#REF!</v>
      </c>
      <c r="M8" s="4" t="str">
        <f t="shared" si="2"/>
        <v/>
      </c>
    </row>
    <row r="9" spans="1:13" x14ac:dyDescent="0.3">
      <c r="A9" s="2" t="e">
        <f>IF(Data!#REF!&gt;0,Data!#REF!-4,"")</f>
        <v>#REF!</v>
      </c>
      <c r="B9" s="2" t="e">
        <f>IF(Data!#REF!&gt;0,Data!#REF!-4,"")</f>
        <v>#REF!</v>
      </c>
      <c r="C9" s="2" t="e">
        <f>IF(Data!#REF!&gt;0,Data!#REF!-4,"")</f>
        <v>#REF!</v>
      </c>
      <c r="D9" s="2" t="e">
        <f>IF(Data!#REF!&gt;0,Data!#REF!-4,"")</f>
        <v>#REF!</v>
      </c>
      <c r="E9" s="2" t="e">
        <f>IF(Data!#REF!&gt;0,Data!#REF!-4,"")</f>
        <v>#REF!</v>
      </c>
      <c r="F9" s="2" t="e">
        <f>IF(Data!#REF!&gt;0,Data!#REF!-4,"")</f>
        <v>#REF!</v>
      </c>
      <c r="G9" s="2" t="e">
        <f>IF(Data!#REF!&gt;0,Data!#REF!-4,"")</f>
        <v>#REF!</v>
      </c>
      <c r="H9" s="2" t="e">
        <f>IF(Data!#REF!&gt;0,Data!#REF!-4,"")</f>
        <v>#REF!</v>
      </c>
      <c r="K9" s="7" t="e">
        <f t="shared" si="0"/>
        <v>#REF!</v>
      </c>
      <c r="L9" s="7" t="e">
        <f t="shared" si="1"/>
        <v>#REF!</v>
      </c>
      <c r="M9" s="4" t="str">
        <f t="shared" si="2"/>
        <v/>
      </c>
    </row>
    <row r="10" spans="1:13" x14ac:dyDescent="0.3">
      <c r="A10" s="2" t="e">
        <f>IF(Data!#REF!&gt;0,Data!#REF!-4,"")</f>
        <v>#REF!</v>
      </c>
      <c r="B10" s="2" t="e">
        <f>IF(Data!#REF!&gt;0,Data!#REF!-4,"")</f>
        <v>#REF!</v>
      </c>
      <c r="C10" s="2" t="e">
        <f>IF(Data!#REF!&gt;0,Data!#REF!-4,"")</f>
        <v>#REF!</v>
      </c>
      <c r="D10" s="2" t="e">
        <f>IF(Data!#REF!&gt;0,Data!#REF!-4,"")</f>
        <v>#REF!</v>
      </c>
      <c r="E10" s="2" t="e">
        <f>IF(Data!#REF!&gt;0,Data!#REF!-4,"")</f>
        <v>#REF!</v>
      </c>
      <c r="F10" s="2" t="e">
        <f>IF(Data!#REF!&gt;0,Data!#REF!-4,"")</f>
        <v>#REF!</v>
      </c>
      <c r="G10" s="2" t="e">
        <f>IF(Data!#REF!&gt;0,Data!#REF!-4,"")</f>
        <v>#REF!</v>
      </c>
      <c r="H10" s="2" t="e">
        <f>IF(Data!#REF!&gt;0,Data!#REF!-4,"")</f>
        <v>#REF!</v>
      </c>
      <c r="K10" s="7" t="e">
        <f t="shared" si="0"/>
        <v>#REF!</v>
      </c>
      <c r="L10" s="7" t="e">
        <f t="shared" si="1"/>
        <v>#REF!</v>
      </c>
      <c r="M10" s="4" t="str">
        <f t="shared" si="2"/>
        <v/>
      </c>
    </row>
    <row r="11" spans="1:13" x14ac:dyDescent="0.3">
      <c r="A11" s="2" t="e">
        <f>IF(Data!#REF!&gt;0,Data!#REF!-4,"")</f>
        <v>#REF!</v>
      </c>
      <c r="B11" s="2" t="e">
        <f>IF(Data!#REF!&gt;0,Data!#REF!-4,"")</f>
        <v>#REF!</v>
      </c>
      <c r="C11" s="2" t="e">
        <f>IF(Data!#REF!&gt;0,Data!#REF!-4,"")</f>
        <v>#REF!</v>
      </c>
      <c r="D11" s="2" t="e">
        <f>IF(Data!#REF!&gt;0,Data!#REF!-4,"")</f>
        <v>#REF!</v>
      </c>
      <c r="E11" s="2" t="e">
        <f>IF(Data!#REF!&gt;0,Data!#REF!-4,"")</f>
        <v>#REF!</v>
      </c>
      <c r="F11" s="2" t="e">
        <f>IF(Data!#REF!&gt;0,Data!#REF!-4,"")</f>
        <v>#REF!</v>
      </c>
      <c r="G11" s="2" t="e">
        <f>IF(Data!#REF!&gt;0,Data!#REF!-4,"")</f>
        <v>#REF!</v>
      </c>
      <c r="H11" s="2" t="e">
        <f>IF(Data!#REF!&gt;0,Data!#REF!-4,"")</f>
        <v>#REF!</v>
      </c>
      <c r="K11" s="7" t="e">
        <f t="shared" si="0"/>
        <v>#REF!</v>
      </c>
      <c r="L11" s="7" t="e">
        <f t="shared" si="1"/>
        <v>#REF!</v>
      </c>
      <c r="M11" s="4" t="str">
        <f t="shared" si="2"/>
        <v/>
      </c>
    </row>
    <row r="12" spans="1:13" x14ac:dyDescent="0.3">
      <c r="A12" s="2" t="e">
        <f>IF(Data!#REF!&gt;0,Data!#REF!-4,"")</f>
        <v>#REF!</v>
      </c>
      <c r="B12" s="2" t="e">
        <f>IF(Data!#REF!&gt;0,Data!#REF!-4,"")</f>
        <v>#REF!</v>
      </c>
      <c r="C12" s="2" t="e">
        <f>IF(Data!#REF!&gt;0,Data!#REF!-4,"")</f>
        <v>#REF!</v>
      </c>
      <c r="D12" s="2" t="e">
        <f>IF(Data!#REF!&gt;0,Data!#REF!-4,"")</f>
        <v>#REF!</v>
      </c>
      <c r="E12" s="2" t="e">
        <f>IF(Data!#REF!&gt;0,Data!#REF!-4,"")</f>
        <v>#REF!</v>
      </c>
      <c r="F12" s="2" t="e">
        <f>IF(Data!#REF!&gt;0,Data!#REF!-4,"")</f>
        <v>#REF!</v>
      </c>
      <c r="G12" s="2" t="e">
        <f>IF(Data!#REF!&gt;0,Data!#REF!-4,"")</f>
        <v>#REF!</v>
      </c>
      <c r="H12" s="2" t="e">
        <f>IF(Data!#REF!&gt;0,Data!#REF!-4,"")</f>
        <v>#REF!</v>
      </c>
      <c r="K12" s="7" t="e">
        <f t="shared" si="0"/>
        <v>#REF!</v>
      </c>
      <c r="L12" s="7" t="e">
        <f t="shared" si="1"/>
        <v>#REF!</v>
      </c>
      <c r="M12" s="4" t="str">
        <f t="shared" si="2"/>
        <v/>
      </c>
    </row>
    <row r="13" spans="1:13" x14ac:dyDescent="0.3">
      <c r="A13" s="2" t="e">
        <f>IF(Data!#REF!&gt;0,Data!#REF!-4,"")</f>
        <v>#REF!</v>
      </c>
      <c r="B13" s="2" t="e">
        <f>IF(Data!#REF!&gt;0,Data!#REF!-4,"")</f>
        <v>#REF!</v>
      </c>
      <c r="C13" s="2" t="e">
        <f>IF(Data!#REF!&gt;0,Data!#REF!-4,"")</f>
        <v>#REF!</v>
      </c>
      <c r="D13" s="2" t="e">
        <f>IF(Data!#REF!&gt;0,Data!#REF!-4,"")</f>
        <v>#REF!</v>
      </c>
      <c r="E13" s="2" t="e">
        <f>IF(Data!#REF!&gt;0,Data!#REF!-4,"")</f>
        <v>#REF!</v>
      </c>
      <c r="F13" s="2" t="e">
        <f>IF(Data!#REF!&gt;0,Data!#REF!-4,"")</f>
        <v>#REF!</v>
      </c>
      <c r="G13" s="2" t="e">
        <f>IF(Data!#REF!&gt;0,Data!#REF!-4,"")</f>
        <v>#REF!</v>
      </c>
      <c r="H13" s="2" t="e">
        <f>IF(Data!#REF!&gt;0,Data!#REF!-4,"")</f>
        <v>#REF!</v>
      </c>
      <c r="K13" s="7" t="e">
        <f t="shared" si="0"/>
        <v>#REF!</v>
      </c>
      <c r="L13" s="7" t="e">
        <f t="shared" si="1"/>
        <v>#REF!</v>
      </c>
      <c r="M13" s="4"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Nina</cp:lastModifiedBy>
  <dcterms:created xsi:type="dcterms:W3CDTF">2012-03-20T13:56:56Z</dcterms:created>
  <dcterms:modified xsi:type="dcterms:W3CDTF">2022-06-09T23:11:49Z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