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7" sheetId="2" r:id="rId5"/>
  </sheets>
  <definedNames>
    <definedName name="Sga">Sheet1!$G$2:$G$14</definedName>
    <definedName name="total_revenue">Sheet1!$E$2:$E$13</definedName>
    <definedName name="Years">Sheet1!$C$2:$C$13</definedName>
    <definedName name="ticker_symbol">Sheet1!$B$2:$B$13</definedName>
    <definedName name="operating_margin">Sheet1!$L$2:$L$13</definedName>
    <definedName name="company_list">#REF!</definedName>
    <definedName name="COGS">Sheet1!$F$2:$F$13</definedName>
    <definedName name="Other_OPI">Sheet1!$H$2:$H$13</definedName>
    <definedName name="gross_margin">Sheet1!$K$2:$K$13</definedName>
  </definedNames>
  <calcPr/>
  <extLst>
    <ext uri="GoogleSheetsCustomDataVersion1">
      <go:sheetsCustomData xmlns:go="http://customooxmlschemas.google.com/" r:id="rId6" roundtripDataSignature="AMtx7mhaEmiG/KCcVE/5Xie3qKFUpTzoVA=="/>
    </ext>
  </extLst>
</workbook>
</file>

<file path=xl/sharedStrings.xml><?xml version="1.0" encoding="utf-8"?>
<sst xmlns="http://schemas.openxmlformats.org/spreadsheetml/2006/main" count="84" uniqueCount="36">
  <si>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</si>
  <si>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</si>
  <si>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</si>
  <si>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</si>
  <si>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</si>
  <si>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</si>
  <si>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</si>
  <si>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Gross Profit</t>
  </si>
  <si>
    <t>Operating Profit</t>
  </si>
  <si>
    <t>Gross margin</t>
  </si>
  <si>
    <t>Operating margin</t>
  </si>
  <si>
    <t>NAVI</t>
  </si>
  <si>
    <t>Year 1</t>
  </si>
  <si>
    <t>Year 2</t>
  </si>
  <si>
    <t>Year 3</t>
  </si>
  <si>
    <t>PYPL</t>
  </si>
  <si>
    <t>QRVO</t>
  </si>
  <si>
    <t>WRK</t>
  </si>
  <si>
    <t>Company Name</t>
  </si>
  <si>
    <t>Historical</t>
  </si>
  <si>
    <t>Forecast</t>
  </si>
  <si>
    <t>Year 4</t>
  </si>
  <si>
    <t>Year 5</t>
  </si>
  <si>
    <t xml:space="preserve"> Cost of Revenue</t>
  </si>
  <si>
    <t>Sales General &amp; Admin</t>
  </si>
  <si>
    <t>Total operating expenses</t>
  </si>
  <si>
    <t>Operating Income</t>
  </si>
  <si>
    <t>Operating Statistics</t>
  </si>
  <si>
    <t>Revenue Growth(%)</t>
  </si>
  <si>
    <t>Base Year</t>
  </si>
  <si>
    <t>Scenario</t>
  </si>
  <si>
    <t>Base case</t>
  </si>
  <si>
    <t>Operating Scenario-sensitivity analysis</t>
  </si>
  <si>
    <t>Revneue Growth(%)</t>
  </si>
  <si>
    <t>Strong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</si>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</sst>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_);_(&quot;$&quot;* \(#,##0\);_(&quot;$&quot;* &quot;-&quot;??_);_(@_)"/>
    <numFmt numFmtId="165" formatCode="&quot;$&quot;#,##0"/>
  </numFmts>
  <fonts count="10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</font>
    <font>
      <sz val="11.0"/>
      <color rgb="FF000000"/>
      <name val="Calibri"/>
    </font>
    <font>
      <b/>
    </font>
    <font/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4" xfId="0" applyFont="1" applyNumberFormat="1"/>
    <xf borderId="0" fillId="0" fontId="4" numFmtId="164" xfId="0" applyAlignment="1" applyFont="1" applyNumberFormat="1">
      <alignment horizontal="left" vertical="top"/>
    </xf>
    <xf borderId="0" fillId="0" fontId="3" numFmtId="164" xfId="0" applyAlignment="1" applyFont="1" applyNumberFormat="1">
      <alignment horizontal="left" vertical="top"/>
    </xf>
    <xf borderId="0" fillId="0" fontId="2" numFmtId="164" xfId="0" applyFont="1" applyNumberFormat="1"/>
    <xf borderId="0" fillId="0" fontId="5" numFmtId="164" xfId="0" applyAlignment="1" applyFont="1" applyNumberFormat="1">
      <alignment horizontal="left" shrinkToFit="0" vertical="top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7" numFmtId="0" xfId="0" applyAlignment="1" applyFont="1">
      <alignment readingOrder="0"/>
    </xf>
    <xf borderId="0" fillId="0" fontId="2" numFmtId="165" xfId="0" applyFont="1" applyNumberFormat="1"/>
    <xf borderId="0" fillId="0" fontId="8" numFmtId="165" xfId="0" applyFont="1" applyNumberFormat="1"/>
    <xf borderId="0" fillId="0" fontId="2" numFmtId="9" xfId="0" applyFont="1" applyNumberFormat="1"/>
    <xf borderId="0" fillId="0" fontId="2" numFmtId="4" xfId="0" applyFont="1" applyNumberFormat="1"/>
    <xf borderId="0" fillId="0" fontId="2" numFmtId="2" xfId="0" applyFont="1" applyNumberFormat="1"/>
    <xf borderId="0" fillId="0" fontId="9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1">
    <dxf>
      <font>
        <color rgb="FF0000FF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3.75"/>
    <col customWidth="1" min="5" max="5" width="17.63"/>
    <col customWidth="1" min="6" max="6" width="15.25"/>
    <col customWidth="1" min="7" max="7" width="19.13"/>
    <col customWidth="1" min="8" max="8" width="17.0"/>
    <col customWidth="1" min="9" max="9" width="13.13"/>
    <col customWidth="1" min="10" max="10" width="12.88"/>
    <col customWidth="1" min="11" max="11" width="10.63"/>
    <col customWidth="1" min="12" max="26" width="7.63"/>
  </cols>
  <sheetData>
    <row r="1" ht="14.25" customHeight="1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ht="14.25" customHeight="1">
      <c r="A2" s="5">
        <v>1.0</v>
      </c>
      <c r="B2" s="5" t="s">
        <v>11</v>
      </c>
      <c r="C2" s="5" t="s">
        <v>12</v>
      </c>
      <c r="D2" s="6">
        <v>41639.0</v>
      </c>
      <c r="E2" s="7">
        <v>5.015E9</v>
      </c>
      <c r="F2" s="8">
        <v>1.844E9</v>
      </c>
      <c r="G2" s="8">
        <v>4.46E8</v>
      </c>
      <c r="H2" s="8">
        <v>1.04E8</v>
      </c>
      <c r="I2" s="9">
        <f t="shared" ref="I2:I13" si="1">E2-F2</f>
        <v>3171000000</v>
      </c>
      <c r="J2" s="9">
        <f t="shared" ref="J2:J13" si="2">I2-sum(G2:H2)</f>
        <v>2621000000</v>
      </c>
      <c r="K2" s="5">
        <f t="shared" ref="K2:K13" si="3">1-(F2/E2)</f>
        <v>0.6323030907</v>
      </c>
      <c r="L2" s="5">
        <f t="shared" ref="L2:L13" si="4">J2/E2</f>
        <v>0.5226321037</v>
      </c>
    </row>
    <row r="3" ht="14.25" customHeight="1">
      <c r="A3" s="5">
        <v>2.0</v>
      </c>
      <c r="B3" s="5" t="s">
        <v>11</v>
      </c>
      <c r="C3" s="5" t="s">
        <v>13</v>
      </c>
      <c r="D3" s="6">
        <v>42004.0</v>
      </c>
      <c r="E3" s="7">
        <v>5.115E9</v>
      </c>
      <c r="F3" s="8">
        <v>1.945E9</v>
      </c>
      <c r="G3" s="8">
        <v>4.95E8</v>
      </c>
      <c r="H3" s="8">
        <v>1.22E8</v>
      </c>
      <c r="I3" s="9">
        <f t="shared" si="1"/>
        <v>3170000000</v>
      </c>
      <c r="J3" s="9">
        <f t="shared" si="2"/>
        <v>2553000000</v>
      </c>
      <c r="K3" s="5">
        <f t="shared" si="3"/>
        <v>0.6197458456</v>
      </c>
      <c r="L3" s="5">
        <f t="shared" si="4"/>
        <v>0.4991202346</v>
      </c>
    </row>
    <row r="4" ht="14.25" customHeight="1">
      <c r="A4" s="5">
        <v>3.0</v>
      </c>
      <c r="B4" s="5" t="s">
        <v>11</v>
      </c>
      <c r="C4" s="5" t="s">
        <v>14</v>
      </c>
      <c r="D4" s="6">
        <v>42369.0</v>
      </c>
      <c r="E4" s="7">
        <v>4.183E9</v>
      </c>
      <c r="F4" s="8">
        <v>1.479E9</v>
      </c>
      <c r="G4" s="8">
        <v>5.45E8</v>
      </c>
      <c r="H4" s="8">
        <v>1.37E8</v>
      </c>
      <c r="I4" s="9">
        <f t="shared" si="1"/>
        <v>2704000000</v>
      </c>
      <c r="J4" s="9">
        <f t="shared" si="2"/>
        <v>2022000000</v>
      </c>
      <c r="K4" s="5">
        <f t="shared" si="3"/>
        <v>0.64642601</v>
      </c>
      <c r="L4" s="5">
        <f t="shared" si="4"/>
        <v>0.4833851303</v>
      </c>
    </row>
    <row r="5" ht="14.25" customHeight="1">
      <c r="A5" s="5">
        <v>4.0</v>
      </c>
      <c r="B5" s="5" t="s">
        <v>15</v>
      </c>
      <c r="C5" s="5" t="s">
        <v>12</v>
      </c>
      <c r="D5" s="6">
        <v>42004.0</v>
      </c>
      <c r="E5" s="10">
        <v>8.025E9</v>
      </c>
      <c r="F5" s="11">
        <v>7.47E8</v>
      </c>
      <c r="G5" s="11">
        <v>5.494E9</v>
      </c>
      <c r="H5" s="12">
        <v>5.16E8</v>
      </c>
      <c r="I5" s="9">
        <f t="shared" si="1"/>
        <v>7278000000</v>
      </c>
      <c r="J5" s="9">
        <f t="shared" si="2"/>
        <v>1268000000</v>
      </c>
      <c r="K5" s="5">
        <f t="shared" si="3"/>
        <v>0.9069158879</v>
      </c>
      <c r="L5" s="5">
        <f t="shared" si="4"/>
        <v>0.1580062305</v>
      </c>
    </row>
    <row r="6" ht="14.25" customHeight="1">
      <c r="A6" s="5">
        <v>5.0</v>
      </c>
      <c r="B6" s="5" t="s">
        <v>15</v>
      </c>
      <c r="C6" s="5" t="s">
        <v>13</v>
      </c>
      <c r="D6" s="6">
        <v>42369.0</v>
      </c>
      <c r="E6" s="10">
        <v>9.248E9</v>
      </c>
      <c r="F6" s="11">
        <v>7.92E8</v>
      </c>
      <c r="G6" s="11">
        <v>6.339E9</v>
      </c>
      <c r="H6" s="12">
        <v>6.08E8</v>
      </c>
      <c r="I6" s="9">
        <f t="shared" si="1"/>
        <v>8456000000</v>
      </c>
      <c r="J6" s="9">
        <f t="shared" si="2"/>
        <v>1509000000</v>
      </c>
      <c r="K6" s="5">
        <f t="shared" si="3"/>
        <v>0.9143598616</v>
      </c>
      <c r="L6" s="5">
        <f t="shared" si="4"/>
        <v>0.1631704152</v>
      </c>
    </row>
    <row r="7" ht="14.25" customHeight="1">
      <c r="A7" s="5">
        <v>6.0</v>
      </c>
      <c r="B7" s="5" t="s">
        <v>15</v>
      </c>
      <c r="C7" s="5" t="s">
        <v>14</v>
      </c>
      <c r="D7" s="6">
        <v>42735.0</v>
      </c>
      <c r="E7" s="10">
        <v>1.0842E10</v>
      </c>
      <c r="F7" s="11">
        <v>8.34E8</v>
      </c>
      <c r="G7" s="11">
        <v>7.698E9</v>
      </c>
      <c r="H7" s="12">
        <v>7.24E8</v>
      </c>
      <c r="I7" s="9">
        <f t="shared" si="1"/>
        <v>10008000000</v>
      </c>
      <c r="J7" s="9">
        <f t="shared" si="2"/>
        <v>1586000000</v>
      </c>
      <c r="K7" s="5">
        <f t="shared" si="3"/>
        <v>0.9230769231</v>
      </c>
      <c r="L7" s="5">
        <f t="shared" si="4"/>
        <v>0.1462829736</v>
      </c>
    </row>
    <row r="8" ht="14.25" customHeight="1">
      <c r="A8" s="5">
        <v>7.0</v>
      </c>
      <c r="B8" s="5" t="s">
        <v>16</v>
      </c>
      <c r="C8" s="5" t="s">
        <v>12</v>
      </c>
      <c r="D8" s="6">
        <v>41727.0</v>
      </c>
      <c r="E8" s="10">
        <v>1.148231E9</v>
      </c>
      <c r="F8" s="11">
        <v>9.40573E8</v>
      </c>
      <c r="G8" s="11">
        <v>1.80317E8</v>
      </c>
      <c r="H8" s="12">
        <v>0.0</v>
      </c>
      <c r="I8" s="9">
        <f t="shared" si="1"/>
        <v>207658000</v>
      </c>
      <c r="J8" s="9">
        <f t="shared" si="2"/>
        <v>27341000</v>
      </c>
      <c r="K8" s="5">
        <f t="shared" si="3"/>
        <v>0.180850369</v>
      </c>
      <c r="L8" s="5">
        <f t="shared" si="4"/>
        <v>0.02381141077</v>
      </c>
    </row>
    <row r="9" ht="14.25" customHeight="1">
      <c r="A9" s="5">
        <v>8.0</v>
      </c>
      <c r="B9" s="5" t="s">
        <v>16</v>
      </c>
      <c r="C9" s="5" t="s">
        <v>13</v>
      </c>
      <c r="D9" s="6">
        <v>42091.0</v>
      </c>
      <c r="E9" s="10">
        <v>1.710966E9</v>
      </c>
      <c r="F9" s="11">
        <v>1.279152E9</v>
      </c>
      <c r="G9" s="11">
        <v>3.09348E8</v>
      </c>
      <c r="H9" s="12">
        <v>0.0</v>
      </c>
      <c r="I9" s="9">
        <f t="shared" si="1"/>
        <v>431814000</v>
      </c>
      <c r="J9" s="9">
        <f t="shared" si="2"/>
        <v>122466000</v>
      </c>
      <c r="K9" s="5">
        <f t="shared" si="3"/>
        <v>0.2523802343</v>
      </c>
      <c r="L9" s="5">
        <f t="shared" si="4"/>
        <v>0.07157710907</v>
      </c>
    </row>
    <row r="10" ht="14.25" customHeight="1">
      <c r="A10" s="5">
        <v>9.0</v>
      </c>
      <c r="B10" s="5" t="s">
        <v>16</v>
      </c>
      <c r="C10" s="5" t="s">
        <v>14</v>
      </c>
      <c r="D10" s="6">
        <v>42462.0</v>
      </c>
      <c r="E10" s="10">
        <v>2.610726E9</v>
      </c>
      <c r="F10" s="11">
        <v>2.009936E9</v>
      </c>
      <c r="G10" s="11">
        <v>5.88822E8</v>
      </c>
      <c r="H10" s="12">
        <v>0.0</v>
      </c>
      <c r="I10" s="9">
        <f t="shared" si="1"/>
        <v>600790000</v>
      </c>
      <c r="J10" s="9">
        <f t="shared" si="2"/>
        <v>11968000</v>
      </c>
      <c r="K10" s="5">
        <f t="shared" si="3"/>
        <v>0.230123728</v>
      </c>
      <c r="L10" s="5">
        <f t="shared" si="4"/>
        <v>0.004584165477</v>
      </c>
    </row>
    <row r="11" ht="14.25" customHeight="1">
      <c r="A11" s="5">
        <v>10.0</v>
      </c>
      <c r="B11" s="5" t="s">
        <v>17</v>
      </c>
      <c r="C11" s="5" t="s">
        <v>12</v>
      </c>
      <c r="D11" s="6">
        <v>41912.0</v>
      </c>
      <c r="E11" s="10">
        <v>9.8951E9</v>
      </c>
      <c r="F11" s="11">
        <v>7.9615E9</v>
      </c>
      <c r="G11" s="11">
        <v>9.376E8</v>
      </c>
      <c r="H11" s="12">
        <v>8.6E7</v>
      </c>
      <c r="I11" s="9">
        <f t="shared" si="1"/>
        <v>1933600000</v>
      </c>
      <c r="J11" s="9">
        <f t="shared" si="2"/>
        <v>910000000</v>
      </c>
      <c r="K11" s="5">
        <f t="shared" si="3"/>
        <v>0.1954098493</v>
      </c>
      <c r="L11" s="5">
        <f t="shared" si="4"/>
        <v>0.09196470981</v>
      </c>
    </row>
    <row r="12" ht="14.25" customHeight="1">
      <c r="A12" s="5">
        <v>11.0</v>
      </c>
      <c r="B12" s="5" t="s">
        <v>17</v>
      </c>
      <c r="C12" s="5" t="s">
        <v>13</v>
      </c>
      <c r="D12" s="6">
        <v>42277.0</v>
      </c>
      <c r="E12" s="10">
        <v>1.11248E10</v>
      </c>
      <c r="F12" s="11">
        <v>8.9865E9</v>
      </c>
      <c r="G12" s="11">
        <v>1.0261E9</v>
      </c>
      <c r="H12" s="12">
        <v>1.189E8</v>
      </c>
      <c r="I12" s="9">
        <f t="shared" si="1"/>
        <v>2138300000</v>
      </c>
      <c r="J12" s="9">
        <f t="shared" si="2"/>
        <v>993300000</v>
      </c>
      <c r="K12" s="5">
        <f t="shared" si="3"/>
        <v>0.192210197</v>
      </c>
      <c r="L12" s="5">
        <f t="shared" si="4"/>
        <v>0.08928699842</v>
      </c>
    </row>
    <row r="13" ht="14.25" customHeight="1">
      <c r="A13" s="5">
        <v>12.0</v>
      </c>
      <c r="B13" s="5" t="s">
        <v>17</v>
      </c>
      <c r="C13" s="5" t="s">
        <v>14</v>
      </c>
      <c r="D13" s="6">
        <v>42643.0</v>
      </c>
      <c r="E13" s="10">
        <v>1.41718E10</v>
      </c>
      <c r="F13" s="11">
        <v>1.14132E10</v>
      </c>
      <c r="G13" s="11">
        <v>1.7501E9</v>
      </c>
      <c r="H13" s="12">
        <v>2.118E8</v>
      </c>
      <c r="I13" s="9">
        <f t="shared" si="1"/>
        <v>2758600000</v>
      </c>
      <c r="J13" s="9">
        <f t="shared" si="2"/>
        <v>796700000</v>
      </c>
      <c r="K13" s="5">
        <f t="shared" si="3"/>
        <v>0.1946541724</v>
      </c>
      <c r="L13" s="5">
        <f t="shared" si="4"/>
        <v>0.05621727656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I2:L14">
    <cfRule type="notContainsBlanks" dxfId="0" priority="1">
      <formula>LEN(TRIM(I2))&gt;0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0"/>
    <col customWidth="1" min="3" max="3" width="18.13"/>
    <col customWidth="1" min="4" max="4" width="15.38"/>
    <col customWidth="1" min="5" max="5" width="17.38"/>
    <col customWidth="1" min="6" max="6" width="14.63"/>
  </cols>
  <sheetData>
    <row r="2">
      <c r="C2" s="4" t="s">
        <v>18</v>
      </c>
      <c r="D2" s="4" t="s">
        <v>15</v>
      </c>
    </row>
    <row r="4">
      <c r="C4" s="4" t="s">
        <v>19</v>
      </c>
      <c r="F4" s="4" t="s">
        <v>20</v>
      </c>
    </row>
    <row r="5">
      <c r="C5" s="4" t="s">
        <v>12</v>
      </c>
      <c r="D5" s="4" t="s">
        <v>13</v>
      </c>
      <c r="E5" s="4" t="s">
        <v>14</v>
      </c>
      <c r="F5" s="4" t="s">
        <v>21</v>
      </c>
      <c r="G5" s="4" t="s">
        <v>22</v>
      </c>
    </row>
    <row r="6">
      <c r="B6" s="13" t="s">
        <v>3</v>
      </c>
      <c r="C6" s="9">
        <f t="array" ref="C6">index(total_revenue,match(1,(C5=Years)*(D2=ticker_symbol),0))</f>
        <v>8025000000</v>
      </c>
      <c r="D6" s="9">
        <f t="array" ref="D6">index(total_revenue,match(1,(D5=Years)*(D2=ticker_symbol),0))</f>
        <v>9248000000</v>
      </c>
      <c r="E6" s="9">
        <f t="array" ref="E6">index(total_revenue,match(1,(E5=Years)*(D2=ticker_symbol),0))</f>
        <v>10842000000</v>
      </c>
      <c r="F6" s="14">
        <f t="shared" ref="F6:G6" si="1">E6*(1+F18)</f>
        <v>12602525833</v>
      </c>
      <c r="G6" s="14">
        <f t="shared" si="1"/>
        <v>14648926156</v>
      </c>
    </row>
    <row r="7">
      <c r="B7" s="4" t="s">
        <v>23</v>
      </c>
      <c r="C7" s="9">
        <f t="array" ref="C7">index(COGS,match(1,(C5=Years)*(D2=ticker_symbol),0))</f>
        <v>747000000</v>
      </c>
      <c r="D7" s="9">
        <f t="array" ref="D7">index(COGS,match(1,(D5=Years)*(D2=ticker_symbol),0))</f>
        <v>792000000</v>
      </c>
      <c r="E7" s="9">
        <f t="array" ref="E7">index(COGS,match(1,(E5=Years)*(D2=ticker_symbol),0))</f>
        <v>834000000</v>
      </c>
      <c r="F7" s="15"/>
    </row>
    <row r="8">
      <c r="B8" s="13" t="s">
        <v>7</v>
      </c>
      <c r="C8" s="9">
        <f t="shared" ref="C8:E8" si="2">C6-C7</f>
        <v>7278000000</v>
      </c>
      <c r="D8" s="9">
        <f t="shared" si="2"/>
        <v>8456000000</v>
      </c>
      <c r="E8" s="9">
        <f t="shared" si="2"/>
        <v>10008000000</v>
      </c>
      <c r="F8" s="14">
        <f t="shared" ref="F8:G8" si="3">F6*F19</f>
        <v>11528591817</v>
      </c>
      <c r="G8" s="14">
        <f t="shared" si="3"/>
        <v>13400606549</v>
      </c>
    </row>
    <row r="9">
      <c r="B9" s="4" t="s">
        <v>24</v>
      </c>
      <c r="C9" s="9">
        <f t="array" ref="C9">index(Sga,match(1,(C5=Years)*(D2=ticker_symbol),0))</f>
        <v>5494000000</v>
      </c>
      <c r="D9" s="9">
        <f t="array" ref="D9">index(Sga,match(1,(D5=Years)*(D2=ticker_symbol),0))</f>
        <v>6339000000</v>
      </c>
      <c r="E9" s="9">
        <f t="array" ref="E9">index(Sga,match(1,(E5=Years)*(D2=ticker_symbol),0))</f>
        <v>7698000000</v>
      </c>
    </row>
    <row r="10">
      <c r="B10" s="4" t="s">
        <v>6</v>
      </c>
      <c r="C10" s="9">
        <f t="array" ref="C10">index(Other_OPI,match(1,(C5=Years)*(D2=ticker_symbol),0))</f>
        <v>516000000</v>
      </c>
      <c r="D10" s="9">
        <f t="array" ref="D10">index(Other_OPI,match(1,(D5=Years)*(D2=ticker_symbol),0))</f>
        <v>608000000</v>
      </c>
      <c r="E10" s="9">
        <f t="array" ref="E10">index(Other_OPI,match(1,(E5=Years)*(D2=ticker_symbol),0))</f>
        <v>724000000</v>
      </c>
    </row>
    <row r="11">
      <c r="B11" s="13" t="s">
        <v>25</v>
      </c>
      <c r="C11" s="9">
        <f t="shared" ref="C11:E11" si="4">sum(C9:C10)</f>
        <v>6010000000</v>
      </c>
      <c r="D11" s="9">
        <f t="shared" si="4"/>
        <v>6947000000</v>
      </c>
      <c r="E11" s="9">
        <f t="shared" si="4"/>
        <v>8422000000</v>
      </c>
    </row>
    <row r="12">
      <c r="B12" s="13" t="s">
        <v>26</v>
      </c>
      <c r="C12" s="9">
        <f t="shared" ref="C12:E12" si="5">C8-C11</f>
        <v>1268000000</v>
      </c>
      <c r="D12" s="9">
        <f t="shared" si="5"/>
        <v>1509000000</v>
      </c>
      <c r="E12" s="9">
        <f t="shared" si="5"/>
        <v>1586000000</v>
      </c>
      <c r="F12" s="14">
        <f t="shared" ref="F12:G12" si="6">F6*F20</f>
        <v>1963723976</v>
      </c>
      <c r="G12" s="14">
        <f t="shared" si="6"/>
        <v>2282593815</v>
      </c>
    </row>
    <row r="14">
      <c r="B14" s="4" t="s">
        <v>27</v>
      </c>
      <c r="C14" s="4" t="s">
        <v>19</v>
      </c>
      <c r="F14" s="4" t="s">
        <v>20</v>
      </c>
    </row>
    <row r="16">
      <c r="C16" s="4" t="s">
        <v>12</v>
      </c>
      <c r="D16" s="4" t="s">
        <v>13</v>
      </c>
      <c r="E16" s="4" t="s">
        <v>14</v>
      </c>
      <c r="F16" s="4" t="s">
        <v>21</v>
      </c>
      <c r="G16" s="4" t="s">
        <v>22</v>
      </c>
    </row>
    <row r="18">
      <c r="B18" s="4" t="s">
        <v>28</v>
      </c>
      <c r="C18" s="4" t="s">
        <v>29</v>
      </c>
      <c r="D18" s="16">
        <f>$D$6/$C$6-1</f>
        <v>0.1523987539</v>
      </c>
      <c r="E18" s="16">
        <f>$E$6/$D$6-1</f>
        <v>0.1723615917</v>
      </c>
      <c r="F18" s="16">
        <f>offset(F28,match(C23,B29:B31,0),0)</f>
        <v>0.1623801728</v>
      </c>
      <c r="G18" s="16">
        <f>offset(G28,match(C23,B29:B31,0),0)</f>
        <v>0.1623801728</v>
      </c>
    </row>
    <row r="19">
      <c r="B19" s="4" t="s">
        <v>9</v>
      </c>
      <c r="C19" s="17">
        <f t="array" ref="C19">index(gross_margin,match(1,(C5=Years)*(D2=ticker_symbol),0))</f>
        <v>0.9069158879</v>
      </c>
      <c r="D19" s="17">
        <f t="array" ref="D19">index(gross_margin,match(1,(D5=Years)*(D2=ticker_symbol),0))</f>
        <v>0.9143598616</v>
      </c>
      <c r="E19" s="17">
        <f t="array" ref="E19">index(gross_margin,match(1,(E5=Years)*(D2=ticker_symbol),0))</f>
        <v>0.9230769231</v>
      </c>
      <c r="F19" s="17">
        <f>offset(F34,match(C23,B35:B37,0),0)</f>
        <v>0.9147842242</v>
      </c>
      <c r="G19" s="17">
        <f>offset(G34,match(C23,B35:B37,0),0)</f>
        <v>0.9147842242</v>
      </c>
    </row>
    <row r="20">
      <c r="B20" s="4" t="s">
        <v>10</v>
      </c>
      <c r="C20" s="18">
        <f t="array" ref="C20">index(operating_margin,match(1,(C5=Years)*(D2=ticker_symbol),0))</f>
        <v>0.1580062305</v>
      </c>
      <c r="D20" s="18">
        <f t="array" ref="D20">index(operating_margin,match(1,(D5=Years)*(D2=ticker_symbol),0))</f>
        <v>0.1631704152</v>
      </c>
      <c r="E20" s="18">
        <f t="array" ref="E20">index(operating_margin,match(1,(E5=Years)*(D2=ticker_symbol),0))</f>
        <v>0.1462829736</v>
      </c>
      <c r="F20" s="18">
        <f>offset(F40,match(C23,B41:B43,0),0)</f>
        <v>0.1558198731</v>
      </c>
      <c r="G20" s="18">
        <f>offset(G40,match(C23,B41:B43,0),0)</f>
        <v>0.1558198731</v>
      </c>
    </row>
    <row r="23">
      <c r="B23" s="19" t="s">
        <v>30</v>
      </c>
      <c r="C23" s="4" t="s">
        <v>31</v>
      </c>
    </row>
    <row r="25">
      <c r="B25" s="19" t="s">
        <v>32</v>
      </c>
    </row>
    <row r="27">
      <c r="B27" s="19" t="s">
        <v>33</v>
      </c>
      <c r="F27" s="4" t="s">
        <v>21</v>
      </c>
      <c r="G27" s="4" t="s">
        <v>22</v>
      </c>
    </row>
    <row r="28">
      <c r="B28" s="19"/>
      <c r="F28" s="4"/>
      <c r="G28" s="4"/>
    </row>
    <row r="29">
      <c r="B29" s="4" t="s">
        <v>34</v>
      </c>
      <c r="C29" s="4">
        <v>1.0</v>
      </c>
      <c r="F29" s="16">
        <f t="shared" ref="F29:G29" si="7">F30+0.05</f>
        <v>0.2123801728</v>
      </c>
      <c r="G29" s="20">
        <f t="shared" si="7"/>
        <v>0.2123801728</v>
      </c>
    </row>
    <row r="30">
      <c r="B30" s="4" t="s">
        <v>31</v>
      </c>
      <c r="C30" s="4">
        <v>2.0</v>
      </c>
      <c r="F30" s="16">
        <f>average(D18:E18)</f>
        <v>0.1623801728</v>
      </c>
      <c r="G30" s="20">
        <f>average(D18:F18)</f>
        <v>0.1623801728</v>
      </c>
    </row>
    <row r="31">
      <c r="B31" s="4" t="s">
        <v>35</v>
      </c>
      <c r="C31" s="4">
        <v>3.0</v>
      </c>
      <c r="F31" s="16">
        <f t="shared" ref="F31:G31" si="8">F30-0.05</f>
        <v>0.1123801728</v>
      </c>
      <c r="G31" s="20">
        <f t="shared" si="8"/>
        <v>0.1123801728</v>
      </c>
    </row>
    <row r="33">
      <c r="B33" s="19" t="s">
        <v>9</v>
      </c>
      <c r="F33" s="4" t="s">
        <v>21</v>
      </c>
      <c r="G33" s="4" t="s">
        <v>22</v>
      </c>
    </row>
    <row r="34">
      <c r="B34" s="19"/>
      <c r="F34" s="4"/>
      <c r="G34" s="4"/>
    </row>
    <row r="35">
      <c r="B35" s="4" t="s">
        <v>34</v>
      </c>
      <c r="C35" s="4">
        <v>1.0</v>
      </c>
      <c r="F35" s="17">
        <f t="shared" ref="F35:G35" si="9">F36+0.05</f>
        <v>0.9647842242</v>
      </c>
      <c r="G35" s="17">
        <f t="shared" si="9"/>
        <v>0.9647842242</v>
      </c>
    </row>
    <row r="36">
      <c r="B36" s="4" t="s">
        <v>31</v>
      </c>
      <c r="C36" s="4">
        <v>2.0</v>
      </c>
      <c r="F36" s="17">
        <f>average(C19:E19)</f>
        <v>0.9147842242</v>
      </c>
      <c r="G36" s="17">
        <f>average(C19:F19)</f>
        <v>0.9147842242</v>
      </c>
    </row>
    <row r="37">
      <c r="B37" s="4" t="s">
        <v>35</v>
      </c>
      <c r="C37" s="4">
        <v>3.0</v>
      </c>
      <c r="F37" s="17">
        <f t="shared" ref="F37:G37" si="10">F36-0.05</f>
        <v>0.8647842242</v>
      </c>
      <c r="G37" s="17">
        <f t="shared" si="10"/>
        <v>0.8647842242</v>
      </c>
    </row>
    <row r="39">
      <c r="B39" s="19" t="s">
        <v>10</v>
      </c>
      <c r="F39" s="4" t="s">
        <v>21</v>
      </c>
      <c r="G39" s="4" t="s">
        <v>22</v>
      </c>
    </row>
    <row r="40">
      <c r="B40" s="19"/>
      <c r="F40" s="4"/>
      <c r="G40" s="4"/>
    </row>
    <row r="41">
      <c r="B41" s="4" t="s">
        <v>34</v>
      </c>
      <c r="C41" s="4">
        <v>1.0</v>
      </c>
      <c r="F41" s="18">
        <f t="shared" ref="F41:G41" si="11">F42+0.05</f>
        <v>0.2058198731</v>
      </c>
      <c r="G41" s="18">
        <f t="shared" si="11"/>
        <v>0.2058198731</v>
      </c>
    </row>
    <row r="42">
      <c r="B42" s="4" t="s">
        <v>31</v>
      </c>
      <c r="C42" s="4">
        <v>2.0</v>
      </c>
      <c r="F42" s="18">
        <f>average(C20:E20)</f>
        <v>0.1558198731</v>
      </c>
      <c r="G42" s="18">
        <f>average(C20:F20)</f>
        <v>0.1558198731</v>
      </c>
    </row>
    <row r="43">
      <c r="B43" s="4" t="s">
        <v>35</v>
      </c>
      <c r="C43" s="4">
        <v>3.0</v>
      </c>
      <c r="F43" s="18">
        <f t="shared" ref="F43:G43" si="12">F42-0.05</f>
        <v>0.1058198731</v>
      </c>
      <c r="G43" s="18">
        <f t="shared" si="12"/>
        <v>0.1058198731</v>
      </c>
    </row>
  </sheetData>
  <dataValidations>
    <dataValidation type="list" allowBlank="1" sqref="C23">
      <formula1>"Strong case,Base case,Weak case"</formula1>
    </dataValidation>
    <dataValidation type="list" allowBlank="1" sqref="D2">
      <formula1>"NAVI,PYPL,QRVO,WRK"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2018-11-12T02:46:02Z</dcterms:created>
  <dc:creator>Windows User</dc:creator>
</cp:coreProperties>
</file>