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k\Desktop\erp-service\src\main\resources\templates\"/>
    </mc:Choice>
  </mc:AlternateContent>
  <xr:revisionPtr revIDLastSave="0" documentId="8_{849C3B04-0B5B-401D-A92E-0267C224B9BF}" xr6:coauthVersionLast="47" xr6:coauthVersionMax="47" xr10:uidLastSave="{00000000-0000-0000-0000-000000000000}"/>
  <bookViews>
    <workbookView xWindow="28680" yWindow="-1980" windowWidth="29040" windowHeight="15720" xr2:uid="{2B35E041-71D5-427A-81E9-A7AAA4991202}"/>
  </bookViews>
  <sheets>
    <sheet name="April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/>
  <c r="L2" i="1" s="1"/>
  <c r="I2" i="1"/>
  <c r="Y2" i="1"/>
  <c r="F3" i="1"/>
  <c r="G3" i="1"/>
  <c r="H3" i="1"/>
  <c r="I3" i="1"/>
  <c r="J3" i="1"/>
  <c r="K3" i="1"/>
  <c r="K4" i="1" s="1"/>
  <c r="Y3" i="1"/>
  <c r="F4" i="1"/>
  <c r="G4" i="1"/>
  <c r="H4" i="1"/>
  <c r="I4" i="1"/>
  <c r="J4" i="1"/>
  <c r="Y4" i="1"/>
  <c r="Z4" i="1"/>
  <c r="L3" i="1" l="1"/>
  <c r="L4" i="1" s="1"/>
  <c r="R2" i="1"/>
  <c r="R3" i="1" s="1"/>
  <c r="R4" i="1" s="1"/>
  <c r="Z2" i="1"/>
  <c r="M2" i="1"/>
  <c r="U2" i="1"/>
  <c r="U3" i="1" s="1"/>
  <c r="U4" i="1" s="1"/>
  <c r="N2" i="1"/>
  <c r="N3" i="1" s="1"/>
  <c r="N4" i="1" s="1"/>
  <c r="O2" i="1"/>
  <c r="O3" i="1" s="1"/>
  <c r="O4" i="1" s="1"/>
  <c r="P2" i="1"/>
  <c r="P3" i="1" s="1"/>
  <c r="P4" i="1" s="1"/>
  <c r="Q2" i="1" l="1"/>
  <c r="M3" i="1"/>
  <c r="M4" i="1" s="1"/>
  <c r="Q3" i="1" l="1"/>
  <c r="Q4" i="1" s="1"/>
  <c r="S2" i="1"/>
  <c r="T2" i="1" l="1"/>
  <c r="S3" i="1"/>
  <c r="S4" i="1" s="1"/>
  <c r="W2" i="1"/>
  <c r="W3" i="1" l="1"/>
  <c r="W4" i="1" s="1"/>
  <c r="X2" i="1"/>
  <c r="X3" i="1" s="1"/>
  <c r="X4" i="1" s="1"/>
  <c r="T3" i="1"/>
  <c r="T4" i="1" s="1"/>
  <c r="V2" i="1"/>
  <c r="V3" i="1" s="1"/>
  <c r="V4" i="1" s="1"/>
</calcChain>
</file>

<file path=xl/sharedStrings.xml><?xml version="1.0" encoding="utf-8"?>
<sst xmlns="http://schemas.openxmlformats.org/spreadsheetml/2006/main" count="28" uniqueCount="27">
  <si>
    <t>Đuro Đurić</t>
  </si>
  <si>
    <t>Banja Luka</t>
  </si>
  <si>
    <t>Osnovica za porez</t>
  </si>
  <si>
    <t>Neto topli obrok</t>
  </si>
  <si>
    <t>Neto plata</t>
  </si>
  <si>
    <t>Isplata na račun</t>
  </si>
  <si>
    <t>Ukupne obaveze državi</t>
  </si>
  <si>
    <t>Doprinos za invalide</t>
  </si>
  <si>
    <t>Solidarni porez</t>
  </si>
  <si>
    <t>Porez na dohodak</t>
  </si>
  <si>
    <t xml:space="preserve">Doprinosi </t>
  </si>
  <si>
    <t>Dječija zaštita (1,70%)</t>
  </si>
  <si>
    <t>Nezaposlenost (0,6%)</t>
  </si>
  <si>
    <t>Zdravstvo (10,20%)</t>
  </si>
  <si>
    <t>PIO (18,5%)</t>
  </si>
  <si>
    <t>Ukupno bruto osnovica za oporezivanje</t>
  </si>
  <si>
    <t>Bruto minuli rad</t>
  </si>
  <si>
    <t>Radni staž</t>
  </si>
  <si>
    <t>Bruto topli obrok</t>
  </si>
  <si>
    <t>Bruto  April</t>
  </si>
  <si>
    <t>Bruto ugovorena plata</t>
  </si>
  <si>
    <t>Ugovorena isplata na račun</t>
  </si>
  <si>
    <t>Radni sati</t>
  </si>
  <si>
    <t>Radni dani</t>
  </si>
  <si>
    <t>Ime i prezime</t>
  </si>
  <si>
    <t>Centar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</si>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</sst>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4" fontId="0" fillId="0" borderId="0" xfId="0" applyNumberFormat="1"/>
    <xf numFmtId="4" fontId="1" fillId="2" borderId="1" xfId="0" applyNumberFormat="1" applyFont="1" applyFill="1" applyBorder="1"/>
    <xf numFmtId="4" fontId="0" fillId="0" borderId="1" xfId="0" applyNumberFormat="1" applyBorder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3889-41F6-4E6D-99A0-5F59F6ED61BD}">
  <dimension ref="A1:Z6"/>
  <sheetViews>
    <sheetView tabSelected="1" workbookViewId="0">
      <selection activeCell="B3" sqref="B3:E3"/>
    </sheetView>
  </sheetViews>
  <sheetFormatPr defaultRowHeight="15" x14ac:dyDescent="0.25"/>
  <cols>
    <col min="1" max="1" width="3" customWidth="1"/>
    <col min="2" max="2" width="10.28515625" customWidth="1"/>
    <col min="3" max="3" width="19" customWidth="1"/>
    <col min="4" max="4" width="7.140625" customWidth="1"/>
    <col min="5" max="5" width="6.85546875" customWidth="1"/>
    <col min="6" max="6" width="14.42578125" customWidth="1"/>
    <col min="7" max="7" width="17.42578125" customWidth="1"/>
    <col min="8" max="8" width="12.5703125" customWidth="1"/>
    <col min="9" max="9" width="14.42578125" customWidth="1"/>
    <col min="10" max="10" width="7.28515625" style="1" customWidth="1"/>
    <col min="11" max="11" width="12.140625" customWidth="1"/>
    <col min="12" max="12" width="22.7109375" customWidth="1"/>
    <col min="13" max="13" width="10.7109375" customWidth="1"/>
    <col min="14" max="14" width="9.5703125" customWidth="1"/>
    <col min="15" max="15" width="13.85546875" customWidth="1"/>
    <col min="16" max="16" width="13.28515625" customWidth="1"/>
    <col min="17" max="17" width="9.5703125" customWidth="1"/>
    <col min="18" max="18" width="8.7109375" customWidth="1"/>
    <col min="19" max="19" width="11.28515625" customWidth="1"/>
    <col min="20" max="20" width="8.85546875" customWidth="1"/>
    <col min="21" max="21" width="11.28515625" customWidth="1"/>
    <col min="22" max="22" width="14.28515625" customWidth="1"/>
    <col min="25" max="25" width="12.28515625" customWidth="1"/>
    <col min="27" max="27" width="23.7109375" customWidth="1"/>
  </cols>
  <sheetData>
    <row r="1" spans="1:26" ht="33" customHeight="1" x14ac:dyDescent="0.25">
      <c r="B1" s="10" t="s">
        <v>25</v>
      </c>
      <c r="C1" s="9" t="s">
        <v>24</v>
      </c>
      <c r="D1" s="9" t="s">
        <v>23</v>
      </c>
      <c r="E1" s="9" t="s">
        <v>22</v>
      </c>
      <c r="F1" s="9" t="s">
        <v>21</v>
      </c>
      <c r="G1" s="9" t="s">
        <v>20</v>
      </c>
      <c r="H1" s="9" t="s">
        <v>19</v>
      </c>
      <c r="I1" s="9" t="s">
        <v>18</v>
      </c>
      <c r="J1" s="9" t="s">
        <v>17</v>
      </c>
      <c r="K1" s="9" t="s">
        <v>16</v>
      </c>
      <c r="L1" s="9" t="s">
        <v>15</v>
      </c>
      <c r="M1" s="9" t="s">
        <v>14</v>
      </c>
      <c r="N1" s="9" t="s">
        <v>13</v>
      </c>
      <c r="O1" s="9" t="s">
        <v>12</v>
      </c>
      <c r="P1" s="9" t="s">
        <v>11</v>
      </c>
      <c r="Q1" s="9" t="s">
        <v>10</v>
      </c>
      <c r="R1" s="9" t="s">
        <v>9</v>
      </c>
      <c r="S1" s="9" t="s">
        <v>4</v>
      </c>
      <c r="T1" s="9" t="s">
        <v>8</v>
      </c>
      <c r="U1" s="9" t="s">
        <v>7</v>
      </c>
      <c r="V1" s="9" t="s">
        <v>6</v>
      </c>
      <c r="W1" s="9" t="s">
        <v>5</v>
      </c>
      <c r="X1" s="9" t="s">
        <v>4</v>
      </c>
      <c r="Y1" s="9" t="s">
        <v>3</v>
      </c>
      <c r="Z1" s="9" t="s">
        <v>2</v>
      </c>
    </row>
    <row r="2" spans="1:26" x14ac:dyDescent="0.25">
      <c r="A2" s="6">
        <v>1</v>
      </c>
      <c r="B2" s="8" t="s">
        <v>1</v>
      </c>
      <c r="C2" s="8" t="s">
        <v>0</v>
      </c>
      <c r="D2" s="8">
        <v>0</v>
      </c>
      <c r="E2" s="8">
        <f>D2*8</f>
        <v>0</v>
      </c>
      <c r="F2" s="5">
        <v>1000</v>
      </c>
      <c r="G2" s="5">
        <v>1173.98</v>
      </c>
      <c r="H2" s="5">
        <f>G2/20*D2</f>
        <v>0</v>
      </c>
      <c r="I2" s="5">
        <f>D2*16.9165</f>
        <v>0</v>
      </c>
      <c r="J2" s="7"/>
      <c r="K2" s="5"/>
      <c r="L2" s="5">
        <f>H2+I2+K2</f>
        <v>0</v>
      </c>
      <c r="M2" s="5">
        <f>L2*18.5%</f>
        <v>0</v>
      </c>
      <c r="N2" s="5">
        <f>L2*10.2%</f>
        <v>0</v>
      </c>
      <c r="O2" s="5">
        <f>L2*0.6%</f>
        <v>0</v>
      </c>
      <c r="P2" s="5">
        <f>L2*1.7%</f>
        <v>0</v>
      </c>
      <c r="Q2" s="5">
        <f>M2+N2+O2+P2</f>
        <v>0</v>
      </c>
      <c r="R2" s="5">
        <f>(L2-1000)*8%</f>
        <v>-80</v>
      </c>
      <c r="S2" s="5">
        <f>L2-Q2-R2</f>
        <v>80</v>
      </c>
      <c r="T2" s="5">
        <f>S2*0.25%</f>
        <v>0.2</v>
      </c>
      <c r="U2" s="5">
        <f>L2*0.1%</f>
        <v>0</v>
      </c>
      <c r="V2" s="5">
        <f>Q2+R2+T2+U2</f>
        <v>-79.8</v>
      </c>
      <c r="W2" s="5">
        <f>S2-T2</f>
        <v>79.8</v>
      </c>
      <c r="X2" s="5">
        <f>W2-Y2</f>
        <v>79.8</v>
      </c>
      <c r="Y2" s="5">
        <f>I2*0.69</f>
        <v>0</v>
      </c>
      <c r="Z2" s="5">
        <f>L2-1000</f>
        <v>-1000</v>
      </c>
    </row>
    <row r="3" spans="1:26" ht="23.25" customHeight="1" x14ac:dyDescent="0.25">
      <c r="A3" s="6"/>
      <c r="B3" s="11" t="s">
        <v>26</v>
      </c>
      <c r="C3" s="12"/>
      <c r="D3" s="12"/>
      <c r="E3" s="13"/>
      <c r="F3" s="5">
        <f t="shared" ref="F3:Y3" si="0">SUM(F2:F2)</f>
        <v>1000</v>
      </c>
      <c r="G3" s="5">
        <f t="shared" si="0"/>
        <v>1173.98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-80</v>
      </c>
      <c r="S3" s="5">
        <f t="shared" si="0"/>
        <v>80</v>
      </c>
      <c r="T3" s="5">
        <f t="shared" si="0"/>
        <v>0.2</v>
      </c>
      <c r="U3" s="5">
        <f t="shared" si="0"/>
        <v>0</v>
      </c>
      <c r="V3" s="5">
        <f t="shared" si="0"/>
        <v>-79.8</v>
      </c>
      <c r="W3" s="5">
        <f t="shared" si="0"/>
        <v>79.8</v>
      </c>
      <c r="X3" s="5">
        <f t="shared" si="0"/>
        <v>79.8</v>
      </c>
      <c r="Y3" s="5">
        <f t="shared" si="0"/>
        <v>0</v>
      </c>
      <c r="Z3" s="5"/>
    </row>
    <row r="4" spans="1:26" ht="23.25" customHeight="1" x14ac:dyDescent="0.25">
      <c r="F4" s="4">
        <f t="shared" ref="F4:Z4" si="1">F3</f>
        <v>1000</v>
      </c>
      <c r="G4" s="4">
        <f t="shared" si="1"/>
        <v>1173.98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-80</v>
      </c>
      <c r="S4" s="4">
        <f t="shared" si="1"/>
        <v>80</v>
      </c>
      <c r="T4" s="4">
        <f t="shared" si="1"/>
        <v>0.2</v>
      </c>
      <c r="U4" s="4">
        <f t="shared" si="1"/>
        <v>0</v>
      </c>
      <c r="V4" s="4">
        <f t="shared" si="1"/>
        <v>-79.8</v>
      </c>
      <c r="W4" s="4">
        <f t="shared" si="1"/>
        <v>79.8</v>
      </c>
      <c r="X4" s="4">
        <f t="shared" si="1"/>
        <v>79.8</v>
      </c>
      <c r="Y4" s="4">
        <f t="shared" si="1"/>
        <v>0</v>
      </c>
      <c r="Z4" s="4">
        <f t="shared" si="1"/>
        <v>0</v>
      </c>
    </row>
    <row r="6" spans="1:26" x14ac:dyDescent="0.25">
      <c r="R6" s="3"/>
      <c r="W6" s="2"/>
      <c r="X6" s="2"/>
      <c r="Y6" s="2"/>
      <c r="Z6" s="2"/>
    </row>
  </sheetData>
  <mergeCells count="1">
    <mergeCell ref="B3:E3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Sinisa Trkulja</dc:creator>
  <cp:lastModifiedBy>Sinisa Trkulja</cp:lastModifiedBy>
  <dcterms:created xsi:type="dcterms:W3CDTF">2023-09-13T13:38:30Z</dcterms:created>
  <dcterms:modified xsi:type="dcterms:W3CDTF">2023-09-15T16:33:20Z</dcterms:modified>
</cp:coreProperties>
</file>